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ivani Adsar\OneDrive\Desktop\Northeastern University\Probbs and Stats\Module 6\Upated\"/>
    </mc:Choice>
  </mc:AlternateContent>
  <xr:revisionPtr revIDLastSave="0" documentId="8_{34BD324F-319D-4812-86C6-98268387037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art 1" sheetId="4" r:id="rId1"/>
    <sheet name="Part 2" sheetId="13" r:id="rId2"/>
    <sheet name="Part 2-Norm Dist" sheetId="15" r:id="rId3"/>
    <sheet name="NY Data" sheetId="14" r:id="rId4"/>
    <sheet name="LA Data" sheetId="1" r:id="rId5"/>
    <sheet name="key" sheetId="3" r:id="rId6"/>
  </sheets>
  <definedNames>
    <definedName name="_xlnm._FilterDatabase" localSheetId="4" hidden="1">'LA Data'!$A$2:$K$697</definedName>
    <definedName name="_xlnm._FilterDatabase" localSheetId="1" hidden="1">'Part 2'!$M$3:$O$283</definedName>
    <definedName name="_xlnm._FilterDatabase" localSheetId="2" hidden="1">'Part 2-Norm Dist'!$K$3:$P$283</definedName>
    <definedName name="_xlnm.Database">'LA Data'!$A$2:$K$697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" i="15" l="1"/>
  <c r="O4" i="15"/>
  <c r="AS20" i="13"/>
  <c r="AN20" i="13"/>
  <c r="AM20" i="13"/>
  <c r="AM5" i="13"/>
  <c r="AM6" i="13"/>
  <c r="AQ6" i="13" s="1"/>
  <c r="AR6" i="13" s="1"/>
  <c r="AS6" i="13" s="1"/>
  <c r="AM7" i="13"/>
  <c r="AQ7" i="13" s="1"/>
  <c r="AR7" i="13" s="1"/>
  <c r="AS7" i="13" s="1"/>
  <c r="AM8" i="13"/>
  <c r="AQ8" i="13" s="1"/>
  <c r="AR8" i="13" s="1"/>
  <c r="AS8" i="13" s="1"/>
  <c r="AM9" i="13"/>
  <c r="AM10" i="13"/>
  <c r="AQ10" i="13" s="1"/>
  <c r="AR10" i="13" s="1"/>
  <c r="AS10" i="13" s="1"/>
  <c r="AM11" i="13"/>
  <c r="AQ11" i="13" s="1"/>
  <c r="AR11" i="13" s="1"/>
  <c r="AS11" i="13" s="1"/>
  <c r="AM12" i="13"/>
  <c r="AQ12" i="13" s="1"/>
  <c r="AR12" i="13" s="1"/>
  <c r="AS12" i="13" s="1"/>
  <c r="AM13" i="13"/>
  <c r="AM14" i="13"/>
  <c r="AQ14" i="13" s="1"/>
  <c r="AR14" i="13" s="1"/>
  <c r="AS14" i="13" s="1"/>
  <c r="AM15" i="13"/>
  <c r="AQ15" i="13" s="1"/>
  <c r="AR15" i="13" s="1"/>
  <c r="AS15" i="13" s="1"/>
  <c r="AM16" i="13"/>
  <c r="AQ16" i="13" s="1"/>
  <c r="AR16" i="13" s="1"/>
  <c r="AS16" i="13" s="1"/>
  <c r="AM17" i="13"/>
  <c r="AM18" i="13"/>
  <c r="AQ18" i="13" s="1"/>
  <c r="AR18" i="13" s="1"/>
  <c r="AS18" i="13" s="1"/>
  <c r="AM19" i="13"/>
  <c r="AQ19" i="13" s="1"/>
  <c r="AR19" i="13" s="1"/>
  <c r="AS19" i="13" s="1"/>
  <c r="AQ20" i="13"/>
  <c r="AR20" i="13" s="1"/>
  <c r="AQ9" i="13"/>
  <c r="AR9" i="13" s="1"/>
  <c r="AS9" i="13" s="1"/>
  <c r="AQ13" i="13"/>
  <c r="AR13" i="13" s="1"/>
  <c r="AS13" i="13" s="1"/>
  <c r="AQ17" i="13"/>
  <c r="AR17" i="13" s="1"/>
  <c r="AS17" i="13" s="1"/>
  <c r="AR4" i="13"/>
  <c r="AQ5" i="13"/>
  <c r="AR5" i="13" s="1"/>
  <c r="AS5" i="13" s="1"/>
  <c r="AQ4" i="13"/>
  <c r="AJ20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4" i="13"/>
  <c r="AN29" i="13" l="1"/>
  <c r="AM4" i="13"/>
  <c r="AP20" i="13"/>
  <c r="AP19" i="13"/>
  <c r="AP18" i="13"/>
  <c r="AP17" i="13"/>
  <c r="AP16" i="13"/>
  <c r="AP15" i="13"/>
  <c r="AP14" i="13"/>
  <c r="AP13" i="13"/>
  <c r="AP12" i="13"/>
  <c r="AP11" i="13"/>
  <c r="AP10" i="13"/>
  <c r="AP9" i="13"/>
  <c r="AP8" i="13"/>
  <c r="AP7" i="13"/>
  <c r="AP6" i="13"/>
  <c r="AP5" i="13"/>
  <c r="AP4" i="13"/>
  <c r="M215" i="15"/>
  <c r="M127" i="15"/>
  <c r="M65" i="15"/>
  <c r="M8" i="15"/>
  <c r="M193" i="15"/>
  <c r="M101" i="15"/>
  <c r="M74" i="15"/>
  <c r="M277" i="15"/>
  <c r="M233" i="15"/>
  <c r="M145" i="15"/>
  <c r="M46" i="15"/>
  <c r="M182" i="15"/>
  <c r="M158" i="15"/>
  <c r="M202" i="15"/>
  <c r="M267" i="15"/>
  <c r="M216" i="15"/>
  <c r="M243" i="15"/>
  <c r="M219" i="15"/>
  <c r="M73" i="15"/>
  <c r="M205" i="15"/>
  <c r="M86" i="15"/>
  <c r="M136" i="15"/>
  <c r="M236" i="15"/>
  <c r="M244" i="15"/>
  <c r="M242" i="15"/>
  <c r="M247" i="15"/>
  <c r="M50" i="15"/>
  <c r="M274" i="15"/>
  <c r="M255" i="15"/>
  <c r="M220" i="15"/>
  <c r="M174" i="15"/>
  <c r="M154" i="15"/>
  <c r="M191" i="15"/>
  <c r="M132" i="15"/>
  <c r="M279" i="15"/>
  <c r="M272" i="15"/>
  <c r="M239" i="15"/>
  <c r="M38" i="15"/>
  <c r="M141" i="15"/>
  <c r="M75" i="15"/>
  <c r="M16" i="15"/>
  <c r="M121" i="15"/>
  <c r="M20" i="15"/>
  <c r="M31" i="15"/>
  <c r="M63" i="15"/>
  <c r="M198" i="15"/>
  <c r="M21" i="15"/>
  <c r="M235" i="15"/>
  <c r="M12" i="15"/>
  <c r="M253" i="15"/>
  <c r="M97" i="15"/>
  <c r="M7" i="15"/>
  <c r="M27" i="15"/>
  <c r="M72" i="15"/>
  <c r="M19" i="15"/>
  <c r="M24" i="15"/>
  <c r="M135" i="15"/>
  <c r="M128" i="15"/>
  <c r="M199" i="15"/>
  <c r="M69" i="15"/>
  <c r="M130" i="15"/>
  <c r="M33" i="15"/>
  <c r="M71" i="15"/>
  <c r="M129" i="15"/>
  <c r="O35" i="15"/>
  <c r="P35" i="15" s="1"/>
  <c r="O260" i="15"/>
  <c r="P260" i="15" s="1"/>
  <c r="O243" i="15"/>
  <c r="P243" i="15" s="1"/>
  <c r="O164" i="15"/>
  <c r="P164" i="15" s="1"/>
  <c r="O188" i="15"/>
  <c r="P188" i="15" s="1"/>
  <c r="O11" i="15"/>
  <c r="P11" i="15" s="1"/>
  <c r="O207" i="15"/>
  <c r="P207" i="15" s="1"/>
  <c r="O237" i="15"/>
  <c r="P237" i="15" s="1"/>
  <c r="O247" i="15"/>
  <c r="P247" i="15" s="1"/>
  <c r="O221" i="15"/>
  <c r="P221" i="15" s="1"/>
  <c r="O26" i="15"/>
  <c r="P26" i="15" s="1"/>
  <c r="O90" i="15"/>
  <c r="P90" i="15" s="1"/>
  <c r="O165" i="15"/>
  <c r="P165" i="15" s="1"/>
  <c r="O148" i="15"/>
  <c r="P148" i="15" s="1"/>
  <c r="O113" i="15"/>
  <c r="P113" i="15" s="1"/>
  <c r="O270" i="15"/>
  <c r="P270" i="15" s="1"/>
  <c r="O63" i="15"/>
  <c r="P63" i="15" s="1"/>
  <c r="O125" i="15"/>
  <c r="P125" i="15" s="1"/>
  <c r="O143" i="15"/>
  <c r="P143" i="15" s="1"/>
  <c r="O139" i="15"/>
  <c r="P139" i="15" s="1"/>
  <c r="O206" i="15"/>
  <c r="P206" i="15" s="1"/>
  <c r="O196" i="15"/>
  <c r="P196" i="15" s="1"/>
  <c r="O255" i="15"/>
  <c r="P255" i="15" s="1"/>
  <c r="O154" i="15"/>
  <c r="P154" i="15" s="1"/>
  <c r="O134" i="15"/>
  <c r="P134" i="15" s="1"/>
  <c r="O69" i="15"/>
  <c r="P69" i="15" s="1"/>
  <c r="O123" i="15"/>
  <c r="P123" i="15" s="1"/>
  <c r="O83" i="15"/>
  <c r="P83" i="15" s="1"/>
  <c r="O216" i="15"/>
  <c r="P216" i="15" s="1"/>
  <c r="O142" i="15"/>
  <c r="P142" i="15" s="1"/>
  <c r="O248" i="15"/>
  <c r="P248" i="15" s="1"/>
  <c r="O37" i="15"/>
  <c r="P37" i="15" s="1"/>
  <c r="O14" i="15"/>
  <c r="P14" i="15" s="1"/>
  <c r="O54" i="15"/>
  <c r="P54" i="15" s="1"/>
  <c r="O5" i="15"/>
  <c r="P5" i="15" s="1"/>
  <c r="O138" i="15"/>
  <c r="P138" i="15" s="1"/>
  <c r="O199" i="15"/>
  <c r="P199" i="15" s="1"/>
  <c r="O244" i="15"/>
  <c r="P244" i="15" s="1"/>
  <c r="O228" i="15"/>
  <c r="P228" i="15" s="1"/>
  <c r="O264" i="15"/>
  <c r="P264" i="15" s="1"/>
  <c r="O120" i="15"/>
  <c r="P120" i="15" s="1"/>
  <c r="O252" i="15"/>
  <c r="P252" i="15" s="1"/>
  <c r="O78" i="15"/>
  <c r="P78" i="15" s="1"/>
  <c r="O101" i="15"/>
  <c r="P101" i="15" s="1"/>
  <c r="O223" i="15"/>
  <c r="P223" i="15" s="1"/>
  <c r="O111" i="15"/>
  <c r="P111" i="15" s="1"/>
  <c r="O130" i="15"/>
  <c r="P130" i="15" s="1"/>
  <c r="O191" i="15"/>
  <c r="P191" i="15" s="1"/>
  <c r="O10" i="15"/>
  <c r="P10" i="15" s="1"/>
  <c r="O190" i="15"/>
  <c r="P190" i="15" s="1"/>
  <c r="O155" i="15"/>
  <c r="P155" i="15" s="1"/>
  <c r="O218" i="15"/>
  <c r="P218" i="15" s="1"/>
  <c r="O71" i="15"/>
  <c r="P71" i="15" s="1"/>
  <c r="O30" i="15"/>
  <c r="P30" i="15" s="1"/>
  <c r="O177" i="15"/>
  <c r="P177" i="15" s="1"/>
  <c r="O212" i="15"/>
  <c r="P212" i="15" s="1"/>
  <c r="O185" i="15"/>
  <c r="P185" i="15" s="1"/>
  <c r="O259" i="15"/>
  <c r="P259" i="15" s="1"/>
  <c r="O59" i="15"/>
  <c r="P59" i="15" s="1"/>
  <c r="O225" i="15"/>
  <c r="P225" i="15" s="1"/>
  <c r="O19" i="15"/>
  <c r="P19" i="15" s="1"/>
  <c r="O262" i="15"/>
  <c r="P262" i="15" s="1"/>
  <c r="O189" i="15"/>
  <c r="P189" i="15" s="1"/>
  <c r="O226" i="15"/>
  <c r="P226" i="15" s="1"/>
  <c r="O49" i="15"/>
  <c r="P49" i="15" s="1"/>
  <c r="O166" i="15"/>
  <c r="P166" i="15" s="1"/>
  <c r="O268" i="15"/>
  <c r="P268" i="15" s="1"/>
  <c r="O150" i="15"/>
  <c r="P150" i="15" s="1"/>
  <c r="O98" i="15"/>
  <c r="P98" i="15" s="1"/>
  <c r="O275" i="15"/>
  <c r="P275" i="15" s="1"/>
  <c r="O258" i="15"/>
  <c r="P258" i="15" s="1"/>
  <c r="O12" i="15"/>
  <c r="P12" i="15" s="1"/>
  <c r="O23" i="15"/>
  <c r="P23" i="15" s="1"/>
  <c r="O283" i="15"/>
  <c r="P283" i="15" s="1"/>
  <c r="O220" i="15"/>
  <c r="P220" i="15" s="1"/>
  <c r="O279" i="15"/>
  <c r="P279" i="15" s="1"/>
  <c r="O28" i="15"/>
  <c r="P28" i="15" s="1"/>
  <c r="O129" i="15"/>
  <c r="P129" i="15" s="1"/>
  <c r="O22" i="15"/>
  <c r="P22" i="15" s="1"/>
  <c r="O140" i="15"/>
  <c r="P140" i="15" s="1"/>
  <c r="O265" i="15"/>
  <c r="P265" i="15" s="1"/>
  <c r="O137" i="15"/>
  <c r="P137" i="15" s="1"/>
  <c r="O7" i="15"/>
  <c r="P7" i="15" s="1"/>
  <c r="O126" i="15"/>
  <c r="P126" i="15" s="1"/>
  <c r="O72" i="15"/>
  <c r="P72" i="15" s="1"/>
  <c r="O135" i="15"/>
  <c r="P135" i="15" s="1"/>
  <c r="O274" i="15"/>
  <c r="P274" i="15" s="1"/>
  <c r="P4" i="15"/>
  <c r="O234" i="15"/>
  <c r="P234" i="15" s="1"/>
  <c r="O91" i="15"/>
  <c r="P91" i="15" s="1"/>
  <c r="O33" i="15"/>
  <c r="P33" i="15" s="1"/>
  <c r="O73" i="15"/>
  <c r="P73" i="15" s="1"/>
  <c r="O280" i="15"/>
  <c r="P280" i="15" s="1"/>
  <c r="O219" i="15"/>
  <c r="P219" i="15" s="1"/>
  <c r="O186" i="15"/>
  <c r="P186" i="15" s="1"/>
  <c r="O48" i="15"/>
  <c r="P48" i="15" s="1"/>
  <c r="O62" i="15"/>
  <c r="P62" i="15" s="1"/>
  <c r="O238" i="15"/>
  <c r="P238" i="15" s="1"/>
  <c r="O16" i="15"/>
  <c r="P16" i="15" s="1"/>
  <c r="O250" i="15"/>
  <c r="P250" i="15" s="1"/>
  <c r="O41" i="15"/>
  <c r="P41" i="15" s="1"/>
  <c r="O76" i="15"/>
  <c r="P76" i="15" s="1"/>
  <c r="O68" i="15"/>
  <c r="P68" i="15" s="1"/>
  <c r="O146" i="15"/>
  <c r="P146" i="15" s="1"/>
  <c r="O94" i="15"/>
  <c r="P94" i="15" s="1"/>
  <c r="O105" i="15"/>
  <c r="P105" i="15" s="1"/>
  <c r="O205" i="15"/>
  <c r="P205" i="15" s="1"/>
  <c r="O132" i="15"/>
  <c r="P132" i="15" s="1"/>
  <c r="O38" i="15"/>
  <c r="P38" i="15" s="1"/>
  <c r="O157" i="15"/>
  <c r="P157" i="15" s="1"/>
  <c r="O161" i="15"/>
  <c r="P161" i="15" s="1"/>
  <c r="O9" i="15"/>
  <c r="P9" i="15" s="1"/>
  <c r="O53" i="15"/>
  <c r="P53" i="15" s="1"/>
  <c r="O176" i="15"/>
  <c r="P176" i="15" s="1"/>
  <c r="O89" i="15"/>
  <c r="P89" i="15" s="1"/>
  <c r="O15" i="15"/>
  <c r="P15" i="15" s="1"/>
  <c r="O167" i="15"/>
  <c r="P167" i="15" s="1"/>
  <c r="O282" i="15"/>
  <c r="P282" i="15" s="1"/>
  <c r="O65" i="15"/>
  <c r="P65" i="15" s="1"/>
  <c r="O116" i="15"/>
  <c r="P116" i="15" s="1"/>
  <c r="O18" i="15"/>
  <c r="P18" i="15" s="1"/>
  <c r="O25" i="15"/>
  <c r="P25" i="15" s="1"/>
  <c r="O24" i="15"/>
  <c r="P24" i="15" s="1"/>
  <c r="O263" i="15"/>
  <c r="P263" i="15" s="1"/>
  <c r="O276" i="15"/>
  <c r="P276" i="15" s="1"/>
  <c r="O171" i="15"/>
  <c r="P171" i="15" s="1"/>
  <c r="O240" i="15"/>
  <c r="P240" i="15" s="1"/>
  <c r="O153" i="15"/>
  <c r="P153" i="15" s="1"/>
  <c r="O233" i="15"/>
  <c r="P233" i="15" s="1"/>
  <c r="O58" i="15"/>
  <c r="P58" i="15" s="1"/>
  <c r="O178" i="15"/>
  <c r="P178" i="15" s="1"/>
  <c r="O131" i="15"/>
  <c r="P131" i="15" s="1"/>
  <c r="O40" i="15"/>
  <c r="P40" i="15" s="1"/>
  <c r="O245" i="15"/>
  <c r="P245" i="15" s="1"/>
  <c r="O281" i="15"/>
  <c r="P281" i="15" s="1"/>
  <c r="O57" i="15"/>
  <c r="P57" i="15" s="1"/>
  <c r="O70" i="15"/>
  <c r="P70" i="15" s="1"/>
  <c r="O179" i="15"/>
  <c r="P179" i="15" s="1"/>
  <c r="O202" i="15"/>
  <c r="P202" i="15" s="1"/>
  <c r="O261" i="15"/>
  <c r="P261" i="15" s="1"/>
  <c r="O121" i="15"/>
  <c r="P121" i="15" s="1"/>
  <c r="O236" i="15"/>
  <c r="P236" i="15" s="1"/>
  <c r="O180" i="15"/>
  <c r="P180" i="15" s="1"/>
  <c r="O61" i="15"/>
  <c r="P61" i="15" s="1"/>
  <c r="O77" i="15"/>
  <c r="P77" i="15" s="1"/>
  <c r="O85" i="15"/>
  <c r="P85" i="15" s="1"/>
  <c r="O242" i="15"/>
  <c r="P242" i="15" s="1"/>
  <c r="O141" i="15"/>
  <c r="P141" i="15" s="1"/>
  <c r="O95" i="15"/>
  <c r="P95" i="15" s="1"/>
  <c r="O109" i="15"/>
  <c r="P109" i="15" s="1"/>
  <c r="O200" i="15"/>
  <c r="P200" i="15" s="1"/>
  <c r="O75" i="15"/>
  <c r="P75" i="15" s="1"/>
  <c r="O231" i="15"/>
  <c r="P231" i="15" s="1"/>
  <c r="O272" i="15"/>
  <c r="P272" i="15" s="1"/>
  <c r="O147" i="15"/>
  <c r="P147" i="15" s="1"/>
  <c r="O115" i="15"/>
  <c r="P115" i="15" s="1"/>
  <c r="O64" i="15"/>
  <c r="P64" i="15" s="1"/>
  <c r="O51" i="15"/>
  <c r="P51" i="15" s="1"/>
  <c r="O266" i="15"/>
  <c r="P266" i="15" s="1"/>
  <c r="O31" i="15"/>
  <c r="P31" i="15" s="1"/>
  <c r="O56" i="15"/>
  <c r="P56" i="15" s="1"/>
  <c r="O256" i="15"/>
  <c r="P256" i="15" s="1"/>
  <c r="O273" i="15"/>
  <c r="P273" i="15" s="1"/>
  <c r="O144" i="15"/>
  <c r="P144" i="15" s="1"/>
  <c r="O181" i="15"/>
  <c r="P181" i="15" s="1"/>
  <c r="O117" i="15"/>
  <c r="P117" i="15" s="1"/>
  <c r="O194" i="15"/>
  <c r="P194" i="15" s="1"/>
  <c r="O278" i="15"/>
  <c r="P278" i="15" s="1"/>
  <c r="O82" i="15"/>
  <c r="P82" i="15" s="1"/>
  <c r="O136" i="15"/>
  <c r="P136" i="15" s="1"/>
  <c r="O170" i="15"/>
  <c r="P170" i="15" s="1"/>
  <c r="O104" i="15"/>
  <c r="P104" i="15" s="1"/>
  <c r="O169" i="15"/>
  <c r="P169" i="15" s="1"/>
  <c r="O160" i="15"/>
  <c r="P160" i="15" s="1"/>
  <c r="O87" i="15"/>
  <c r="P87" i="15" s="1"/>
  <c r="O182" i="15"/>
  <c r="P182" i="15" s="1"/>
  <c r="O96" i="15"/>
  <c r="P96" i="15" s="1"/>
  <c r="O45" i="15"/>
  <c r="P45" i="15" s="1"/>
  <c r="O145" i="15"/>
  <c r="P145" i="15" s="1"/>
  <c r="O44" i="15"/>
  <c r="P44" i="15" s="1"/>
  <c r="O162" i="15"/>
  <c r="P162" i="15" s="1"/>
  <c r="O267" i="15"/>
  <c r="P267" i="15" s="1"/>
  <c r="O127" i="15"/>
  <c r="P127" i="15" s="1"/>
  <c r="O168" i="15"/>
  <c r="P168" i="15" s="1"/>
  <c r="O34" i="15"/>
  <c r="P34" i="15" s="1"/>
  <c r="O66" i="15"/>
  <c r="P66" i="15" s="1"/>
  <c r="O67" i="15"/>
  <c r="P67" i="15" s="1"/>
  <c r="O253" i="15"/>
  <c r="P253" i="15" s="1"/>
  <c r="O8" i="15"/>
  <c r="P8" i="15" s="1"/>
  <c r="O60" i="15"/>
  <c r="P60" i="15" s="1"/>
  <c r="O204" i="15"/>
  <c r="P204" i="15" s="1"/>
  <c r="O55" i="15"/>
  <c r="P55" i="15" s="1"/>
  <c r="O20" i="15"/>
  <c r="P20" i="15" s="1"/>
  <c r="O13" i="15"/>
  <c r="P13" i="15" s="1"/>
  <c r="O174" i="15"/>
  <c r="P174" i="15" s="1"/>
  <c r="O213" i="15"/>
  <c r="P213" i="15" s="1"/>
  <c r="O122" i="15"/>
  <c r="P122" i="15" s="1"/>
  <c r="O124" i="15"/>
  <c r="P124" i="15" s="1"/>
  <c r="O108" i="15"/>
  <c r="P108" i="15" s="1"/>
  <c r="O27" i="15"/>
  <c r="P27" i="15" s="1"/>
  <c r="O80" i="15"/>
  <c r="P80" i="15" s="1"/>
  <c r="O209" i="15"/>
  <c r="P209" i="15" s="1"/>
  <c r="O214" i="15"/>
  <c r="P214" i="15" s="1"/>
  <c r="O217" i="15"/>
  <c r="P217" i="15" s="1"/>
  <c r="O86" i="15"/>
  <c r="P86" i="15" s="1"/>
  <c r="O241" i="15"/>
  <c r="P241" i="15" s="1"/>
  <c r="O230" i="15"/>
  <c r="P230" i="15" s="1"/>
  <c r="O251" i="15"/>
  <c r="P251" i="15" s="1"/>
  <c r="O88" i="15"/>
  <c r="P88" i="15" s="1"/>
  <c r="O110" i="15"/>
  <c r="P110" i="15" s="1"/>
  <c r="O17" i="15"/>
  <c r="P17" i="15" s="1"/>
  <c r="O175" i="15"/>
  <c r="P175" i="15" s="1"/>
  <c r="O172" i="15"/>
  <c r="P172" i="15" s="1"/>
  <c r="O114" i="15"/>
  <c r="P114" i="15" s="1"/>
  <c r="O195" i="15"/>
  <c r="P195" i="15" s="1"/>
  <c r="O271" i="15"/>
  <c r="P271" i="15" s="1"/>
  <c r="O210" i="15"/>
  <c r="P210" i="15" s="1"/>
  <c r="O197" i="15"/>
  <c r="P197" i="15" s="1"/>
  <c r="O201" i="15"/>
  <c r="P201" i="15" s="1"/>
  <c r="O211" i="15"/>
  <c r="P211" i="15" s="1"/>
  <c r="O47" i="15"/>
  <c r="P47" i="15" s="1"/>
  <c r="O74" i="15"/>
  <c r="P74" i="15" s="1"/>
  <c r="O21" i="15"/>
  <c r="P21" i="15" s="1"/>
  <c r="O269" i="15"/>
  <c r="P269" i="15" s="1"/>
  <c r="O193" i="15"/>
  <c r="P193" i="15" s="1"/>
  <c r="O235" i="15"/>
  <c r="P235" i="15" s="1"/>
  <c r="O198" i="15"/>
  <c r="P198" i="15" s="1"/>
  <c r="O93" i="15"/>
  <c r="P93" i="15" s="1"/>
  <c r="O163" i="15"/>
  <c r="P163" i="15" s="1"/>
  <c r="O119" i="15"/>
  <c r="P119" i="15" s="1"/>
  <c r="O229" i="15"/>
  <c r="P229" i="15" s="1"/>
  <c r="O102" i="15"/>
  <c r="P102" i="15" s="1"/>
  <c r="O112" i="15"/>
  <c r="P112" i="15" s="1"/>
  <c r="O159" i="15"/>
  <c r="P159" i="15" s="1"/>
  <c r="O152" i="15"/>
  <c r="P152" i="15" s="1"/>
  <c r="O224" i="15"/>
  <c r="P224" i="15" s="1"/>
  <c r="O254" i="15"/>
  <c r="P254" i="15" s="1"/>
  <c r="O239" i="15"/>
  <c r="P239" i="15" s="1"/>
  <c r="O81" i="15"/>
  <c r="P81" i="15" s="1"/>
  <c r="O277" i="15"/>
  <c r="P277" i="15" s="1"/>
  <c r="O97" i="15"/>
  <c r="P97" i="15" s="1"/>
  <c r="O249" i="15"/>
  <c r="P249" i="15" s="1"/>
  <c r="O246" i="15"/>
  <c r="P246" i="15" s="1"/>
  <c r="O215" i="15"/>
  <c r="P215" i="15" s="1"/>
  <c r="O173" i="15"/>
  <c r="P173" i="15" s="1"/>
  <c r="O133" i="15"/>
  <c r="P133" i="15" s="1"/>
  <c r="O100" i="15"/>
  <c r="P100" i="15" s="1"/>
  <c r="O52" i="15"/>
  <c r="P52" i="15" s="1"/>
  <c r="O151" i="15"/>
  <c r="P151" i="15" s="1"/>
  <c r="O156" i="15"/>
  <c r="P156" i="15" s="1"/>
  <c r="O107" i="15"/>
  <c r="P107" i="15" s="1"/>
  <c r="O149" i="15"/>
  <c r="P149" i="15" s="1"/>
  <c r="O192" i="15"/>
  <c r="P192" i="15" s="1"/>
  <c r="O32" i="15"/>
  <c r="P32" i="15" s="1"/>
  <c r="O183" i="15"/>
  <c r="P183" i="15" s="1"/>
  <c r="O208" i="15"/>
  <c r="P208" i="15" s="1"/>
  <c r="O187" i="15"/>
  <c r="P187" i="15" s="1"/>
  <c r="O99" i="15"/>
  <c r="P99" i="15" s="1"/>
  <c r="O158" i="15"/>
  <c r="P158" i="15" s="1"/>
  <c r="O203" i="15"/>
  <c r="P203" i="15" s="1"/>
  <c r="O29" i="15"/>
  <c r="P29" i="15" s="1"/>
  <c r="O36" i="15"/>
  <c r="P36" i="15" s="1"/>
  <c r="O50" i="15"/>
  <c r="P50" i="15" s="1"/>
  <c r="O84" i="15"/>
  <c r="P84" i="15" s="1"/>
  <c r="O103" i="15"/>
  <c r="P103" i="15" s="1"/>
  <c r="O92" i="15"/>
  <c r="P92" i="15" s="1"/>
  <c r="O118" i="15"/>
  <c r="P118" i="15" s="1"/>
  <c r="O222" i="15"/>
  <c r="P222" i="15" s="1"/>
  <c r="O227" i="15"/>
  <c r="P227" i="15" s="1"/>
  <c r="O39" i="15"/>
  <c r="P39" i="15" s="1"/>
  <c r="O43" i="15"/>
  <c r="P43" i="15" s="1"/>
  <c r="P6" i="15"/>
  <c r="O42" i="15"/>
  <c r="P42" i="15" s="1"/>
  <c r="O232" i="15"/>
  <c r="P232" i="15" s="1"/>
  <c r="O46" i="15"/>
  <c r="P46" i="15" s="1"/>
  <c r="O79" i="15"/>
  <c r="P79" i="15" s="1"/>
  <c r="O184" i="15"/>
  <c r="P184" i="15" s="1"/>
  <c r="O128" i="15"/>
  <c r="P128" i="15" s="1"/>
  <c r="O257" i="15"/>
  <c r="P257" i="15" s="1"/>
  <c r="O106" i="15"/>
  <c r="P106" i="15" s="1"/>
  <c r="M203" i="15"/>
  <c r="M30" i="15"/>
  <c r="M183" i="15"/>
  <c r="M264" i="15"/>
  <c r="M106" i="15"/>
  <c r="M178" i="15"/>
  <c r="M131" i="15"/>
  <c r="M10" i="15"/>
  <c r="M229" i="15"/>
  <c r="M278" i="15"/>
  <c r="M163" i="15"/>
  <c r="M92" i="15"/>
  <c r="M144" i="15"/>
  <c r="M125" i="15"/>
  <c r="M68" i="15"/>
  <c r="M166" i="15"/>
  <c r="M155" i="15"/>
  <c r="M261" i="15"/>
  <c r="M152" i="15"/>
  <c r="M192" i="15"/>
  <c r="M186" i="15"/>
  <c r="M187" i="15"/>
  <c r="M221" i="15"/>
  <c r="M146" i="15"/>
  <c r="M260" i="15"/>
  <c r="M6" i="15"/>
  <c r="M44" i="15"/>
  <c r="M265" i="15"/>
  <c r="M170" i="15"/>
  <c r="M195" i="15"/>
  <c r="M22" i="15"/>
  <c r="M249" i="15"/>
  <c r="M269" i="15"/>
  <c r="M5" i="15"/>
  <c r="M169" i="15"/>
  <c r="M227" i="15"/>
  <c r="M35" i="15"/>
  <c r="M234" i="15"/>
  <c r="M184" i="15"/>
  <c r="M240" i="15"/>
  <c r="M147" i="15"/>
  <c r="M116" i="15"/>
  <c r="M107" i="15"/>
  <c r="M134" i="15"/>
  <c r="M117" i="15"/>
  <c r="M179" i="15"/>
  <c r="M42" i="15"/>
  <c r="M98" i="15"/>
  <c r="M40" i="15"/>
  <c r="M254" i="15"/>
  <c r="M142" i="15"/>
  <c r="M48" i="15"/>
  <c r="M37" i="15"/>
  <c r="M118" i="15"/>
  <c r="M250" i="15"/>
  <c r="M14" i="15"/>
  <c r="M83" i="15"/>
  <c r="M133" i="15"/>
  <c r="M228" i="15"/>
  <c r="M271" i="15"/>
  <c r="M11" i="15"/>
  <c r="M268" i="15"/>
  <c r="M148" i="15"/>
  <c r="M201" i="15"/>
  <c r="M113" i="15"/>
  <c r="M105" i="15"/>
  <c r="M280" i="15"/>
  <c r="M60" i="15"/>
  <c r="M230" i="15"/>
  <c r="M177" i="15"/>
  <c r="M99" i="15"/>
  <c r="M139" i="15"/>
  <c r="M252" i="15"/>
  <c r="M223" i="15"/>
  <c r="M275" i="15"/>
  <c r="M208" i="15"/>
  <c r="M153" i="15"/>
  <c r="M206" i="15"/>
  <c r="M90" i="15"/>
  <c r="M190" i="15"/>
  <c r="M245" i="15"/>
  <c r="M29" i="15"/>
  <c r="M150" i="15"/>
  <c r="M237" i="15"/>
  <c r="M210" i="15"/>
  <c r="M77" i="15"/>
  <c r="M78" i="15"/>
  <c r="M112" i="15"/>
  <c r="M109" i="15"/>
  <c r="M149" i="15"/>
  <c r="M207" i="15"/>
  <c r="M283" i="15"/>
  <c r="M168" i="15"/>
  <c r="M54" i="15"/>
  <c r="M188" i="15"/>
  <c r="M100" i="15"/>
  <c r="M212" i="15"/>
  <c r="M111" i="15"/>
  <c r="M263" i="15"/>
  <c r="M189" i="15"/>
  <c r="M194" i="15"/>
  <c r="M259" i="15"/>
  <c r="M137" i="15"/>
  <c r="M161" i="15"/>
  <c r="M214" i="15"/>
  <c r="M102" i="15"/>
  <c r="M89" i="15"/>
  <c r="M23" i="15"/>
  <c r="M84" i="15"/>
  <c r="M81" i="15"/>
  <c r="M110" i="15"/>
  <c r="M175" i="15"/>
  <c r="M213" i="15"/>
  <c r="M80" i="15"/>
  <c r="M138" i="15"/>
  <c r="M200" i="15"/>
  <c r="M79" i="15"/>
  <c r="M281" i="15"/>
  <c r="M104" i="15"/>
  <c r="M39" i="15"/>
  <c r="M231" i="15"/>
  <c r="M57" i="15"/>
  <c r="M196" i="15"/>
  <c r="M282" i="15"/>
  <c r="M143" i="15"/>
  <c r="M85" i="15"/>
  <c r="M56" i="15"/>
  <c r="M13" i="15"/>
  <c r="M91" i="15"/>
  <c r="M59" i="15"/>
  <c r="M15" i="15"/>
  <c r="M45" i="15"/>
  <c r="M226" i="15"/>
  <c r="M197" i="15"/>
  <c r="M115" i="15"/>
  <c r="M276" i="15"/>
  <c r="M256" i="15"/>
  <c r="M94" i="15"/>
  <c r="M156" i="15"/>
  <c r="M162" i="15"/>
  <c r="M96" i="15"/>
  <c r="M119" i="15"/>
  <c r="M9" i="15"/>
  <c r="M4" i="15"/>
  <c r="M209" i="15"/>
  <c r="M238" i="15"/>
  <c r="M18" i="15"/>
  <c r="M123" i="15"/>
  <c r="M204" i="15"/>
  <c r="M47" i="15"/>
  <c r="M66" i="15"/>
  <c r="M36" i="15"/>
  <c r="M17" i="15"/>
  <c r="M108" i="15"/>
  <c r="M217" i="15"/>
  <c r="M52" i="15"/>
  <c r="M64" i="15"/>
  <c r="M180" i="15"/>
  <c r="M165" i="15"/>
  <c r="M270" i="15"/>
  <c r="M53" i="15"/>
  <c r="M257" i="15"/>
  <c r="M225" i="15"/>
  <c r="M224" i="15"/>
  <c r="M122" i="15"/>
  <c r="M151" i="15"/>
  <c r="M232" i="15"/>
  <c r="M82" i="15"/>
  <c r="M160" i="15"/>
  <c r="M95" i="15"/>
  <c r="M251" i="15"/>
  <c r="M218" i="15"/>
  <c r="M49" i="15"/>
  <c r="M248" i="15"/>
  <c r="M43" i="15"/>
  <c r="M159" i="15"/>
  <c r="M126" i="15"/>
  <c r="M34" i="15"/>
  <c r="M32" i="15"/>
  <c r="M140" i="15"/>
  <c r="M222" i="15"/>
  <c r="M124" i="15"/>
  <c r="M185" i="15"/>
  <c r="M181" i="15"/>
  <c r="M246" i="15"/>
  <c r="M241" i="15"/>
  <c r="M167" i="15"/>
  <c r="M273" i="15"/>
  <c r="M25" i="15"/>
  <c r="M266" i="15"/>
  <c r="M58" i="15"/>
  <c r="M26" i="15"/>
  <c r="M120" i="15"/>
  <c r="M176" i="15"/>
  <c r="M171" i="15"/>
  <c r="M61" i="15"/>
  <c r="M41" i="15"/>
  <c r="M88" i="15"/>
  <c r="M55" i="15"/>
  <c r="M87" i="15"/>
  <c r="M211" i="15"/>
  <c r="M157" i="15"/>
  <c r="M70" i="15"/>
  <c r="M103" i="15"/>
  <c r="M51" i="15"/>
  <c r="M28" i="15"/>
  <c r="M173" i="15"/>
  <c r="M114" i="15"/>
  <c r="M67" i="15"/>
  <c r="M93" i="15"/>
  <c r="M172" i="15"/>
  <c r="M262" i="15"/>
  <c r="M164" i="15"/>
  <c r="M62" i="15"/>
  <c r="M76" i="15"/>
  <c r="M258" i="15"/>
  <c r="AN18" i="13"/>
  <c r="AN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4" i="13"/>
  <c r="AO20" i="13" l="1"/>
  <c r="AO8" i="13"/>
  <c r="AO12" i="13"/>
  <c r="AO16" i="13"/>
  <c r="AO17" i="13"/>
  <c r="AO13" i="13"/>
  <c r="AO9" i="13"/>
  <c r="AO10" i="13"/>
  <c r="AO14" i="13"/>
  <c r="AO6" i="13"/>
  <c r="AO4" i="13"/>
  <c r="AO15" i="13"/>
  <c r="AO11" i="13"/>
  <c r="AO7" i="13"/>
  <c r="AO5" i="13"/>
  <c r="AO18" i="13"/>
  <c r="AN19" i="13"/>
  <c r="AO19" i="13" l="1"/>
  <c r="G5" i="13" l="1"/>
  <c r="G6" i="13" s="1"/>
  <c r="G4" i="13"/>
  <c r="G3" i="13"/>
  <c r="T31" i="4"/>
  <c r="T30" i="4"/>
  <c r="T29" i="4"/>
  <c r="W26" i="4"/>
  <c r="V26" i="4"/>
  <c r="U26" i="4"/>
  <c r="T26" i="4"/>
  <c r="S26" i="4"/>
  <c r="R26" i="4"/>
  <c r="Q26" i="4"/>
  <c r="W25" i="4"/>
  <c r="W24" i="4"/>
  <c r="V25" i="4"/>
  <c r="U25" i="4"/>
  <c r="T25" i="4"/>
  <c r="S25" i="4"/>
  <c r="R25" i="4"/>
  <c r="V24" i="4"/>
  <c r="U24" i="4"/>
  <c r="T24" i="4"/>
  <c r="S24" i="4"/>
  <c r="R24" i="4"/>
  <c r="Q25" i="4"/>
  <c r="Q24" i="4"/>
  <c r="W19" i="4"/>
  <c r="W18" i="4"/>
  <c r="W17" i="4"/>
  <c r="V19" i="4"/>
  <c r="U19" i="4"/>
  <c r="T19" i="4"/>
  <c r="S19" i="4"/>
  <c r="R19" i="4"/>
  <c r="Q19" i="4"/>
  <c r="V18" i="4"/>
  <c r="U18" i="4"/>
  <c r="T18" i="4"/>
  <c r="S18" i="4"/>
  <c r="R18" i="4"/>
  <c r="Q18" i="4"/>
  <c r="V17" i="4"/>
  <c r="U17" i="4"/>
  <c r="T17" i="4"/>
  <c r="S17" i="4"/>
  <c r="R17" i="4"/>
  <c r="Q17" i="4"/>
  <c r="W11" i="4"/>
  <c r="V11" i="4"/>
  <c r="V12" i="4" s="1"/>
  <c r="U11" i="4"/>
  <c r="T11" i="4"/>
  <c r="T12" i="4" s="1"/>
  <c r="S11" i="4"/>
  <c r="S12" i="4" s="1"/>
  <c r="U12" i="4"/>
  <c r="R11" i="4"/>
  <c r="R12" i="4" s="1"/>
  <c r="Q11" i="4"/>
  <c r="Q12" i="4" s="1"/>
  <c r="W12" i="4"/>
  <c r="W10" i="4"/>
  <c r="V10" i="4"/>
  <c r="U10" i="4"/>
  <c r="T10" i="4"/>
  <c r="S10" i="4"/>
  <c r="R10" i="4"/>
  <c r="Q10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7" i="4"/>
  <c r="J2" i="4"/>
  <c r="J1" i="4"/>
  <c r="I2" i="4"/>
  <c r="I1" i="4"/>
  <c r="N150" i="13" l="1"/>
  <c r="N282" i="13"/>
  <c r="N280" i="13"/>
  <c r="N278" i="13"/>
  <c r="N276" i="13"/>
  <c r="N274" i="13"/>
  <c r="N272" i="13"/>
  <c r="N270" i="13"/>
  <c r="N268" i="13"/>
  <c r="N266" i="13"/>
  <c r="N258" i="13"/>
  <c r="N158" i="13"/>
  <c r="N142" i="13"/>
  <c r="N260" i="13"/>
  <c r="N252" i="13"/>
  <c r="N248" i="13"/>
  <c r="N244" i="13"/>
  <c r="N240" i="13"/>
  <c r="N236" i="13"/>
  <c r="N232" i="13"/>
  <c r="N228" i="13"/>
  <c r="N224" i="13"/>
  <c r="N220" i="13"/>
  <c r="N216" i="13"/>
  <c r="N212" i="13"/>
  <c r="N208" i="13"/>
  <c r="N204" i="13"/>
  <c r="N200" i="13"/>
  <c r="N196" i="13"/>
  <c r="N192" i="13"/>
  <c r="N188" i="13"/>
  <c r="N184" i="13"/>
  <c r="N180" i="13"/>
  <c r="N176" i="13"/>
  <c r="N172" i="13"/>
  <c r="N156" i="13"/>
  <c r="N140" i="13"/>
  <c r="N283" i="13"/>
  <c r="N281" i="13"/>
  <c r="N279" i="13"/>
  <c r="N277" i="13"/>
  <c r="N275" i="13"/>
  <c r="N273" i="13"/>
  <c r="N271" i="13"/>
  <c r="N269" i="13"/>
  <c r="N267" i="13"/>
  <c r="N262" i="13"/>
  <c r="N254" i="13"/>
  <c r="N166" i="13"/>
  <c r="N6" i="13"/>
  <c r="N8" i="13"/>
  <c r="N10" i="13"/>
  <c r="N12" i="13"/>
  <c r="N14" i="13"/>
  <c r="N16" i="13"/>
  <c r="N18" i="13"/>
  <c r="N20" i="13"/>
  <c r="N22" i="13"/>
  <c r="N24" i="13"/>
  <c r="N26" i="13"/>
  <c r="N28" i="13"/>
  <c r="N30" i="13"/>
  <c r="N32" i="13"/>
  <c r="N34" i="13"/>
  <c r="N36" i="13"/>
  <c r="N38" i="13"/>
  <c r="N40" i="13"/>
  <c r="N42" i="13"/>
  <c r="N44" i="13"/>
  <c r="N46" i="13"/>
  <c r="N48" i="13"/>
  <c r="N50" i="13"/>
  <c r="N52" i="13"/>
  <c r="N54" i="13"/>
  <c r="N56" i="13"/>
  <c r="N58" i="13"/>
  <c r="N7" i="13"/>
  <c r="N9" i="13"/>
  <c r="N11" i="13"/>
  <c r="N13" i="13"/>
  <c r="N15" i="13"/>
  <c r="N17" i="13"/>
  <c r="N19" i="13"/>
  <c r="N21" i="13"/>
  <c r="N23" i="13"/>
  <c r="N25" i="13"/>
  <c r="N27" i="13"/>
  <c r="N29" i="13"/>
  <c r="N31" i="13"/>
  <c r="N33" i="13"/>
  <c r="N35" i="13"/>
  <c r="N37" i="13"/>
  <c r="N39" i="13"/>
  <c r="N41" i="13"/>
  <c r="N43" i="13"/>
  <c r="N45" i="13"/>
  <c r="N47" i="13"/>
  <c r="N49" i="13"/>
  <c r="N51" i="13"/>
  <c r="N53" i="13"/>
  <c r="N55" i="13"/>
  <c r="N57" i="13"/>
  <c r="N59" i="13"/>
  <c r="N61" i="13"/>
  <c r="N63" i="13"/>
  <c r="N65" i="13"/>
  <c r="N67" i="13"/>
  <c r="N69" i="13"/>
  <c r="N71" i="13"/>
  <c r="N73" i="13"/>
  <c r="N75" i="13"/>
  <c r="N77" i="13"/>
  <c r="N79" i="13"/>
  <c r="N81" i="13"/>
  <c r="N83" i="13"/>
  <c r="N85" i="13"/>
  <c r="N87" i="13"/>
  <c r="N89" i="13"/>
  <c r="N91" i="13"/>
  <c r="N93" i="13"/>
  <c r="N95" i="13"/>
  <c r="N97" i="13"/>
  <c r="N99" i="13"/>
  <c r="N101" i="13"/>
  <c r="N103" i="13"/>
  <c r="N105" i="13"/>
  <c r="N107" i="13"/>
  <c r="N109" i="13"/>
  <c r="N111" i="13"/>
  <c r="N113" i="13"/>
  <c r="N115" i="13"/>
  <c r="N117" i="13"/>
  <c r="N119" i="13"/>
  <c r="N121" i="13"/>
  <c r="N123" i="13"/>
  <c r="N125" i="13"/>
  <c r="N127" i="13"/>
  <c r="N129" i="13"/>
  <c r="N131" i="13"/>
  <c r="N133" i="13"/>
  <c r="N135" i="13"/>
  <c r="N137" i="13"/>
  <c r="N139" i="13"/>
  <c r="N141" i="13"/>
  <c r="N143" i="13"/>
  <c r="N145" i="13"/>
  <c r="N147" i="13"/>
  <c r="N149" i="13"/>
  <c r="N151" i="13"/>
  <c r="N153" i="13"/>
  <c r="N155" i="13"/>
  <c r="N157" i="13"/>
  <c r="N159" i="13"/>
  <c r="N161" i="13"/>
  <c r="N163" i="13"/>
  <c r="N165" i="13"/>
  <c r="N167" i="13"/>
  <c r="N169" i="13"/>
  <c r="N171" i="13"/>
  <c r="N5" i="13"/>
  <c r="N60" i="13"/>
  <c r="N64" i="13"/>
  <c r="N68" i="13"/>
  <c r="N72" i="13"/>
  <c r="N76" i="13"/>
  <c r="N80" i="13"/>
  <c r="N84" i="13"/>
  <c r="N88" i="13"/>
  <c r="N92" i="13"/>
  <c r="N96" i="13"/>
  <c r="N100" i="13"/>
  <c r="N104" i="13"/>
  <c r="N110" i="13"/>
  <c r="N118" i="13"/>
  <c r="N126" i="13"/>
  <c r="N134" i="13"/>
  <c r="N108" i="13"/>
  <c r="N116" i="13"/>
  <c r="N124" i="13"/>
  <c r="N132" i="13"/>
  <c r="N62" i="13"/>
  <c r="N66" i="13"/>
  <c r="N70" i="13"/>
  <c r="N74" i="13"/>
  <c r="N78" i="13"/>
  <c r="N82" i="13"/>
  <c r="N86" i="13"/>
  <c r="N90" i="13"/>
  <c r="N94" i="13"/>
  <c r="N98" i="13"/>
  <c r="N102" i="13"/>
  <c r="N106" i="13"/>
  <c r="N114" i="13"/>
  <c r="N122" i="13"/>
  <c r="N130" i="13"/>
  <c r="N138" i="13"/>
  <c r="N146" i="13"/>
  <c r="N154" i="13"/>
  <c r="N162" i="13"/>
  <c r="N170" i="13"/>
  <c r="N112" i="13"/>
  <c r="N120" i="13"/>
  <c r="N128" i="13"/>
  <c r="N136" i="13"/>
  <c r="N144" i="13"/>
  <c r="N152" i="13"/>
  <c r="N160" i="13"/>
  <c r="N168" i="13"/>
  <c r="N173" i="13"/>
  <c r="N175" i="13"/>
  <c r="N177" i="13"/>
  <c r="N179" i="13"/>
  <c r="N181" i="13"/>
  <c r="N183" i="13"/>
  <c r="N185" i="13"/>
  <c r="N187" i="13"/>
  <c r="N189" i="13"/>
  <c r="N191" i="13"/>
  <c r="N193" i="13"/>
  <c r="N195" i="13"/>
  <c r="N197" i="13"/>
  <c r="N199" i="13"/>
  <c r="N201" i="13"/>
  <c r="N203" i="13"/>
  <c r="N205" i="13"/>
  <c r="N207" i="13"/>
  <c r="N209" i="13"/>
  <c r="N211" i="13"/>
  <c r="N213" i="13"/>
  <c r="N215" i="13"/>
  <c r="N217" i="13"/>
  <c r="N219" i="13"/>
  <c r="N221" i="13"/>
  <c r="N223" i="13"/>
  <c r="N225" i="13"/>
  <c r="N227" i="13"/>
  <c r="N229" i="13"/>
  <c r="N231" i="13"/>
  <c r="N233" i="13"/>
  <c r="N235" i="13"/>
  <c r="N237" i="13"/>
  <c r="N239" i="13"/>
  <c r="N241" i="13"/>
  <c r="N243" i="13"/>
  <c r="N245" i="13"/>
  <c r="N247" i="13"/>
  <c r="N249" i="13"/>
  <c r="N251" i="13"/>
  <c r="N253" i="13"/>
  <c r="N255" i="13"/>
  <c r="N257" i="13"/>
  <c r="N259" i="13"/>
  <c r="N261" i="13"/>
  <c r="N263" i="13"/>
  <c r="N265" i="13"/>
  <c r="N4" i="13"/>
  <c r="N264" i="13"/>
  <c r="N256" i="13"/>
  <c r="N250" i="13"/>
  <c r="N246" i="13"/>
  <c r="N242" i="13"/>
  <c r="N238" i="13"/>
  <c r="N234" i="13"/>
  <c r="N230" i="13"/>
  <c r="N226" i="13"/>
  <c r="N222" i="13"/>
  <c r="N218" i="13"/>
  <c r="N214" i="13"/>
  <c r="N210" i="13"/>
  <c r="N206" i="13"/>
  <c r="N202" i="13"/>
  <c r="N198" i="13"/>
  <c r="N194" i="13"/>
  <c r="N190" i="13"/>
  <c r="N186" i="13"/>
  <c r="N182" i="13"/>
  <c r="N178" i="13"/>
  <c r="N174" i="13"/>
  <c r="N164" i="13"/>
  <c r="N148" i="13"/>
  <c r="Q5" i="13" l="1"/>
  <c r="Q4" i="13"/>
  <c r="Q7" i="13"/>
  <c r="Q3" i="13"/>
  <c r="Q6" i="13"/>
  <c r="N5" i="4" l="1"/>
  <c r="M5" i="4"/>
  <c r="J5" i="4"/>
  <c r="I5" i="4"/>
  <c r="N4" i="4"/>
  <c r="M4" i="4"/>
  <c r="J4" i="4"/>
  <c r="I4" i="4"/>
  <c r="N3" i="4"/>
  <c r="M3" i="4"/>
  <c r="J3" i="4"/>
  <c r="I3" i="4"/>
  <c r="C5" i="4" l="1"/>
  <c r="AQ24" i="13" l="1"/>
  <c r="AP24" i="13"/>
  <c r="AS4" i="13" l="1"/>
  <c r="F3" i="4"/>
  <c r="C4" i="4"/>
  <c r="C3" i="4"/>
  <c r="F5" i="4"/>
  <c r="F4" i="4"/>
  <c r="AS24" i="13" l="1"/>
  <c r="AN28" i="13" s="1"/>
  <c r="AN30" i="13" s="1"/>
  <c r="AR24" i="13"/>
  <c r="G5" i="1" l="1"/>
</calcChain>
</file>

<file path=xl/sharedStrings.xml><?xml version="1.0" encoding="utf-8"?>
<sst xmlns="http://schemas.openxmlformats.org/spreadsheetml/2006/main" count="3956" uniqueCount="893">
  <si>
    <t>OCC_TITLE</t>
  </si>
  <si>
    <t>TOT_EMP</t>
  </si>
  <si>
    <t>EMP_PRSE</t>
  </si>
  <si>
    <t>JOBS_1000</t>
  </si>
  <si>
    <t>H_MEAN</t>
  </si>
  <si>
    <t>A_MEAN</t>
  </si>
  <si>
    <t>MEAN_PRSE</t>
  </si>
  <si>
    <t>H_MEDIAN</t>
  </si>
  <si>
    <t>A_MEDIAN</t>
  </si>
  <si>
    <t>Los Angeles-Long Beach-Anaheim, CA</t>
  </si>
  <si>
    <t>#</t>
  </si>
  <si>
    <t>Chief Executives</t>
  </si>
  <si>
    <t>General and Operations Managers</t>
  </si>
  <si>
    <t>Legislators</t>
  </si>
  <si>
    <t>*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</si>
  <si>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</si>
  <si>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</si>
  <si>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</si>
  <si>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</si>
  <si>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</si>
  <si>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</si>
  <si>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</si>
  <si>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Industrial Production Managers</t>
  </si>
  <si>
    <t>Purchasing Managers</t>
  </si>
  <si>
    <t>Transportation, Storage, and Distribution Managers</t>
  </si>
  <si>
    <t>Compensation and Benefits Managers</t>
  </si>
  <si>
    <t>Human Resources Managers</t>
  </si>
  <si>
    <t>Training and Development Managers</t>
  </si>
  <si>
    <t>Farmers, Ranchers, and Other Agricultural Managers</t>
  </si>
  <si>
    <t>Construction Managers</t>
  </si>
  <si>
    <t>Education Administrators, Preschool and Childcare Center/Program</t>
  </si>
  <si>
    <t>Education Administrators, Elementary and Secondary School</t>
  </si>
  <si>
    <t>Education Administrators, Postsecondary</t>
  </si>
  <si>
    <t>Education Administrators, All Other</t>
  </si>
  <si>
    <t>Architectural and Engineering Managers</t>
  </si>
  <si>
    <t>Food Service Managers</t>
  </si>
  <si>
    <t>Funeral Service Managers</t>
  </si>
  <si>
    <t>Lodging Managers</t>
  </si>
  <si>
    <t>Medical and Health Services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</si>
  <si>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</si>
  <si>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</si>
  <si>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</si>
  <si>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</si>
  <si>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</si>
  <si>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Agents and Business Managers of Artists, Performers, and Athletes</t>
  </si>
  <si>
    <t>Buyers and Purchasing Agents</t>
  </si>
  <si>
    <t>Claims Adjusters, Examiners, and Investigators</t>
  </si>
  <si>
    <t>Insurance Appraisers, Auto Damage</t>
  </si>
  <si>
    <t>Compliance Officers</t>
  </si>
  <si>
    <t>Cost Estimators</t>
  </si>
  <si>
    <t>Human Resources Specialists</t>
  </si>
  <si>
    <t>Labor Relations Specialists</t>
  </si>
  <si>
    <t>Logisticians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</si>
  <si>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</si>
  <si>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</si>
  <si>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</si>
  <si>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</si>
  <si>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</si>
  <si>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</si>
  <si>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</si>
  <si>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</si>
  <si>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</si>
  <si>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</si>
  <si>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</si>
  <si>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</si>
  <si>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</si>
  <si>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</si>
  <si>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</si>
  <si>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</t>
  </si>
  <si>
    <t>Loan Officers</t>
  </si>
  <si>
    <t>Tax Examiners and Collectors, and Revenue Agents</t>
  </si>
  <si>
    <t>Tax Preparers</t>
  </si>
  <si>
    <t>Financial Specialists, All Other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</si>
  <si>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</si>
  <si>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</si>
  <si>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</si>
  <si>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</si>
  <si>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</t>
  </si>
  <si>
    <t>Software Developers, Systems Software</t>
  </si>
  <si>
    <t>Web Developers</t>
  </si>
  <si>
    <t>Database Administrators</t>
  </si>
  <si>
    <t>Network and Computer Systems Administrators</t>
  </si>
  <si>
    <t>Computer Network Architects</t>
  </si>
  <si>
    <t>Computer User Support Specialists</t>
  </si>
  <si>
    <t>Computer Network Support Specialists</t>
  </si>
  <si>
    <t>Computer Occupations, All Other</t>
  </si>
  <si>
    <t>Actuaries</t>
  </si>
  <si>
    <t>Mathematicians</t>
  </si>
  <si>
    <t>Operations Research Analysts</t>
  </si>
  <si>
    <t>Statisticians</t>
  </si>
  <si>
    <t>Architects, Except Landscape and Naval</t>
  </si>
  <si>
    <t>Landscape Architects</t>
  </si>
  <si>
    <t>Cartographers and Photogrammetrists</t>
  </si>
  <si>
    <t>Surveyors</t>
  </si>
  <si>
    <t>Aerospace Engineers</t>
  </si>
  <si>
    <t>Biomedical Engineers</t>
  </si>
  <si>
    <t>Chemical Engineers</t>
  </si>
  <si>
    <t>Civil Engineers</t>
  </si>
  <si>
    <t>Computer Hardware Engineers</t>
  </si>
  <si>
    <t>Electrical Engineers</t>
  </si>
  <si>
    <t>Electronics Engineers, Except Computer</t>
  </si>
  <si>
    <t>Environmental Engineers</t>
  </si>
  <si>
    <t>Health and Safety Engineers, Except Mining Safety Engineers and Inspectors</t>
  </si>
  <si>
    <t>Industrial Engineers</t>
  </si>
  <si>
    <t>Marine Engineers and Naval Architects</t>
  </si>
  <si>
    <t>Materials Engineers</t>
  </si>
  <si>
    <t>Mechanical Engineers</t>
  </si>
  <si>
    <t>Mining and Geological Engineers, Including Mining Safety Engineers</t>
  </si>
  <si>
    <t>Petroleum Engineers</t>
  </si>
  <si>
    <t>Engineers, All Other</t>
  </si>
  <si>
    <t>Architectural and Civil Drafters</t>
  </si>
  <si>
    <t>Electrical and Electronics Drafters</t>
  </si>
  <si>
    <t>Mechanical Drafters</t>
  </si>
  <si>
    <t>Drafters, All Other</t>
  </si>
  <si>
    <t>Aerospace Engineering and Operations Technicians</t>
  </si>
  <si>
    <t>Civil Engineering Technicians</t>
  </si>
  <si>
    <t>Electrical and Electronics Engineering Technicians</t>
  </si>
  <si>
    <t>Electro-Mechanical Technicians</t>
  </si>
  <si>
    <t>Environmental Engineering Technicians</t>
  </si>
  <si>
    <t>Industrial Engineering Technicians</t>
  </si>
  <si>
    <t>Mechanical Engineering Technicians</t>
  </si>
  <si>
    <t>Engineering Technicians, Except Drafters, All Other</t>
  </si>
  <si>
    <t>Surveying and Mapping Technicians</t>
  </si>
  <si>
    <t>Animal Scientists</t>
  </si>
  <si>
    <t>Food Scientists and Technologists</t>
  </si>
  <si>
    <t>Soil and Plant Scientists</t>
  </si>
  <si>
    <t>Biochemists and Biophysicists</t>
  </si>
  <si>
    <t>Microbiologists</t>
  </si>
  <si>
    <t>Zoologists and Wildlife Biologists</t>
  </si>
  <si>
    <t>Biological Scientists, All Other</t>
  </si>
  <si>
    <t>Conservation Scientists</t>
  </si>
  <si>
    <t>Foresters</t>
  </si>
  <si>
    <t>Epidemiologists</t>
  </si>
  <si>
    <t>Medical Scientists, Except Epidemiologists</t>
  </si>
  <si>
    <t>Life Scientists, All Other</t>
  </si>
  <si>
    <t>Physicists</t>
  </si>
  <si>
    <t>Atmospheric and Space Scientists</t>
  </si>
  <si>
    <t>Chemists</t>
  </si>
  <si>
    <t>Materials Scientists</t>
  </si>
  <si>
    <t>Environmental Scientists and Specialists, Including Health</t>
  </si>
  <si>
    <t>Geoscientists, Except Hydrologists and Geographers</t>
  </si>
  <si>
    <t>Hydrologists</t>
  </si>
  <si>
    <t>Physical Scientists, All Other</t>
  </si>
  <si>
    <t>Economists</t>
  </si>
  <si>
    <t>Survey Researchers</t>
  </si>
  <si>
    <t>Clinical, Counseling, and School Psychologists</t>
  </si>
  <si>
    <t>Psychologists, All Other</t>
  </si>
  <si>
    <t>Sociologists</t>
  </si>
  <si>
    <t>Urban and Regional Planners</t>
  </si>
  <si>
    <t>Anthropologists and Archeologists</t>
  </si>
  <si>
    <t>Historians</t>
  </si>
  <si>
    <t>Social Scientists and Related Workers, All Other</t>
  </si>
  <si>
    <t>Agricultural and Food Science Technicians</t>
  </si>
  <si>
    <t>Biological Technicians</t>
  </si>
  <si>
    <t>Chemical Technicians</t>
  </si>
  <si>
    <t>Geological and Petroleum Technicians</t>
  </si>
  <si>
    <t>Social Science Research Assistants</t>
  </si>
  <si>
    <t>Environmental Science and Protection Technicians, Including Health</t>
  </si>
  <si>
    <t>Forensic Science Technicians</t>
  </si>
  <si>
    <t>Forest and Conservation Technicians</t>
  </si>
  <si>
    <t>Life, Physical, and Social Science Technicians, All Other</t>
  </si>
  <si>
    <t>Educational, Guidance, School, and Vocational Counselors</t>
  </si>
  <si>
    <t>Marriage and Family Therapists</t>
  </si>
  <si>
    <t>Rehabilitation Counselors</t>
  </si>
  <si>
    <t>Substance Abuse, Behavioral Disorder, and Mental Health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</si>
  <si>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</si>
  <si>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</si>
  <si>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</si>
  <si>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</si>
  <si>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</si>
  <si>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Health Educators</t>
  </si>
  <si>
    <t>Probation Officers and Correctional Treatment Specialists</t>
  </si>
  <si>
    <t>Social and Human Service Assistants</t>
  </si>
  <si>
    <t>Community Health Workers</t>
  </si>
  <si>
    <t>Community and Social Service Specialists, All Other</t>
  </si>
  <si>
    <t>Clergy</t>
  </si>
  <si>
    <t>Directors, Religious Activities and Education</t>
  </si>
  <si>
    <t>Religious Workers, All Other</t>
  </si>
  <si>
    <t>Lawyers</t>
  </si>
  <si>
    <t>Judicial Law Clerks</t>
  </si>
  <si>
    <t>Arbitrators, Mediators, and Conciliators</t>
  </si>
  <si>
    <t>Judges, Magistrate Judges, and Magistrates</t>
  </si>
  <si>
    <t>Paralegals and Legal Assistants</t>
  </si>
  <si>
    <t>Court Reporters</t>
  </si>
  <si>
    <t>Title Examiners, Abstractors, and Searchers</t>
  </si>
  <si>
    <t>Legal Support Workers, All Other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</si>
  <si>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</si>
  <si>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</si>
  <si>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</si>
  <si>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</si>
  <si>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</si>
  <si>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Biological Science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</si>
  <si>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</si>
  <si>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</si>
  <si>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</si>
  <si>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</si>
  <si>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</si>
  <si>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</si>
  <si>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</si>
  <si>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</si>
  <si>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</si>
  <si>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</si>
  <si>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</si>
  <si>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</si>
  <si>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Specialties Teachers, Postsecondary</t>
  </si>
  <si>
    <t>Nursing Instructors and Teachers, Postsecondary</t>
  </si>
  <si>
    <t>Education Teachers, Postsecondary</t>
  </si>
  <si>
    <t>Criminal Justice and Law Enforcement Teachers, Postsecondary</t>
  </si>
  <si>
    <t>Law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</si>
  <si>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</si>
  <si>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</si>
  <si>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</si>
  <si>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</si>
  <si>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</si>
  <si>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</si>
  <si>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Graduate Teaching Assistants</t>
  </si>
  <si>
    <t>Recreation and Fitness Studies Teachers, Postsecondary</t>
  </si>
  <si>
    <t>Vocational Education Teachers, Postsecondary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</si>
  <si>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</si>
  <si>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</si>
  <si>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</si>
  <si>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and Career/Technical Education</t>
  </si>
  <si>
    <t>Secondary School Teachers, Except Special and Career/Technical Education</t>
  </si>
  <si>
    <t>Career/Technical Education Teachers, Secondary School</t>
  </si>
  <si>
    <t>Special Education Teachers, Preschool</t>
  </si>
  <si>
    <t>Special Education Teachers, Kindergarten and Elementary School</t>
  </si>
  <si>
    <t>Special Education Teachers, Middle School</t>
  </si>
  <si>
    <t>Special Education Teachers, Secondary School</t>
  </si>
  <si>
    <t>Special Education Teachers, All Other</t>
  </si>
  <si>
    <t>Adult Basic and Secondary Education and Literacy Teachers and Instructors</t>
  </si>
  <si>
    <t>Self-Enrichment Education Teachers</t>
  </si>
  <si>
    <t>Teachers and Instructors, All Other, Except Substitute Teachers</t>
  </si>
  <si>
    <t>Substitute Teachers</t>
  </si>
  <si>
    <t>Archivists</t>
  </si>
  <si>
    <t>Curators</t>
  </si>
  <si>
    <t>Museum Technicians and Conservators</t>
  </si>
  <si>
    <t>Librarians</t>
  </si>
  <si>
    <t>Library Technicians</t>
  </si>
  <si>
    <t>Audio-Visual and Multimedia Collections Specialists</t>
  </si>
  <si>
    <t>Instructional Coordinators</t>
  </si>
  <si>
    <t>Teacher Assistants</t>
  </si>
  <si>
    <t>Education, Training, and Library Workers, All Other</t>
  </si>
  <si>
    <t>Art Directors</t>
  </si>
  <si>
    <t>Craft Artists</t>
  </si>
  <si>
    <t>Fine Artists, Including Painters, Sculptors, and Illustrators</t>
  </si>
  <si>
    <t>Multimedia Artists and Animators</t>
  </si>
  <si>
    <t>Artists and Related Workers, All Other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</si>
  <si>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</si>
  <si>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</si>
  <si>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</si>
  <si>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</si>
  <si>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</si>
  <si>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</si>
  <si>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</si>
  <si>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Designers, All Other</t>
  </si>
  <si>
    <t>Actors</t>
  </si>
  <si>
    <t>Producers and Directors</t>
  </si>
  <si>
    <t>Athletes and Sports Competitors</t>
  </si>
  <si>
    <t>Coaches and Scouts</t>
  </si>
  <si>
    <t>Umpires, Referees, and Other Sports Officials</t>
  </si>
  <si>
    <t>Dancers</t>
  </si>
  <si>
    <t>Choreographers</t>
  </si>
  <si>
    <t>Music Directors and Composers</t>
  </si>
  <si>
    <t>Musicians and Singers</t>
  </si>
  <si>
    <t>Entertainers and Performers, Sports and Related Workers, All Other</t>
  </si>
  <si>
    <t>Radio and Television Announcers</t>
  </si>
  <si>
    <t>Public Address System and Other Announcers</t>
  </si>
  <si>
    <t>Broadcast News Analysts</t>
  </si>
  <si>
    <t>Reporters and Correspondents</t>
  </si>
  <si>
    <t>Public Relations Specialists</t>
  </si>
  <si>
    <t>Editors</t>
  </si>
  <si>
    <t>Technical Writers</t>
  </si>
  <si>
    <t>Writers and Authors</t>
  </si>
  <si>
    <t>Interpreters and Translators</t>
  </si>
  <si>
    <t>Media and Communication Workers, All Other</t>
  </si>
  <si>
    <t>Audio and Video Equipment Technicians</t>
  </si>
  <si>
    <t>Broadcast Technicians</t>
  </si>
  <si>
    <t>Sound Engineering Technicians</t>
  </si>
  <si>
    <t>Photographers</t>
  </si>
  <si>
    <t>Camera Operators, Television, Video, and Motion Picture</t>
  </si>
  <si>
    <t>Film and Video Editors</t>
  </si>
  <si>
    <t>Media and Communication Equipment Workers, All Other</t>
  </si>
  <si>
    <t>Chiropractors</t>
  </si>
  <si>
    <t>Dentists, General</t>
  </si>
  <si>
    <t>Oral and Maxillofacial Surgeons</t>
  </si>
  <si>
    <t>Orthodontists</t>
  </si>
  <si>
    <t>Dentists, All Other Specialists</t>
  </si>
  <si>
    <t>Dietitians and Nutritionists</t>
  </si>
  <si>
    <t>Optometrists</t>
  </si>
  <si>
    <t>Pharmacists</t>
  </si>
  <si>
    <t>Anesthesiologists</t>
  </si>
  <si>
    <t>Family and General Practitioners</t>
  </si>
  <si>
    <t>Internists, General</t>
  </si>
  <si>
    <t>Obstetricians and Gynecologists</t>
  </si>
  <si>
    <t>Pediatricians, General</t>
  </si>
  <si>
    <t>Psychiatrists</t>
  </si>
  <si>
    <t>Surgeons</t>
  </si>
  <si>
    <t>Physicians and Surgeons, All Other</t>
  </si>
  <si>
    <t>Physician Assistants</t>
  </si>
  <si>
    <t>Podiatrists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</si>
  <si>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</si>
  <si>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</si>
  <si>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</si>
  <si>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</si>
  <si>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</si>
  <si>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</si>
  <si>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</si>
  <si>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</si>
  <si>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</si>
  <si>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</si>
  <si>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</si>
  <si>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</si>
  <si>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</si>
  <si>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Audiologists</t>
  </si>
  <si>
    <t>Health Diagnosing and Treating Practitioners,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</si>
  <si>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</si>
  <si>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</si>
  <si>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</si>
  <si>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</si>
  <si>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Nuclear Medicine Technologists</t>
  </si>
  <si>
    <t>Radiologic Technologists</t>
  </si>
  <si>
    <t>Magnetic Resonance Imaging Technologists</t>
  </si>
  <si>
    <t>Emergency Medical Technicians and Paramedics</t>
  </si>
  <si>
    <t>Dietetic Technicians</t>
  </si>
  <si>
    <t>Pharmacy Technicians</t>
  </si>
  <si>
    <t>Psychiatric Technicians</t>
  </si>
  <si>
    <t>Respiratory Therapy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</si>
  <si>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</si>
  <si>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</si>
  <si>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</si>
  <si>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</si>
  <si>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Medical Records and Health Information Technicians</t>
  </si>
  <si>
    <t>Opticians, Dispensing</t>
  </si>
  <si>
    <t>Orthotists and Prosthetists</t>
  </si>
  <si>
    <t>Hearing Aid Specialists</t>
  </si>
  <si>
    <t>Health Technologists and Technicians, All Other</t>
  </si>
  <si>
    <t>Occupational Health and Safety Specialists</t>
  </si>
  <si>
    <t>Occupational Health and Safety Technicians</t>
  </si>
  <si>
    <t>Athletic Trainers</t>
  </si>
  <si>
    <t>Genetic Counselors</t>
  </si>
  <si>
    <t>Healthcare Practitioners and Technical Workers, All Other</t>
  </si>
  <si>
    <t>Home Health Aides</t>
  </si>
  <si>
    <t>Psychiatric Aides</t>
  </si>
  <si>
    <t>Nursing Assistants</t>
  </si>
  <si>
    <t>Orderlies</t>
  </si>
  <si>
    <t>Occupational Therapy Assistants</t>
  </si>
  <si>
    <t>Occupational Therapy Aides</t>
  </si>
  <si>
    <t>Physical Therapist Assistants</t>
  </si>
  <si>
    <t>Physical Therapist Aides</t>
  </si>
  <si>
    <t>Massage Therapists</t>
  </si>
  <si>
    <t>Dental Assistants</t>
  </si>
  <si>
    <t>Medical Assistants</t>
  </si>
  <si>
    <t>Medical Equipment Preparers</t>
  </si>
  <si>
    <t>Medical Transcriptionists</t>
  </si>
  <si>
    <t>Pharmacy Aides</t>
  </si>
  <si>
    <t>Veterinary Assistants and Laboratory Animal Caretakers</t>
  </si>
  <si>
    <t>Phlebotomists</t>
  </si>
  <si>
    <t>Healthcare Support Workers, All Other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</si>
  <si>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</si>
  <si>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</si>
  <si>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</si>
  <si>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</si>
  <si>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</si>
  <si>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 and Investigators</t>
  </si>
  <si>
    <t>Forest Fire Inspectors and Prevention Specialists</t>
  </si>
  <si>
    <t>Correctional Officers and Jailers</t>
  </si>
  <si>
    <t>Detectives and Criminal Investigators</t>
  </si>
  <si>
    <t>Fish and Game Wardens</t>
  </si>
  <si>
    <t>Parking Enforcement Workers</t>
  </si>
  <si>
    <t>Police and Sheriff's Patrol Officers</t>
  </si>
  <si>
    <t>Animal Control Workers</t>
  </si>
  <si>
    <t>Private Detectives and Investigators</t>
  </si>
  <si>
    <t>Gaming Surveillance Officers and Gaming Investigators</t>
  </si>
  <si>
    <t>Security Guards</t>
  </si>
  <si>
    <t>Crossing Guards</t>
  </si>
  <si>
    <t>Lifeguards, Ski Patrol, and Other Recreational Protective Service Workers</t>
  </si>
  <si>
    <t>Transportation Security Screeners</t>
  </si>
  <si>
    <t>Protective Service Workers, All Other</t>
  </si>
  <si>
    <t>Chefs and Head Cooks</t>
  </si>
  <si>
    <t>First-Line Supervisors of Food Preparation and Serving Workers</t>
  </si>
  <si>
    <t>Cooks, Fast Food</t>
  </si>
  <si>
    <t>Cooks, Institution and Cafeteria</t>
  </si>
  <si>
    <t>Cooks, Restaurant</t>
  </si>
  <si>
    <t>Cooks, Short Order</t>
  </si>
  <si>
    <t>Cooks, All Other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</si>
  <si>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</si>
  <si>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</si>
  <si>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</si>
  <si>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</si>
  <si>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</si>
  <si>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</si>
  <si>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</si>
  <si>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</si>
  <si>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</si>
  <si>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</si>
  <si>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</si>
  <si>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</si>
  <si>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Cleaners, Except Maids and Housekeeping Cleaners</t>
  </si>
  <si>
    <t>Maids and Housekeeping Cleaners</t>
  </si>
  <si>
    <t>Building Cleaning Workers, All Other</t>
  </si>
  <si>
    <t>Pest Control Workers</t>
  </si>
  <si>
    <t>Landscaping and Groundskeeping Workers</t>
  </si>
  <si>
    <t>Pesticide Handlers, Sprayers, and Applicators, Vegetation</t>
  </si>
  <si>
    <t>Tree Trimmers and Pruners</t>
  </si>
  <si>
    <t>Grounds Maintenance Workers, All Other</t>
  </si>
  <si>
    <t>First-Line Supervisors of Gaming Workers</t>
  </si>
  <si>
    <t>First-Line Supervisors of Personal Service Workers</t>
  </si>
  <si>
    <t>Animal Trainers</t>
  </si>
  <si>
    <t>Nonfarm Animal Caretakers</t>
  </si>
  <si>
    <t>Gaming Dealers</t>
  </si>
  <si>
    <t>Gaming and Sports Book Writers and Runners</t>
  </si>
  <si>
    <t>Gaming Service Workers, All Other</t>
  </si>
  <si>
    <t>Motion Picture Projectionists</t>
  </si>
  <si>
    <t>Ushers, Lobby Attendants, and Ticket Takers</t>
  </si>
  <si>
    <t>Amusement and Recreation Attendants</t>
  </si>
  <si>
    <t>Costume Attendants</t>
  </si>
  <si>
    <t>Locker Room, Coatroom, and Dressing Room Attendants</t>
  </si>
  <si>
    <t>Entertainment Attendants and Related Workers, All Other</t>
  </si>
  <si>
    <t>Embalmers</t>
  </si>
  <si>
    <t>Funeral Attendants</t>
  </si>
  <si>
    <t>Morticians, Undertakers, and Funeral Directors</t>
  </si>
  <si>
    <t>Barbers</t>
  </si>
  <si>
    <t>Hairdressers, Hairstylists, and Cosmetologists</t>
  </si>
  <si>
    <t>Makeup Artists, Theatrical and Performance</t>
  </si>
  <si>
    <t>Manicurists and Pedicurists</t>
  </si>
  <si>
    <t>Shampooers</t>
  </si>
  <si>
    <t>Skincare Specialists</t>
  </si>
  <si>
    <t>Baggage Porters and Bellhops</t>
  </si>
  <si>
    <t>Concierges</t>
  </si>
  <si>
    <t>Tour and Travel Guides</t>
  </si>
  <si>
    <t>Childcare Workers</t>
  </si>
  <si>
    <t>Personal Care Aides</t>
  </si>
  <si>
    <t>Fitness Trainers and Aerobics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</si>
  <si>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</si>
  <si>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</si>
  <si>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</si>
  <si>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</si>
  <si>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</si>
  <si>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</si>
  <si>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</si>
  <si>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</si>
  <si>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</si>
  <si>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</si>
  <si>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</si>
  <si>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</si>
  <si>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</si>
  <si>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</si>
  <si>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</si>
  <si>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</si>
  <si>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Demonstrators and Product Promoters</t>
  </si>
  <si>
    <t>Models</t>
  </si>
  <si>
    <t>Real Estate Brokers</t>
  </si>
  <si>
    <t>Real Estate Sales Agents</t>
  </si>
  <si>
    <t>Sales Engineers</t>
  </si>
  <si>
    <t>Telemarketers</t>
  </si>
  <si>
    <t>Door-to-Door Sales Workers, News and Street Vendors, and Related Workers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</si>
  <si>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</si>
  <si>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</si>
  <si>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</si>
  <si>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</si>
  <si>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</si>
  <si>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</si>
  <si>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</si>
  <si>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</si>
  <si>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</si>
  <si>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</si>
  <si>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</si>
  <si>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</si>
  <si>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</si>
  <si>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</si>
  <si>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</si>
  <si>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</si>
  <si>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</si>
  <si>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</si>
  <si>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</si>
  <si>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</si>
  <si>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</si>
  <si>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</si>
  <si>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</si>
  <si>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</si>
  <si>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</si>
  <si>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</si>
  <si>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</si>
  <si>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</si>
  <si>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</si>
  <si>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</si>
  <si>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Police, Fire, and Ambulance Dispatchers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</si>
  <si>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</si>
  <si>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</si>
  <si>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</si>
  <si>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</si>
  <si>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</si>
  <si>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</si>
  <si>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</si>
  <si>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</si>
  <si>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</si>
  <si>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Executive Secretaries and Executive Administrative Assistants</t>
  </si>
  <si>
    <t>Legal Secretaries</t>
  </si>
  <si>
    <t>Medical Secretaries</t>
  </si>
  <si>
    <t>Secretaries and Administrative Assistants, Except Legal, Medical, and Executive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</si>
  <si>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</si>
  <si>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</si>
  <si>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</si>
  <si>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</si>
  <si>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</si>
  <si>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</si>
  <si>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</si>
  <si>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</si>
  <si>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</si>
  <si>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</si>
  <si>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</si>
  <si>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</si>
  <si>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</si>
  <si>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Graders and Sorters, Agricultural Products</t>
  </si>
  <si>
    <t>Farmworkers and Laborers, Crop, Nursery, and Greenhouse</t>
  </si>
  <si>
    <t>Farmworkers, Farm, Ranch, and Aquacultural Animals</t>
  </si>
  <si>
    <t>Forest and Conservation Workers</t>
  </si>
  <si>
    <t>First-Line Supervisors of Construction Trades and Extraction Workers</t>
  </si>
  <si>
    <t>Boilermakers</t>
  </si>
  <si>
    <t>Brickmasons and Blockmasons</t>
  </si>
  <si>
    <t>Stonemasons</t>
  </si>
  <si>
    <t>Carpenters</t>
  </si>
  <si>
    <t>Carpet Installers</t>
  </si>
  <si>
    <t>Floor Layers, Except Carpet, Wood, and Hard Tiles</t>
  </si>
  <si>
    <t>Tile and Marble Setters</t>
  </si>
  <si>
    <t>Cement Masons and Concrete Finishers</t>
  </si>
  <si>
    <t>Terrazzo Workers and Finishers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</si>
  <si>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</si>
  <si>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</si>
  <si>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</si>
  <si>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</si>
  <si>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and Ceiling Tile Installers</t>
  </si>
  <si>
    <t>Tapers</t>
  </si>
  <si>
    <t>Electricians</t>
  </si>
  <si>
    <t>Glaziers</t>
  </si>
  <si>
    <t>Insulation Workers, Mechanical</t>
  </si>
  <si>
    <t>Painters, Construction and Maintenance</t>
  </si>
  <si>
    <t>Pipelayers</t>
  </si>
  <si>
    <t>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</si>
  <si>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</si>
  <si>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</si>
  <si>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</si>
  <si>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</si>
  <si>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</si>
  <si>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</si>
  <si>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</si>
  <si>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</si>
  <si>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</si>
  <si>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</si>
  <si>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</si>
  <si>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Helpers, Construction Trades, All Other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</si>
  <si>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</si>
  <si>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</si>
  <si>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</si>
  <si>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</si>
  <si>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</si>
  <si>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Septic Tank Servicers and Sewer Pipe Cleaners</t>
  </si>
  <si>
    <t>Miscellaneous Construction and Related Workers</t>
  </si>
  <si>
    <t>Rotary Drill Operators, Oil and Gas</t>
  </si>
  <si>
    <t>Earth Drillers, Except Oil and Gas</t>
  </si>
  <si>
    <t>First-Line Supervisors of Mechanics, Installers, and Repairers</t>
  </si>
  <si>
    <t>Computer, Automated Teller, and Office Machine Repairers</t>
  </si>
  <si>
    <t>Radio, Cellular, and Tower Equipment Installers and Repairers</t>
  </si>
  <si>
    <t>Telecommunications Equipment Installers and Repairers, Except Line Installers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</si>
  <si>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</si>
  <si>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</si>
  <si>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</si>
  <si>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</si>
  <si>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</si>
  <si>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</si>
  <si>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</si>
  <si>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</si>
  <si>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</si>
  <si>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</si>
  <si>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</si>
  <si>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</si>
  <si>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</si>
  <si>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Farm Equipment Mechanics and Service Technicians</t>
  </si>
  <si>
    <t>Mobile Heavy Equipment Mechanics, Except Engines</t>
  </si>
  <si>
    <t>Motorboat Mechanics and Service Technicians</t>
  </si>
  <si>
    <t>Motorcycle Mechanics</t>
  </si>
  <si>
    <t>Outdoor Power Equipment and Other Small Engine Mechanics</t>
  </si>
  <si>
    <t>Bicycle Repairers</t>
  </si>
  <si>
    <t>Recreational Vehicle Service Technicians</t>
  </si>
  <si>
    <t>Tire Repairers and Changers</t>
  </si>
  <si>
    <t>Mechanical Door Repairers</t>
  </si>
  <si>
    <t>Control and Valve Installers and Repairers, Except Mechanical Door</t>
  </si>
  <si>
    <t>Heating, Air Conditioning, and Refrigeration Mechanics and Installers</t>
  </si>
  <si>
    <t>Home Appliance Repairers</t>
  </si>
  <si>
    <t>Industrial Machinery Mechanics</t>
  </si>
  <si>
    <t>Maintenance Workers, Machinery</t>
  </si>
  <si>
    <t>Millwrights</t>
  </si>
  <si>
    <t>Electrical Power-Line Installers and Repairers</t>
  </si>
  <si>
    <t>Telecommunications Line Installers and Repairers</t>
  </si>
  <si>
    <t>Camera and Photographic Equipment Repairers</t>
  </si>
  <si>
    <t>Medical Equipment Repairers</t>
  </si>
  <si>
    <t>Musical Instrument Repairers and Tuners</t>
  </si>
  <si>
    <t>Watch Repairers</t>
  </si>
  <si>
    <t>Precision Instrument and Equipment Repairers, All Other</t>
  </si>
  <si>
    <t>Maintenance and Repair Workers, General</t>
  </si>
  <si>
    <t>Coin, Vending, and Amusement Machine Servicers and Repairers</t>
  </si>
  <si>
    <t>Locksmiths and Safe Repairers</t>
  </si>
  <si>
    <t>Helpers--Installation, Maintenance, and Repair Workers</t>
  </si>
  <si>
    <t>Installation, Maintenance, and Repair Workers, All Other</t>
  </si>
  <si>
    <t>First-Line Supervisors of Production and Operating Workers</t>
  </si>
  <si>
    <t>Aircraft Structure, Surfaces, Rigging, and Systems Assemblers</t>
  </si>
  <si>
    <t>Coil Winders, Tapers, and Finishers</t>
  </si>
  <si>
    <t>Electrical, Electronic, and Electromechanical Assemblers, Except Coil Winders, Tapers, and Finishers</t>
  </si>
  <si>
    <t>Engine and Other Machine Assemblers</t>
  </si>
  <si>
    <t>Structural Metal Fabricators and Fitters</t>
  </si>
  <si>
    <t>Fiberglass Laminators and Fabricators</t>
  </si>
  <si>
    <t>Assemblers and Fabricators, All Other, Including Team Assemblers</t>
  </si>
  <si>
    <t>Bakers</t>
  </si>
  <si>
    <t>Butchers and Meat Cutters</t>
  </si>
  <si>
    <t>Meat, Poultry, and Fish Cutters and Trimmers</t>
  </si>
  <si>
    <t>Slaughterers and Meat Packers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</si>
  <si>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</si>
  <si>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</si>
  <si>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</si>
  <si>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</si>
  <si>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Computer-Controlled Machine Tool Operators, Metal and Plastic</t>
  </si>
  <si>
    <t>Computer Numerically Controlled Machine Tool Programmers, Metal and Plastic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</si>
  <si>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</si>
  <si>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</si>
  <si>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</si>
  <si>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</si>
  <si>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</si>
  <si>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</si>
  <si>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</si>
  <si>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</si>
  <si>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</si>
  <si>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Metal-Refining Furnace Operators and Tenders</t>
  </si>
  <si>
    <t>Pourers and Casters, Metal</t>
  </si>
  <si>
    <t>Model Makers, Metal and Plastic</t>
  </si>
  <si>
    <t>Patternmakers,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</si>
  <si>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</si>
  <si>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</si>
  <si>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</si>
  <si>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Tool and Die Makers</t>
  </si>
  <si>
    <t>Welders, Cutters, Solderers, and Brazers</t>
  </si>
  <si>
    <t>Welding, Soldering, and Brazing Machine Setters, Operators, and Tenders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</si>
  <si>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</si>
  <si>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</si>
  <si>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</si>
  <si>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</si>
  <si>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</si>
  <si>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</si>
  <si>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</si>
  <si>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</si>
  <si>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</si>
  <si>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</si>
  <si>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</si>
  <si>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</si>
  <si>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</si>
  <si>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Sewers, Hand</t>
  </si>
  <si>
    <t>Tailors, Dressmakers, and Custom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</si>
  <si>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</si>
  <si>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</si>
  <si>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</si>
  <si>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</si>
  <si>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</si>
  <si>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</si>
  <si>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</si>
  <si>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</si>
  <si>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</si>
  <si>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</si>
  <si>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</si>
  <si>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</si>
  <si>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Woodworkers, All Other</t>
  </si>
  <si>
    <t>Power Distributors and Dispatchers</t>
  </si>
  <si>
    <t>Power Plant Operators</t>
  </si>
  <si>
    <t>Stationary Engineers and Boiler Operators</t>
  </si>
  <si>
    <t>Water and Wastewater Treatment Plant and System Operators</t>
  </si>
  <si>
    <t>Chemical Plant and System Operators</t>
  </si>
  <si>
    <t>Gas Plant Operators</t>
  </si>
  <si>
    <t>Petroleum Pump System Operators, Refinery Operators, and Gaugers</t>
  </si>
  <si>
    <t>Plant and System Operators, All Other</t>
  </si>
  <si>
    <t>Chemical Equipment Operators and Tenders</t>
  </si>
  <si>
    <t>Separating, Filtering, Clarifying, Precipitating, and Still Machine Setters, Operators, and Tenders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</si>
  <si>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</si>
  <si>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</si>
  <si>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</si>
  <si>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Cutters and Trimmers, Hand</t>
  </si>
  <si>
    <t>Cutting and Slicing Machine Setters, Operators, and Tenders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</si>
  <si>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</si>
  <si>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</si>
  <si>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</si>
  <si>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</si>
  <si>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Laboratory Technicians</t>
  </si>
  <si>
    <t>Medical Appliance Technicians</t>
  </si>
  <si>
    <t>Ophthalmic Laboratory Technicians</t>
  </si>
  <si>
    <t>Packaging and Filling Machine Operators and Tenders</t>
  </si>
  <si>
    <t>Coating, Painting, and Spraying Machine Setters, Operators, and Tenders</t>
  </si>
  <si>
    <t>Painters, Transportation Equipment</t>
  </si>
  <si>
    <t>Painting, Coating, and Decorating Workers</t>
  </si>
  <si>
    <t>Semiconductor Processors</t>
  </si>
  <si>
    <t>Photographic Process Workers and Processing Machine Operators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</si>
  <si>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</si>
  <si>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</si>
  <si>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</si>
  <si>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</si>
  <si>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</si>
  <si>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</si>
  <si>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Helpers--Production Workers</t>
  </si>
  <si>
    <t>Production Workers, All Other</t>
  </si>
  <si>
    <t>Aircraft Cargo Handling Supervisors</t>
  </si>
  <si>
    <t>First-Line Supervisors of Transportation and Material Moving Workers, Except Aircraft Cargo Handling Supervisors</t>
  </si>
  <si>
    <t>Airline Pilots, Copilots, and Flight Engineers</t>
  </si>
  <si>
    <t>Commercial Pilots</t>
  </si>
  <si>
    <t>Air Traffic Controllers</t>
  </si>
  <si>
    <t>Airfield Operations Specialists</t>
  </si>
  <si>
    <t>Flight Attendants</t>
  </si>
  <si>
    <t>Ambulance Drivers and Attendants, Except Emergency Medical Technicians</t>
  </si>
  <si>
    <t>Bus Drivers, Transit and Intercity</t>
  </si>
  <si>
    <t>Bus Drivers, School or Special Client</t>
  </si>
  <si>
    <t>Driver/Sales Workers</t>
  </si>
  <si>
    <t>Heavy and Tractor-Trailer Truck Drivers</t>
  </si>
  <si>
    <t>Light Truck or Delivery Services Drivers</t>
  </si>
  <si>
    <t>Taxi Drivers and Chauffeurs</t>
  </si>
  <si>
    <t>Motor Vehicle Operators, All Other</t>
  </si>
  <si>
    <t>Rail Transportation Workers, All Other</t>
  </si>
  <si>
    <t>Sailors and Marine Oilers</t>
  </si>
  <si>
    <t>Motorboat Operators</t>
  </si>
  <si>
    <t>Ship Engineers</t>
  </si>
  <si>
    <t>Parking Lot Attendants</t>
  </si>
  <si>
    <t>Automotive and Watercraft Service Attendants</t>
  </si>
  <si>
    <t>Traffic Technicians</t>
  </si>
  <si>
    <t>Transportation Inspectors</t>
  </si>
  <si>
    <t>Transportation Attendants, Except Flight Attendants</t>
  </si>
  <si>
    <t>Transportation Workers, All Other</t>
  </si>
  <si>
    <t>Conveyor Operators and Tenders</t>
  </si>
  <si>
    <t>Crane and Tower Operators</t>
  </si>
  <si>
    <t>Excavating and Loading Machine and Dragline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</si>
  <si>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</si>
  <si>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</si>
  <si>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</si>
  <si>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</si>
  <si>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</si>
  <si>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 Operators, Except Wellhead Pumpers</t>
  </si>
  <si>
    <t>Refuse and Recyclable Material Collectors</t>
  </si>
  <si>
    <t>Material Moving Workers, All Other</t>
  </si>
  <si>
    <t>Nuclear Engineers</t>
  </si>
  <si>
    <t>Administrative Law Judges, Adjudicators, and Hearing Officers</t>
  </si>
  <si>
    <t>Career/Technical Education Teachers, Middle School</t>
  </si>
  <si>
    <t>Transit and Railroad Police</t>
  </si>
  <si>
    <t>Gaming Change Persons and Booth Cashiers</t>
  </si>
  <si>
    <t>Insulation Workers, Floor, Ceiling, and Wall</t>
  </si>
  <si>
    <t>Riggers</t>
  </si>
  <si>
    <t>Signal and Track Switch Repairers</t>
  </si>
  <si>
    <t>Subway and Streetcar Operators</t>
  </si>
  <si>
    <t>Captains, Mates, and Pilots of Water Vessels</t>
  </si>
  <si>
    <t>Bridge and Lock Tenders</t>
  </si>
  <si>
    <t>Miscellaneous Mathematical Science Occupations</t>
  </si>
  <si>
    <t>Political Scientists</t>
  </si>
  <si>
    <t>Agricultural Sciences Teachers, Postsecondary</t>
  </si>
  <si>
    <t>Social Work Teachers, Postsecondary</t>
  </si>
  <si>
    <t>Farm and Home Management Advisors</t>
  </si>
  <si>
    <t>Radio Operators</t>
  </si>
  <si>
    <t>Bailiffs</t>
  </si>
  <si>
    <t>Rail-Track Laying and Maintenance Equipment Operators</t>
  </si>
  <si>
    <t>Explosives Workers, Ordnance Handling Experts, and Blasters</t>
  </si>
  <si>
    <t>Rock Splitters, Quarry</t>
  </si>
  <si>
    <t>Tire Builders</t>
  </si>
  <si>
    <t>Nuclear Technicians</t>
  </si>
  <si>
    <t>Library Science Teachers, Postsecondary</t>
  </si>
  <si>
    <t>Tank Car, Truck, and Ship Loaders</t>
  </si>
  <si>
    <t>Gas Compressor and Gas Pumping Station Operators</t>
  </si>
  <si>
    <t>New York-Newark-Jersey City, NY-NJ-PA</t>
  </si>
  <si>
    <t>Railroad Conductors and Yardmasters</t>
  </si>
  <si>
    <t>LOC QUOTIENT</t>
  </si>
  <si>
    <t>Occupational Employment Statistics (OES) Survey</t>
  </si>
  <si>
    <t>Bureau of Labor Statistics, Department of Labor</t>
  </si>
  <si>
    <t>website:  www.bls.gov/oes</t>
  </si>
  <si>
    <t>Field</t>
  </si>
  <si>
    <t>Field Description</t>
  </si>
  <si>
    <t>area</t>
  </si>
  <si>
    <t xml:space="preserve">MSA, metropolitan division, or state FIPS code, or OES-specific nonmetropolitan area code </t>
  </si>
  <si>
    <t>area_name</t>
  </si>
  <si>
    <t>Area name (only on metropolitan and nonmetropolitan area files)</t>
  </si>
  <si>
    <t>occ_title</t>
  </si>
  <si>
    <t>Standard Occupational Classification title or OES-specific title for the occupation</t>
  </si>
  <si>
    <t>tot_emp</t>
  </si>
  <si>
    <t>Estimated total employment rounded to the nearest 10 (excludes self-employed)</t>
  </si>
  <si>
    <t>emp_prse</t>
  </si>
  <si>
    <t>Percent relative standard error (RSE) for the employment. Relative standard error is a measure of the reliability of a statistic; the smaller the relative standard error, the more precise the estimate.</t>
  </si>
  <si>
    <t xml:space="preserve">pct_total </t>
  </si>
  <si>
    <t>Percent of industry employment in the given occupation (only on the national industry files). Percents may not total to 100 due to occupational data not published separately.</t>
  </si>
  <si>
    <t>pct_rpt</t>
  </si>
  <si>
    <t>jobs_1000</t>
  </si>
  <si>
    <t>loc_quotient</t>
  </si>
  <si>
    <t>The location quotient represents the ratio of an occupation’s share of employment in a given area to that occupation’s share of employment in the U.S. as a whole. For example, an occupation that makes up 10 percent of employment in a specific metropolitan area compared with 2 percent of U.S. employment would have a location quotient of 5 for the area in question. (Only on the state, metropolitan, and nonmetropolitan statistical area files.)</t>
  </si>
  <si>
    <t>h_mean</t>
  </si>
  <si>
    <t>Mean hourly wage</t>
  </si>
  <si>
    <t>a_mean</t>
  </si>
  <si>
    <t xml:space="preserve">Mean annual wage </t>
  </si>
  <si>
    <t xml:space="preserve">mean_prse </t>
  </si>
  <si>
    <t>Percent relative standard error (RSE) for the mean wage. Relative standard error is a measure of the reliability of a statistic; the smaller the relative standard error, the more precise the estimate.</t>
  </si>
  <si>
    <t>h_median</t>
  </si>
  <si>
    <t>Hourly median wage (or the 50th percentile)</t>
  </si>
  <si>
    <t>a_median</t>
  </si>
  <si>
    <t>Annual median wage (or the 50th percentile)</t>
  </si>
  <si>
    <t>Notes:</t>
  </si>
  <si>
    <t>*  = indicates that a wage estimate is not available</t>
  </si>
  <si>
    <t>**  = indicates that an employment estimate is not available</t>
  </si>
  <si>
    <t># = indicates a wage that is equal to or greater than $100.00 per hour or $208,000 per year</t>
  </si>
  <si>
    <t>~ =indicates that the percent of establishments reporting the occupation is less than 0.5%</t>
  </si>
  <si>
    <t>2017 OES Estimates</t>
  </si>
  <si>
    <t>File Description:</t>
  </si>
  <si>
    <t>The number of jobs (employment) in the given occupation per 1,000 jobs in the given area</t>
  </si>
  <si>
    <t xml:space="preserve">Percent of establishments reporting the given occupation in the given industry </t>
  </si>
  <si>
    <t>2017 Metropolitan Statistical Area (MSA), cross-industry, cross-ownership estimates for the eleven large MSAs that have metropolitan divisions</t>
  </si>
  <si>
    <t xml:space="preserve"> </t>
  </si>
  <si>
    <t>P-value</t>
  </si>
  <si>
    <t>NY Metropolitan:</t>
  </si>
  <si>
    <t>LA Metropolitan</t>
  </si>
  <si>
    <t>NY - LOC QUOTIENT (Population 1)</t>
  </si>
  <si>
    <t>NY - LOC QUOTIENT</t>
  </si>
  <si>
    <t>LA - LOC QUOTIENT</t>
  </si>
  <si>
    <t>LOC QUOTIENTS</t>
  </si>
  <si>
    <t>NY</t>
  </si>
  <si>
    <t>LA</t>
  </si>
  <si>
    <t>TOTAL:</t>
  </si>
  <si>
    <t>Ho:  LOC QUOTIENTS and locations are independent factors.</t>
  </si>
  <si>
    <t>DF</t>
  </si>
  <si>
    <t>Residuals</t>
  </si>
  <si>
    <t>Residuals Mean</t>
  </si>
  <si>
    <t>Residuals SD</t>
  </si>
  <si>
    <t>Residuals Count</t>
  </si>
  <si>
    <t>Residuals Minimum</t>
  </si>
  <si>
    <t>Residuals Maximum</t>
  </si>
  <si>
    <t>Class Left End</t>
  </si>
  <si>
    <t>Class Right End</t>
  </si>
  <si>
    <t>Class Midpoint</t>
  </si>
  <si>
    <t>Observed Frequency</t>
  </si>
  <si>
    <t>Normal Probabilities</t>
  </si>
  <si>
    <t>Expected Frequency</t>
  </si>
  <si>
    <t>Degrees of Freedom  DF</t>
  </si>
  <si>
    <t>NY Sample Standardized (z)</t>
  </si>
  <si>
    <t>LA  Sample Standardized  (z)</t>
  </si>
  <si>
    <r>
      <t>Test Statistic  χ</t>
    </r>
    <r>
      <rPr>
        <vertAlign val="superscript"/>
        <sz val="11"/>
        <color theme="1"/>
        <rFont val="Calibri"/>
        <family val="2"/>
      </rPr>
      <t>2</t>
    </r>
  </si>
  <si>
    <t>LA - LOC QUOTIENT (Population 2)</t>
  </si>
  <si>
    <r>
      <t>χ</t>
    </r>
    <r>
      <rPr>
        <vertAlign val="superscript"/>
        <sz val="12"/>
        <color theme="1"/>
        <rFont val="Calibri"/>
        <family val="2"/>
      </rPr>
      <t>2</t>
    </r>
  </si>
  <si>
    <t>Insert graph here</t>
  </si>
  <si>
    <t>Insert graph (v) here</t>
  </si>
  <si>
    <t>1-CHISQ.DIST(AJ26,AJ27,1)</t>
  </si>
  <si>
    <t>Count</t>
  </si>
  <si>
    <t>MIN</t>
  </si>
  <si>
    <t>MAX</t>
  </si>
  <si>
    <t>Z ≤ -0.25</t>
  </si>
  <si>
    <t xml:space="preserve">  -0.25 &lt; Z ≤ 1.25</t>
  </si>
  <si>
    <t>1.25  &lt; Z ≤ 2.25</t>
  </si>
  <si>
    <t>2.25 &lt; Z ≤ 3.25</t>
  </si>
  <si>
    <t xml:space="preserve"> 3.25 &lt; Z ≤4.25</t>
  </si>
  <si>
    <t>Z &gt; 4.25</t>
  </si>
  <si>
    <t>Table A: OBSERVED</t>
  </si>
  <si>
    <t>Table B: EXPECTED</t>
  </si>
  <si>
    <t>Table C: χ2</t>
  </si>
  <si>
    <t>Table D: STATISTICS</t>
  </si>
  <si>
    <t>(3) Table B</t>
  </si>
  <si>
    <t>Predicted LA - LOC QUOTIENT</t>
  </si>
  <si>
    <t>(1) Table A</t>
  </si>
  <si>
    <t>(2) Scatter plot with the regression line and its equation displayed:</t>
  </si>
  <si>
    <t>(4) Table C</t>
  </si>
  <si>
    <t>(6) Graphical display for Independency of Residuals:</t>
  </si>
  <si>
    <t>(7) Graphical display for Homoscedasticity of Residuals:</t>
  </si>
  <si>
    <t xml:space="preserve">(8) Frequency Distribution Histogram of Residuals: </t>
  </si>
  <si>
    <t>(9) Table D</t>
  </si>
  <si>
    <t>(9) Table E</t>
  </si>
  <si>
    <t>`</t>
  </si>
  <si>
    <r>
      <t xml:space="preserve">Slope  </t>
    </r>
    <r>
      <rPr>
        <i/>
        <sz val="12"/>
        <color theme="1"/>
        <rFont val="Calibri"/>
        <family val="2"/>
        <scheme val="minor"/>
      </rPr>
      <t>m</t>
    </r>
  </si>
  <si>
    <r>
      <t>(Observed - Expected)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/ Expected</t>
    </r>
  </si>
  <si>
    <r>
      <t xml:space="preserve">Intercept  </t>
    </r>
    <r>
      <rPr>
        <i/>
        <sz val="12"/>
        <color theme="1"/>
        <rFont val="Calibri"/>
        <family val="2"/>
        <scheme val="minor"/>
      </rPr>
      <t>b</t>
    </r>
  </si>
  <si>
    <r>
      <t>Correlation</t>
    </r>
    <r>
      <rPr>
        <i/>
        <sz val="12"/>
        <color theme="1"/>
        <rFont val="Calibri"/>
        <family val="2"/>
        <scheme val="minor"/>
      </rPr>
      <t xml:space="preserve"> R</t>
    </r>
  </si>
  <si>
    <r>
      <t>Determination R</t>
    </r>
    <r>
      <rPr>
        <vertAlign val="superscript"/>
        <sz val="12"/>
        <color theme="1"/>
        <rFont val="Calibri"/>
        <family val="2"/>
        <scheme val="minor"/>
      </rPr>
      <t>2</t>
    </r>
  </si>
  <si>
    <t>Ha:  LOC QUOTIENTS and locations are NOT independent factors.</t>
  </si>
  <si>
    <t>Random Sample of 520 LA - LOC QUOTIENT</t>
  </si>
  <si>
    <t>Random Sample of 600 NY - LOC QUOTIENT</t>
  </si>
  <si>
    <t>Mean</t>
  </si>
  <si>
    <t>Standard Dev</t>
  </si>
  <si>
    <t>Y axis</t>
  </si>
  <si>
    <t>X axis</t>
  </si>
  <si>
    <t>Normal Probability Plot of Residuals:</t>
  </si>
  <si>
    <t>STANDARDIZE RESIDUAL</t>
  </si>
  <si>
    <t>RANKS(I)</t>
  </si>
  <si>
    <t>(i-0.5)/n</t>
  </si>
  <si>
    <t>Bin</t>
  </si>
  <si>
    <t>Frequency</t>
  </si>
  <si>
    <t>THIS IS A RIGHT TAIL TEST.WE WILL REJECT NULL HYPOTHESIS</t>
  </si>
  <si>
    <t>(5) Normal Probability plot of residuals</t>
  </si>
  <si>
    <t>STANDARD RESIDUAL=OBSERVERD-PREDICTED</t>
  </si>
  <si>
    <t>Standard z values</t>
  </si>
  <si>
    <t>Ho: Residuals data belongs to a normal distribution</t>
  </si>
  <si>
    <t>Ha: Residuals data does not belongs to a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</si>
</sst>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1" fontId="0" fillId="0" borderId="0" xfId="0" applyNumberFormat="1"/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33" borderId="0" xfId="0" applyNumberFormat="1" applyFill="1" applyAlignment="1">
      <alignment horizontal="right"/>
    </xf>
    <xf numFmtId="2" fontId="0" fillId="34" borderId="1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28" xfId="0" applyFont="1" applyBorder="1" applyAlignment="1">
      <alignment vertical="center"/>
    </xf>
    <xf numFmtId="2" fontId="0" fillId="0" borderId="30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2" fontId="0" fillId="0" borderId="14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2" fontId="0" fillId="0" borderId="3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" fontId="0" fillId="0" borderId="15" xfId="0" applyNumberFormat="1" applyFont="1" applyBorder="1" applyAlignment="1">
      <alignment horizontal="center" vertical="center"/>
    </xf>
    <xf numFmtId="0" fontId="22" fillId="35" borderId="0" xfId="42" applyFont="1" applyFill="1" applyBorder="1" applyAlignment="1"/>
    <xf numFmtId="0" fontId="23" fillId="35" borderId="0" xfId="42" applyFont="1" applyFill="1" applyBorder="1" applyAlignment="1">
      <alignment wrapText="1"/>
    </xf>
    <xf numFmtId="0" fontId="23" fillId="35" borderId="0" xfId="42" applyFont="1" applyFill="1" applyBorder="1"/>
    <xf numFmtId="0" fontId="23" fillId="35" borderId="0" xfId="42" applyFont="1" applyFill="1" applyBorder="1" applyAlignment="1"/>
    <xf numFmtId="1" fontId="23" fillId="35" borderId="0" xfId="0" applyNumberFormat="1" applyFont="1" applyFill="1" applyBorder="1" applyAlignment="1">
      <alignment wrapText="1"/>
    </xf>
    <xf numFmtId="0" fontId="24" fillId="35" borderId="0" xfId="0" applyFont="1" applyFill="1" applyBorder="1"/>
    <xf numFmtId="0" fontId="22" fillId="35" borderId="0" xfId="42" applyFont="1" applyFill="1" applyBorder="1" applyAlignment="1">
      <alignment wrapText="1"/>
    </xf>
    <xf numFmtId="0" fontId="23" fillId="35" borderId="12" xfId="42" applyFont="1" applyFill="1" applyBorder="1" applyAlignment="1">
      <alignment wrapText="1"/>
    </xf>
    <xf numFmtId="1" fontId="23" fillId="35" borderId="12" xfId="42" applyNumberFormat="1" applyFont="1" applyFill="1" applyBorder="1" applyAlignment="1">
      <alignment wrapText="1"/>
    </xf>
    <xf numFmtId="0" fontId="22" fillId="35" borderId="0" xfId="42" applyFont="1" applyFill="1" applyBorder="1"/>
    <xf numFmtId="0" fontId="23" fillId="35" borderId="0" xfId="42" applyFont="1" applyFill="1" applyBorder="1" applyAlignment="1">
      <alignment vertical="center" wrapText="1"/>
    </xf>
    <xf numFmtId="0" fontId="23" fillId="35" borderId="0" xfId="42" applyFont="1" applyFill="1" applyBorder="1" applyAlignment="1">
      <alignment vertical="center"/>
    </xf>
    <xf numFmtId="1" fontId="25" fillId="0" borderId="0" xfId="0" applyNumberFormat="1" applyFont="1" applyAlignment="1">
      <alignment vertical="center"/>
    </xf>
    <xf numFmtId="2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2" fontId="25" fillId="34" borderId="12" xfId="0" applyNumberFormat="1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vertical="center"/>
    </xf>
    <xf numFmtId="166" fontId="25" fillId="0" borderId="13" xfId="0" applyNumberFormat="1" applyFont="1" applyBorder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0" fontId="25" fillId="34" borderId="12" xfId="0" applyFont="1" applyFill="1" applyBorder="1" applyAlignment="1">
      <alignment vertical="center"/>
    </xf>
    <xf numFmtId="167" fontId="25" fillId="0" borderId="12" xfId="0" applyNumberFormat="1" applyFont="1" applyBorder="1" applyAlignment="1">
      <alignment horizontal="center" vertical="center"/>
    </xf>
    <xf numFmtId="2" fontId="25" fillId="0" borderId="12" xfId="0" applyNumberFormat="1" applyFont="1" applyBorder="1" applyAlignment="1">
      <alignment horizontal="center" vertical="center"/>
    </xf>
    <xf numFmtId="166" fontId="25" fillId="0" borderId="1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34" borderId="19" xfId="0" applyFont="1" applyFill="1" applyBorder="1" applyAlignment="1">
      <alignment horizontal="left" vertical="center"/>
    </xf>
    <xf numFmtId="2" fontId="25" fillId="34" borderId="20" xfId="0" applyNumberFormat="1" applyFont="1" applyFill="1" applyBorder="1" applyAlignment="1">
      <alignment horizontal="center" vertical="center"/>
    </xf>
    <xf numFmtId="0" fontId="25" fillId="34" borderId="20" xfId="0" applyFont="1" applyFill="1" applyBorder="1" applyAlignment="1">
      <alignment horizontal="center" vertical="center"/>
    </xf>
    <xf numFmtId="0" fontId="25" fillId="34" borderId="21" xfId="0" applyFont="1" applyFill="1" applyBorder="1" applyAlignment="1">
      <alignment vertical="center"/>
    </xf>
    <xf numFmtId="2" fontId="25" fillId="0" borderId="13" xfId="0" applyNumberFormat="1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/>
    </xf>
    <xf numFmtId="0" fontId="25" fillId="34" borderId="22" xfId="0" applyFont="1" applyFill="1" applyBorder="1" applyAlignment="1">
      <alignment horizontal="center" vertical="center"/>
    </xf>
    <xf numFmtId="2" fontId="25" fillId="34" borderId="0" xfId="0" applyNumberFormat="1" applyFont="1" applyFill="1" applyBorder="1" applyAlignment="1">
      <alignment horizontal="center" vertical="center"/>
    </xf>
    <xf numFmtId="0" fontId="25" fillId="34" borderId="0" xfId="0" applyFont="1" applyFill="1" applyBorder="1" applyAlignment="1">
      <alignment horizontal="center" vertical="center"/>
    </xf>
    <xf numFmtId="0" fontId="25" fillId="34" borderId="23" xfId="0" applyFont="1" applyFill="1" applyBorder="1" applyAlignment="1">
      <alignment vertical="center"/>
    </xf>
    <xf numFmtId="1" fontId="25" fillId="0" borderId="12" xfId="0" applyNumberFormat="1" applyFont="1" applyBorder="1" applyAlignment="1">
      <alignment horizontal="center" vertical="center"/>
    </xf>
    <xf numFmtId="0" fontId="25" fillId="34" borderId="24" xfId="0" applyFont="1" applyFill="1" applyBorder="1" applyAlignment="1">
      <alignment horizontal="center" vertical="center"/>
    </xf>
    <xf numFmtId="2" fontId="25" fillId="34" borderId="25" xfId="0" applyNumberFormat="1" applyFont="1" applyFill="1" applyBorder="1" applyAlignment="1">
      <alignment horizontal="center" vertical="center"/>
    </xf>
    <xf numFmtId="0" fontId="25" fillId="34" borderId="25" xfId="0" applyFont="1" applyFill="1" applyBorder="1" applyAlignment="1">
      <alignment horizontal="center" vertical="center"/>
    </xf>
    <xf numFmtId="0" fontId="25" fillId="34" borderId="26" xfId="0" applyFont="1" applyFill="1" applyBorder="1" applyAlignment="1">
      <alignment vertical="center"/>
    </xf>
    <xf numFmtId="2" fontId="25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 vertical="center"/>
    </xf>
    <xf numFmtId="2" fontId="25" fillId="0" borderId="12" xfId="43" applyNumberFormat="1" applyFont="1" applyBorder="1" applyAlignment="1">
      <alignment horizontal="center" vertical="center"/>
    </xf>
    <xf numFmtId="2" fontId="16" fillId="34" borderId="13" xfId="0" applyNumberFormat="1" applyFont="1" applyFill="1" applyBorder="1" applyAlignment="1">
      <alignment horizontal="center" vertical="center" wrapText="1"/>
    </xf>
    <xf numFmtId="2" fontId="16" fillId="34" borderId="12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26" fillId="34" borderId="15" xfId="0" applyNumberFormat="1" applyFont="1" applyFill="1" applyBorder="1" applyAlignment="1">
      <alignment horizontal="center" vertical="center" wrapText="1"/>
    </xf>
    <xf numFmtId="2" fontId="25" fillId="34" borderId="16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Fill="1" applyAlignment="1">
      <alignment horizontal="center" vertical="center"/>
    </xf>
    <xf numFmtId="2" fontId="25" fillId="0" borderId="0" xfId="0" applyNumberFormat="1" applyFont="1" applyAlignment="1">
      <alignment vertical="center"/>
    </xf>
    <xf numFmtId="0" fontId="16" fillId="36" borderId="0" xfId="0" applyFont="1" applyFill="1"/>
    <xf numFmtId="0" fontId="25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/>
    </xf>
    <xf numFmtId="0" fontId="29" fillId="0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5" xfId="0" applyFill="1" applyBorder="1" applyAlignment="1"/>
    <xf numFmtId="2" fontId="0" fillId="0" borderId="25" xfId="0" applyNumberFormat="1" applyFill="1" applyBorder="1" applyAlignment="1"/>
    <xf numFmtId="2" fontId="0" fillId="0" borderId="0" xfId="0" applyNumberFormat="1"/>
    <xf numFmtId="2" fontId="16" fillId="36" borderId="0" xfId="0" applyNumberFormat="1" applyFont="1" applyFill="1"/>
    <xf numFmtId="0" fontId="0" fillId="0" borderId="0" xfId="0" applyNumberFormat="1" applyFill="1" applyBorder="1" applyAlignment="1"/>
    <xf numFmtId="2" fontId="0" fillId="0" borderId="0" xfId="0" applyNumberFormat="1" applyFill="1" applyBorder="1" applyAlignment="1"/>
    <xf numFmtId="2" fontId="25" fillId="0" borderId="11" xfId="0" applyNumberFormat="1" applyFont="1" applyBorder="1" applyAlignment="1">
      <alignment horizontal="center" vertical="center"/>
    </xf>
    <xf numFmtId="2" fontId="20" fillId="34" borderId="12" xfId="0" applyNumberFormat="1" applyFont="1" applyFill="1" applyBorder="1" applyAlignment="1">
      <alignment horizontal="center" vertical="center"/>
    </xf>
    <xf numFmtId="2" fontId="25" fillId="37" borderId="0" xfId="0" applyNumberFormat="1" applyFont="1" applyFill="1" applyAlignment="1">
      <alignment vertical="center"/>
    </xf>
    <xf numFmtId="11" fontId="25" fillId="0" borderId="12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34" borderId="15" xfId="0" applyNumberFormat="1" applyFont="1" applyFill="1" applyBorder="1" applyAlignment="1">
      <alignment horizontal="center" vertical="center" wrapText="1"/>
    </xf>
    <xf numFmtId="2" fontId="0" fillId="34" borderId="10" xfId="0" applyNumberFormat="1" applyFont="1" applyFill="1" applyBorder="1" applyAlignment="1">
      <alignment horizontal="center" vertical="center" wrapText="1"/>
    </xf>
    <xf numFmtId="2" fontId="0" fillId="34" borderId="16" xfId="0" applyNumberFormat="1" applyFont="1" applyFill="1" applyBorder="1" applyAlignment="1">
      <alignment horizontal="center" vertical="center" wrapText="1"/>
    </xf>
    <xf numFmtId="2" fontId="0" fillId="34" borderId="12" xfId="0" applyNumberFormat="1" applyFont="1" applyFill="1" applyBorder="1" applyAlignment="1">
      <alignment horizontal="center" vertical="center" wrapText="1"/>
    </xf>
    <xf numFmtId="2" fontId="0" fillId="0" borderId="15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/>
    </xf>
    <xf numFmtId="168" fontId="0" fillId="0" borderId="15" xfId="0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68" fontId="0" fillId="0" borderId="16" xfId="0" applyNumberFormat="1" applyFont="1" applyBorder="1" applyAlignment="1">
      <alignment horizontal="center" vertical="center"/>
    </xf>
    <xf numFmtId="0" fontId="16" fillId="34" borderId="19" xfId="0" applyFont="1" applyFill="1" applyBorder="1" applyAlignment="1">
      <alignment horizontal="center" vertical="center"/>
    </xf>
    <xf numFmtId="0" fontId="16" fillId="34" borderId="20" xfId="0" applyFont="1" applyFill="1" applyBorder="1" applyAlignment="1">
      <alignment horizontal="center" vertical="center"/>
    </xf>
    <xf numFmtId="0" fontId="16" fillId="34" borderId="21" xfId="0" applyFont="1" applyFill="1" applyBorder="1" applyAlignment="1">
      <alignment horizontal="center" vertical="center"/>
    </xf>
    <xf numFmtId="0" fontId="16" fillId="34" borderId="24" xfId="0" applyFont="1" applyFill="1" applyBorder="1" applyAlignment="1">
      <alignment horizontal="center" vertical="center"/>
    </xf>
    <xf numFmtId="0" fontId="16" fillId="34" borderId="25" xfId="0" applyFont="1" applyFill="1" applyBorder="1" applyAlignment="1">
      <alignment horizontal="center" vertical="center"/>
    </xf>
    <xf numFmtId="0" fontId="16" fillId="34" borderId="26" xfId="0" applyFont="1" applyFill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6" fillId="34" borderId="22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6" fillId="34" borderId="23" xfId="0" applyFont="1" applyFill="1" applyBorder="1" applyAlignment="1">
      <alignment horizontal="center" vertical="center"/>
    </xf>
    <xf numFmtId="0" fontId="25" fillId="34" borderId="19" xfId="0" applyFont="1" applyFill="1" applyBorder="1" applyAlignment="1">
      <alignment horizontal="center" vertical="center"/>
    </xf>
    <xf numFmtId="0" fontId="25" fillId="34" borderId="20" xfId="0" applyFont="1" applyFill="1" applyBorder="1" applyAlignment="1">
      <alignment horizontal="center" vertical="center"/>
    </xf>
    <xf numFmtId="0" fontId="25" fillId="34" borderId="21" xfId="0" applyFont="1" applyFill="1" applyBorder="1" applyAlignment="1">
      <alignment horizontal="center" vertical="center"/>
    </xf>
    <xf numFmtId="0" fontId="25" fillId="34" borderId="22" xfId="0" applyFont="1" applyFill="1" applyBorder="1" applyAlignment="1">
      <alignment horizontal="center" vertical="center"/>
    </xf>
    <xf numFmtId="0" fontId="25" fillId="34" borderId="0" xfId="0" applyFont="1" applyFill="1" applyBorder="1" applyAlignment="1">
      <alignment horizontal="center" vertical="center"/>
    </xf>
    <xf numFmtId="0" fontId="25" fillId="34" borderId="23" xfId="0" applyFont="1" applyFill="1" applyBorder="1" applyAlignment="1">
      <alignment horizontal="center" vertical="center"/>
    </xf>
    <xf numFmtId="0" fontId="25" fillId="34" borderId="24" xfId="0" applyFont="1" applyFill="1" applyBorder="1" applyAlignment="1">
      <alignment horizontal="center" vertical="center"/>
    </xf>
    <xf numFmtId="0" fontId="25" fillId="34" borderId="25" xfId="0" applyFont="1" applyFill="1" applyBorder="1" applyAlignment="1">
      <alignment horizontal="center" vertical="center"/>
    </xf>
    <xf numFmtId="0" fontId="25" fillId="34" borderId="26" xfId="0" applyFont="1" applyFill="1" applyBorder="1" applyAlignment="1">
      <alignment horizontal="center" vertical="center"/>
    </xf>
    <xf numFmtId="2" fontId="26" fillId="34" borderId="27" xfId="0" applyNumberFormat="1" applyFont="1" applyFill="1" applyBorder="1" applyAlignment="1">
      <alignment horizontal="center" vertical="center" wrapText="1"/>
    </xf>
    <xf numFmtId="0" fontId="26" fillId="34" borderId="28" xfId="0" applyFont="1" applyFill="1" applyBorder="1" applyAlignment="1">
      <alignment horizontal="center" vertical="center"/>
    </xf>
    <xf numFmtId="0" fontId="26" fillId="34" borderId="29" xfId="0" applyFont="1" applyFill="1" applyBorder="1" applyAlignment="1">
      <alignment horizontal="center" vertical="center"/>
    </xf>
    <xf numFmtId="0" fontId="26" fillId="34" borderId="30" xfId="0" applyFont="1" applyFill="1" applyBorder="1" applyAlignment="1">
      <alignment horizontal="center" vertical="center"/>
    </xf>
    <xf numFmtId="2" fontId="26" fillId="34" borderId="15" xfId="0" applyNumberFormat="1" applyFont="1" applyFill="1" applyBorder="1" applyAlignment="1">
      <alignment horizontal="center" vertical="center" wrapText="1"/>
    </xf>
    <xf numFmtId="2" fontId="26" fillId="34" borderId="16" xfId="0" applyNumberFormat="1" applyFont="1" applyFill="1" applyBorder="1" applyAlignment="1">
      <alignment horizontal="center" vertical="center" wrapText="1"/>
    </xf>
    <xf numFmtId="2" fontId="26" fillId="34" borderId="10" xfId="0" applyNumberFormat="1" applyFont="1" applyFill="1" applyBorder="1" applyAlignment="1">
      <alignment horizontal="center" vertical="center" wrapText="1"/>
    </xf>
    <xf numFmtId="2" fontId="25" fillId="34" borderId="15" xfId="0" applyNumberFormat="1" applyFont="1" applyFill="1" applyBorder="1" applyAlignment="1">
      <alignment horizontal="center" vertical="center" wrapText="1"/>
    </xf>
    <xf numFmtId="2" fontId="25" fillId="34" borderId="16" xfId="0" applyNumberFormat="1" applyFont="1" applyFill="1" applyBorder="1" applyAlignment="1">
      <alignment horizontal="center" vertical="center" wrapText="1"/>
    </xf>
    <xf numFmtId="0" fontId="25" fillId="34" borderId="12" xfId="0" applyFont="1" applyFill="1" applyBorder="1" applyAlignment="1">
      <alignment horizontal="center" vertical="center" wrapText="1"/>
    </xf>
    <xf numFmtId="2" fontId="30" fillId="0" borderId="0" xfId="0" applyNumberFormat="1" applyFont="1" applyAlignment="1">
      <alignment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5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NY LOC</a:t>
            </a:r>
            <a:r>
              <a:rPr lang="en-IN" baseline="0"/>
              <a:t> QUOTIENT VS </a:t>
            </a:r>
            <a:r>
              <a:rPr lang="en-IN"/>
              <a:t>LA - LOC QUOTIENT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5774322568028"/>
          <c:y val="3.1924888529978289E-2"/>
          <c:w val="0.82884465131821905"/>
          <c:h val="0.77890694963346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2'!$D$3</c:f>
              <c:strCache>
                <c:ptCount val="1"/>
                <c:pt idx="0">
                  <c:v>LA - LOC QUOTIENT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783343766536565E-2"/>
                  <c:y val="-1.95315537710300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0.4657x + 0.8468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0.1684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2'!$C$4:$C$283</c:f>
              <c:numCache>
                <c:formatCode>0.00</c:formatCode>
                <c:ptCount val="280"/>
                <c:pt idx="0">
                  <c:v>0.63</c:v>
                </c:pt>
                <c:pt idx="1">
                  <c:v>1.04</c:v>
                </c:pt>
                <c:pt idx="2">
                  <c:v>0.91</c:v>
                </c:pt>
                <c:pt idx="3">
                  <c:v>1.62</c:v>
                </c:pt>
                <c:pt idx="4">
                  <c:v>1.1299999999999999</c:v>
                </c:pt>
                <c:pt idx="5">
                  <c:v>1.45</c:v>
                </c:pt>
                <c:pt idx="6">
                  <c:v>1.2</c:v>
                </c:pt>
                <c:pt idx="7">
                  <c:v>1.35</c:v>
                </c:pt>
                <c:pt idx="8">
                  <c:v>1.35</c:v>
                </c:pt>
                <c:pt idx="9">
                  <c:v>0.53</c:v>
                </c:pt>
                <c:pt idx="10">
                  <c:v>0.88</c:v>
                </c:pt>
                <c:pt idx="11">
                  <c:v>0.83</c:v>
                </c:pt>
                <c:pt idx="12">
                  <c:v>1.52</c:v>
                </c:pt>
                <c:pt idx="13">
                  <c:v>1.24</c:v>
                </c:pt>
                <c:pt idx="14">
                  <c:v>1.56</c:v>
                </c:pt>
                <c:pt idx="15">
                  <c:v>0.2</c:v>
                </c:pt>
                <c:pt idx="16">
                  <c:v>0.79</c:v>
                </c:pt>
                <c:pt idx="17">
                  <c:v>1.48</c:v>
                </c:pt>
                <c:pt idx="18">
                  <c:v>0.96</c:v>
                </c:pt>
                <c:pt idx="19">
                  <c:v>0.72</c:v>
                </c:pt>
                <c:pt idx="20">
                  <c:v>0.6</c:v>
                </c:pt>
                <c:pt idx="21">
                  <c:v>0.56000000000000005</c:v>
                </c:pt>
                <c:pt idx="22">
                  <c:v>0.26</c:v>
                </c:pt>
                <c:pt idx="23">
                  <c:v>1.21</c:v>
                </c:pt>
                <c:pt idx="24">
                  <c:v>0.68</c:v>
                </c:pt>
                <c:pt idx="25">
                  <c:v>0.8</c:v>
                </c:pt>
                <c:pt idx="26">
                  <c:v>0.84</c:v>
                </c:pt>
                <c:pt idx="27">
                  <c:v>0.89</c:v>
                </c:pt>
                <c:pt idx="28">
                  <c:v>3.23</c:v>
                </c:pt>
                <c:pt idx="29">
                  <c:v>0.86</c:v>
                </c:pt>
                <c:pt idx="30">
                  <c:v>1.1100000000000001</c:v>
                </c:pt>
                <c:pt idx="31">
                  <c:v>1.18</c:v>
                </c:pt>
                <c:pt idx="32">
                  <c:v>1.1499999999999999</c:v>
                </c:pt>
                <c:pt idx="33">
                  <c:v>0.74</c:v>
                </c:pt>
                <c:pt idx="34">
                  <c:v>1.06</c:v>
                </c:pt>
                <c:pt idx="35">
                  <c:v>1.51</c:v>
                </c:pt>
                <c:pt idx="36">
                  <c:v>0.71</c:v>
                </c:pt>
                <c:pt idx="37">
                  <c:v>1.03</c:v>
                </c:pt>
                <c:pt idx="38">
                  <c:v>1.54</c:v>
                </c:pt>
                <c:pt idx="39">
                  <c:v>1.28</c:v>
                </c:pt>
                <c:pt idx="40">
                  <c:v>1.5</c:v>
                </c:pt>
                <c:pt idx="41">
                  <c:v>1.08</c:v>
                </c:pt>
                <c:pt idx="42">
                  <c:v>1.66</c:v>
                </c:pt>
                <c:pt idx="43">
                  <c:v>0.74</c:v>
                </c:pt>
                <c:pt idx="44">
                  <c:v>1.42</c:v>
                </c:pt>
                <c:pt idx="45">
                  <c:v>0.56000000000000005</c:v>
                </c:pt>
                <c:pt idx="46">
                  <c:v>0.96</c:v>
                </c:pt>
                <c:pt idx="47">
                  <c:v>1.79</c:v>
                </c:pt>
                <c:pt idx="48">
                  <c:v>2.91</c:v>
                </c:pt>
                <c:pt idx="49">
                  <c:v>2.2799999999999998</c:v>
                </c:pt>
                <c:pt idx="50">
                  <c:v>1.33</c:v>
                </c:pt>
                <c:pt idx="51">
                  <c:v>2.17</c:v>
                </c:pt>
                <c:pt idx="52">
                  <c:v>0.83</c:v>
                </c:pt>
                <c:pt idx="53">
                  <c:v>0.64</c:v>
                </c:pt>
                <c:pt idx="54">
                  <c:v>0.97</c:v>
                </c:pt>
                <c:pt idx="55">
                  <c:v>0.64</c:v>
                </c:pt>
                <c:pt idx="56">
                  <c:v>0.86</c:v>
                </c:pt>
                <c:pt idx="57">
                  <c:v>0.95</c:v>
                </c:pt>
                <c:pt idx="58">
                  <c:v>1.1000000000000001</c:v>
                </c:pt>
                <c:pt idx="59">
                  <c:v>1.07</c:v>
                </c:pt>
                <c:pt idx="60">
                  <c:v>1.17</c:v>
                </c:pt>
                <c:pt idx="61">
                  <c:v>1.33</c:v>
                </c:pt>
                <c:pt idx="62">
                  <c:v>0.84</c:v>
                </c:pt>
                <c:pt idx="63">
                  <c:v>1.46</c:v>
                </c:pt>
                <c:pt idx="64">
                  <c:v>1.1499999999999999</c:v>
                </c:pt>
                <c:pt idx="65">
                  <c:v>1.1299999999999999</c:v>
                </c:pt>
                <c:pt idx="66">
                  <c:v>1.06</c:v>
                </c:pt>
                <c:pt idx="67">
                  <c:v>1</c:v>
                </c:pt>
                <c:pt idx="68">
                  <c:v>1.17</c:v>
                </c:pt>
                <c:pt idx="69">
                  <c:v>0.48</c:v>
                </c:pt>
                <c:pt idx="70">
                  <c:v>1.92</c:v>
                </c:pt>
                <c:pt idx="71">
                  <c:v>0.66</c:v>
                </c:pt>
                <c:pt idx="72">
                  <c:v>0.91</c:v>
                </c:pt>
                <c:pt idx="73">
                  <c:v>0.56999999999999995</c:v>
                </c:pt>
                <c:pt idx="74">
                  <c:v>1.88</c:v>
                </c:pt>
                <c:pt idx="75">
                  <c:v>0.95</c:v>
                </c:pt>
                <c:pt idx="76">
                  <c:v>0.18</c:v>
                </c:pt>
                <c:pt idx="77">
                  <c:v>0.77</c:v>
                </c:pt>
                <c:pt idx="78">
                  <c:v>0.09</c:v>
                </c:pt>
                <c:pt idx="79">
                  <c:v>0.27</c:v>
                </c:pt>
                <c:pt idx="80">
                  <c:v>0.43</c:v>
                </c:pt>
                <c:pt idx="81">
                  <c:v>0.81</c:v>
                </c:pt>
                <c:pt idx="82">
                  <c:v>0.76</c:v>
                </c:pt>
                <c:pt idx="83">
                  <c:v>0.45</c:v>
                </c:pt>
                <c:pt idx="84">
                  <c:v>0.73</c:v>
                </c:pt>
                <c:pt idx="85">
                  <c:v>0.93</c:v>
                </c:pt>
                <c:pt idx="86">
                  <c:v>0.42</c:v>
                </c:pt>
                <c:pt idx="87">
                  <c:v>0.42</c:v>
                </c:pt>
                <c:pt idx="88">
                  <c:v>0.22</c:v>
                </c:pt>
                <c:pt idx="89">
                  <c:v>0.05</c:v>
                </c:pt>
                <c:pt idx="90">
                  <c:v>0.53</c:v>
                </c:pt>
                <c:pt idx="91">
                  <c:v>0.99</c:v>
                </c:pt>
                <c:pt idx="92">
                  <c:v>0.86</c:v>
                </c:pt>
                <c:pt idx="93">
                  <c:v>0.67</c:v>
                </c:pt>
                <c:pt idx="94">
                  <c:v>0.63</c:v>
                </c:pt>
                <c:pt idx="95">
                  <c:v>0.35</c:v>
                </c:pt>
                <c:pt idx="96">
                  <c:v>0.36</c:v>
                </c:pt>
                <c:pt idx="97">
                  <c:v>0.59</c:v>
                </c:pt>
                <c:pt idx="98">
                  <c:v>0.34</c:v>
                </c:pt>
                <c:pt idx="99">
                  <c:v>0.28999999999999998</c:v>
                </c:pt>
                <c:pt idx="100">
                  <c:v>0.32</c:v>
                </c:pt>
                <c:pt idx="101">
                  <c:v>0.33</c:v>
                </c:pt>
                <c:pt idx="102">
                  <c:v>1.1000000000000001</c:v>
                </c:pt>
                <c:pt idx="103">
                  <c:v>0.11</c:v>
                </c:pt>
                <c:pt idx="104">
                  <c:v>3.14</c:v>
                </c:pt>
                <c:pt idx="105">
                  <c:v>0.69</c:v>
                </c:pt>
                <c:pt idx="106">
                  <c:v>0.17</c:v>
                </c:pt>
                <c:pt idx="107">
                  <c:v>0.25</c:v>
                </c:pt>
                <c:pt idx="108">
                  <c:v>0.34</c:v>
                </c:pt>
                <c:pt idx="109">
                  <c:v>0.16</c:v>
                </c:pt>
                <c:pt idx="110">
                  <c:v>0.5</c:v>
                </c:pt>
                <c:pt idx="111">
                  <c:v>1.17</c:v>
                </c:pt>
                <c:pt idx="112">
                  <c:v>0.55000000000000004</c:v>
                </c:pt>
                <c:pt idx="113">
                  <c:v>0.99</c:v>
                </c:pt>
                <c:pt idx="114">
                  <c:v>0.43</c:v>
                </c:pt>
                <c:pt idx="115">
                  <c:v>1.46</c:v>
                </c:pt>
                <c:pt idx="116">
                  <c:v>0.69</c:v>
                </c:pt>
                <c:pt idx="117">
                  <c:v>0.78</c:v>
                </c:pt>
                <c:pt idx="118">
                  <c:v>0.31</c:v>
                </c:pt>
                <c:pt idx="119">
                  <c:v>0.4</c:v>
                </c:pt>
                <c:pt idx="120">
                  <c:v>0.57999999999999996</c:v>
                </c:pt>
                <c:pt idx="121">
                  <c:v>0.47</c:v>
                </c:pt>
                <c:pt idx="122">
                  <c:v>1.0900000000000001</c:v>
                </c:pt>
                <c:pt idx="123">
                  <c:v>1.49</c:v>
                </c:pt>
                <c:pt idx="124">
                  <c:v>0.47</c:v>
                </c:pt>
                <c:pt idx="125">
                  <c:v>1.65</c:v>
                </c:pt>
                <c:pt idx="126">
                  <c:v>0.56999999999999995</c:v>
                </c:pt>
                <c:pt idx="127">
                  <c:v>0.82</c:v>
                </c:pt>
                <c:pt idx="128">
                  <c:v>0.19</c:v>
                </c:pt>
                <c:pt idx="129">
                  <c:v>0.46</c:v>
                </c:pt>
                <c:pt idx="130">
                  <c:v>1.1000000000000001</c:v>
                </c:pt>
                <c:pt idx="131">
                  <c:v>0.04</c:v>
                </c:pt>
                <c:pt idx="132">
                  <c:v>1.73</c:v>
                </c:pt>
                <c:pt idx="133">
                  <c:v>0.96</c:v>
                </c:pt>
                <c:pt idx="134">
                  <c:v>0.52</c:v>
                </c:pt>
                <c:pt idx="135">
                  <c:v>1.25</c:v>
                </c:pt>
                <c:pt idx="136">
                  <c:v>1.0900000000000001</c:v>
                </c:pt>
                <c:pt idx="137">
                  <c:v>1.19</c:v>
                </c:pt>
                <c:pt idx="138">
                  <c:v>0.77</c:v>
                </c:pt>
                <c:pt idx="139">
                  <c:v>0.9</c:v>
                </c:pt>
                <c:pt idx="140">
                  <c:v>0.56999999999999995</c:v>
                </c:pt>
                <c:pt idx="141">
                  <c:v>1.1200000000000001</c:v>
                </c:pt>
                <c:pt idx="142">
                  <c:v>1.01</c:v>
                </c:pt>
                <c:pt idx="143">
                  <c:v>1.0900000000000001</c:v>
                </c:pt>
                <c:pt idx="144">
                  <c:v>1.27</c:v>
                </c:pt>
                <c:pt idx="145">
                  <c:v>0.95</c:v>
                </c:pt>
                <c:pt idx="146">
                  <c:v>0.65</c:v>
                </c:pt>
                <c:pt idx="147">
                  <c:v>1.51</c:v>
                </c:pt>
                <c:pt idx="148">
                  <c:v>1.24</c:v>
                </c:pt>
                <c:pt idx="149">
                  <c:v>2.0299999999999998</c:v>
                </c:pt>
                <c:pt idx="150">
                  <c:v>1.86</c:v>
                </c:pt>
                <c:pt idx="151">
                  <c:v>2.12</c:v>
                </c:pt>
                <c:pt idx="152">
                  <c:v>1.43</c:v>
                </c:pt>
                <c:pt idx="153">
                  <c:v>1.88</c:v>
                </c:pt>
                <c:pt idx="154">
                  <c:v>0.87</c:v>
                </c:pt>
                <c:pt idx="155">
                  <c:v>1.31</c:v>
                </c:pt>
                <c:pt idx="156">
                  <c:v>1.18</c:v>
                </c:pt>
                <c:pt idx="157">
                  <c:v>0.78</c:v>
                </c:pt>
                <c:pt idx="158">
                  <c:v>1.28</c:v>
                </c:pt>
                <c:pt idx="159">
                  <c:v>1.38</c:v>
                </c:pt>
                <c:pt idx="160">
                  <c:v>1.26</c:v>
                </c:pt>
                <c:pt idx="161">
                  <c:v>0.92</c:v>
                </c:pt>
                <c:pt idx="162">
                  <c:v>1.1599999999999999</c:v>
                </c:pt>
                <c:pt idx="163">
                  <c:v>0.78</c:v>
                </c:pt>
                <c:pt idx="164">
                  <c:v>1.32</c:v>
                </c:pt>
                <c:pt idx="165">
                  <c:v>1.81</c:v>
                </c:pt>
                <c:pt idx="166">
                  <c:v>1.26</c:v>
                </c:pt>
                <c:pt idx="167">
                  <c:v>2.2400000000000002</c:v>
                </c:pt>
                <c:pt idx="168">
                  <c:v>1.48</c:v>
                </c:pt>
                <c:pt idx="169">
                  <c:v>1.35</c:v>
                </c:pt>
                <c:pt idx="170">
                  <c:v>0.52</c:v>
                </c:pt>
                <c:pt idx="171">
                  <c:v>1.48</c:v>
                </c:pt>
                <c:pt idx="172">
                  <c:v>1.66</c:v>
                </c:pt>
                <c:pt idx="173">
                  <c:v>1.29</c:v>
                </c:pt>
                <c:pt idx="174">
                  <c:v>1.89</c:v>
                </c:pt>
                <c:pt idx="175">
                  <c:v>1.35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1.41</c:v>
                </c:pt>
                <c:pt idx="179">
                  <c:v>2.35</c:v>
                </c:pt>
                <c:pt idx="180">
                  <c:v>1.49</c:v>
                </c:pt>
                <c:pt idx="181">
                  <c:v>1.64</c:v>
                </c:pt>
                <c:pt idx="182">
                  <c:v>1.59</c:v>
                </c:pt>
                <c:pt idx="183">
                  <c:v>1.52</c:v>
                </c:pt>
                <c:pt idx="184">
                  <c:v>1.25</c:v>
                </c:pt>
                <c:pt idx="185">
                  <c:v>1.64</c:v>
                </c:pt>
                <c:pt idx="186">
                  <c:v>1</c:v>
                </c:pt>
                <c:pt idx="187">
                  <c:v>0.8</c:v>
                </c:pt>
                <c:pt idx="188">
                  <c:v>0.55000000000000004</c:v>
                </c:pt>
                <c:pt idx="189">
                  <c:v>1.39</c:v>
                </c:pt>
                <c:pt idx="190">
                  <c:v>0.82</c:v>
                </c:pt>
                <c:pt idx="191">
                  <c:v>0.93</c:v>
                </c:pt>
                <c:pt idx="192">
                  <c:v>1.08</c:v>
                </c:pt>
                <c:pt idx="193">
                  <c:v>0.99</c:v>
                </c:pt>
                <c:pt idx="194">
                  <c:v>0.64</c:v>
                </c:pt>
                <c:pt idx="195">
                  <c:v>1.82</c:v>
                </c:pt>
                <c:pt idx="196">
                  <c:v>2.2400000000000002</c:v>
                </c:pt>
                <c:pt idx="197">
                  <c:v>1.85</c:v>
                </c:pt>
                <c:pt idx="198">
                  <c:v>1.01</c:v>
                </c:pt>
                <c:pt idx="199">
                  <c:v>2.08</c:v>
                </c:pt>
                <c:pt idx="200">
                  <c:v>0.95</c:v>
                </c:pt>
                <c:pt idx="201">
                  <c:v>0.88</c:v>
                </c:pt>
                <c:pt idx="202">
                  <c:v>2.82</c:v>
                </c:pt>
                <c:pt idx="203">
                  <c:v>1.58</c:v>
                </c:pt>
                <c:pt idx="204">
                  <c:v>1.1200000000000001</c:v>
                </c:pt>
                <c:pt idx="205">
                  <c:v>1.43</c:v>
                </c:pt>
                <c:pt idx="206">
                  <c:v>1.27</c:v>
                </c:pt>
                <c:pt idx="207">
                  <c:v>0.5</c:v>
                </c:pt>
                <c:pt idx="208">
                  <c:v>1.01</c:v>
                </c:pt>
                <c:pt idx="209">
                  <c:v>1.46</c:v>
                </c:pt>
                <c:pt idx="210">
                  <c:v>0.54</c:v>
                </c:pt>
                <c:pt idx="211">
                  <c:v>3.21</c:v>
                </c:pt>
                <c:pt idx="212">
                  <c:v>0.71</c:v>
                </c:pt>
                <c:pt idx="213">
                  <c:v>1.83</c:v>
                </c:pt>
                <c:pt idx="214">
                  <c:v>0.98</c:v>
                </c:pt>
                <c:pt idx="215">
                  <c:v>1.34</c:v>
                </c:pt>
                <c:pt idx="216">
                  <c:v>5.45</c:v>
                </c:pt>
                <c:pt idx="217">
                  <c:v>0.78</c:v>
                </c:pt>
                <c:pt idx="218">
                  <c:v>1.56</c:v>
                </c:pt>
                <c:pt idx="219">
                  <c:v>1.29</c:v>
                </c:pt>
                <c:pt idx="220">
                  <c:v>2.04</c:v>
                </c:pt>
                <c:pt idx="221">
                  <c:v>0.95</c:v>
                </c:pt>
                <c:pt idx="222">
                  <c:v>2.25</c:v>
                </c:pt>
                <c:pt idx="223">
                  <c:v>2.8</c:v>
                </c:pt>
                <c:pt idx="224">
                  <c:v>0.43</c:v>
                </c:pt>
                <c:pt idx="225">
                  <c:v>0.77</c:v>
                </c:pt>
                <c:pt idx="226">
                  <c:v>1.0900000000000001</c:v>
                </c:pt>
                <c:pt idx="227">
                  <c:v>0.14000000000000001</c:v>
                </c:pt>
                <c:pt idx="228">
                  <c:v>2.0499999999999998</c:v>
                </c:pt>
                <c:pt idx="229">
                  <c:v>2.6</c:v>
                </c:pt>
                <c:pt idx="230">
                  <c:v>0.59</c:v>
                </c:pt>
                <c:pt idx="231">
                  <c:v>1.06</c:v>
                </c:pt>
                <c:pt idx="232">
                  <c:v>1.66</c:v>
                </c:pt>
                <c:pt idx="233">
                  <c:v>1.52</c:v>
                </c:pt>
                <c:pt idx="234">
                  <c:v>3.06</c:v>
                </c:pt>
                <c:pt idx="235">
                  <c:v>1.04</c:v>
                </c:pt>
                <c:pt idx="236">
                  <c:v>2.4700000000000002</c:v>
                </c:pt>
                <c:pt idx="237">
                  <c:v>0.66</c:v>
                </c:pt>
                <c:pt idx="238">
                  <c:v>0.52</c:v>
                </c:pt>
                <c:pt idx="239">
                  <c:v>1.38</c:v>
                </c:pt>
                <c:pt idx="240">
                  <c:v>2.1800000000000002</c:v>
                </c:pt>
                <c:pt idx="241">
                  <c:v>1.96</c:v>
                </c:pt>
                <c:pt idx="242">
                  <c:v>1.03</c:v>
                </c:pt>
                <c:pt idx="243">
                  <c:v>2.14</c:v>
                </c:pt>
                <c:pt idx="244">
                  <c:v>0.53</c:v>
                </c:pt>
                <c:pt idx="245">
                  <c:v>1.3</c:v>
                </c:pt>
                <c:pt idx="246">
                  <c:v>1.38</c:v>
                </c:pt>
                <c:pt idx="247">
                  <c:v>1.1399999999999999</c:v>
                </c:pt>
                <c:pt idx="248">
                  <c:v>1.07</c:v>
                </c:pt>
                <c:pt idx="249">
                  <c:v>1.1100000000000001</c:v>
                </c:pt>
                <c:pt idx="250">
                  <c:v>0.65</c:v>
                </c:pt>
                <c:pt idx="251">
                  <c:v>0.28000000000000003</c:v>
                </c:pt>
                <c:pt idx="252">
                  <c:v>1.04</c:v>
                </c:pt>
                <c:pt idx="253">
                  <c:v>1.1100000000000001</c:v>
                </c:pt>
                <c:pt idx="254">
                  <c:v>1.37</c:v>
                </c:pt>
                <c:pt idx="255">
                  <c:v>2.3199999999999998</c:v>
                </c:pt>
                <c:pt idx="256">
                  <c:v>0.95</c:v>
                </c:pt>
                <c:pt idx="257">
                  <c:v>2.0699999999999998</c:v>
                </c:pt>
                <c:pt idx="258">
                  <c:v>1.47</c:v>
                </c:pt>
                <c:pt idx="259">
                  <c:v>2.2200000000000002</c:v>
                </c:pt>
                <c:pt idx="260">
                  <c:v>1.1599999999999999</c:v>
                </c:pt>
                <c:pt idx="261">
                  <c:v>1.07</c:v>
                </c:pt>
                <c:pt idx="262">
                  <c:v>0.98</c:v>
                </c:pt>
                <c:pt idx="263">
                  <c:v>1.17</c:v>
                </c:pt>
                <c:pt idx="264">
                  <c:v>0.68</c:v>
                </c:pt>
                <c:pt idx="265">
                  <c:v>1.36</c:v>
                </c:pt>
                <c:pt idx="266">
                  <c:v>0.69</c:v>
                </c:pt>
                <c:pt idx="267">
                  <c:v>0.72</c:v>
                </c:pt>
                <c:pt idx="268">
                  <c:v>0.93</c:v>
                </c:pt>
                <c:pt idx="269">
                  <c:v>0.37</c:v>
                </c:pt>
                <c:pt idx="270">
                  <c:v>1.04</c:v>
                </c:pt>
                <c:pt idx="271">
                  <c:v>1.1599999999999999</c:v>
                </c:pt>
                <c:pt idx="272">
                  <c:v>1.03</c:v>
                </c:pt>
                <c:pt idx="273">
                  <c:v>1.01</c:v>
                </c:pt>
                <c:pt idx="274">
                  <c:v>0.85</c:v>
                </c:pt>
                <c:pt idx="275">
                  <c:v>0.8</c:v>
                </c:pt>
                <c:pt idx="276">
                  <c:v>0.72</c:v>
                </c:pt>
                <c:pt idx="277">
                  <c:v>1.18</c:v>
                </c:pt>
                <c:pt idx="278">
                  <c:v>0.92</c:v>
                </c:pt>
                <c:pt idx="279">
                  <c:v>0.95</c:v>
                </c:pt>
              </c:numCache>
            </c:numRef>
          </c:xVal>
          <c:yVal>
            <c:numRef>
              <c:f>'Part 2'!$D$4:$D$283</c:f>
              <c:numCache>
                <c:formatCode>0.00</c:formatCode>
                <c:ptCount val="280"/>
                <c:pt idx="0">
                  <c:v>0.91</c:v>
                </c:pt>
                <c:pt idx="1">
                  <c:v>1.42</c:v>
                </c:pt>
                <c:pt idx="2">
                  <c:v>2.41</c:v>
                </c:pt>
                <c:pt idx="3">
                  <c:v>0.83</c:v>
                </c:pt>
                <c:pt idx="4">
                  <c:v>2.33</c:v>
                </c:pt>
                <c:pt idx="5">
                  <c:v>2.1</c:v>
                </c:pt>
                <c:pt idx="6">
                  <c:v>0.71</c:v>
                </c:pt>
                <c:pt idx="7">
                  <c:v>0.05</c:v>
                </c:pt>
                <c:pt idx="8">
                  <c:v>1.21</c:v>
                </c:pt>
                <c:pt idx="9">
                  <c:v>1.21</c:v>
                </c:pt>
                <c:pt idx="10">
                  <c:v>0.78</c:v>
                </c:pt>
                <c:pt idx="11">
                  <c:v>1.96</c:v>
                </c:pt>
                <c:pt idx="12">
                  <c:v>1.41</c:v>
                </c:pt>
                <c:pt idx="13">
                  <c:v>1.93</c:v>
                </c:pt>
                <c:pt idx="14">
                  <c:v>2.77</c:v>
                </c:pt>
                <c:pt idx="15">
                  <c:v>1.37</c:v>
                </c:pt>
                <c:pt idx="16">
                  <c:v>0.43</c:v>
                </c:pt>
                <c:pt idx="17">
                  <c:v>4.07</c:v>
                </c:pt>
                <c:pt idx="18">
                  <c:v>1.1000000000000001</c:v>
                </c:pt>
                <c:pt idx="19">
                  <c:v>1.59</c:v>
                </c:pt>
                <c:pt idx="20">
                  <c:v>0.89</c:v>
                </c:pt>
                <c:pt idx="21">
                  <c:v>0.8</c:v>
                </c:pt>
                <c:pt idx="22">
                  <c:v>0.76</c:v>
                </c:pt>
                <c:pt idx="23">
                  <c:v>1.24</c:v>
                </c:pt>
                <c:pt idx="24">
                  <c:v>2.0099999999999998</c:v>
                </c:pt>
                <c:pt idx="25">
                  <c:v>1.01</c:v>
                </c:pt>
                <c:pt idx="26">
                  <c:v>2.2799999999999998</c:v>
                </c:pt>
                <c:pt idx="27">
                  <c:v>1.06</c:v>
                </c:pt>
                <c:pt idx="28">
                  <c:v>2.38</c:v>
                </c:pt>
                <c:pt idx="29">
                  <c:v>1.04</c:v>
                </c:pt>
                <c:pt idx="30">
                  <c:v>1.34</c:v>
                </c:pt>
                <c:pt idx="31">
                  <c:v>0.28999999999999998</c:v>
                </c:pt>
                <c:pt idx="32">
                  <c:v>1.1000000000000001</c:v>
                </c:pt>
                <c:pt idx="33">
                  <c:v>7.0000000000000007E-2</c:v>
                </c:pt>
                <c:pt idx="34">
                  <c:v>3.66</c:v>
                </c:pt>
                <c:pt idx="35">
                  <c:v>3.57</c:v>
                </c:pt>
                <c:pt idx="36">
                  <c:v>1.48</c:v>
                </c:pt>
                <c:pt idx="37">
                  <c:v>0.98</c:v>
                </c:pt>
                <c:pt idx="38">
                  <c:v>1.42</c:v>
                </c:pt>
                <c:pt idx="39">
                  <c:v>1.55</c:v>
                </c:pt>
                <c:pt idx="40">
                  <c:v>1.78</c:v>
                </c:pt>
                <c:pt idx="41">
                  <c:v>0.62</c:v>
                </c:pt>
                <c:pt idx="42">
                  <c:v>1.49</c:v>
                </c:pt>
                <c:pt idx="43">
                  <c:v>0.97</c:v>
                </c:pt>
                <c:pt idx="44">
                  <c:v>2.12</c:v>
                </c:pt>
                <c:pt idx="45">
                  <c:v>0.87</c:v>
                </c:pt>
                <c:pt idx="46">
                  <c:v>1.85</c:v>
                </c:pt>
                <c:pt idx="47">
                  <c:v>0.69</c:v>
                </c:pt>
                <c:pt idx="48">
                  <c:v>1.44</c:v>
                </c:pt>
                <c:pt idx="49">
                  <c:v>1.84</c:v>
                </c:pt>
                <c:pt idx="50">
                  <c:v>3.04</c:v>
                </c:pt>
                <c:pt idx="51">
                  <c:v>0.05</c:v>
                </c:pt>
                <c:pt idx="52">
                  <c:v>1.02</c:v>
                </c:pt>
                <c:pt idx="53">
                  <c:v>0.91</c:v>
                </c:pt>
                <c:pt idx="54">
                  <c:v>1.56</c:v>
                </c:pt>
                <c:pt idx="55">
                  <c:v>3.69</c:v>
                </c:pt>
                <c:pt idx="56">
                  <c:v>1.2</c:v>
                </c:pt>
                <c:pt idx="57">
                  <c:v>1.0900000000000001</c:v>
                </c:pt>
                <c:pt idx="58">
                  <c:v>1.32</c:v>
                </c:pt>
                <c:pt idx="59">
                  <c:v>1.1599999999999999</c:v>
                </c:pt>
                <c:pt idx="60">
                  <c:v>2.2400000000000002</c:v>
                </c:pt>
                <c:pt idx="61">
                  <c:v>1.31</c:v>
                </c:pt>
                <c:pt idx="62">
                  <c:v>0.56999999999999995</c:v>
                </c:pt>
                <c:pt idx="63">
                  <c:v>1.38</c:v>
                </c:pt>
                <c:pt idx="64">
                  <c:v>1.22</c:v>
                </c:pt>
                <c:pt idx="65">
                  <c:v>1.87</c:v>
                </c:pt>
                <c:pt idx="66">
                  <c:v>3.57</c:v>
                </c:pt>
                <c:pt idx="67">
                  <c:v>0.9</c:v>
                </c:pt>
                <c:pt idx="68">
                  <c:v>1.21</c:v>
                </c:pt>
                <c:pt idx="69">
                  <c:v>0.57999999999999996</c:v>
                </c:pt>
                <c:pt idx="70">
                  <c:v>2.0299999999999998</c:v>
                </c:pt>
                <c:pt idx="71">
                  <c:v>0.63</c:v>
                </c:pt>
                <c:pt idx="72">
                  <c:v>1.07</c:v>
                </c:pt>
                <c:pt idx="73">
                  <c:v>0.65</c:v>
                </c:pt>
                <c:pt idx="74">
                  <c:v>2.94</c:v>
                </c:pt>
                <c:pt idx="75">
                  <c:v>1.0900000000000001</c:v>
                </c:pt>
                <c:pt idx="76">
                  <c:v>0.65</c:v>
                </c:pt>
                <c:pt idx="77">
                  <c:v>1.28</c:v>
                </c:pt>
                <c:pt idx="78">
                  <c:v>0.6</c:v>
                </c:pt>
                <c:pt idx="79">
                  <c:v>0.7</c:v>
                </c:pt>
                <c:pt idx="80">
                  <c:v>2.16</c:v>
                </c:pt>
                <c:pt idx="81">
                  <c:v>1.01</c:v>
                </c:pt>
                <c:pt idx="82">
                  <c:v>1.66</c:v>
                </c:pt>
                <c:pt idx="83">
                  <c:v>0.7</c:v>
                </c:pt>
                <c:pt idx="84">
                  <c:v>1.78</c:v>
                </c:pt>
                <c:pt idx="85">
                  <c:v>0.12</c:v>
                </c:pt>
                <c:pt idx="86">
                  <c:v>0.89</c:v>
                </c:pt>
                <c:pt idx="87">
                  <c:v>0.38</c:v>
                </c:pt>
                <c:pt idx="88">
                  <c:v>1.8</c:v>
                </c:pt>
                <c:pt idx="89">
                  <c:v>0.41</c:v>
                </c:pt>
                <c:pt idx="90">
                  <c:v>0.38</c:v>
                </c:pt>
                <c:pt idx="91">
                  <c:v>1.1100000000000001</c:v>
                </c:pt>
                <c:pt idx="92">
                  <c:v>1.04</c:v>
                </c:pt>
                <c:pt idx="93">
                  <c:v>1.55</c:v>
                </c:pt>
                <c:pt idx="94">
                  <c:v>1.7</c:v>
                </c:pt>
                <c:pt idx="95">
                  <c:v>1.05</c:v>
                </c:pt>
                <c:pt idx="96">
                  <c:v>0.85</c:v>
                </c:pt>
                <c:pt idx="97">
                  <c:v>2.39</c:v>
                </c:pt>
                <c:pt idx="98">
                  <c:v>0.44</c:v>
                </c:pt>
                <c:pt idx="99">
                  <c:v>0.72</c:v>
                </c:pt>
                <c:pt idx="100">
                  <c:v>0.73</c:v>
                </c:pt>
                <c:pt idx="101">
                  <c:v>0.76</c:v>
                </c:pt>
                <c:pt idx="102">
                  <c:v>1.17</c:v>
                </c:pt>
                <c:pt idx="103">
                  <c:v>0.9</c:v>
                </c:pt>
                <c:pt idx="104">
                  <c:v>2.33</c:v>
                </c:pt>
                <c:pt idx="105">
                  <c:v>2.66</c:v>
                </c:pt>
                <c:pt idx="106">
                  <c:v>1.2</c:v>
                </c:pt>
                <c:pt idx="107">
                  <c:v>1.1100000000000001</c:v>
                </c:pt>
                <c:pt idx="108">
                  <c:v>0.44</c:v>
                </c:pt>
                <c:pt idx="109">
                  <c:v>0.32</c:v>
                </c:pt>
                <c:pt idx="110">
                  <c:v>0.78</c:v>
                </c:pt>
                <c:pt idx="111">
                  <c:v>1.21</c:v>
                </c:pt>
                <c:pt idx="112">
                  <c:v>2.4500000000000002</c:v>
                </c:pt>
                <c:pt idx="113">
                  <c:v>1</c:v>
                </c:pt>
                <c:pt idx="114">
                  <c:v>0.55000000000000004</c:v>
                </c:pt>
                <c:pt idx="115">
                  <c:v>0.89</c:v>
                </c:pt>
                <c:pt idx="116">
                  <c:v>0.21</c:v>
                </c:pt>
                <c:pt idx="117">
                  <c:v>0.99</c:v>
                </c:pt>
                <c:pt idx="118">
                  <c:v>1.2</c:v>
                </c:pt>
                <c:pt idx="119">
                  <c:v>1.78</c:v>
                </c:pt>
                <c:pt idx="120">
                  <c:v>1.27</c:v>
                </c:pt>
                <c:pt idx="121">
                  <c:v>0.72</c:v>
                </c:pt>
                <c:pt idx="122">
                  <c:v>1.99</c:v>
                </c:pt>
                <c:pt idx="123">
                  <c:v>1.29</c:v>
                </c:pt>
                <c:pt idx="124">
                  <c:v>2.2400000000000002</c:v>
                </c:pt>
                <c:pt idx="125">
                  <c:v>0.18</c:v>
                </c:pt>
                <c:pt idx="126">
                  <c:v>0.93</c:v>
                </c:pt>
                <c:pt idx="127">
                  <c:v>1.49</c:v>
                </c:pt>
                <c:pt idx="128">
                  <c:v>0.66</c:v>
                </c:pt>
                <c:pt idx="129">
                  <c:v>0.81</c:v>
                </c:pt>
                <c:pt idx="130">
                  <c:v>1.23</c:v>
                </c:pt>
                <c:pt idx="131">
                  <c:v>0.1</c:v>
                </c:pt>
                <c:pt idx="132">
                  <c:v>2.16</c:v>
                </c:pt>
                <c:pt idx="133">
                  <c:v>0.94</c:v>
                </c:pt>
                <c:pt idx="134">
                  <c:v>0.85</c:v>
                </c:pt>
                <c:pt idx="135">
                  <c:v>0.73</c:v>
                </c:pt>
                <c:pt idx="136">
                  <c:v>1.17</c:v>
                </c:pt>
                <c:pt idx="137">
                  <c:v>0.88</c:v>
                </c:pt>
                <c:pt idx="138">
                  <c:v>1.4</c:v>
                </c:pt>
                <c:pt idx="139">
                  <c:v>0.72</c:v>
                </c:pt>
                <c:pt idx="140">
                  <c:v>0.86</c:v>
                </c:pt>
                <c:pt idx="141">
                  <c:v>0.98</c:v>
                </c:pt>
                <c:pt idx="142">
                  <c:v>1.1200000000000001</c:v>
                </c:pt>
                <c:pt idx="143">
                  <c:v>1.63</c:v>
                </c:pt>
                <c:pt idx="144">
                  <c:v>1.97</c:v>
                </c:pt>
                <c:pt idx="145">
                  <c:v>1.1399999999999999</c:v>
                </c:pt>
                <c:pt idx="146">
                  <c:v>0.92</c:v>
                </c:pt>
                <c:pt idx="147">
                  <c:v>2.72</c:v>
                </c:pt>
                <c:pt idx="148">
                  <c:v>2.06</c:v>
                </c:pt>
                <c:pt idx="149">
                  <c:v>1.1100000000000001</c:v>
                </c:pt>
                <c:pt idx="150">
                  <c:v>1.73</c:v>
                </c:pt>
                <c:pt idx="151">
                  <c:v>1.75</c:v>
                </c:pt>
                <c:pt idx="152">
                  <c:v>1.59</c:v>
                </c:pt>
                <c:pt idx="153">
                  <c:v>1.62</c:v>
                </c:pt>
                <c:pt idx="154">
                  <c:v>0.69</c:v>
                </c:pt>
                <c:pt idx="155">
                  <c:v>1.29</c:v>
                </c:pt>
                <c:pt idx="156">
                  <c:v>3.67</c:v>
                </c:pt>
                <c:pt idx="157">
                  <c:v>1.26</c:v>
                </c:pt>
                <c:pt idx="158">
                  <c:v>1.21</c:v>
                </c:pt>
                <c:pt idx="159">
                  <c:v>1.42</c:v>
                </c:pt>
                <c:pt idx="160">
                  <c:v>3.22</c:v>
                </c:pt>
                <c:pt idx="161">
                  <c:v>1.3</c:v>
                </c:pt>
                <c:pt idx="162">
                  <c:v>1.21</c:v>
                </c:pt>
                <c:pt idx="163">
                  <c:v>0.51</c:v>
                </c:pt>
                <c:pt idx="164">
                  <c:v>1.1499999999999999</c:v>
                </c:pt>
                <c:pt idx="165">
                  <c:v>0.43</c:v>
                </c:pt>
                <c:pt idx="166">
                  <c:v>1.27</c:v>
                </c:pt>
                <c:pt idx="167">
                  <c:v>1.34</c:v>
                </c:pt>
                <c:pt idx="168">
                  <c:v>1.56</c:v>
                </c:pt>
                <c:pt idx="169">
                  <c:v>1.02</c:v>
                </c:pt>
                <c:pt idx="170">
                  <c:v>0.86</c:v>
                </c:pt>
                <c:pt idx="171">
                  <c:v>1.1399999999999999</c:v>
                </c:pt>
                <c:pt idx="172">
                  <c:v>1.47</c:v>
                </c:pt>
                <c:pt idx="173">
                  <c:v>0.88</c:v>
                </c:pt>
                <c:pt idx="174">
                  <c:v>1.78</c:v>
                </c:pt>
                <c:pt idx="175">
                  <c:v>1.32</c:v>
                </c:pt>
                <c:pt idx="176">
                  <c:v>1.17</c:v>
                </c:pt>
                <c:pt idx="177">
                  <c:v>0.69</c:v>
                </c:pt>
                <c:pt idx="178">
                  <c:v>1.35</c:v>
                </c:pt>
                <c:pt idx="179">
                  <c:v>1.1000000000000001</c:v>
                </c:pt>
                <c:pt idx="180">
                  <c:v>2.2200000000000002</c:v>
                </c:pt>
                <c:pt idx="181">
                  <c:v>1.48</c:v>
                </c:pt>
                <c:pt idx="182">
                  <c:v>1.45</c:v>
                </c:pt>
                <c:pt idx="183">
                  <c:v>1.54</c:v>
                </c:pt>
                <c:pt idx="184">
                  <c:v>1.93</c:v>
                </c:pt>
                <c:pt idx="185">
                  <c:v>1.48</c:v>
                </c:pt>
                <c:pt idx="186">
                  <c:v>1.1200000000000001</c:v>
                </c:pt>
                <c:pt idx="187">
                  <c:v>1.01</c:v>
                </c:pt>
                <c:pt idx="188">
                  <c:v>1.62</c:v>
                </c:pt>
                <c:pt idx="189">
                  <c:v>1.28</c:v>
                </c:pt>
                <c:pt idx="190">
                  <c:v>1.02</c:v>
                </c:pt>
                <c:pt idx="191">
                  <c:v>1.08</c:v>
                </c:pt>
                <c:pt idx="192">
                  <c:v>1.1599999999999999</c:v>
                </c:pt>
                <c:pt idx="193">
                  <c:v>0.59</c:v>
                </c:pt>
                <c:pt idx="194">
                  <c:v>1.55</c:v>
                </c:pt>
                <c:pt idx="195">
                  <c:v>0.53</c:v>
                </c:pt>
                <c:pt idx="196">
                  <c:v>1.82</c:v>
                </c:pt>
                <c:pt idx="197">
                  <c:v>1.51</c:v>
                </c:pt>
                <c:pt idx="198">
                  <c:v>2.64</c:v>
                </c:pt>
                <c:pt idx="199">
                  <c:v>1.73</c:v>
                </c:pt>
                <c:pt idx="200">
                  <c:v>1.6</c:v>
                </c:pt>
                <c:pt idx="201">
                  <c:v>1.65</c:v>
                </c:pt>
                <c:pt idx="202">
                  <c:v>2.16</c:v>
                </c:pt>
                <c:pt idx="203">
                  <c:v>1.26</c:v>
                </c:pt>
                <c:pt idx="204">
                  <c:v>1.32</c:v>
                </c:pt>
                <c:pt idx="205">
                  <c:v>1.26</c:v>
                </c:pt>
                <c:pt idx="206">
                  <c:v>0.35</c:v>
                </c:pt>
                <c:pt idx="207">
                  <c:v>0.39</c:v>
                </c:pt>
                <c:pt idx="208">
                  <c:v>1.1200000000000001</c:v>
                </c:pt>
                <c:pt idx="209">
                  <c:v>4.5</c:v>
                </c:pt>
                <c:pt idx="210">
                  <c:v>0.86</c:v>
                </c:pt>
                <c:pt idx="211">
                  <c:v>2.0699999999999998</c:v>
                </c:pt>
                <c:pt idx="212">
                  <c:v>2.0099999999999998</c:v>
                </c:pt>
                <c:pt idx="213">
                  <c:v>1.59</c:v>
                </c:pt>
                <c:pt idx="214">
                  <c:v>1.1100000000000001</c:v>
                </c:pt>
                <c:pt idx="215">
                  <c:v>2.1800000000000002</c:v>
                </c:pt>
                <c:pt idx="216">
                  <c:v>3.64</c:v>
                </c:pt>
                <c:pt idx="217">
                  <c:v>1.41</c:v>
                </c:pt>
                <c:pt idx="218">
                  <c:v>1.44</c:v>
                </c:pt>
                <c:pt idx="219">
                  <c:v>1.28</c:v>
                </c:pt>
                <c:pt idx="220">
                  <c:v>1.71</c:v>
                </c:pt>
                <c:pt idx="221">
                  <c:v>1.61</c:v>
                </c:pt>
                <c:pt idx="222">
                  <c:v>2.39</c:v>
                </c:pt>
                <c:pt idx="223">
                  <c:v>2.14</c:v>
                </c:pt>
                <c:pt idx="224">
                  <c:v>0.8</c:v>
                </c:pt>
                <c:pt idx="225">
                  <c:v>0.08</c:v>
                </c:pt>
                <c:pt idx="226">
                  <c:v>0.88</c:v>
                </c:pt>
                <c:pt idx="227">
                  <c:v>0.63</c:v>
                </c:pt>
                <c:pt idx="228">
                  <c:v>3.35</c:v>
                </c:pt>
                <c:pt idx="229">
                  <c:v>1.99</c:v>
                </c:pt>
                <c:pt idx="230">
                  <c:v>0.99</c:v>
                </c:pt>
                <c:pt idx="231">
                  <c:v>1.1499999999999999</c:v>
                </c:pt>
                <c:pt idx="232">
                  <c:v>1.49</c:v>
                </c:pt>
                <c:pt idx="233">
                  <c:v>1.86</c:v>
                </c:pt>
                <c:pt idx="234">
                  <c:v>2.29</c:v>
                </c:pt>
                <c:pt idx="235">
                  <c:v>0.97</c:v>
                </c:pt>
                <c:pt idx="236">
                  <c:v>2.99</c:v>
                </c:pt>
                <c:pt idx="237">
                  <c:v>1.59</c:v>
                </c:pt>
                <c:pt idx="238">
                  <c:v>0.85</c:v>
                </c:pt>
                <c:pt idx="239">
                  <c:v>1.37</c:v>
                </c:pt>
                <c:pt idx="240">
                  <c:v>2.12</c:v>
                </c:pt>
                <c:pt idx="241">
                  <c:v>1.66</c:v>
                </c:pt>
                <c:pt idx="242">
                  <c:v>1.1399999999999999</c:v>
                </c:pt>
                <c:pt idx="243">
                  <c:v>1.36</c:v>
                </c:pt>
                <c:pt idx="244">
                  <c:v>1.1599999999999999</c:v>
                </c:pt>
                <c:pt idx="245">
                  <c:v>1.29</c:v>
                </c:pt>
                <c:pt idx="246">
                  <c:v>1.33</c:v>
                </c:pt>
                <c:pt idx="247">
                  <c:v>1.2</c:v>
                </c:pt>
                <c:pt idx="248">
                  <c:v>0.3</c:v>
                </c:pt>
                <c:pt idx="249">
                  <c:v>0.94</c:v>
                </c:pt>
                <c:pt idx="250">
                  <c:v>1.47</c:v>
                </c:pt>
                <c:pt idx="251">
                  <c:v>0.71</c:v>
                </c:pt>
                <c:pt idx="252">
                  <c:v>1.1200000000000001</c:v>
                </c:pt>
                <c:pt idx="253">
                  <c:v>1.18</c:v>
                </c:pt>
                <c:pt idx="254">
                  <c:v>1.26</c:v>
                </c:pt>
                <c:pt idx="255">
                  <c:v>2.04</c:v>
                </c:pt>
                <c:pt idx="256">
                  <c:v>1.0900000000000001</c:v>
                </c:pt>
                <c:pt idx="257">
                  <c:v>1.72</c:v>
                </c:pt>
                <c:pt idx="258">
                  <c:v>1.82</c:v>
                </c:pt>
                <c:pt idx="259">
                  <c:v>1.55</c:v>
                </c:pt>
                <c:pt idx="260">
                  <c:v>1.44</c:v>
                </c:pt>
                <c:pt idx="261">
                  <c:v>1.81</c:v>
                </c:pt>
                <c:pt idx="262">
                  <c:v>1.1100000000000001</c:v>
                </c:pt>
                <c:pt idx="263">
                  <c:v>1.21</c:v>
                </c:pt>
                <c:pt idx="264">
                  <c:v>2.73</c:v>
                </c:pt>
                <c:pt idx="265">
                  <c:v>1.32</c:v>
                </c:pt>
                <c:pt idx="266">
                  <c:v>0.94</c:v>
                </c:pt>
                <c:pt idx="267">
                  <c:v>0.96</c:v>
                </c:pt>
                <c:pt idx="268">
                  <c:v>2.14</c:v>
                </c:pt>
                <c:pt idx="269">
                  <c:v>1.77</c:v>
                </c:pt>
                <c:pt idx="270">
                  <c:v>1.51</c:v>
                </c:pt>
                <c:pt idx="271">
                  <c:v>1.44</c:v>
                </c:pt>
                <c:pt idx="272">
                  <c:v>1.92</c:v>
                </c:pt>
                <c:pt idx="273">
                  <c:v>0.22</c:v>
                </c:pt>
                <c:pt idx="274">
                  <c:v>1.76</c:v>
                </c:pt>
                <c:pt idx="275">
                  <c:v>0.87</c:v>
                </c:pt>
                <c:pt idx="276">
                  <c:v>0.09</c:v>
                </c:pt>
                <c:pt idx="277">
                  <c:v>1.87</c:v>
                </c:pt>
                <c:pt idx="278">
                  <c:v>1.07</c:v>
                </c:pt>
                <c:pt idx="279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C-4753-831F-EA8779F4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99424"/>
        <c:axId val="495301064"/>
      </c:scatterChart>
      <c:valAx>
        <c:axId val="4952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NY Location Quotient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1064"/>
        <c:crosses val="autoZero"/>
        <c:crossBetween val="midCat"/>
      </c:valAx>
      <c:valAx>
        <c:axId val="4953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 Location Quotient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 Probability plot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'Part 2-Norm Dist'!$P$4:$P$283</c:f>
              <c:numCache>
                <c:formatCode>General</c:formatCode>
                <c:ptCount val="280"/>
                <c:pt idx="0">
                  <c:v>-2.9137263183343376</c:v>
                </c:pt>
                <c:pt idx="1">
                  <c:v>-2.5518818113716373</c:v>
                </c:pt>
                <c:pt idx="2">
                  <c:v>-2.368567059267872</c:v>
                </c:pt>
                <c:pt idx="3">
                  <c:v>-2.2414027276049446</c:v>
                </c:pt>
                <c:pt idx="4">
                  <c:v>-2.142629540955912</c:v>
                </c:pt>
                <c:pt idx="5">
                  <c:v>-2.061181641630129</c:v>
                </c:pt>
                <c:pt idx="6">
                  <c:v>-1.9914760889023235</c:v>
                </c:pt>
                <c:pt idx="7">
                  <c:v>-1.9302858560575813</c:v>
                </c:pt>
                <c:pt idx="8">
                  <c:v>-1.8755704610122894</c:v>
                </c:pt>
                <c:pt idx="9">
                  <c:v>-1.8259543203082647</c:v>
                </c:pt>
                <c:pt idx="10">
                  <c:v>-1.7804643416920256</c:v>
                </c:pt>
                <c:pt idx="11">
                  <c:v>-1.7383857997158696</c:v>
                </c:pt>
                <c:pt idx="12">
                  <c:v>-1.6991776601112984</c:v>
                </c:pt>
                <c:pt idx="13">
                  <c:v>-1.6624201003674492</c:v>
                </c:pt>
                <c:pt idx="14">
                  <c:v>-1.6277805384476258</c:v>
                </c:pt>
                <c:pt idx="15">
                  <c:v>-1.5949908330757574</c:v>
                </c:pt>
                <c:pt idx="16">
                  <c:v>-1.5638315075412292</c:v>
                </c:pt>
                <c:pt idx="17">
                  <c:v>-1.5341205443525459</c:v>
                </c:pt>
                <c:pt idx="18">
                  <c:v>-1.5057052441899328</c:v>
                </c:pt>
                <c:pt idx="19">
                  <c:v>-1.4784561928518909</c:v>
                </c:pt>
                <c:pt idx="20">
                  <c:v>-1.4522627115335205</c:v>
                </c:pt>
                <c:pt idx="21">
                  <c:v>-1.4270293719956568</c:v>
                </c:pt>
                <c:pt idx="22">
                  <c:v>-1.402673289992322</c:v>
                </c:pt>
                <c:pt idx="23">
                  <c:v>-1.3791219966558379</c:v>
                </c:pt>
                <c:pt idx="24">
                  <c:v>-1.3563117453352478</c:v>
                </c:pt>
                <c:pt idx="25">
                  <c:v>-1.3341861508464692</c:v>
                </c:pt>
                <c:pt idx="26">
                  <c:v>-1.3126950855218635</c:v>
                </c:pt>
                <c:pt idx="27">
                  <c:v>-1.2917937758243685</c:v>
                </c:pt>
                <c:pt idx="28">
                  <c:v>-1.2714420571847387</c:v>
                </c:pt>
                <c:pt idx="29">
                  <c:v>-1.2516037548183734</c:v>
                </c:pt>
                <c:pt idx="30">
                  <c:v>-1.2322461657100989</c:v>
                </c:pt>
                <c:pt idx="31">
                  <c:v>-1.2133396224885178</c:v>
                </c:pt>
                <c:pt idx="32">
                  <c:v>-1.1948571240757904</c:v>
                </c:pt>
                <c:pt idx="33">
                  <c:v>-1.1767740211638871</c:v>
                </c:pt>
                <c:pt idx="34">
                  <c:v>-1.1590677469967579</c:v>
                </c:pt>
                <c:pt idx="35">
                  <c:v>-1.1417175858171111</c:v>
                </c:pt>
                <c:pt idx="36">
                  <c:v>-1.1247044728027196</c:v>
                </c:pt>
                <c:pt idx="37">
                  <c:v>-1.1080108204698569</c:v>
                </c:pt>
                <c:pt idx="38">
                  <c:v>-1.091620367434168</c:v>
                </c:pt>
                <c:pt idx="39">
                  <c:v>-1.0755180461469147</c:v>
                </c:pt>
                <c:pt idx="40">
                  <c:v>-1.0596898668082535</c:v>
                </c:pt>
                <c:pt idx="41">
                  <c:v>-1.0441228151303865</c:v>
                </c:pt>
                <c:pt idx="42">
                  <c:v>-1.0288047620058449</c:v>
                </c:pt>
                <c:pt idx="43">
                  <c:v>-1.0137243834483007</c:v>
                </c:pt>
                <c:pt idx="44">
                  <c:v>-0.99887108942944869</c:v>
                </c:pt>
                <c:pt idx="45">
                  <c:v>-0.98423496044632541</c:v>
                </c:pt>
                <c:pt idx="46">
                  <c:v>-0.96980669082859938</c:v>
                </c:pt>
                <c:pt idx="47">
                  <c:v>-0.95557753794043065</c:v>
                </c:pt>
                <c:pt idx="48">
                  <c:v>-0.94153927655319714</c:v>
                </c:pt>
                <c:pt idx="49">
                  <c:v>-0.9276841577671574</c:v>
                </c:pt>
                <c:pt idx="50">
                  <c:v>-0.91400487194595548</c:v>
                </c:pt>
                <c:pt idx="51">
                  <c:v>-0.90049451520032642</c:v>
                </c:pt>
                <c:pt idx="52">
                  <c:v>-0.88714655901887607</c:v>
                </c:pt>
                <c:pt idx="53">
                  <c:v>-0.87395482269610392</c:v>
                </c:pt>
                <c:pt idx="54">
                  <c:v>-0.86091344825249594</c:v>
                </c:pt>
                <c:pt idx="55">
                  <c:v>-0.84801687757979904</c:v>
                </c:pt>
                <c:pt idx="56">
                  <c:v>-0.83525983157740169</c:v>
                </c:pt>
                <c:pt idx="57">
                  <c:v>-0.82263729107406769</c:v>
                </c:pt>
                <c:pt idx="58">
                  <c:v>-0.81014447935373346</c:v>
                </c:pt>
                <c:pt idx="59">
                  <c:v>-0.79777684612523825</c:v>
                </c:pt>
                <c:pt idx="60">
                  <c:v>-0.78553005279423371</c:v>
                </c:pt>
                <c:pt idx="61">
                  <c:v>-0.77339995891157431</c:v>
                </c:pt>
                <c:pt idx="62">
                  <c:v>-0.76138260968642557</c:v>
                </c:pt>
                <c:pt idx="63">
                  <c:v>-0.7494742244645437</c:v>
                </c:pt>
                <c:pt idx="64">
                  <c:v>-0.73767118608292914</c:v>
                </c:pt>
                <c:pt idx="65">
                  <c:v>-0.72597003102143043</c:v>
                </c:pt>
                <c:pt idx="66">
                  <c:v>-0.71436744028018739</c:v>
                </c:pt>
                <c:pt idx="67">
                  <c:v>-0.70286023091909866</c:v>
                </c:pt>
                <c:pt idx="68">
                  <c:v>-0.69144534820196768</c:v>
                </c:pt>
                <c:pt idx="69">
                  <c:v>-0.68011985829369426</c:v>
                </c:pt>
                <c:pt idx="70">
                  <c:v>-0.66888094146398303</c:v>
                </c:pt>
                <c:pt idx="71">
                  <c:v>-0.65772588575550872</c:v>
                </c:pt>
                <c:pt idx="72">
                  <c:v>-0.64665208107854022</c:v>
                </c:pt>
                <c:pt idx="73">
                  <c:v>-0.63565701369758276</c:v>
                </c:pt>
                <c:pt idx="74">
                  <c:v>-0.6247382610788097</c:v>
                </c:pt>
                <c:pt idx="75">
                  <c:v>-0.61389348706991986</c:v>
                </c:pt>
                <c:pt idx="76">
                  <c:v>-0.60312043738661913</c:v>
                </c:pt>
                <c:pt idx="77">
                  <c:v>-0.59241693538223339</c:v>
                </c:pt>
                <c:pt idx="78">
                  <c:v>-0.58178087807903123</c:v>
                </c:pt>
                <c:pt idx="79">
                  <c:v>-0.57121023244169922</c:v>
                </c:pt>
                <c:pt idx="80">
                  <c:v>-0.5607030318750833</c:v>
                </c:pt>
                <c:pt idx="81">
                  <c:v>-0.55025737292985011</c:v>
                </c:pt>
                <c:pt idx="82">
                  <c:v>-0.53987141220106138</c:v>
                </c:pt>
                <c:pt idx="83">
                  <c:v>-0.52954336340592034</c:v>
                </c:pt>
                <c:pt idx="84">
                  <c:v>-0.51927149462806221</c:v>
                </c:pt>
                <c:pt idx="85">
                  <c:v>-0.50905412571677833</c:v>
                </c:pt>
                <c:pt idx="86">
                  <c:v>-0.4988896258304959</c:v>
                </c:pt>
                <c:pt idx="87">
                  <c:v>-0.48877641111466941</c:v>
                </c:pt>
                <c:pt idx="88">
                  <c:v>-0.47871294250501445</c:v>
                </c:pt>
                <c:pt idx="89">
                  <c:v>-0.4686977236477044</c:v>
                </c:pt>
                <c:pt idx="90">
                  <c:v>-0.45872929892879405</c:v>
                </c:pt>
                <c:pt idx="91">
                  <c:v>-0.44880625160571241</c:v>
                </c:pt>
                <c:pt idx="92">
                  <c:v>-0.43892720203419638</c:v>
                </c:pt>
                <c:pt idx="93">
                  <c:v>-0.42909080598453064</c:v>
                </c:pt>
                <c:pt idx="94">
                  <c:v>-0.41929575304139605</c:v>
                </c:pt>
                <c:pt idx="95">
                  <c:v>-0.40954076508204262</c:v>
                </c:pt>
                <c:pt idx="96">
                  <c:v>-0.39982459482787625</c:v>
                </c:pt>
                <c:pt idx="97">
                  <c:v>-0.39014602446488944</c:v>
                </c:pt>
                <c:pt idx="98">
                  <c:v>-0.38050386432868982</c:v>
                </c:pt>
                <c:pt idx="99">
                  <c:v>-0.37089695165016173</c:v>
                </c:pt>
                <c:pt idx="100">
                  <c:v>-0.36132414935806928</c:v>
                </c:pt>
                <c:pt idx="101">
                  <c:v>-0.35178434493515626</c:v>
                </c:pt>
                <c:pt idx="102">
                  <c:v>-0.34227644932452284</c:v>
                </c:pt>
                <c:pt idx="103">
                  <c:v>-0.33279939588326923</c:v>
                </c:pt>
                <c:pt idx="104">
                  <c:v>-0.32335213938059243</c:v>
                </c:pt>
                <c:pt idx="105">
                  <c:v>-0.31393365503769627</c:v>
                </c:pt>
                <c:pt idx="106">
                  <c:v>-0.30454293760704587</c:v>
                </c:pt>
                <c:pt idx="107">
                  <c:v>-0.29517900048864582</c:v>
                </c:pt>
                <c:pt idx="108">
                  <c:v>-0.28584087488116566</c:v>
                </c:pt>
                <c:pt idx="109">
                  <c:v>-0.27652760896586287</c:v>
                </c:pt>
                <c:pt idx="110">
                  <c:v>-0.26723826712138277</c:v>
                </c:pt>
                <c:pt idx="111">
                  <c:v>-0.25797192916761746</c:v>
                </c:pt>
                <c:pt idx="112">
                  <c:v>-0.24872768963691655</c:v>
                </c:pt>
                <c:pt idx="113">
                  <c:v>-0.23950465707103732</c:v>
                </c:pt>
                <c:pt idx="114">
                  <c:v>-0.2303019533423086</c:v>
                </c:pt>
                <c:pt idx="115">
                  <c:v>-0.22111871299757052</c:v>
                </c:pt>
                <c:pt idx="116">
                  <c:v>-0.21195408262352514</c:v>
                </c:pt>
                <c:pt idx="117">
                  <c:v>-0.20280722023220576</c:v>
                </c:pt>
                <c:pt idx="118">
                  <c:v>-0.19367729466533853</c:v>
                </c:pt>
                <c:pt idx="119">
                  <c:v>-0.18456348501643272</c:v>
                </c:pt>
                <c:pt idx="120">
                  <c:v>-0.17546498006949002</c:v>
                </c:pt>
                <c:pt idx="121">
                  <c:v>-0.16638097775327995</c:v>
                </c:pt>
                <c:pt idx="122">
                  <c:v>-0.1573106846101707</c:v>
                </c:pt>
                <c:pt idx="123">
                  <c:v>-0.14825331527855898</c:v>
                </c:pt>
                <c:pt idx="124">
                  <c:v>-0.13920809198797471</c:v>
                </c:pt>
                <c:pt idx="125">
                  <c:v>-0.13017424406598174</c:v>
                </c:pt>
                <c:pt idx="126">
                  <c:v>-0.12115100745602797</c:v>
                </c:pt>
                <c:pt idx="127">
                  <c:v>-0.11213762424542992</c:v>
                </c:pt>
                <c:pt idx="128">
                  <c:v>-0.10313334220271123</c:v>
                </c:pt>
                <c:pt idx="129">
                  <c:v>-9.4137414323536367E-2</c:v>
                </c:pt>
                <c:pt idx="130">
                  <c:v>-8.5149098384510444E-2</c:v>
                </c:pt>
                <c:pt idx="131">
                  <c:v>-7.6167656504133874E-2</c:v>
                </c:pt>
                <c:pt idx="132">
                  <c:v>-6.7192354710227428E-2</c:v>
                </c:pt>
                <c:pt idx="133">
                  <c:v>-5.8222462513155403E-2</c:v>
                </c:pt>
                <c:pt idx="134">
                  <c:v>-4.9257252484195456E-2</c:v>
                </c:pt>
                <c:pt idx="135">
                  <c:v>-4.0295999838414386E-2</c:v>
                </c:pt>
                <c:pt idx="136">
                  <c:v>-3.1337982021426625E-2</c:v>
                </c:pt>
                <c:pt idx="137">
                  <c:v>-2.2382478299418009E-2</c:v>
                </c:pt>
                <c:pt idx="138">
                  <c:v>-1.3428769351829666E-2</c:v>
                </c:pt>
                <c:pt idx="139">
                  <c:v>-4.4761368661037576E-3</c:v>
                </c:pt>
                <c:pt idx="140">
                  <c:v>4.4761368661037576E-3</c:v>
                </c:pt>
                <c:pt idx="141">
                  <c:v>1.3428769351829666E-2</c:v>
                </c:pt>
                <c:pt idx="142">
                  <c:v>2.238247829941787E-2</c:v>
                </c:pt>
                <c:pt idx="143">
                  <c:v>3.1337982021426479E-2</c:v>
                </c:pt>
                <c:pt idx="144">
                  <c:v>4.0295999838414524E-2</c:v>
                </c:pt>
                <c:pt idx="145">
                  <c:v>4.9257252484195595E-2</c:v>
                </c:pt>
                <c:pt idx="146">
                  <c:v>5.8222462513155541E-2</c:v>
                </c:pt>
                <c:pt idx="147">
                  <c:v>6.7192354710227428E-2</c:v>
                </c:pt>
                <c:pt idx="148">
                  <c:v>7.6167656504133874E-2</c:v>
                </c:pt>
                <c:pt idx="149">
                  <c:v>8.5149098384510444E-2</c:v>
                </c:pt>
                <c:pt idx="150">
                  <c:v>9.4137414323536367E-2</c:v>
                </c:pt>
                <c:pt idx="151">
                  <c:v>0.10313334220271109</c:v>
                </c:pt>
                <c:pt idx="152">
                  <c:v>0.11213762424542981</c:v>
                </c:pt>
                <c:pt idx="153">
                  <c:v>0.12115100745602812</c:v>
                </c:pt>
                <c:pt idx="154">
                  <c:v>0.13017424406598191</c:v>
                </c:pt>
                <c:pt idx="155">
                  <c:v>0.13920809198797471</c:v>
                </c:pt>
                <c:pt idx="156">
                  <c:v>0.14825331527855898</c:v>
                </c:pt>
                <c:pt idx="157">
                  <c:v>0.1573106846101707</c:v>
                </c:pt>
                <c:pt idx="158">
                  <c:v>0.16638097775327995</c:v>
                </c:pt>
                <c:pt idx="159">
                  <c:v>0.17546498006949002</c:v>
                </c:pt>
                <c:pt idx="160">
                  <c:v>0.18456348501643255</c:v>
                </c:pt>
                <c:pt idx="161">
                  <c:v>0.19367729466533842</c:v>
                </c:pt>
                <c:pt idx="162">
                  <c:v>0.20280722023220593</c:v>
                </c:pt>
                <c:pt idx="163">
                  <c:v>0.2119540826235253</c:v>
                </c:pt>
                <c:pt idx="164">
                  <c:v>0.22111871299757052</c:v>
                </c:pt>
                <c:pt idx="165">
                  <c:v>0.2303019533423086</c:v>
                </c:pt>
                <c:pt idx="166">
                  <c:v>0.23950465707103732</c:v>
                </c:pt>
                <c:pt idx="167">
                  <c:v>0.24872768963691655</c:v>
                </c:pt>
                <c:pt idx="168">
                  <c:v>0.2579719291676173</c:v>
                </c:pt>
                <c:pt idx="169">
                  <c:v>0.2672382671213826</c:v>
                </c:pt>
                <c:pt idx="170">
                  <c:v>0.2765276089658627</c:v>
                </c:pt>
                <c:pt idx="171">
                  <c:v>0.28584087488116572</c:v>
                </c:pt>
                <c:pt idx="172">
                  <c:v>0.29517900048864598</c:v>
                </c:pt>
                <c:pt idx="173">
                  <c:v>0.30454293760704587</c:v>
                </c:pt>
                <c:pt idx="174">
                  <c:v>0.31393365503769627</c:v>
                </c:pt>
                <c:pt idx="175">
                  <c:v>0.32335213938059243</c:v>
                </c:pt>
                <c:pt idx="176">
                  <c:v>0.33279939588326923</c:v>
                </c:pt>
                <c:pt idx="177">
                  <c:v>0.34227644932452272</c:v>
                </c:pt>
                <c:pt idx="178">
                  <c:v>0.35178434493515615</c:v>
                </c:pt>
                <c:pt idx="179">
                  <c:v>0.3613241493580695</c:v>
                </c:pt>
                <c:pt idx="180">
                  <c:v>0.37089695165016195</c:v>
                </c:pt>
                <c:pt idx="181">
                  <c:v>0.3805038643286901</c:v>
                </c:pt>
                <c:pt idx="182">
                  <c:v>0.39014602446488944</c:v>
                </c:pt>
                <c:pt idx="183">
                  <c:v>0.39982459482787625</c:v>
                </c:pt>
                <c:pt idx="184">
                  <c:v>0.40954076508204262</c:v>
                </c:pt>
                <c:pt idx="185">
                  <c:v>0.41929575304139605</c:v>
                </c:pt>
                <c:pt idx="186">
                  <c:v>0.42909080598453064</c:v>
                </c:pt>
                <c:pt idx="187">
                  <c:v>0.43892720203419622</c:v>
                </c:pt>
                <c:pt idx="188">
                  <c:v>0.44880625160571264</c:v>
                </c:pt>
                <c:pt idx="189">
                  <c:v>0.45872929892879416</c:v>
                </c:pt>
                <c:pt idx="190">
                  <c:v>0.4686977236477044</c:v>
                </c:pt>
                <c:pt idx="191">
                  <c:v>0.47871294250501445</c:v>
                </c:pt>
                <c:pt idx="192">
                  <c:v>0.48877641111466941</c:v>
                </c:pt>
                <c:pt idx="193">
                  <c:v>0.4988896258304959</c:v>
                </c:pt>
                <c:pt idx="194">
                  <c:v>0.50905412571677833</c:v>
                </c:pt>
                <c:pt idx="195">
                  <c:v>0.51927149462806199</c:v>
                </c:pt>
                <c:pt idx="196">
                  <c:v>0.52954336340592023</c:v>
                </c:pt>
                <c:pt idx="197">
                  <c:v>0.5398714122010615</c:v>
                </c:pt>
                <c:pt idx="198">
                  <c:v>0.55025737292985044</c:v>
                </c:pt>
                <c:pt idx="199">
                  <c:v>0.5607030318750833</c:v>
                </c:pt>
                <c:pt idx="200">
                  <c:v>0.57121023244169922</c:v>
                </c:pt>
                <c:pt idx="201">
                  <c:v>0.58178087807903123</c:v>
                </c:pt>
                <c:pt idx="202">
                  <c:v>0.59241693538223339</c:v>
                </c:pt>
                <c:pt idx="203">
                  <c:v>0.60312043738661913</c:v>
                </c:pt>
                <c:pt idx="204">
                  <c:v>0.61389348706991953</c:v>
                </c:pt>
                <c:pt idx="205">
                  <c:v>0.62473826107880936</c:v>
                </c:pt>
                <c:pt idx="206">
                  <c:v>0.63565701369758265</c:v>
                </c:pt>
                <c:pt idx="207">
                  <c:v>0.64665208107854044</c:v>
                </c:pt>
                <c:pt idx="208">
                  <c:v>0.65772588575550872</c:v>
                </c:pt>
                <c:pt idx="209">
                  <c:v>0.66888094146398303</c:v>
                </c:pt>
                <c:pt idx="210">
                  <c:v>0.68011985829369426</c:v>
                </c:pt>
                <c:pt idx="211">
                  <c:v>0.69144534820196768</c:v>
                </c:pt>
                <c:pt idx="212">
                  <c:v>0.70286023091909866</c:v>
                </c:pt>
                <c:pt idx="213">
                  <c:v>0.71436744028018784</c:v>
                </c:pt>
                <c:pt idx="214">
                  <c:v>0.72597003102143021</c:v>
                </c:pt>
                <c:pt idx="215">
                  <c:v>0.73767118608292914</c:v>
                </c:pt>
                <c:pt idx="216">
                  <c:v>0.7494742244645437</c:v>
                </c:pt>
                <c:pt idx="217">
                  <c:v>0.76138260968642557</c:v>
                </c:pt>
                <c:pt idx="218">
                  <c:v>0.77339995891157431</c:v>
                </c:pt>
                <c:pt idx="219">
                  <c:v>0.78553005279423371</c:v>
                </c:pt>
                <c:pt idx="220">
                  <c:v>0.79777684612523825</c:v>
                </c:pt>
                <c:pt idx="221">
                  <c:v>0.81014447935373346</c:v>
                </c:pt>
                <c:pt idx="222">
                  <c:v>0.82263729107406613</c:v>
                </c:pt>
                <c:pt idx="223">
                  <c:v>0.8352598315774028</c:v>
                </c:pt>
                <c:pt idx="224">
                  <c:v>0.84801687757979904</c:v>
                </c:pt>
                <c:pt idx="225">
                  <c:v>0.86091344825249594</c:v>
                </c:pt>
                <c:pt idx="226">
                  <c:v>0.87395482269610392</c:v>
                </c:pt>
                <c:pt idx="227">
                  <c:v>0.88714655901887607</c:v>
                </c:pt>
                <c:pt idx="228">
                  <c:v>0.90049451520032642</c:v>
                </c:pt>
                <c:pt idx="229">
                  <c:v>0.91400487194595548</c:v>
                </c:pt>
                <c:pt idx="230">
                  <c:v>0.9276841577671574</c:v>
                </c:pt>
                <c:pt idx="231">
                  <c:v>0.9415392765531988</c:v>
                </c:pt>
                <c:pt idx="232">
                  <c:v>0.95557753794043188</c:v>
                </c:pt>
                <c:pt idx="233">
                  <c:v>0.96980669082859938</c:v>
                </c:pt>
                <c:pt idx="234">
                  <c:v>0.98423496044632541</c:v>
                </c:pt>
                <c:pt idx="235">
                  <c:v>0.99887108942944869</c:v>
                </c:pt>
                <c:pt idx="236">
                  <c:v>1.0137243834483007</c:v>
                </c:pt>
                <c:pt idx="237">
                  <c:v>1.0288047620058449</c:v>
                </c:pt>
                <c:pt idx="238">
                  <c:v>1.0441228151303865</c:v>
                </c:pt>
                <c:pt idx="239">
                  <c:v>1.0596898668082535</c:v>
                </c:pt>
                <c:pt idx="240">
                  <c:v>1.0755180461469147</c:v>
                </c:pt>
                <c:pt idx="241">
                  <c:v>1.0916203674341685</c:v>
                </c:pt>
                <c:pt idx="242">
                  <c:v>1.1080108204698569</c:v>
                </c:pt>
                <c:pt idx="243">
                  <c:v>1.1247044728027196</c:v>
                </c:pt>
                <c:pt idx="244">
                  <c:v>1.1417175858171111</c:v>
                </c:pt>
                <c:pt idx="245">
                  <c:v>1.1590677469967579</c:v>
                </c:pt>
                <c:pt idx="246">
                  <c:v>1.1767740211638871</c:v>
                </c:pt>
                <c:pt idx="247">
                  <c:v>1.1948571240757904</c:v>
                </c:pt>
                <c:pt idx="248">
                  <c:v>1.213339622488518</c:v>
                </c:pt>
                <c:pt idx="249">
                  <c:v>1.2322461657100996</c:v>
                </c:pt>
                <c:pt idx="250">
                  <c:v>1.251603754818374</c:v>
                </c:pt>
                <c:pt idx="251">
                  <c:v>1.2714420571847387</c:v>
                </c:pt>
                <c:pt idx="252">
                  <c:v>1.2917937758243685</c:v>
                </c:pt>
                <c:pt idx="253">
                  <c:v>1.3126950855218635</c:v>
                </c:pt>
                <c:pt idx="254">
                  <c:v>1.3341861508464692</c:v>
                </c:pt>
                <c:pt idx="255">
                  <c:v>1.3563117453352478</c:v>
                </c:pt>
                <c:pt idx="256">
                  <c:v>1.3791219966558361</c:v>
                </c:pt>
                <c:pt idx="257">
                  <c:v>1.402673289992322</c:v>
                </c:pt>
                <c:pt idx="258">
                  <c:v>1.4270293719956568</c:v>
                </c:pt>
                <c:pt idx="259">
                  <c:v>1.4522627115335216</c:v>
                </c:pt>
                <c:pt idx="260">
                  <c:v>1.478456192851892</c:v>
                </c:pt>
                <c:pt idx="261">
                  <c:v>1.5057052441899332</c:v>
                </c:pt>
                <c:pt idx="262">
                  <c:v>1.5341205443525465</c:v>
                </c:pt>
                <c:pt idx="263">
                  <c:v>1.5638315075412292</c:v>
                </c:pt>
                <c:pt idx="264">
                  <c:v>1.5949908330757572</c:v>
                </c:pt>
                <c:pt idx="265">
                  <c:v>1.6277805384476254</c:v>
                </c:pt>
                <c:pt idx="266">
                  <c:v>1.6624201003674484</c:v>
                </c:pt>
                <c:pt idx="267">
                  <c:v>1.6991776601112989</c:v>
                </c:pt>
                <c:pt idx="268">
                  <c:v>1.7383857997158696</c:v>
                </c:pt>
                <c:pt idx="269">
                  <c:v>1.7804643416920258</c:v>
                </c:pt>
                <c:pt idx="270">
                  <c:v>1.8259543203082647</c:v>
                </c:pt>
                <c:pt idx="271">
                  <c:v>1.8755704610122894</c:v>
                </c:pt>
                <c:pt idx="272">
                  <c:v>1.9302858560575813</c:v>
                </c:pt>
                <c:pt idx="273">
                  <c:v>1.9914760889023229</c:v>
                </c:pt>
                <c:pt idx="274">
                  <c:v>2.0611816416301281</c:v>
                </c:pt>
                <c:pt idx="275">
                  <c:v>2.1426295409559106</c:v>
                </c:pt>
                <c:pt idx="276">
                  <c:v>2.2414027276049464</c:v>
                </c:pt>
                <c:pt idx="277">
                  <c:v>2.3685670592678738</c:v>
                </c:pt>
                <c:pt idx="278">
                  <c:v>2.5518818113716386</c:v>
                </c:pt>
                <c:pt idx="279">
                  <c:v>2.913726318334338</c:v>
                </c:pt>
              </c:numCache>
            </c:numRef>
          </c:xVal>
          <c:yVal>
            <c:numRef>
              <c:f>'Part 2-Norm Dist'!$M$4:$M$283</c:f>
              <c:numCache>
                <c:formatCode>0.00</c:formatCode>
                <c:ptCount val="280"/>
                <c:pt idx="0">
                  <c:v>-2.6872848982830266</c:v>
                </c:pt>
                <c:pt idx="1">
                  <c:v>-2.133942194980833</c:v>
                </c:pt>
                <c:pt idx="2">
                  <c:v>-2.1195106918176609</c:v>
                </c:pt>
                <c:pt idx="3">
                  <c:v>-1.8730143915852184</c:v>
                </c:pt>
                <c:pt idx="4">
                  <c:v>-1.7312532615085217</c:v>
                </c:pt>
                <c:pt idx="5">
                  <c:v>-1.7246198688606662</c:v>
                </c:pt>
                <c:pt idx="6">
                  <c:v>-1.6733087401491533</c:v>
                </c:pt>
                <c:pt idx="7">
                  <c:v>-1.6674050336598771</c:v>
                </c:pt>
                <c:pt idx="8">
                  <c:v>-1.6449569112747089</c:v>
                </c:pt>
                <c:pt idx="9">
                  <c:v>-1.631327268604184</c:v>
                </c:pt>
                <c:pt idx="10">
                  <c:v>-1.6238198411296136</c:v>
                </c:pt>
                <c:pt idx="11">
                  <c:v>-1.6180624690129481</c:v>
                </c:pt>
                <c:pt idx="12">
                  <c:v>-1.5539235581235569</c:v>
                </c:pt>
                <c:pt idx="13">
                  <c:v>-1.4725847052182377</c:v>
                </c:pt>
                <c:pt idx="14">
                  <c:v>-1.4246253671454487</c:v>
                </c:pt>
                <c:pt idx="15">
                  <c:v>-1.2507236001422259</c:v>
                </c:pt>
                <c:pt idx="16">
                  <c:v>-1.166758671347812</c:v>
                </c:pt>
                <c:pt idx="17">
                  <c:v>-1.1467161304405846</c:v>
                </c:pt>
                <c:pt idx="18">
                  <c:v>-1.1381141737281459</c:v>
                </c:pt>
                <c:pt idx="19">
                  <c:v>-1.1329421391019237</c:v>
                </c:pt>
                <c:pt idx="20">
                  <c:v>-1.0850549753632028</c:v>
                </c:pt>
                <c:pt idx="21">
                  <c:v>-1.0673438558953743</c:v>
                </c:pt>
                <c:pt idx="22">
                  <c:v>-1.0610753063268086</c:v>
                </c:pt>
                <c:pt idx="23">
                  <c:v>-1.0408864310469708</c:v>
                </c:pt>
                <c:pt idx="24">
                  <c:v>-1.0392105357276085</c:v>
                </c:pt>
                <c:pt idx="25">
                  <c:v>-1.0343271984376583</c:v>
                </c:pt>
                <c:pt idx="26">
                  <c:v>-1.0254345586844724</c:v>
                </c:pt>
                <c:pt idx="27">
                  <c:v>-1.014284657530431</c:v>
                </c:pt>
                <c:pt idx="28">
                  <c:v>-0.99482348270469789</c:v>
                </c:pt>
                <c:pt idx="29">
                  <c:v>-0.99321976171940352</c:v>
                </c:pt>
                <c:pt idx="30">
                  <c:v>-0.98491047375218621</c:v>
                </c:pt>
                <c:pt idx="31">
                  <c:v>-0.94671979596377298</c:v>
                </c:pt>
                <c:pt idx="32">
                  <c:v>-0.8940956293077128</c:v>
                </c:pt>
                <c:pt idx="33">
                  <c:v>-0.84387902983406859</c:v>
                </c:pt>
                <c:pt idx="34">
                  <c:v>-0.84030674478419065</c:v>
                </c:pt>
                <c:pt idx="35">
                  <c:v>-0.84030674478419065</c:v>
                </c:pt>
                <c:pt idx="36">
                  <c:v>-0.83556974186685107</c:v>
                </c:pt>
                <c:pt idx="37">
                  <c:v>-0.81771427373088634</c:v>
                </c:pt>
                <c:pt idx="38">
                  <c:v>-0.8117364072030675</c:v>
                </c:pt>
                <c:pt idx="39">
                  <c:v>-0.77937527586538791</c:v>
                </c:pt>
                <c:pt idx="40">
                  <c:v>-0.77463827294804799</c:v>
                </c:pt>
                <c:pt idx="41">
                  <c:v>-0.7390696996397802</c:v>
                </c:pt>
                <c:pt idx="42">
                  <c:v>-0.72908451635320093</c:v>
                </c:pt>
                <c:pt idx="43">
                  <c:v>-0.71873647569180643</c:v>
                </c:pt>
                <c:pt idx="44">
                  <c:v>-0.70867713236668439</c:v>
                </c:pt>
                <c:pt idx="45">
                  <c:v>-0.70539751606202827</c:v>
                </c:pt>
                <c:pt idx="46">
                  <c:v>-0.68732155351490998</c:v>
                </c:pt>
                <c:pt idx="47">
                  <c:v>-0.68411411154432167</c:v>
                </c:pt>
                <c:pt idx="48">
                  <c:v>-0.67726419589426246</c:v>
                </c:pt>
                <c:pt idx="49">
                  <c:v>-0.63003454398005287</c:v>
                </c:pt>
                <c:pt idx="50">
                  <c:v>-0.61334379371154979</c:v>
                </c:pt>
                <c:pt idx="51">
                  <c:v>-0.58885493292773039</c:v>
                </c:pt>
                <c:pt idx="52">
                  <c:v>-0.57748453736253524</c:v>
                </c:pt>
                <c:pt idx="53">
                  <c:v>-0.53696045243024915</c:v>
                </c:pt>
                <c:pt idx="54">
                  <c:v>-0.52989004236903625</c:v>
                </c:pt>
                <c:pt idx="55">
                  <c:v>-0.52617340865102247</c:v>
                </c:pt>
                <c:pt idx="56">
                  <c:v>-0.5194678416690991</c:v>
                </c:pt>
                <c:pt idx="57">
                  <c:v>-0.51516785616511729</c:v>
                </c:pt>
                <c:pt idx="58">
                  <c:v>-0.51400115259318069</c:v>
                </c:pt>
                <c:pt idx="59">
                  <c:v>-0.49162719024655516</c:v>
                </c:pt>
                <c:pt idx="60">
                  <c:v>-0.47967344289539188</c:v>
                </c:pt>
                <c:pt idx="61">
                  <c:v>-0.46320120133356812</c:v>
                </c:pt>
                <c:pt idx="62">
                  <c:v>-0.45773451225764916</c:v>
                </c:pt>
                <c:pt idx="63">
                  <c:v>-0.45736966917835947</c:v>
                </c:pt>
                <c:pt idx="64">
                  <c:v>-0.44556225619980705</c:v>
                </c:pt>
                <c:pt idx="65">
                  <c:v>-0.42930852334466207</c:v>
                </c:pt>
                <c:pt idx="66">
                  <c:v>-0.41983451750998257</c:v>
                </c:pt>
                <c:pt idx="67">
                  <c:v>-0.41932334005808253</c:v>
                </c:pt>
                <c:pt idx="68">
                  <c:v>-0.41728260165943076</c:v>
                </c:pt>
                <c:pt idx="69">
                  <c:v>-0.40933815677150293</c:v>
                </c:pt>
                <c:pt idx="70">
                  <c:v>-0.40525667997419973</c:v>
                </c:pt>
                <c:pt idx="71">
                  <c:v>-0.40394761343860242</c:v>
                </c:pt>
                <c:pt idx="72">
                  <c:v>-0.39731223508627189</c:v>
                </c:pt>
                <c:pt idx="73">
                  <c:v>-0.39527149668762029</c:v>
                </c:pt>
                <c:pt idx="74">
                  <c:v>-0.39476230494019482</c:v>
                </c:pt>
                <c:pt idx="75">
                  <c:v>-0.38936779019834411</c:v>
                </c:pt>
                <c:pt idx="76">
                  <c:v>-0.37581230756636141</c:v>
                </c:pt>
                <c:pt idx="77">
                  <c:v>-0.37508262140778253</c:v>
                </c:pt>
                <c:pt idx="78">
                  <c:v>-0.37326039171580938</c:v>
                </c:pt>
                <c:pt idx="79">
                  <c:v>-0.37275119996838391</c:v>
                </c:pt>
                <c:pt idx="80">
                  <c:v>-0.3673566852265332</c:v>
                </c:pt>
                <c:pt idx="81">
                  <c:v>-0.35759001064663254</c:v>
                </c:pt>
                <c:pt idx="82">
                  <c:v>-0.35533076354130216</c:v>
                </c:pt>
                <c:pt idx="83">
                  <c:v>-0.35533076354130216</c:v>
                </c:pt>
                <c:pt idx="84">
                  <c:v>-0.35431039434197642</c:v>
                </c:pt>
                <c:pt idx="85">
                  <c:v>-0.3532900251426504</c:v>
                </c:pt>
                <c:pt idx="86">
                  <c:v>-0.35124928674399891</c:v>
                </c:pt>
                <c:pt idx="87">
                  <c:v>-0.34920854834534715</c:v>
                </c:pt>
                <c:pt idx="88">
                  <c:v>-0.34629377511998072</c:v>
                </c:pt>
                <c:pt idx="89">
                  <c:v>-0.34228447265674522</c:v>
                </c:pt>
                <c:pt idx="90">
                  <c:v>-0.3412641034574192</c:v>
                </c:pt>
                <c:pt idx="91">
                  <c:v>-0.34046224296477223</c:v>
                </c:pt>
                <c:pt idx="92">
                  <c:v>-0.3392233650587676</c:v>
                </c:pt>
                <c:pt idx="93">
                  <c:v>-0.33426785343474918</c:v>
                </c:pt>
                <c:pt idx="94">
                  <c:v>-0.33025855097151424</c:v>
                </c:pt>
                <c:pt idx="95">
                  <c:v>-0.32923818177218817</c:v>
                </c:pt>
                <c:pt idx="96">
                  <c:v>-0.32719744337353673</c:v>
                </c:pt>
                <c:pt idx="97">
                  <c:v>-0.31837896365889362</c:v>
                </c:pt>
                <c:pt idx="98">
                  <c:v>-0.31823262928628271</c:v>
                </c:pt>
                <c:pt idx="99">
                  <c:v>-0.31721226008695697</c:v>
                </c:pt>
                <c:pt idx="100">
                  <c:v>-0.31393264378230068</c:v>
                </c:pt>
                <c:pt idx="101">
                  <c:v>-0.31130855359768078</c:v>
                </c:pt>
                <c:pt idx="102">
                  <c:v>-0.31130855359768078</c:v>
                </c:pt>
                <c:pt idx="103">
                  <c:v>-0.31028818439835504</c:v>
                </c:pt>
                <c:pt idx="104">
                  <c:v>-0.30912148082641844</c:v>
                </c:pt>
                <c:pt idx="105">
                  <c:v>-0.30824744599970327</c:v>
                </c:pt>
                <c:pt idx="106">
                  <c:v>-0.30824744599970327</c:v>
                </c:pt>
                <c:pt idx="107">
                  <c:v>-0.30518633840172577</c:v>
                </c:pt>
                <c:pt idx="108">
                  <c:v>-0.29928263191244958</c:v>
                </c:pt>
                <c:pt idx="109">
                  <c:v>-0.29826226271312389</c:v>
                </c:pt>
                <c:pt idx="110">
                  <c:v>-0.29724189351379782</c:v>
                </c:pt>
                <c:pt idx="111">
                  <c:v>-0.29622152431447207</c:v>
                </c:pt>
                <c:pt idx="112">
                  <c:v>-0.29622152431447207</c:v>
                </c:pt>
                <c:pt idx="113">
                  <c:v>-0.29622152431447207</c:v>
                </c:pt>
                <c:pt idx="114">
                  <c:v>-0.29622152431447207</c:v>
                </c:pt>
                <c:pt idx="115">
                  <c:v>-0.29491047207439969</c:v>
                </c:pt>
                <c:pt idx="116">
                  <c:v>-0.29418078591582031</c:v>
                </c:pt>
                <c:pt idx="117">
                  <c:v>-0.29316041671649462</c:v>
                </c:pt>
                <c:pt idx="118">
                  <c:v>-0.29316041671649462</c:v>
                </c:pt>
                <c:pt idx="119">
                  <c:v>-0.28827707942654412</c:v>
                </c:pt>
                <c:pt idx="120">
                  <c:v>-0.28725671022721838</c:v>
                </c:pt>
                <c:pt idx="121">
                  <c:v>-0.28725671022721838</c:v>
                </c:pt>
                <c:pt idx="122">
                  <c:v>-0.28623634102789236</c:v>
                </c:pt>
                <c:pt idx="123">
                  <c:v>-0.28317523342991519</c:v>
                </c:pt>
                <c:pt idx="124">
                  <c:v>-0.28215486423058944</c:v>
                </c:pt>
                <c:pt idx="125">
                  <c:v>-0.28113449503126375</c:v>
                </c:pt>
                <c:pt idx="126">
                  <c:v>-0.28113449503126375</c:v>
                </c:pt>
                <c:pt idx="127">
                  <c:v>-0.27727152694063933</c:v>
                </c:pt>
                <c:pt idx="128">
                  <c:v>-0.27523078854198757</c:v>
                </c:pt>
                <c:pt idx="129">
                  <c:v>-0.27421041934266183</c:v>
                </c:pt>
                <c:pt idx="130">
                  <c:v>-0.27319005014333575</c:v>
                </c:pt>
                <c:pt idx="131">
                  <c:v>-0.27100297737207329</c:v>
                </c:pt>
                <c:pt idx="132">
                  <c:v>-0.2701289425453583</c:v>
                </c:pt>
                <c:pt idx="133">
                  <c:v>-0.2701289425453583</c:v>
                </c:pt>
                <c:pt idx="134">
                  <c:v>-0.2701289425453583</c:v>
                </c:pt>
                <c:pt idx="135">
                  <c:v>-0.26422523605608206</c:v>
                </c:pt>
                <c:pt idx="136">
                  <c:v>-0.26320486685675637</c:v>
                </c:pt>
                <c:pt idx="137">
                  <c:v>-0.2532196835701766</c:v>
                </c:pt>
                <c:pt idx="138">
                  <c:v>-0.24913820677287341</c:v>
                </c:pt>
                <c:pt idx="139">
                  <c:v>-0.24811783757354736</c:v>
                </c:pt>
                <c:pt idx="140">
                  <c:v>-0.24454555252366977</c:v>
                </c:pt>
                <c:pt idx="141">
                  <c:v>-0.24323450028359719</c:v>
                </c:pt>
                <c:pt idx="142">
                  <c:v>-0.24141227059162421</c:v>
                </c:pt>
                <c:pt idx="143">
                  <c:v>-0.24119376188494543</c:v>
                </c:pt>
                <c:pt idx="144">
                  <c:v>-0.23813265428696792</c:v>
                </c:pt>
                <c:pt idx="145">
                  <c:v>-0.23711228508764187</c:v>
                </c:pt>
                <c:pt idx="146">
                  <c:v>-0.23222894779769174</c:v>
                </c:pt>
                <c:pt idx="147">
                  <c:v>-0.23120857859836599</c:v>
                </c:pt>
                <c:pt idx="148">
                  <c:v>-0.22814747100038851</c:v>
                </c:pt>
                <c:pt idx="149">
                  <c:v>-0.22661592434916239</c:v>
                </c:pt>
                <c:pt idx="150">
                  <c:v>-0.2228271162970808</c:v>
                </c:pt>
                <c:pt idx="151">
                  <c:v>-0.22187892143182297</c:v>
                </c:pt>
                <c:pt idx="152">
                  <c:v>-0.21816228771380911</c:v>
                </c:pt>
                <c:pt idx="153">
                  <c:v>-0.2151011801158316</c:v>
                </c:pt>
                <c:pt idx="154">
                  <c:v>-0.21408081091650588</c:v>
                </c:pt>
                <c:pt idx="155">
                  <c:v>-0.20409562762992647</c:v>
                </c:pt>
                <c:pt idx="156">
                  <c:v>-0.19819192114064993</c:v>
                </c:pt>
                <c:pt idx="157">
                  <c:v>-0.19564000529009792</c:v>
                </c:pt>
                <c:pt idx="158">
                  <c:v>-0.19411044434334673</c:v>
                </c:pt>
                <c:pt idx="159">
                  <c:v>-0.19411044434334673</c:v>
                </c:pt>
                <c:pt idx="160">
                  <c:v>-0.19309007514402099</c:v>
                </c:pt>
                <c:pt idx="161">
                  <c:v>-0.19309007514402099</c:v>
                </c:pt>
                <c:pt idx="162">
                  <c:v>-0.19192337157208439</c:v>
                </c:pt>
                <c:pt idx="163">
                  <c:v>-0.17763820278152229</c:v>
                </c:pt>
                <c:pt idx="164">
                  <c:v>-0.16211415608495636</c:v>
                </c:pt>
                <c:pt idx="165">
                  <c:v>-0.15212897279837662</c:v>
                </c:pt>
                <c:pt idx="166">
                  <c:v>-0.14804749600107373</c:v>
                </c:pt>
                <c:pt idx="167">
                  <c:v>-0.13500120511651648</c:v>
                </c:pt>
                <c:pt idx="168">
                  <c:v>-0.1290974986272406</c:v>
                </c:pt>
                <c:pt idx="169">
                  <c:v>-0.12705676022858883</c:v>
                </c:pt>
                <c:pt idx="170">
                  <c:v>-0.12501602182993707</c:v>
                </c:pt>
                <c:pt idx="171">
                  <c:v>-0.10402528605745218</c:v>
                </c:pt>
                <c:pt idx="172">
                  <c:v>-0.10329559989887314</c:v>
                </c:pt>
                <c:pt idx="173">
                  <c:v>-0.10198454765880074</c:v>
                </c:pt>
                <c:pt idx="174">
                  <c:v>-0.10052716104611743</c:v>
                </c:pt>
                <c:pt idx="175">
                  <c:v>-7.1954837760519169E-2</c:v>
                </c:pt>
                <c:pt idx="176">
                  <c:v>-7.0351116775225306E-2</c:v>
                </c:pt>
                <c:pt idx="177">
                  <c:v>-5.8106686383315335E-2</c:v>
                </c:pt>
                <c:pt idx="178">
                  <c:v>-3.529372091885747E-2</c:v>
                </c:pt>
                <c:pt idx="179">
                  <c:v>-2.1810412620942979E-2</c:v>
                </c:pt>
                <c:pt idx="180">
                  <c:v>-1.5980866170209447E-2</c:v>
                </c:pt>
                <c:pt idx="181">
                  <c:v>-9.1976394353502193E-5</c:v>
                </c:pt>
                <c:pt idx="182">
                  <c:v>2.8989425740303743E-3</c:v>
                </c:pt>
                <c:pt idx="183">
                  <c:v>2.5272904920655721E-2</c:v>
                </c:pt>
                <c:pt idx="184">
                  <c:v>2.7020974574086039E-2</c:v>
                </c:pt>
                <c:pt idx="185">
                  <c:v>3.1102451371388923E-2</c:v>
                </c:pt>
                <c:pt idx="186">
                  <c:v>3.5622931286524821E-2</c:v>
                </c:pt>
                <c:pt idx="187">
                  <c:v>3.6789634858461435E-2</c:v>
                </c:pt>
                <c:pt idx="188">
                  <c:v>4.3128373056620109E-2</c:v>
                </c:pt>
                <c:pt idx="189">
                  <c:v>5.9748934695529866E-2</c:v>
                </c:pt>
                <c:pt idx="190">
                  <c:v>7.4252612192770073E-2</c:v>
                </c:pt>
                <c:pt idx="191">
                  <c:v>7.8771106403430866E-2</c:v>
                </c:pt>
                <c:pt idx="192">
                  <c:v>7.8771106403430866E-2</c:v>
                </c:pt>
                <c:pt idx="193">
                  <c:v>7.8843280737499091E-2</c:v>
                </c:pt>
                <c:pt idx="194">
                  <c:v>9.8669298642521816E-2</c:v>
                </c:pt>
                <c:pt idx="195">
                  <c:v>0.11091372903443213</c:v>
                </c:pt>
                <c:pt idx="196">
                  <c:v>0.11484887145912477</c:v>
                </c:pt>
                <c:pt idx="197">
                  <c:v>0.13212297351359548</c:v>
                </c:pt>
                <c:pt idx="198">
                  <c:v>0.15923592448203533</c:v>
                </c:pt>
                <c:pt idx="199">
                  <c:v>0.16768956111738911</c:v>
                </c:pt>
                <c:pt idx="200">
                  <c:v>0.17301190152517129</c:v>
                </c:pt>
                <c:pt idx="201">
                  <c:v>0.21820081504072958</c:v>
                </c:pt>
                <c:pt idx="202">
                  <c:v>0.22760264654134069</c:v>
                </c:pt>
                <c:pt idx="203">
                  <c:v>0.26593965870236447</c:v>
                </c:pt>
                <c:pt idx="204">
                  <c:v>0.28933597595279048</c:v>
                </c:pt>
                <c:pt idx="205">
                  <c:v>0.29728042084071815</c:v>
                </c:pt>
                <c:pt idx="206">
                  <c:v>0.31047304609788612</c:v>
                </c:pt>
                <c:pt idx="207">
                  <c:v>0.34888223259297829</c:v>
                </c:pt>
                <c:pt idx="208">
                  <c:v>0.37941716282973581</c:v>
                </c:pt>
                <c:pt idx="209">
                  <c:v>0.38357478537005646</c:v>
                </c:pt>
                <c:pt idx="210">
                  <c:v>0.38853228269854928</c:v>
                </c:pt>
                <c:pt idx="211">
                  <c:v>0.38875079140522806</c:v>
                </c:pt>
                <c:pt idx="212">
                  <c:v>0.40741010573831449</c:v>
                </c:pt>
                <c:pt idx="213">
                  <c:v>0.40974152717771262</c:v>
                </c:pt>
                <c:pt idx="214">
                  <c:v>0.42912854196490363</c:v>
                </c:pt>
                <c:pt idx="215">
                  <c:v>0.42978406808493969</c:v>
                </c:pt>
                <c:pt idx="216">
                  <c:v>0.44982859469664183</c:v>
                </c:pt>
                <c:pt idx="217">
                  <c:v>0.45398224582801328</c:v>
                </c:pt>
                <c:pt idx="218">
                  <c:v>0.4620730250885518</c:v>
                </c:pt>
                <c:pt idx="219">
                  <c:v>0.47650452825172412</c:v>
                </c:pt>
                <c:pt idx="220">
                  <c:v>0.47694154566508168</c:v>
                </c:pt>
                <c:pt idx="221">
                  <c:v>0.58160454148675911</c:v>
                </c:pt>
                <c:pt idx="222">
                  <c:v>0.584884157791415</c:v>
                </c:pt>
                <c:pt idx="223">
                  <c:v>0.60237676855256517</c:v>
                </c:pt>
                <c:pt idx="224">
                  <c:v>0.60645824534986836</c:v>
                </c:pt>
                <c:pt idx="225">
                  <c:v>0.63940272847351654</c:v>
                </c:pt>
                <c:pt idx="226">
                  <c:v>0.64800269948148059</c:v>
                </c:pt>
                <c:pt idx="227">
                  <c:v>0.68284158663116934</c:v>
                </c:pt>
                <c:pt idx="228">
                  <c:v>0.6912230489324549</c:v>
                </c:pt>
                <c:pt idx="229">
                  <c:v>0.70426933981701212</c:v>
                </c:pt>
                <c:pt idx="230">
                  <c:v>0.73655631111614916</c:v>
                </c:pt>
                <c:pt idx="231">
                  <c:v>0.73888971826002237</c:v>
                </c:pt>
                <c:pt idx="232">
                  <c:v>0.74501193345597716</c:v>
                </c:pt>
                <c:pt idx="233">
                  <c:v>0.75193600914457903</c:v>
                </c:pt>
                <c:pt idx="234">
                  <c:v>0.75463227366326713</c:v>
                </c:pt>
                <c:pt idx="235">
                  <c:v>0.76877309378569281</c:v>
                </c:pt>
                <c:pt idx="236">
                  <c:v>0.76921011119905003</c:v>
                </c:pt>
                <c:pt idx="237">
                  <c:v>0.79063786438489247</c:v>
                </c:pt>
                <c:pt idx="238">
                  <c:v>0.82686196381319699</c:v>
                </c:pt>
                <c:pt idx="239">
                  <c:v>0.83232865288911528</c:v>
                </c:pt>
                <c:pt idx="240">
                  <c:v>0.85929526948494461</c:v>
                </c:pt>
                <c:pt idx="241">
                  <c:v>0.88203606061533424</c:v>
                </c:pt>
                <c:pt idx="242">
                  <c:v>0.88247307802869146</c:v>
                </c:pt>
                <c:pt idx="243">
                  <c:v>0.90980453770381042</c:v>
                </c:pt>
                <c:pt idx="244">
                  <c:v>0.94500826793278847</c:v>
                </c:pt>
                <c:pt idx="245">
                  <c:v>0.94522677663946764</c:v>
                </c:pt>
                <c:pt idx="246">
                  <c:v>1.0100212136488953</c:v>
                </c:pt>
                <c:pt idx="247">
                  <c:v>1.0544082666718058</c:v>
                </c:pt>
                <c:pt idx="248">
                  <c:v>1.0804286741068518</c:v>
                </c:pt>
                <c:pt idx="249">
                  <c:v>1.1105305583392013</c:v>
                </c:pt>
                <c:pt idx="250">
                  <c:v>1.1164342648284775</c:v>
                </c:pt>
                <c:pt idx="251">
                  <c:v>1.2378601852527253</c:v>
                </c:pt>
                <c:pt idx="252">
                  <c:v>1.2586324123185313</c:v>
                </c:pt>
                <c:pt idx="253">
                  <c:v>1.2613286768372198</c:v>
                </c:pt>
                <c:pt idx="254">
                  <c:v>1.2649009618870974</c:v>
                </c:pt>
                <c:pt idx="255">
                  <c:v>1.2788212875983695</c:v>
                </c:pt>
                <c:pt idx="256">
                  <c:v>1.422841664780397</c:v>
                </c:pt>
                <c:pt idx="257">
                  <c:v>1.4763378805586973</c:v>
                </c:pt>
                <c:pt idx="258">
                  <c:v>1.5492972568672057</c:v>
                </c:pt>
                <c:pt idx="259">
                  <c:v>1.6547621131815307</c:v>
                </c:pt>
                <c:pt idx="260">
                  <c:v>1.6941194945418803</c:v>
                </c:pt>
                <c:pt idx="261">
                  <c:v>1.7395990910981851</c:v>
                </c:pt>
                <c:pt idx="262">
                  <c:v>1.7460139750393615</c:v>
                </c:pt>
                <c:pt idx="263">
                  <c:v>1.7793213155378242</c:v>
                </c:pt>
                <c:pt idx="264">
                  <c:v>1.8105157433035675</c:v>
                </c:pt>
                <c:pt idx="265">
                  <c:v>1.8859528754240855</c:v>
                </c:pt>
                <c:pt idx="266">
                  <c:v>1.9668547109160472</c:v>
                </c:pt>
                <c:pt idx="267">
                  <c:v>2.0028603016376731</c:v>
                </c:pt>
                <c:pt idx="268">
                  <c:v>2.2181621741043722</c:v>
                </c:pt>
                <c:pt idx="269">
                  <c:v>2.3024158002350581</c:v>
                </c:pt>
                <c:pt idx="270">
                  <c:v>2.3291658938286832</c:v>
                </c:pt>
                <c:pt idx="271">
                  <c:v>2.3400251119419777</c:v>
                </c:pt>
                <c:pt idx="272">
                  <c:v>2.6561270121397298</c:v>
                </c:pt>
                <c:pt idx="273">
                  <c:v>3.003423340103224</c:v>
                </c:pt>
                <c:pt idx="274">
                  <c:v>3.3150067460903156</c:v>
                </c:pt>
                <c:pt idx="275">
                  <c:v>3.3806030435923904</c:v>
                </c:pt>
                <c:pt idx="276">
                  <c:v>3.4488234312790853</c:v>
                </c:pt>
                <c:pt idx="277">
                  <c:v>3.767621595995525</c:v>
                </c:pt>
                <c:pt idx="278">
                  <c:v>3.7842401719299592</c:v>
                </c:pt>
                <c:pt idx="279">
                  <c:v>4.4208161321635133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3-4722-9DEB-D6AD0AFBCDC6}"/>
            </c:ext>
          </c:extLst>
        </c:ser>
        <c:ser>
          <c:idx val="1"/>
          <c:order val="1"/>
          <c:tx>
            <c:v>Normal Distribution (z)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'Part 2-Norm Dist'!$P$4:$P$283</c:f>
              <c:numCache>
                <c:formatCode>General</c:formatCode>
                <c:ptCount val="280"/>
                <c:pt idx="0">
                  <c:v>-2.9137263183343376</c:v>
                </c:pt>
                <c:pt idx="1">
                  <c:v>-2.5518818113716373</c:v>
                </c:pt>
                <c:pt idx="2">
                  <c:v>-2.368567059267872</c:v>
                </c:pt>
                <c:pt idx="3">
                  <c:v>-2.2414027276049446</c:v>
                </c:pt>
                <c:pt idx="4">
                  <c:v>-2.142629540955912</c:v>
                </c:pt>
                <c:pt idx="5">
                  <c:v>-2.061181641630129</c:v>
                </c:pt>
                <c:pt idx="6">
                  <c:v>-1.9914760889023235</c:v>
                </c:pt>
                <c:pt idx="7">
                  <c:v>-1.9302858560575813</c:v>
                </c:pt>
                <c:pt idx="8">
                  <c:v>-1.8755704610122894</c:v>
                </c:pt>
                <c:pt idx="9">
                  <c:v>-1.8259543203082647</c:v>
                </c:pt>
                <c:pt idx="10">
                  <c:v>-1.7804643416920256</c:v>
                </c:pt>
                <c:pt idx="11">
                  <c:v>-1.7383857997158696</c:v>
                </c:pt>
                <c:pt idx="12">
                  <c:v>-1.6991776601112984</c:v>
                </c:pt>
                <c:pt idx="13">
                  <c:v>-1.6624201003674492</c:v>
                </c:pt>
                <c:pt idx="14">
                  <c:v>-1.6277805384476258</c:v>
                </c:pt>
                <c:pt idx="15">
                  <c:v>-1.5949908330757574</c:v>
                </c:pt>
                <c:pt idx="16">
                  <c:v>-1.5638315075412292</c:v>
                </c:pt>
                <c:pt idx="17">
                  <c:v>-1.5341205443525459</c:v>
                </c:pt>
                <c:pt idx="18">
                  <c:v>-1.5057052441899328</c:v>
                </c:pt>
                <c:pt idx="19">
                  <c:v>-1.4784561928518909</c:v>
                </c:pt>
                <c:pt idx="20">
                  <c:v>-1.4522627115335205</c:v>
                </c:pt>
                <c:pt idx="21">
                  <c:v>-1.4270293719956568</c:v>
                </c:pt>
                <c:pt idx="22">
                  <c:v>-1.402673289992322</c:v>
                </c:pt>
                <c:pt idx="23">
                  <c:v>-1.3791219966558379</c:v>
                </c:pt>
                <c:pt idx="24">
                  <c:v>-1.3563117453352478</c:v>
                </c:pt>
                <c:pt idx="25">
                  <c:v>-1.3341861508464692</c:v>
                </c:pt>
                <c:pt idx="26">
                  <c:v>-1.3126950855218635</c:v>
                </c:pt>
                <c:pt idx="27">
                  <c:v>-1.2917937758243685</c:v>
                </c:pt>
                <c:pt idx="28">
                  <c:v>-1.2714420571847387</c:v>
                </c:pt>
                <c:pt idx="29">
                  <c:v>-1.2516037548183734</c:v>
                </c:pt>
                <c:pt idx="30">
                  <c:v>-1.2322461657100989</c:v>
                </c:pt>
                <c:pt idx="31">
                  <c:v>-1.2133396224885178</c:v>
                </c:pt>
                <c:pt idx="32">
                  <c:v>-1.1948571240757904</c:v>
                </c:pt>
                <c:pt idx="33">
                  <c:v>-1.1767740211638871</c:v>
                </c:pt>
                <c:pt idx="34">
                  <c:v>-1.1590677469967579</c:v>
                </c:pt>
                <c:pt idx="35">
                  <c:v>-1.1417175858171111</c:v>
                </c:pt>
                <c:pt idx="36">
                  <c:v>-1.1247044728027196</c:v>
                </c:pt>
                <c:pt idx="37">
                  <c:v>-1.1080108204698569</c:v>
                </c:pt>
                <c:pt idx="38">
                  <c:v>-1.091620367434168</c:v>
                </c:pt>
                <c:pt idx="39">
                  <c:v>-1.0755180461469147</c:v>
                </c:pt>
                <c:pt idx="40">
                  <c:v>-1.0596898668082535</c:v>
                </c:pt>
                <c:pt idx="41">
                  <c:v>-1.0441228151303865</c:v>
                </c:pt>
                <c:pt idx="42">
                  <c:v>-1.0288047620058449</c:v>
                </c:pt>
                <c:pt idx="43">
                  <c:v>-1.0137243834483007</c:v>
                </c:pt>
                <c:pt idx="44">
                  <c:v>-0.99887108942944869</c:v>
                </c:pt>
                <c:pt idx="45">
                  <c:v>-0.98423496044632541</c:v>
                </c:pt>
                <c:pt idx="46">
                  <c:v>-0.96980669082859938</c:v>
                </c:pt>
                <c:pt idx="47">
                  <c:v>-0.95557753794043065</c:v>
                </c:pt>
                <c:pt idx="48">
                  <c:v>-0.94153927655319714</c:v>
                </c:pt>
                <c:pt idx="49">
                  <c:v>-0.9276841577671574</c:v>
                </c:pt>
                <c:pt idx="50">
                  <c:v>-0.91400487194595548</c:v>
                </c:pt>
                <c:pt idx="51">
                  <c:v>-0.90049451520032642</c:v>
                </c:pt>
                <c:pt idx="52">
                  <c:v>-0.88714655901887607</c:v>
                </c:pt>
                <c:pt idx="53">
                  <c:v>-0.87395482269610392</c:v>
                </c:pt>
                <c:pt idx="54">
                  <c:v>-0.86091344825249594</c:v>
                </c:pt>
                <c:pt idx="55">
                  <c:v>-0.84801687757979904</c:v>
                </c:pt>
                <c:pt idx="56">
                  <c:v>-0.83525983157740169</c:v>
                </c:pt>
                <c:pt idx="57">
                  <c:v>-0.82263729107406769</c:v>
                </c:pt>
                <c:pt idx="58">
                  <c:v>-0.81014447935373346</c:v>
                </c:pt>
                <c:pt idx="59">
                  <c:v>-0.79777684612523825</c:v>
                </c:pt>
                <c:pt idx="60">
                  <c:v>-0.78553005279423371</c:v>
                </c:pt>
                <c:pt idx="61">
                  <c:v>-0.77339995891157431</c:v>
                </c:pt>
                <c:pt idx="62">
                  <c:v>-0.76138260968642557</c:v>
                </c:pt>
                <c:pt idx="63">
                  <c:v>-0.7494742244645437</c:v>
                </c:pt>
                <c:pt idx="64">
                  <c:v>-0.73767118608292914</c:v>
                </c:pt>
                <c:pt idx="65">
                  <c:v>-0.72597003102143043</c:v>
                </c:pt>
                <c:pt idx="66">
                  <c:v>-0.71436744028018739</c:v>
                </c:pt>
                <c:pt idx="67">
                  <c:v>-0.70286023091909866</c:v>
                </c:pt>
                <c:pt idx="68">
                  <c:v>-0.69144534820196768</c:v>
                </c:pt>
                <c:pt idx="69">
                  <c:v>-0.68011985829369426</c:v>
                </c:pt>
                <c:pt idx="70">
                  <c:v>-0.66888094146398303</c:v>
                </c:pt>
                <c:pt idx="71">
                  <c:v>-0.65772588575550872</c:v>
                </c:pt>
                <c:pt idx="72">
                  <c:v>-0.64665208107854022</c:v>
                </c:pt>
                <c:pt idx="73">
                  <c:v>-0.63565701369758276</c:v>
                </c:pt>
                <c:pt idx="74">
                  <c:v>-0.6247382610788097</c:v>
                </c:pt>
                <c:pt idx="75">
                  <c:v>-0.61389348706991986</c:v>
                </c:pt>
                <c:pt idx="76">
                  <c:v>-0.60312043738661913</c:v>
                </c:pt>
                <c:pt idx="77">
                  <c:v>-0.59241693538223339</c:v>
                </c:pt>
                <c:pt idx="78">
                  <c:v>-0.58178087807903123</c:v>
                </c:pt>
                <c:pt idx="79">
                  <c:v>-0.57121023244169922</c:v>
                </c:pt>
                <c:pt idx="80">
                  <c:v>-0.5607030318750833</c:v>
                </c:pt>
                <c:pt idx="81">
                  <c:v>-0.55025737292985011</c:v>
                </c:pt>
                <c:pt idx="82">
                  <c:v>-0.53987141220106138</c:v>
                </c:pt>
                <c:pt idx="83">
                  <c:v>-0.52954336340592034</c:v>
                </c:pt>
                <c:pt idx="84">
                  <c:v>-0.51927149462806221</c:v>
                </c:pt>
                <c:pt idx="85">
                  <c:v>-0.50905412571677833</c:v>
                </c:pt>
                <c:pt idx="86">
                  <c:v>-0.4988896258304959</c:v>
                </c:pt>
                <c:pt idx="87">
                  <c:v>-0.48877641111466941</c:v>
                </c:pt>
                <c:pt idx="88">
                  <c:v>-0.47871294250501445</c:v>
                </c:pt>
                <c:pt idx="89">
                  <c:v>-0.4686977236477044</c:v>
                </c:pt>
                <c:pt idx="90">
                  <c:v>-0.45872929892879405</c:v>
                </c:pt>
                <c:pt idx="91">
                  <c:v>-0.44880625160571241</c:v>
                </c:pt>
                <c:pt idx="92">
                  <c:v>-0.43892720203419638</c:v>
                </c:pt>
                <c:pt idx="93">
                  <c:v>-0.42909080598453064</c:v>
                </c:pt>
                <c:pt idx="94">
                  <c:v>-0.41929575304139605</c:v>
                </c:pt>
                <c:pt idx="95">
                  <c:v>-0.40954076508204262</c:v>
                </c:pt>
                <c:pt idx="96">
                  <c:v>-0.39982459482787625</c:v>
                </c:pt>
                <c:pt idx="97">
                  <c:v>-0.39014602446488944</c:v>
                </c:pt>
                <c:pt idx="98">
                  <c:v>-0.38050386432868982</c:v>
                </c:pt>
                <c:pt idx="99">
                  <c:v>-0.37089695165016173</c:v>
                </c:pt>
                <c:pt idx="100">
                  <c:v>-0.36132414935806928</c:v>
                </c:pt>
                <c:pt idx="101">
                  <c:v>-0.35178434493515626</c:v>
                </c:pt>
                <c:pt idx="102">
                  <c:v>-0.34227644932452284</c:v>
                </c:pt>
                <c:pt idx="103">
                  <c:v>-0.33279939588326923</c:v>
                </c:pt>
                <c:pt idx="104">
                  <c:v>-0.32335213938059243</c:v>
                </c:pt>
                <c:pt idx="105">
                  <c:v>-0.31393365503769627</c:v>
                </c:pt>
                <c:pt idx="106">
                  <c:v>-0.30454293760704587</c:v>
                </c:pt>
                <c:pt idx="107">
                  <c:v>-0.29517900048864582</c:v>
                </c:pt>
                <c:pt idx="108">
                  <c:v>-0.28584087488116566</c:v>
                </c:pt>
                <c:pt idx="109">
                  <c:v>-0.27652760896586287</c:v>
                </c:pt>
                <c:pt idx="110">
                  <c:v>-0.26723826712138277</c:v>
                </c:pt>
                <c:pt idx="111">
                  <c:v>-0.25797192916761746</c:v>
                </c:pt>
                <c:pt idx="112">
                  <c:v>-0.24872768963691655</c:v>
                </c:pt>
                <c:pt idx="113">
                  <c:v>-0.23950465707103732</c:v>
                </c:pt>
                <c:pt idx="114">
                  <c:v>-0.2303019533423086</c:v>
                </c:pt>
                <c:pt idx="115">
                  <c:v>-0.22111871299757052</c:v>
                </c:pt>
                <c:pt idx="116">
                  <c:v>-0.21195408262352514</c:v>
                </c:pt>
                <c:pt idx="117">
                  <c:v>-0.20280722023220576</c:v>
                </c:pt>
                <c:pt idx="118">
                  <c:v>-0.19367729466533853</c:v>
                </c:pt>
                <c:pt idx="119">
                  <c:v>-0.18456348501643272</c:v>
                </c:pt>
                <c:pt idx="120">
                  <c:v>-0.17546498006949002</c:v>
                </c:pt>
                <c:pt idx="121">
                  <c:v>-0.16638097775327995</c:v>
                </c:pt>
                <c:pt idx="122">
                  <c:v>-0.1573106846101707</c:v>
                </c:pt>
                <c:pt idx="123">
                  <c:v>-0.14825331527855898</c:v>
                </c:pt>
                <c:pt idx="124">
                  <c:v>-0.13920809198797471</c:v>
                </c:pt>
                <c:pt idx="125">
                  <c:v>-0.13017424406598174</c:v>
                </c:pt>
                <c:pt idx="126">
                  <c:v>-0.12115100745602797</c:v>
                </c:pt>
                <c:pt idx="127">
                  <c:v>-0.11213762424542992</c:v>
                </c:pt>
                <c:pt idx="128">
                  <c:v>-0.10313334220271123</c:v>
                </c:pt>
                <c:pt idx="129">
                  <c:v>-9.4137414323536367E-2</c:v>
                </c:pt>
                <c:pt idx="130">
                  <c:v>-8.5149098384510444E-2</c:v>
                </c:pt>
                <c:pt idx="131">
                  <c:v>-7.6167656504133874E-2</c:v>
                </c:pt>
                <c:pt idx="132">
                  <c:v>-6.7192354710227428E-2</c:v>
                </c:pt>
                <c:pt idx="133">
                  <c:v>-5.8222462513155403E-2</c:v>
                </c:pt>
                <c:pt idx="134">
                  <c:v>-4.9257252484195456E-2</c:v>
                </c:pt>
                <c:pt idx="135">
                  <c:v>-4.0295999838414386E-2</c:v>
                </c:pt>
                <c:pt idx="136">
                  <c:v>-3.1337982021426625E-2</c:v>
                </c:pt>
                <c:pt idx="137">
                  <c:v>-2.2382478299418009E-2</c:v>
                </c:pt>
                <c:pt idx="138">
                  <c:v>-1.3428769351829666E-2</c:v>
                </c:pt>
                <c:pt idx="139">
                  <c:v>-4.4761368661037576E-3</c:v>
                </c:pt>
                <c:pt idx="140">
                  <c:v>4.4761368661037576E-3</c:v>
                </c:pt>
                <c:pt idx="141">
                  <c:v>1.3428769351829666E-2</c:v>
                </c:pt>
                <c:pt idx="142">
                  <c:v>2.238247829941787E-2</c:v>
                </c:pt>
                <c:pt idx="143">
                  <c:v>3.1337982021426479E-2</c:v>
                </c:pt>
                <c:pt idx="144">
                  <c:v>4.0295999838414524E-2</c:v>
                </c:pt>
                <c:pt idx="145">
                  <c:v>4.9257252484195595E-2</c:v>
                </c:pt>
                <c:pt idx="146">
                  <c:v>5.8222462513155541E-2</c:v>
                </c:pt>
                <c:pt idx="147">
                  <c:v>6.7192354710227428E-2</c:v>
                </c:pt>
                <c:pt idx="148">
                  <c:v>7.6167656504133874E-2</c:v>
                </c:pt>
                <c:pt idx="149">
                  <c:v>8.5149098384510444E-2</c:v>
                </c:pt>
                <c:pt idx="150">
                  <c:v>9.4137414323536367E-2</c:v>
                </c:pt>
                <c:pt idx="151">
                  <c:v>0.10313334220271109</c:v>
                </c:pt>
                <c:pt idx="152">
                  <c:v>0.11213762424542981</c:v>
                </c:pt>
                <c:pt idx="153">
                  <c:v>0.12115100745602812</c:v>
                </c:pt>
                <c:pt idx="154">
                  <c:v>0.13017424406598191</c:v>
                </c:pt>
                <c:pt idx="155">
                  <c:v>0.13920809198797471</c:v>
                </c:pt>
                <c:pt idx="156">
                  <c:v>0.14825331527855898</c:v>
                </c:pt>
                <c:pt idx="157">
                  <c:v>0.1573106846101707</c:v>
                </c:pt>
                <c:pt idx="158">
                  <c:v>0.16638097775327995</c:v>
                </c:pt>
                <c:pt idx="159">
                  <c:v>0.17546498006949002</c:v>
                </c:pt>
                <c:pt idx="160">
                  <c:v>0.18456348501643255</c:v>
                </c:pt>
                <c:pt idx="161">
                  <c:v>0.19367729466533842</c:v>
                </c:pt>
                <c:pt idx="162">
                  <c:v>0.20280722023220593</c:v>
                </c:pt>
                <c:pt idx="163">
                  <c:v>0.2119540826235253</c:v>
                </c:pt>
                <c:pt idx="164">
                  <c:v>0.22111871299757052</c:v>
                </c:pt>
                <c:pt idx="165">
                  <c:v>0.2303019533423086</c:v>
                </c:pt>
                <c:pt idx="166">
                  <c:v>0.23950465707103732</c:v>
                </c:pt>
                <c:pt idx="167">
                  <c:v>0.24872768963691655</c:v>
                </c:pt>
                <c:pt idx="168">
                  <c:v>0.2579719291676173</c:v>
                </c:pt>
                <c:pt idx="169">
                  <c:v>0.2672382671213826</c:v>
                </c:pt>
                <c:pt idx="170">
                  <c:v>0.2765276089658627</c:v>
                </c:pt>
                <c:pt idx="171">
                  <c:v>0.28584087488116572</c:v>
                </c:pt>
                <c:pt idx="172">
                  <c:v>0.29517900048864598</c:v>
                </c:pt>
                <c:pt idx="173">
                  <c:v>0.30454293760704587</c:v>
                </c:pt>
                <c:pt idx="174">
                  <c:v>0.31393365503769627</c:v>
                </c:pt>
                <c:pt idx="175">
                  <c:v>0.32335213938059243</c:v>
                </c:pt>
                <c:pt idx="176">
                  <c:v>0.33279939588326923</c:v>
                </c:pt>
                <c:pt idx="177">
                  <c:v>0.34227644932452272</c:v>
                </c:pt>
                <c:pt idx="178">
                  <c:v>0.35178434493515615</c:v>
                </c:pt>
                <c:pt idx="179">
                  <c:v>0.3613241493580695</c:v>
                </c:pt>
                <c:pt idx="180">
                  <c:v>0.37089695165016195</c:v>
                </c:pt>
                <c:pt idx="181">
                  <c:v>0.3805038643286901</c:v>
                </c:pt>
                <c:pt idx="182">
                  <c:v>0.39014602446488944</c:v>
                </c:pt>
                <c:pt idx="183">
                  <c:v>0.39982459482787625</c:v>
                </c:pt>
                <c:pt idx="184">
                  <c:v>0.40954076508204262</c:v>
                </c:pt>
                <c:pt idx="185">
                  <c:v>0.41929575304139605</c:v>
                </c:pt>
                <c:pt idx="186">
                  <c:v>0.42909080598453064</c:v>
                </c:pt>
                <c:pt idx="187">
                  <c:v>0.43892720203419622</c:v>
                </c:pt>
                <c:pt idx="188">
                  <c:v>0.44880625160571264</c:v>
                </c:pt>
                <c:pt idx="189">
                  <c:v>0.45872929892879416</c:v>
                </c:pt>
                <c:pt idx="190">
                  <c:v>0.4686977236477044</c:v>
                </c:pt>
                <c:pt idx="191">
                  <c:v>0.47871294250501445</c:v>
                </c:pt>
                <c:pt idx="192">
                  <c:v>0.48877641111466941</c:v>
                </c:pt>
                <c:pt idx="193">
                  <c:v>0.4988896258304959</c:v>
                </c:pt>
                <c:pt idx="194">
                  <c:v>0.50905412571677833</c:v>
                </c:pt>
                <c:pt idx="195">
                  <c:v>0.51927149462806199</c:v>
                </c:pt>
                <c:pt idx="196">
                  <c:v>0.52954336340592023</c:v>
                </c:pt>
                <c:pt idx="197">
                  <c:v>0.5398714122010615</c:v>
                </c:pt>
                <c:pt idx="198">
                  <c:v>0.55025737292985044</c:v>
                </c:pt>
                <c:pt idx="199">
                  <c:v>0.5607030318750833</c:v>
                </c:pt>
                <c:pt idx="200">
                  <c:v>0.57121023244169922</c:v>
                </c:pt>
                <c:pt idx="201">
                  <c:v>0.58178087807903123</c:v>
                </c:pt>
                <c:pt idx="202">
                  <c:v>0.59241693538223339</c:v>
                </c:pt>
                <c:pt idx="203">
                  <c:v>0.60312043738661913</c:v>
                </c:pt>
                <c:pt idx="204">
                  <c:v>0.61389348706991953</c:v>
                </c:pt>
                <c:pt idx="205">
                  <c:v>0.62473826107880936</c:v>
                </c:pt>
                <c:pt idx="206">
                  <c:v>0.63565701369758265</c:v>
                </c:pt>
                <c:pt idx="207">
                  <c:v>0.64665208107854044</c:v>
                </c:pt>
                <c:pt idx="208">
                  <c:v>0.65772588575550872</c:v>
                </c:pt>
                <c:pt idx="209">
                  <c:v>0.66888094146398303</c:v>
                </c:pt>
                <c:pt idx="210">
                  <c:v>0.68011985829369426</c:v>
                </c:pt>
                <c:pt idx="211">
                  <c:v>0.69144534820196768</c:v>
                </c:pt>
                <c:pt idx="212">
                  <c:v>0.70286023091909866</c:v>
                </c:pt>
                <c:pt idx="213">
                  <c:v>0.71436744028018784</c:v>
                </c:pt>
                <c:pt idx="214">
                  <c:v>0.72597003102143021</c:v>
                </c:pt>
                <c:pt idx="215">
                  <c:v>0.73767118608292914</c:v>
                </c:pt>
                <c:pt idx="216">
                  <c:v>0.7494742244645437</c:v>
                </c:pt>
                <c:pt idx="217">
                  <c:v>0.76138260968642557</c:v>
                </c:pt>
                <c:pt idx="218">
                  <c:v>0.77339995891157431</c:v>
                </c:pt>
                <c:pt idx="219">
                  <c:v>0.78553005279423371</c:v>
                </c:pt>
                <c:pt idx="220">
                  <c:v>0.79777684612523825</c:v>
                </c:pt>
                <c:pt idx="221">
                  <c:v>0.81014447935373346</c:v>
                </c:pt>
                <c:pt idx="222">
                  <c:v>0.82263729107406613</c:v>
                </c:pt>
                <c:pt idx="223">
                  <c:v>0.8352598315774028</c:v>
                </c:pt>
                <c:pt idx="224">
                  <c:v>0.84801687757979904</c:v>
                </c:pt>
                <c:pt idx="225">
                  <c:v>0.86091344825249594</c:v>
                </c:pt>
                <c:pt idx="226">
                  <c:v>0.87395482269610392</c:v>
                </c:pt>
                <c:pt idx="227">
                  <c:v>0.88714655901887607</c:v>
                </c:pt>
                <c:pt idx="228">
                  <c:v>0.90049451520032642</c:v>
                </c:pt>
                <c:pt idx="229">
                  <c:v>0.91400487194595548</c:v>
                </c:pt>
                <c:pt idx="230">
                  <c:v>0.9276841577671574</c:v>
                </c:pt>
                <c:pt idx="231">
                  <c:v>0.9415392765531988</c:v>
                </c:pt>
                <c:pt idx="232">
                  <c:v>0.95557753794043188</c:v>
                </c:pt>
                <c:pt idx="233">
                  <c:v>0.96980669082859938</c:v>
                </c:pt>
                <c:pt idx="234">
                  <c:v>0.98423496044632541</c:v>
                </c:pt>
                <c:pt idx="235">
                  <c:v>0.99887108942944869</c:v>
                </c:pt>
                <c:pt idx="236">
                  <c:v>1.0137243834483007</c:v>
                </c:pt>
                <c:pt idx="237">
                  <c:v>1.0288047620058449</c:v>
                </c:pt>
                <c:pt idx="238">
                  <c:v>1.0441228151303865</c:v>
                </c:pt>
                <c:pt idx="239">
                  <c:v>1.0596898668082535</c:v>
                </c:pt>
                <c:pt idx="240">
                  <c:v>1.0755180461469147</c:v>
                </c:pt>
                <c:pt idx="241">
                  <c:v>1.0916203674341685</c:v>
                </c:pt>
                <c:pt idx="242">
                  <c:v>1.1080108204698569</c:v>
                </c:pt>
                <c:pt idx="243">
                  <c:v>1.1247044728027196</c:v>
                </c:pt>
                <c:pt idx="244">
                  <c:v>1.1417175858171111</c:v>
                </c:pt>
                <c:pt idx="245">
                  <c:v>1.1590677469967579</c:v>
                </c:pt>
                <c:pt idx="246">
                  <c:v>1.1767740211638871</c:v>
                </c:pt>
                <c:pt idx="247">
                  <c:v>1.1948571240757904</c:v>
                </c:pt>
                <c:pt idx="248">
                  <c:v>1.213339622488518</c:v>
                </c:pt>
                <c:pt idx="249">
                  <c:v>1.2322461657100996</c:v>
                </c:pt>
                <c:pt idx="250">
                  <c:v>1.251603754818374</c:v>
                </c:pt>
                <c:pt idx="251">
                  <c:v>1.2714420571847387</c:v>
                </c:pt>
                <c:pt idx="252">
                  <c:v>1.2917937758243685</c:v>
                </c:pt>
                <c:pt idx="253">
                  <c:v>1.3126950855218635</c:v>
                </c:pt>
                <c:pt idx="254">
                  <c:v>1.3341861508464692</c:v>
                </c:pt>
                <c:pt idx="255">
                  <c:v>1.3563117453352478</c:v>
                </c:pt>
                <c:pt idx="256">
                  <c:v>1.3791219966558361</c:v>
                </c:pt>
                <c:pt idx="257">
                  <c:v>1.402673289992322</c:v>
                </c:pt>
                <c:pt idx="258">
                  <c:v>1.4270293719956568</c:v>
                </c:pt>
                <c:pt idx="259">
                  <c:v>1.4522627115335216</c:v>
                </c:pt>
                <c:pt idx="260">
                  <c:v>1.478456192851892</c:v>
                </c:pt>
                <c:pt idx="261">
                  <c:v>1.5057052441899332</c:v>
                </c:pt>
                <c:pt idx="262">
                  <c:v>1.5341205443525465</c:v>
                </c:pt>
                <c:pt idx="263">
                  <c:v>1.5638315075412292</c:v>
                </c:pt>
                <c:pt idx="264">
                  <c:v>1.5949908330757572</c:v>
                </c:pt>
                <c:pt idx="265">
                  <c:v>1.6277805384476254</c:v>
                </c:pt>
                <c:pt idx="266">
                  <c:v>1.6624201003674484</c:v>
                </c:pt>
                <c:pt idx="267">
                  <c:v>1.6991776601112989</c:v>
                </c:pt>
                <c:pt idx="268">
                  <c:v>1.7383857997158696</c:v>
                </c:pt>
                <c:pt idx="269">
                  <c:v>1.7804643416920258</c:v>
                </c:pt>
                <c:pt idx="270">
                  <c:v>1.8259543203082647</c:v>
                </c:pt>
                <c:pt idx="271">
                  <c:v>1.8755704610122894</c:v>
                </c:pt>
                <c:pt idx="272">
                  <c:v>1.9302858560575813</c:v>
                </c:pt>
                <c:pt idx="273">
                  <c:v>1.9914760889023229</c:v>
                </c:pt>
                <c:pt idx="274">
                  <c:v>2.0611816416301281</c:v>
                </c:pt>
                <c:pt idx="275">
                  <c:v>2.1426295409559106</c:v>
                </c:pt>
                <c:pt idx="276">
                  <c:v>2.2414027276049464</c:v>
                </c:pt>
                <c:pt idx="277">
                  <c:v>2.3685670592678738</c:v>
                </c:pt>
                <c:pt idx="278">
                  <c:v>2.5518818113716386</c:v>
                </c:pt>
                <c:pt idx="279">
                  <c:v>2.913726318334338</c:v>
                </c:pt>
              </c:numCache>
            </c:numRef>
          </c:xVal>
          <c:yVal>
            <c:numRef>
              <c:f>'Part 2-Norm Dist'!$P$4:$P$283</c:f>
              <c:numCache>
                <c:formatCode>General</c:formatCode>
                <c:ptCount val="280"/>
                <c:pt idx="0">
                  <c:v>-2.9137263183343376</c:v>
                </c:pt>
                <c:pt idx="1">
                  <c:v>-2.5518818113716373</c:v>
                </c:pt>
                <c:pt idx="2">
                  <c:v>-2.368567059267872</c:v>
                </c:pt>
                <c:pt idx="3">
                  <c:v>-2.2414027276049446</c:v>
                </c:pt>
                <c:pt idx="4">
                  <c:v>-2.142629540955912</c:v>
                </c:pt>
                <c:pt idx="5">
                  <c:v>-2.061181641630129</c:v>
                </c:pt>
                <c:pt idx="6">
                  <c:v>-1.9914760889023235</c:v>
                </c:pt>
                <c:pt idx="7">
                  <c:v>-1.9302858560575813</c:v>
                </c:pt>
                <c:pt idx="8">
                  <c:v>-1.8755704610122894</c:v>
                </c:pt>
                <c:pt idx="9">
                  <c:v>-1.8259543203082647</c:v>
                </c:pt>
                <c:pt idx="10">
                  <c:v>-1.7804643416920256</c:v>
                </c:pt>
                <c:pt idx="11">
                  <c:v>-1.7383857997158696</c:v>
                </c:pt>
                <c:pt idx="12">
                  <c:v>-1.6991776601112984</c:v>
                </c:pt>
                <c:pt idx="13">
                  <c:v>-1.6624201003674492</c:v>
                </c:pt>
                <c:pt idx="14">
                  <c:v>-1.6277805384476258</c:v>
                </c:pt>
                <c:pt idx="15">
                  <c:v>-1.5949908330757574</c:v>
                </c:pt>
                <c:pt idx="16">
                  <c:v>-1.5638315075412292</c:v>
                </c:pt>
                <c:pt idx="17">
                  <c:v>-1.5341205443525459</c:v>
                </c:pt>
                <c:pt idx="18">
                  <c:v>-1.5057052441899328</c:v>
                </c:pt>
                <c:pt idx="19">
                  <c:v>-1.4784561928518909</c:v>
                </c:pt>
                <c:pt idx="20">
                  <c:v>-1.4522627115335205</c:v>
                </c:pt>
                <c:pt idx="21">
                  <c:v>-1.4270293719956568</c:v>
                </c:pt>
                <c:pt idx="22">
                  <c:v>-1.402673289992322</c:v>
                </c:pt>
                <c:pt idx="23">
                  <c:v>-1.3791219966558379</c:v>
                </c:pt>
                <c:pt idx="24">
                  <c:v>-1.3563117453352478</c:v>
                </c:pt>
                <c:pt idx="25">
                  <c:v>-1.3341861508464692</c:v>
                </c:pt>
                <c:pt idx="26">
                  <c:v>-1.3126950855218635</c:v>
                </c:pt>
                <c:pt idx="27">
                  <c:v>-1.2917937758243685</c:v>
                </c:pt>
                <c:pt idx="28">
                  <c:v>-1.2714420571847387</c:v>
                </c:pt>
                <c:pt idx="29">
                  <c:v>-1.2516037548183734</c:v>
                </c:pt>
                <c:pt idx="30">
                  <c:v>-1.2322461657100989</c:v>
                </c:pt>
                <c:pt idx="31">
                  <c:v>-1.2133396224885178</c:v>
                </c:pt>
                <c:pt idx="32">
                  <c:v>-1.1948571240757904</c:v>
                </c:pt>
                <c:pt idx="33">
                  <c:v>-1.1767740211638871</c:v>
                </c:pt>
                <c:pt idx="34">
                  <c:v>-1.1590677469967579</c:v>
                </c:pt>
                <c:pt idx="35">
                  <c:v>-1.1417175858171111</c:v>
                </c:pt>
                <c:pt idx="36">
                  <c:v>-1.1247044728027196</c:v>
                </c:pt>
                <c:pt idx="37">
                  <c:v>-1.1080108204698569</c:v>
                </c:pt>
                <c:pt idx="38">
                  <c:v>-1.091620367434168</c:v>
                </c:pt>
                <c:pt idx="39">
                  <c:v>-1.0755180461469147</c:v>
                </c:pt>
                <c:pt idx="40">
                  <c:v>-1.0596898668082535</c:v>
                </c:pt>
                <c:pt idx="41">
                  <c:v>-1.0441228151303865</c:v>
                </c:pt>
                <c:pt idx="42">
                  <c:v>-1.0288047620058449</c:v>
                </c:pt>
                <c:pt idx="43">
                  <c:v>-1.0137243834483007</c:v>
                </c:pt>
                <c:pt idx="44">
                  <c:v>-0.99887108942944869</c:v>
                </c:pt>
                <c:pt idx="45">
                  <c:v>-0.98423496044632541</c:v>
                </c:pt>
                <c:pt idx="46">
                  <c:v>-0.96980669082859938</c:v>
                </c:pt>
                <c:pt idx="47">
                  <c:v>-0.95557753794043065</c:v>
                </c:pt>
                <c:pt idx="48">
                  <c:v>-0.94153927655319714</c:v>
                </c:pt>
                <c:pt idx="49">
                  <c:v>-0.9276841577671574</c:v>
                </c:pt>
                <c:pt idx="50">
                  <c:v>-0.91400487194595548</c:v>
                </c:pt>
                <c:pt idx="51">
                  <c:v>-0.90049451520032642</c:v>
                </c:pt>
                <c:pt idx="52">
                  <c:v>-0.88714655901887607</c:v>
                </c:pt>
                <c:pt idx="53">
                  <c:v>-0.87395482269610392</c:v>
                </c:pt>
                <c:pt idx="54">
                  <c:v>-0.86091344825249594</c:v>
                </c:pt>
                <c:pt idx="55">
                  <c:v>-0.84801687757979904</c:v>
                </c:pt>
                <c:pt idx="56">
                  <c:v>-0.83525983157740169</c:v>
                </c:pt>
                <c:pt idx="57">
                  <c:v>-0.82263729107406769</c:v>
                </c:pt>
                <c:pt idx="58">
                  <c:v>-0.81014447935373346</c:v>
                </c:pt>
                <c:pt idx="59">
                  <c:v>-0.79777684612523825</c:v>
                </c:pt>
                <c:pt idx="60">
                  <c:v>-0.78553005279423371</c:v>
                </c:pt>
                <c:pt idx="61">
                  <c:v>-0.77339995891157431</c:v>
                </c:pt>
                <c:pt idx="62">
                  <c:v>-0.76138260968642557</c:v>
                </c:pt>
                <c:pt idx="63">
                  <c:v>-0.7494742244645437</c:v>
                </c:pt>
                <c:pt idx="64">
                  <c:v>-0.73767118608292914</c:v>
                </c:pt>
                <c:pt idx="65">
                  <c:v>-0.72597003102143043</c:v>
                </c:pt>
                <c:pt idx="66">
                  <c:v>-0.71436744028018739</c:v>
                </c:pt>
                <c:pt idx="67">
                  <c:v>-0.70286023091909866</c:v>
                </c:pt>
                <c:pt idx="68">
                  <c:v>-0.69144534820196768</c:v>
                </c:pt>
                <c:pt idx="69">
                  <c:v>-0.68011985829369426</c:v>
                </c:pt>
                <c:pt idx="70">
                  <c:v>-0.66888094146398303</c:v>
                </c:pt>
                <c:pt idx="71">
                  <c:v>-0.65772588575550872</c:v>
                </c:pt>
                <c:pt idx="72">
                  <c:v>-0.64665208107854022</c:v>
                </c:pt>
                <c:pt idx="73">
                  <c:v>-0.63565701369758276</c:v>
                </c:pt>
                <c:pt idx="74">
                  <c:v>-0.6247382610788097</c:v>
                </c:pt>
                <c:pt idx="75">
                  <c:v>-0.61389348706991986</c:v>
                </c:pt>
                <c:pt idx="76">
                  <c:v>-0.60312043738661913</c:v>
                </c:pt>
                <c:pt idx="77">
                  <c:v>-0.59241693538223339</c:v>
                </c:pt>
                <c:pt idx="78">
                  <c:v>-0.58178087807903123</c:v>
                </c:pt>
                <c:pt idx="79">
                  <c:v>-0.57121023244169922</c:v>
                </c:pt>
                <c:pt idx="80">
                  <c:v>-0.5607030318750833</c:v>
                </c:pt>
                <c:pt idx="81">
                  <c:v>-0.55025737292985011</c:v>
                </c:pt>
                <c:pt idx="82">
                  <c:v>-0.53987141220106138</c:v>
                </c:pt>
                <c:pt idx="83">
                  <c:v>-0.52954336340592034</c:v>
                </c:pt>
                <c:pt idx="84">
                  <c:v>-0.51927149462806221</c:v>
                </c:pt>
                <c:pt idx="85">
                  <c:v>-0.50905412571677833</c:v>
                </c:pt>
                <c:pt idx="86">
                  <c:v>-0.4988896258304959</c:v>
                </c:pt>
                <c:pt idx="87">
                  <c:v>-0.48877641111466941</c:v>
                </c:pt>
                <c:pt idx="88">
                  <c:v>-0.47871294250501445</c:v>
                </c:pt>
                <c:pt idx="89">
                  <c:v>-0.4686977236477044</c:v>
                </c:pt>
                <c:pt idx="90">
                  <c:v>-0.45872929892879405</c:v>
                </c:pt>
                <c:pt idx="91">
                  <c:v>-0.44880625160571241</c:v>
                </c:pt>
                <c:pt idx="92">
                  <c:v>-0.43892720203419638</c:v>
                </c:pt>
                <c:pt idx="93">
                  <c:v>-0.42909080598453064</c:v>
                </c:pt>
                <c:pt idx="94">
                  <c:v>-0.41929575304139605</c:v>
                </c:pt>
                <c:pt idx="95">
                  <c:v>-0.40954076508204262</c:v>
                </c:pt>
                <c:pt idx="96">
                  <c:v>-0.39982459482787625</c:v>
                </c:pt>
                <c:pt idx="97">
                  <c:v>-0.39014602446488944</c:v>
                </c:pt>
                <c:pt idx="98">
                  <c:v>-0.38050386432868982</c:v>
                </c:pt>
                <c:pt idx="99">
                  <c:v>-0.37089695165016173</c:v>
                </c:pt>
                <c:pt idx="100">
                  <c:v>-0.36132414935806928</c:v>
                </c:pt>
                <c:pt idx="101">
                  <c:v>-0.35178434493515626</c:v>
                </c:pt>
                <c:pt idx="102">
                  <c:v>-0.34227644932452284</c:v>
                </c:pt>
                <c:pt idx="103">
                  <c:v>-0.33279939588326923</c:v>
                </c:pt>
                <c:pt idx="104">
                  <c:v>-0.32335213938059243</c:v>
                </c:pt>
                <c:pt idx="105">
                  <c:v>-0.31393365503769627</c:v>
                </c:pt>
                <c:pt idx="106">
                  <c:v>-0.30454293760704587</c:v>
                </c:pt>
                <c:pt idx="107">
                  <c:v>-0.29517900048864582</c:v>
                </c:pt>
                <c:pt idx="108">
                  <c:v>-0.28584087488116566</c:v>
                </c:pt>
                <c:pt idx="109">
                  <c:v>-0.27652760896586287</c:v>
                </c:pt>
                <c:pt idx="110">
                  <c:v>-0.26723826712138277</c:v>
                </c:pt>
                <c:pt idx="111">
                  <c:v>-0.25797192916761746</c:v>
                </c:pt>
                <c:pt idx="112">
                  <c:v>-0.24872768963691655</c:v>
                </c:pt>
                <c:pt idx="113">
                  <c:v>-0.23950465707103732</c:v>
                </c:pt>
                <c:pt idx="114">
                  <c:v>-0.2303019533423086</c:v>
                </c:pt>
                <c:pt idx="115">
                  <c:v>-0.22111871299757052</c:v>
                </c:pt>
                <c:pt idx="116">
                  <c:v>-0.21195408262352514</c:v>
                </c:pt>
                <c:pt idx="117">
                  <c:v>-0.20280722023220576</c:v>
                </c:pt>
                <c:pt idx="118">
                  <c:v>-0.19367729466533853</c:v>
                </c:pt>
                <c:pt idx="119">
                  <c:v>-0.18456348501643272</c:v>
                </c:pt>
                <c:pt idx="120">
                  <c:v>-0.17546498006949002</c:v>
                </c:pt>
                <c:pt idx="121">
                  <c:v>-0.16638097775327995</c:v>
                </c:pt>
                <c:pt idx="122">
                  <c:v>-0.1573106846101707</c:v>
                </c:pt>
                <c:pt idx="123">
                  <c:v>-0.14825331527855898</c:v>
                </c:pt>
                <c:pt idx="124">
                  <c:v>-0.13920809198797471</c:v>
                </c:pt>
                <c:pt idx="125">
                  <c:v>-0.13017424406598174</c:v>
                </c:pt>
                <c:pt idx="126">
                  <c:v>-0.12115100745602797</c:v>
                </c:pt>
                <c:pt idx="127">
                  <c:v>-0.11213762424542992</c:v>
                </c:pt>
                <c:pt idx="128">
                  <c:v>-0.10313334220271123</c:v>
                </c:pt>
                <c:pt idx="129">
                  <c:v>-9.4137414323536367E-2</c:v>
                </c:pt>
                <c:pt idx="130">
                  <c:v>-8.5149098384510444E-2</c:v>
                </c:pt>
                <c:pt idx="131">
                  <c:v>-7.6167656504133874E-2</c:v>
                </c:pt>
                <c:pt idx="132">
                  <c:v>-6.7192354710227428E-2</c:v>
                </c:pt>
                <c:pt idx="133">
                  <c:v>-5.8222462513155403E-2</c:v>
                </c:pt>
                <c:pt idx="134">
                  <c:v>-4.9257252484195456E-2</c:v>
                </c:pt>
                <c:pt idx="135">
                  <c:v>-4.0295999838414386E-2</c:v>
                </c:pt>
                <c:pt idx="136">
                  <c:v>-3.1337982021426625E-2</c:v>
                </c:pt>
                <c:pt idx="137">
                  <c:v>-2.2382478299418009E-2</c:v>
                </c:pt>
                <c:pt idx="138">
                  <c:v>-1.3428769351829666E-2</c:v>
                </c:pt>
                <c:pt idx="139">
                  <c:v>-4.4761368661037576E-3</c:v>
                </c:pt>
                <c:pt idx="140">
                  <c:v>4.4761368661037576E-3</c:v>
                </c:pt>
                <c:pt idx="141">
                  <c:v>1.3428769351829666E-2</c:v>
                </c:pt>
                <c:pt idx="142">
                  <c:v>2.238247829941787E-2</c:v>
                </c:pt>
                <c:pt idx="143">
                  <c:v>3.1337982021426479E-2</c:v>
                </c:pt>
                <c:pt idx="144">
                  <c:v>4.0295999838414524E-2</c:v>
                </c:pt>
                <c:pt idx="145">
                  <c:v>4.9257252484195595E-2</c:v>
                </c:pt>
                <c:pt idx="146">
                  <c:v>5.8222462513155541E-2</c:v>
                </c:pt>
                <c:pt idx="147">
                  <c:v>6.7192354710227428E-2</c:v>
                </c:pt>
                <c:pt idx="148">
                  <c:v>7.6167656504133874E-2</c:v>
                </c:pt>
                <c:pt idx="149">
                  <c:v>8.5149098384510444E-2</c:v>
                </c:pt>
                <c:pt idx="150">
                  <c:v>9.4137414323536367E-2</c:v>
                </c:pt>
                <c:pt idx="151">
                  <c:v>0.10313334220271109</c:v>
                </c:pt>
                <c:pt idx="152">
                  <c:v>0.11213762424542981</c:v>
                </c:pt>
                <c:pt idx="153">
                  <c:v>0.12115100745602812</c:v>
                </c:pt>
                <c:pt idx="154">
                  <c:v>0.13017424406598191</c:v>
                </c:pt>
                <c:pt idx="155">
                  <c:v>0.13920809198797471</c:v>
                </c:pt>
                <c:pt idx="156">
                  <c:v>0.14825331527855898</c:v>
                </c:pt>
                <c:pt idx="157">
                  <c:v>0.1573106846101707</c:v>
                </c:pt>
                <c:pt idx="158">
                  <c:v>0.16638097775327995</c:v>
                </c:pt>
                <c:pt idx="159">
                  <c:v>0.17546498006949002</c:v>
                </c:pt>
                <c:pt idx="160">
                  <c:v>0.18456348501643255</c:v>
                </c:pt>
                <c:pt idx="161">
                  <c:v>0.19367729466533842</c:v>
                </c:pt>
                <c:pt idx="162">
                  <c:v>0.20280722023220593</c:v>
                </c:pt>
                <c:pt idx="163">
                  <c:v>0.2119540826235253</c:v>
                </c:pt>
                <c:pt idx="164">
                  <c:v>0.22111871299757052</c:v>
                </c:pt>
                <c:pt idx="165">
                  <c:v>0.2303019533423086</c:v>
                </c:pt>
                <c:pt idx="166">
                  <c:v>0.23950465707103732</c:v>
                </c:pt>
                <c:pt idx="167">
                  <c:v>0.24872768963691655</c:v>
                </c:pt>
                <c:pt idx="168">
                  <c:v>0.2579719291676173</c:v>
                </c:pt>
                <c:pt idx="169">
                  <c:v>0.2672382671213826</c:v>
                </c:pt>
                <c:pt idx="170">
                  <c:v>0.2765276089658627</c:v>
                </c:pt>
                <c:pt idx="171">
                  <c:v>0.28584087488116572</c:v>
                </c:pt>
                <c:pt idx="172">
                  <c:v>0.29517900048864598</c:v>
                </c:pt>
                <c:pt idx="173">
                  <c:v>0.30454293760704587</c:v>
                </c:pt>
                <c:pt idx="174">
                  <c:v>0.31393365503769627</c:v>
                </c:pt>
                <c:pt idx="175">
                  <c:v>0.32335213938059243</c:v>
                </c:pt>
                <c:pt idx="176">
                  <c:v>0.33279939588326923</c:v>
                </c:pt>
                <c:pt idx="177">
                  <c:v>0.34227644932452272</c:v>
                </c:pt>
                <c:pt idx="178">
                  <c:v>0.35178434493515615</c:v>
                </c:pt>
                <c:pt idx="179">
                  <c:v>0.3613241493580695</c:v>
                </c:pt>
                <c:pt idx="180">
                  <c:v>0.37089695165016195</c:v>
                </c:pt>
                <c:pt idx="181">
                  <c:v>0.3805038643286901</c:v>
                </c:pt>
                <c:pt idx="182">
                  <c:v>0.39014602446488944</c:v>
                </c:pt>
                <c:pt idx="183">
                  <c:v>0.39982459482787625</c:v>
                </c:pt>
                <c:pt idx="184">
                  <c:v>0.40954076508204262</c:v>
                </c:pt>
                <c:pt idx="185">
                  <c:v>0.41929575304139605</c:v>
                </c:pt>
                <c:pt idx="186">
                  <c:v>0.42909080598453064</c:v>
                </c:pt>
                <c:pt idx="187">
                  <c:v>0.43892720203419622</c:v>
                </c:pt>
                <c:pt idx="188">
                  <c:v>0.44880625160571264</c:v>
                </c:pt>
                <c:pt idx="189">
                  <c:v>0.45872929892879416</c:v>
                </c:pt>
                <c:pt idx="190">
                  <c:v>0.4686977236477044</c:v>
                </c:pt>
                <c:pt idx="191">
                  <c:v>0.47871294250501445</c:v>
                </c:pt>
                <c:pt idx="192">
                  <c:v>0.48877641111466941</c:v>
                </c:pt>
                <c:pt idx="193">
                  <c:v>0.4988896258304959</c:v>
                </c:pt>
                <c:pt idx="194">
                  <c:v>0.50905412571677833</c:v>
                </c:pt>
                <c:pt idx="195">
                  <c:v>0.51927149462806199</c:v>
                </c:pt>
                <c:pt idx="196">
                  <c:v>0.52954336340592023</c:v>
                </c:pt>
                <c:pt idx="197">
                  <c:v>0.5398714122010615</c:v>
                </c:pt>
                <c:pt idx="198">
                  <c:v>0.55025737292985044</c:v>
                </c:pt>
                <c:pt idx="199">
                  <c:v>0.5607030318750833</c:v>
                </c:pt>
                <c:pt idx="200">
                  <c:v>0.57121023244169922</c:v>
                </c:pt>
                <c:pt idx="201">
                  <c:v>0.58178087807903123</c:v>
                </c:pt>
                <c:pt idx="202">
                  <c:v>0.59241693538223339</c:v>
                </c:pt>
                <c:pt idx="203">
                  <c:v>0.60312043738661913</c:v>
                </c:pt>
                <c:pt idx="204">
                  <c:v>0.61389348706991953</c:v>
                </c:pt>
                <c:pt idx="205">
                  <c:v>0.62473826107880936</c:v>
                </c:pt>
                <c:pt idx="206">
                  <c:v>0.63565701369758265</c:v>
                </c:pt>
                <c:pt idx="207">
                  <c:v>0.64665208107854044</c:v>
                </c:pt>
                <c:pt idx="208">
                  <c:v>0.65772588575550872</c:v>
                </c:pt>
                <c:pt idx="209">
                  <c:v>0.66888094146398303</c:v>
                </c:pt>
                <c:pt idx="210">
                  <c:v>0.68011985829369426</c:v>
                </c:pt>
                <c:pt idx="211">
                  <c:v>0.69144534820196768</c:v>
                </c:pt>
                <c:pt idx="212">
                  <c:v>0.70286023091909866</c:v>
                </c:pt>
                <c:pt idx="213">
                  <c:v>0.71436744028018784</c:v>
                </c:pt>
                <c:pt idx="214">
                  <c:v>0.72597003102143021</c:v>
                </c:pt>
                <c:pt idx="215">
                  <c:v>0.73767118608292914</c:v>
                </c:pt>
                <c:pt idx="216">
                  <c:v>0.7494742244645437</c:v>
                </c:pt>
                <c:pt idx="217">
                  <c:v>0.76138260968642557</c:v>
                </c:pt>
                <c:pt idx="218">
                  <c:v>0.77339995891157431</c:v>
                </c:pt>
                <c:pt idx="219">
                  <c:v>0.78553005279423371</c:v>
                </c:pt>
                <c:pt idx="220">
                  <c:v>0.79777684612523825</c:v>
                </c:pt>
                <c:pt idx="221">
                  <c:v>0.81014447935373346</c:v>
                </c:pt>
                <c:pt idx="222">
                  <c:v>0.82263729107406613</c:v>
                </c:pt>
                <c:pt idx="223">
                  <c:v>0.8352598315774028</c:v>
                </c:pt>
                <c:pt idx="224">
                  <c:v>0.84801687757979904</c:v>
                </c:pt>
                <c:pt idx="225">
                  <c:v>0.86091344825249594</c:v>
                </c:pt>
                <c:pt idx="226">
                  <c:v>0.87395482269610392</c:v>
                </c:pt>
                <c:pt idx="227">
                  <c:v>0.88714655901887607</c:v>
                </c:pt>
                <c:pt idx="228">
                  <c:v>0.90049451520032642</c:v>
                </c:pt>
                <c:pt idx="229">
                  <c:v>0.91400487194595548</c:v>
                </c:pt>
                <c:pt idx="230">
                  <c:v>0.9276841577671574</c:v>
                </c:pt>
                <c:pt idx="231">
                  <c:v>0.9415392765531988</c:v>
                </c:pt>
                <c:pt idx="232">
                  <c:v>0.95557753794043188</c:v>
                </c:pt>
                <c:pt idx="233">
                  <c:v>0.96980669082859938</c:v>
                </c:pt>
                <c:pt idx="234">
                  <c:v>0.98423496044632541</c:v>
                </c:pt>
                <c:pt idx="235">
                  <c:v>0.99887108942944869</c:v>
                </c:pt>
                <c:pt idx="236">
                  <c:v>1.0137243834483007</c:v>
                </c:pt>
                <c:pt idx="237">
                  <c:v>1.0288047620058449</c:v>
                </c:pt>
                <c:pt idx="238">
                  <c:v>1.0441228151303865</c:v>
                </c:pt>
                <c:pt idx="239">
                  <c:v>1.0596898668082535</c:v>
                </c:pt>
                <c:pt idx="240">
                  <c:v>1.0755180461469147</c:v>
                </c:pt>
                <c:pt idx="241">
                  <c:v>1.0916203674341685</c:v>
                </c:pt>
                <c:pt idx="242">
                  <c:v>1.1080108204698569</c:v>
                </c:pt>
                <c:pt idx="243">
                  <c:v>1.1247044728027196</c:v>
                </c:pt>
                <c:pt idx="244">
                  <c:v>1.1417175858171111</c:v>
                </c:pt>
                <c:pt idx="245">
                  <c:v>1.1590677469967579</c:v>
                </c:pt>
                <c:pt idx="246">
                  <c:v>1.1767740211638871</c:v>
                </c:pt>
                <c:pt idx="247">
                  <c:v>1.1948571240757904</c:v>
                </c:pt>
                <c:pt idx="248">
                  <c:v>1.213339622488518</c:v>
                </c:pt>
                <c:pt idx="249">
                  <c:v>1.2322461657100996</c:v>
                </c:pt>
                <c:pt idx="250">
                  <c:v>1.251603754818374</c:v>
                </c:pt>
                <c:pt idx="251">
                  <c:v>1.2714420571847387</c:v>
                </c:pt>
                <c:pt idx="252">
                  <c:v>1.2917937758243685</c:v>
                </c:pt>
                <c:pt idx="253">
                  <c:v>1.3126950855218635</c:v>
                </c:pt>
                <c:pt idx="254">
                  <c:v>1.3341861508464692</c:v>
                </c:pt>
                <c:pt idx="255">
                  <c:v>1.3563117453352478</c:v>
                </c:pt>
                <c:pt idx="256">
                  <c:v>1.3791219966558361</c:v>
                </c:pt>
                <c:pt idx="257">
                  <c:v>1.402673289992322</c:v>
                </c:pt>
                <c:pt idx="258">
                  <c:v>1.4270293719956568</c:v>
                </c:pt>
                <c:pt idx="259">
                  <c:v>1.4522627115335216</c:v>
                </c:pt>
                <c:pt idx="260">
                  <c:v>1.478456192851892</c:v>
                </c:pt>
                <c:pt idx="261">
                  <c:v>1.5057052441899332</c:v>
                </c:pt>
                <c:pt idx="262">
                  <c:v>1.5341205443525465</c:v>
                </c:pt>
                <c:pt idx="263">
                  <c:v>1.5638315075412292</c:v>
                </c:pt>
                <c:pt idx="264">
                  <c:v>1.5949908330757572</c:v>
                </c:pt>
                <c:pt idx="265">
                  <c:v>1.6277805384476254</c:v>
                </c:pt>
                <c:pt idx="266">
                  <c:v>1.6624201003674484</c:v>
                </c:pt>
                <c:pt idx="267">
                  <c:v>1.6991776601112989</c:v>
                </c:pt>
                <c:pt idx="268">
                  <c:v>1.7383857997158696</c:v>
                </c:pt>
                <c:pt idx="269">
                  <c:v>1.7804643416920258</c:v>
                </c:pt>
                <c:pt idx="270">
                  <c:v>1.8259543203082647</c:v>
                </c:pt>
                <c:pt idx="271">
                  <c:v>1.8755704610122894</c:v>
                </c:pt>
                <c:pt idx="272">
                  <c:v>1.9302858560575813</c:v>
                </c:pt>
                <c:pt idx="273">
                  <c:v>1.9914760889023229</c:v>
                </c:pt>
                <c:pt idx="274">
                  <c:v>2.0611816416301281</c:v>
                </c:pt>
                <c:pt idx="275">
                  <c:v>2.1426295409559106</c:v>
                </c:pt>
                <c:pt idx="276">
                  <c:v>2.2414027276049464</c:v>
                </c:pt>
                <c:pt idx="277">
                  <c:v>2.3685670592678738</c:v>
                </c:pt>
                <c:pt idx="278">
                  <c:v>2.5518818113716386</c:v>
                </c:pt>
                <c:pt idx="279">
                  <c:v>2.913726318334338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3-4722-9DEB-D6AD0AFB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03168"/>
        <c:axId val="499704808"/>
      </c:scatterChart>
      <c:valAx>
        <c:axId val="4997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4808"/>
        <c:crosses val="autoZero"/>
        <c:crossBetween val="midCat"/>
      </c:valAx>
      <c:valAx>
        <c:axId val="4997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Homoscedasticity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2'!$M$4:$M$283</c:f>
              <c:numCache>
                <c:formatCode>0.00</c:formatCode>
                <c:ptCount val="280"/>
                <c:pt idx="0">
                  <c:v>1.1402074849309785</c:v>
                </c:pt>
                <c:pt idx="1">
                  <c:v>1.3311391258911436</c:v>
                </c:pt>
                <c:pt idx="2">
                  <c:v>1.2705998250988961</c:v>
                </c:pt>
                <c:pt idx="3">
                  <c:v>1.6012375448104015</c:v>
                </c:pt>
                <c:pt idx="4">
                  <c:v>1.3730509495165455</c:v>
                </c:pt>
                <c:pt idx="5">
                  <c:v>1.5220707668513087</c:v>
                </c:pt>
                <c:pt idx="6">
                  <c:v>1.4056490345585251</c:v>
                </c:pt>
                <c:pt idx="7">
                  <c:v>1.4755020739341953</c:v>
                </c:pt>
                <c:pt idx="8">
                  <c:v>1.4755020739341953</c:v>
                </c:pt>
                <c:pt idx="9">
                  <c:v>1.093638792013865</c:v>
                </c:pt>
                <c:pt idx="10">
                  <c:v>1.2566292172237621</c:v>
                </c:pt>
                <c:pt idx="11">
                  <c:v>1.2333448707652053</c:v>
                </c:pt>
                <c:pt idx="12">
                  <c:v>1.5546688518932881</c:v>
                </c:pt>
                <c:pt idx="13">
                  <c:v>1.4242765117253704</c:v>
                </c:pt>
                <c:pt idx="14">
                  <c:v>1.5732963290601334</c:v>
                </c:pt>
                <c:pt idx="15">
                  <c:v>0.93996210538739056</c:v>
                </c:pt>
                <c:pt idx="16">
                  <c:v>1.21471739359836</c:v>
                </c:pt>
                <c:pt idx="17">
                  <c:v>1.5360413747264428</c:v>
                </c:pt>
                <c:pt idx="18">
                  <c:v>1.2938841715574527</c:v>
                </c:pt>
                <c:pt idx="19">
                  <c:v>1.1821193085563806</c:v>
                </c:pt>
                <c:pt idx="20">
                  <c:v>1.1262368770558444</c:v>
                </c:pt>
                <c:pt idx="21">
                  <c:v>1.1076093998889989</c:v>
                </c:pt>
                <c:pt idx="22">
                  <c:v>0.96790332113765865</c:v>
                </c:pt>
                <c:pt idx="23">
                  <c:v>1.4103059038502364</c:v>
                </c:pt>
                <c:pt idx="24">
                  <c:v>1.163491831389535</c:v>
                </c:pt>
                <c:pt idx="25">
                  <c:v>1.2193742628900712</c:v>
                </c:pt>
                <c:pt idx="26">
                  <c:v>1.2380017400569165</c:v>
                </c:pt>
                <c:pt idx="27">
                  <c:v>1.2612860865154734</c:v>
                </c:pt>
                <c:pt idx="28">
                  <c:v>2.3509935007759282</c:v>
                </c:pt>
                <c:pt idx="29">
                  <c:v>1.2473154786403393</c:v>
                </c:pt>
                <c:pt idx="30">
                  <c:v>1.3637372109331229</c:v>
                </c:pt>
                <c:pt idx="31">
                  <c:v>1.3963352959751023</c:v>
                </c:pt>
                <c:pt idx="32">
                  <c:v>1.3823646880999683</c:v>
                </c:pt>
                <c:pt idx="33">
                  <c:v>1.1914330471398031</c:v>
                </c:pt>
                <c:pt idx="34">
                  <c:v>1.3404528644745661</c:v>
                </c:pt>
                <c:pt idx="35">
                  <c:v>1.5500119826015768</c:v>
                </c:pt>
                <c:pt idx="36">
                  <c:v>1.1774624392646691</c:v>
                </c:pt>
                <c:pt idx="37">
                  <c:v>1.3264822565994323</c:v>
                </c:pt>
                <c:pt idx="38">
                  <c:v>1.5639825904767108</c:v>
                </c:pt>
                <c:pt idx="39">
                  <c:v>1.4429039888922159</c:v>
                </c:pt>
                <c:pt idx="40">
                  <c:v>1.5453551133098653</c:v>
                </c:pt>
                <c:pt idx="41">
                  <c:v>1.3497666030579889</c:v>
                </c:pt>
                <c:pt idx="42">
                  <c:v>1.619865021977247</c:v>
                </c:pt>
                <c:pt idx="43">
                  <c:v>1.1914330471398031</c:v>
                </c:pt>
                <c:pt idx="44">
                  <c:v>1.5081001589761747</c:v>
                </c:pt>
                <c:pt idx="45">
                  <c:v>1.1076093998889989</c:v>
                </c:pt>
                <c:pt idx="46">
                  <c:v>1.2938841715574527</c:v>
                </c:pt>
                <c:pt idx="47">
                  <c:v>1.6804043227694945</c:v>
                </c:pt>
                <c:pt idx="48">
                  <c:v>2.2019736834411652</c:v>
                </c:pt>
                <c:pt idx="49">
                  <c:v>1.9085909180633505</c:v>
                </c:pt>
                <c:pt idx="50">
                  <c:v>1.4661883353507725</c:v>
                </c:pt>
                <c:pt idx="51">
                  <c:v>1.8573653558545256</c:v>
                </c:pt>
                <c:pt idx="52">
                  <c:v>1.2333448707652053</c:v>
                </c:pt>
                <c:pt idx="53">
                  <c:v>1.1448643542226897</c:v>
                </c:pt>
                <c:pt idx="54">
                  <c:v>1.2985410408491642</c:v>
                </c:pt>
                <c:pt idx="55">
                  <c:v>1.1448643542226897</c:v>
                </c:pt>
                <c:pt idx="56">
                  <c:v>1.2473154786403393</c:v>
                </c:pt>
                <c:pt idx="57">
                  <c:v>1.2892273022657414</c:v>
                </c:pt>
                <c:pt idx="58">
                  <c:v>1.3590803416414117</c:v>
                </c:pt>
                <c:pt idx="59">
                  <c:v>1.3451097337662776</c:v>
                </c:pt>
                <c:pt idx="60">
                  <c:v>1.391678426683391</c:v>
                </c:pt>
                <c:pt idx="61">
                  <c:v>1.4661883353507725</c:v>
                </c:pt>
                <c:pt idx="62">
                  <c:v>1.2380017400569165</c:v>
                </c:pt>
                <c:pt idx="63">
                  <c:v>1.52672763614302</c:v>
                </c:pt>
                <c:pt idx="64">
                  <c:v>1.3823646880999683</c:v>
                </c:pt>
                <c:pt idx="65">
                  <c:v>1.3730509495165455</c:v>
                </c:pt>
                <c:pt idx="66">
                  <c:v>1.3404528644745661</c:v>
                </c:pt>
                <c:pt idx="67">
                  <c:v>1.312511648724298</c:v>
                </c:pt>
                <c:pt idx="68">
                  <c:v>1.391678426683391</c:v>
                </c:pt>
                <c:pt idx="69">
                  <c:v>1.0703544455553082</c:v>
                </c:pt>
                <c:pt idx="70">
                  <c:v>1.7409436235617419</c:v>
                </c:pt>
                <c:pt idx="71">
                  <c:v>1.1541780928061125</c:v>
                </c:pt>
                <c:pt idx="72">
                  <c:v>1.2705998250988961</c:v>
                </c:pt>
                <c:pt idx="73">
                  <c:v>1.1122662691807104</c:v>
                </c:pt>
                <c:pt idx="74">
                  <c:v>1.7223161463948964</c:v>
                </c:pt>
                <c:pt idx="75">
                  <c:v>1.2892273022657414</c:v>
                </c:pt>
                <c:pt idx="76">
                  <c:v>0.93064836680396779</c:v>
                </c:pt>
                <c:pt idx="77">
                  <c:v>1.2054036550149372</c:v>
                </c:pt>
                <c:pt idx="78">
                  <c:v>0.88873654317856576</c:v>
                </c:pt>
                <c:pt idx="79">
                  <c:v>0.97256019042936992</c:v>
                </c:pt>
                <c:pt idx="80">
                  <c:v>1.0470700990967514</c:v>
                </c:pt>
                <c:pt idx="81">
                  <c:v>1.2240311321817825</c:v>
                </c:pt>
                <c:pt idx="82">
                  <c:v>1.2007467857232259</c:v>
                </c:pt>
                <c:pt idx="83">
                  <c:v>1.0563838376801742</c:v>
                </c:pt>
                <c:pt idx="84">
                  <c:v>1.1867761778480919</c:v>
                </c:pt>
                <c:pt idx="85">
                  <c:v>1.2799135636823187</c:v>
                </c:pt>
                <c:pt idx="86">
                  <c:v>1.0424132298050401</c:v>
                </c:pt>
                <c:pt idx="87">
                  <c:v>1.0424132298050401</c:v>
                </c:pt>
                <c:pt idx="88">
                  <c:v>0.94927584397081322</c:v>
                </c:pt>
                <c:pt idx="89">
                  <c:v>0.87010906601172033</c:v>
                </c:pt>
                <c:pt idx="90">
                  <c:v>1.093638792013865</c:v>
                </c:pt>
                <c:pt idx="91">
                  <c:v>1.3078547794325868</c:v>
                </c:pt>
                <c:pt idx="92">
                  <c:v>1.2473154786403393</c:v>
                </c:pt>
                <c:pt idx="93">
                  <c:v>1.1588349620978238</c:v>
                </c:pt>
                <c:pt idx="94">
                  <c:v>1.1402074849309785</c:v>
                </c:pt>
                <c:pt idx="95">
                  <c:v>1.0098151447630608</c:v>
                </c:pt>
                <c:pt idx="96">
                  <c:v>1.0144720140547721</c:v>
                </c:pt>
                <c:pt idx="97">
                  <c:v>1.1215800077641329</c:v>
                </c:pt>
                <c:pt idx="98">
                  <c:v>1.0051582754713493</c:v>
                </c:pt>
                <c:pt idx="99">
                  <c:v>0.98187392901279269</c:v>
                </c:pt>
                <c:pt idx="100">
                  <c:v>0.99584453688792673</c:v>
                </c:pt>
                <c:pt idx="101">
                  <c:v>1.000501406179638</c:v>
                </c:pt>
                <c:pt idx="102">
                  <c:v>1.3590803416414117</c:v>
                </c:pt>
                <c:pt idx="103">
                  <c:v>0.89805028176198842</c:v>
                </c:pt>
                <c:pt idx="104">
                  <c:v>2.3090816771505263</c:v>
                </c:pt>
                <c:pt idx="105">
                  <c:v>1.1681487006812463</c:v>
                </c:pt>
                <c:pt idx="106">
                  <c:v>0.92599149751225651</c:v>
                </c:pt>
                <c:pt idx="107">
                  <c:v>0.96324645184594726</c:v>
                </c:pt>
                <c:pt idx="108">
                  <c:v>1.0051582754713493</c:v>
                </c:pt>
                <c:pt idx="109">
                  <c:v>0.92133462822054513</c:v>
                </c:pt>
                <c:pt idx="110">
                  <c:v>1.0796681841387308</c:v>
                </c:pt>
                <c:pt idx="111">
                  <c:v>1.391678426683391</c:v>
                </c:pt>
                <c:pt idx="112">
                  <c:v>1.1029525305972876</c:v>
                </c:pt>
                <c:pt idx="113">
                  <c:v>1.3078547794325868</c:v>
                </c:pt>
                <c:pt idx="114">
                  <c:v>1.0470700990967514</c:v>
                </c:pt>
                <c:pt idx="115">
                  <c:v>1.52672763614302</c:v>
                </c:pt>
                <c:pt idx="116">
                  <c:v>1.1681487006812463</c:v>
                </c:pt>
                <c:pt idx="117">
                  <c:v>1.2100605243066487</c:v>
                </c:pt>
                <c:pt idx="118">
                  <c:v>0.99118766759621535</c:v>
                </c:pt>
                <c:pt idx="119">
                  <c:v>1.0330994912216174</c:v>
                </c:pt>
                <c:pt idx="120">
                  <c:v>1.1169231384724216</c:v>
                </c:pt>
                <c:pt idx="121">
                  <c:v>1.065697576263597</c:v>
                </c:pt>
                <c:pt idx="122">
                  <c:v>1.3544234723497004</c:v>
                </c:pt>
                <c:pt idx="123">
                  <c:v>1.540698244018154</c:v>
                </c:pt>
                <c:pt idx="124">
                  <c:v>1.065697576263597</c:v>
                </c:pt>
                <c:pt idx="125">
                  <c:v>1.6152081526855355</c:v>
                </c:pt>
                <c:pt idx="126">
                  <c:v>1.1122662691807104</c:v>
                </c:pt>
                <c:pt idx="127">
                  <c:v>1.228688001473494</c:v>
                </c:pt>
                <c:pt idx="128">
                  <c:v>0.93530523609567917</c:v>
                </c:pt>
                <c:pt idx="129">
                  <c:v>1.0610407069718855</c:v>
                </c:pt>
                <c:pt idx="130">
                  <c:v>1.3590803416414117</c:v>
                </c:pt>
                <c:pt idx="131">
                  <c:v>0.86545219672000906</c:v>
                </c:pt>
                <c:pt idx="132">
                  <c:v>1.6524631070192264</c:v>
                </c:pt>
                <c:pt idx="133">
                  <c:v>1.2938841715574527</c:v>
                </c:pt>
                <c:pt idx="134">
                  <c:v>1.0889819227221536</c:v>
                </c:pt>
                <c:pt idx="135">
                  <c:v>1.4289333810170817</c:v>
                </c:pt>
                <c:pt idx="136">
                  <c:v>1.3544234723497004</c:v>
                </c:pt>
                <c:pt idx="137">
                  <c:v>1.4009921652668136</c:v>
                </c:pt>
                <c:pt idx="138">
                  <c:v>1.2054036550149372</c:v>
                </c:pt>
                <c:pt idx="139">
                  <c:v>1.2659429558071846</c:v>
                </c:pt>
                <c:pt idx="140">
                  <c:v>1.1122662691807104</c:v>
                </c:pt>
                <c:pt idx="141">
                  <c:v>1.3683940802248342</c:v>
                </c:pt>
                <c:pt idx="142">
                  <c:v>1.3171685180160095</c:v>
                </c:pt>
                <c:pt idx="143">
                  <c:v>1.3544234723497004</c:v>
                </c:pt>
                <c:pt idx="144">
                  <c:v>1.4382471196005044</c:v>
                </c:pt>
                <c:pt idx="145">
                  <c:v>1.2892273022657414</c:v>
                </c:pt>
                <c:pt idx="146">
                  <c:v>1.149521223514401</c:v>
                </c:pt>
                <c:pt idx="147">
                  <c:v>1.5500119826015768</c:v>
                </c:pt>
                <c:pt idx="148">
                  <c:v>1.4242765117253704</c:v>
                </c:pt>
                <c:pt idx="149">
                  <c:v>1.7921691857705666</c:v>
                </c:pt>
                <c:pt idx="150">
                  <c:v>1.7130024078114738</c:v>
                </c:pt>
                <c:pt idx="151">
                  <c:v>1.8340810093959687</c:v>
                </c:pt>
                <c:pt idx="152">
                  <c:v>1.5127570282678859</c:v>
                </c:pt>
                <c:pt idx="153">
                  <c:v>1.7223161463948964</c:v>
                </c:pt>
                <c:pt idx="154">
                  <c:v>1.2519723479320506</c:v>
                </c:pt>
                <c:pt idx="155">
                  <c:v>1.4568745967673498</c:v>
                </c:pt>
                <c:pt idx="156">
                  <c:v>1.3963352959751023</c:v>
                </c:pt>
                <c:pt idx="157">
                  <c:v>1.2100605243066487</c:v>
                </c:pt>
                <c:pt idx="158">
                  <c:v>1.4429039888922159</c:v>
                </c:pt>
                <c:pt idx="159">
                  <c:v>1.4894726818093291</c:v>
                </c:pt>
                <c:pt idx="160">
                  <c:v>1.4335902503087932</c:v>
                </c:pt>
                <c:pt idx="161">
                  <c:v>1.2752566943906074</c:v>
                </c:pt>
                <c:pt idx="162">
                  <c:v>1.3870215573916798</c:v>
                </c:pt>
                <c:pt idx="163">
                  <c:v>1.2100605243066487</c:v>
                </c:pt>
                <c:pt idx="164">
                  <c:v>1.4615314660590613</c:v>
                </c:pt>
                <c:pt idx="165">
                  <c:v>1.689718061352917</c:v>
                </c:pt>
                <c:pt idx="166">
                  <c:v>1.4335902503087932</c:v>
                </c:pt>
                <c:pt idx="167">
                  <c:v>1.8899634408965049</c:v>
                </c:pt>
                <c:pt idx="168">
                  <c:v>1.5360413747264428</c:v>
                </c:pt>
                <c:pt idx="169">
                  <c:v>1.4755020739341953</c:v>
                </c:pt>
                <c:pt idx="170">
                  <c:v>1.0889819227221536</c:v>
                </c:pt>
                <c:pt idx="171">
                  <c:v>1.5360413747264428</c:v>
                </c:pt>
                <c:pt idx="172">
                  <c:v>1.619865021977247</c:v>
                </c:pt>
                <c:pt idx="173">
                  <c:v>1.4475608581839272</c:v>
                </c:pt>
                <c:pt idx="174">
                  <c:v>1.7269730156866079</c:v>
                </c:pt>
                <c:pt idx="175">
                  <c:v>1.4755020739341953</c:v>
                </c:pt>
                <c:pt idx="176">
                  <c:v>1.3590803416414117</c:v>
                </c:pt>
                <c:pt idx="177">
                  <c:v>1.3590803416414117</c:v>
                </c:pt>
                <c:pt idx="178">
                  <c:v>1.5034432896844634</c:v>
                </c:pt>
                <c:pt idx="179">
                  <c:v>1.9411890031053298</c:v>
                </c:pt>
                <c:pt idx="180">
                  <c:v>1.540698244018154</c:v>
                </c:pt>
                <c:pt idx="181">
                  <c:v>1.6105512833938243</c:v>
                </c:pt>
                <c:pt idx="182">
                  <c:v>1.5872669369352677</c:v>
                </c:pt>
                <c:pt idx="183">
                  <c:v>1.5546688518932881</c:v>
                </c:pt>
                <c:pt idx="184">
                  <c:v>1.4289333810170817</c:v>
                </c:pt>
                <c:pt idx="185">
                  <c:v>1.6105512833938243</c:v>
                </c:pt>
                <c:pt idx="186">
                  <c:v>1.312511648724298</c:v>
                </c:pt>
                <c:pt idx="187">
                  <c:v>1.2193742628900712</c:v>
                </c:pt>
                <c:pt idx="188">
                  <c:v>1.1029525305972876</c:v>
                </c:pt>
                <c:pt idx="189">
                  <c:v>1.4941295511010406</c:v>
                </c:pt>
                <c:pt idx="190">
                  <c:v>1.228688001473494</c:v>
                </c:pt>
                <c:pt idx="191">
                  <c:v>1.2799135636823187</c:v>
                </c:pt>
                <c:pt idx="192">
                  <c:v>1.3497666030579889</c:v>
                </c:pt>
                <c:pt idx="193">
                  <c:v>1.3078547794325868</c:v>
                </c:pt>
                <c:pt idx="194">
                  <c:v>1.1448643542226897</c:v>
                </c:pt>
                <c:pt idx="195">
                  <c:v>1.6943749306446285</c:v>
                </c:pt>
                <c:pt idx="196">
                  <c:v>1.8899634408965049</c:v>
                </c:pt>
                <c:pt idx="197">
                  <c:v>1.7083455385197626</c:v>
                </c:pt>
                <c:pt idx="198">
                  <c:v>1.3171685180160095</c:v>
                </c:pt>
                <c:pt idx="199">
                  <c:v>1.8154535322291234</c:v>
                </c:pt>
                <c:pt idx="200">
                  <c:v>1.2892273022657414</c:v>
                </c:pt>
                <c:pt idx="201">
                  <c:v>1.2566292172237621</c:v>
                </c:pt>
                <c:pt idx="202">
                  <c:v>2.1600618598157628</c:v>
                </c:pt>
                <c:pt idx="203">
                  <c:v>1.5826100676435562</c:v>
                </c:pt>
                <c:pt idx="204">
                  <c:v>1.3683940802248342</c:v>
                </c:pt>
                <c:pt idx="205">
                  <c:v>1.5127570282678859</c:v>
                </c:pt>
                <c:pt idx="206">
                  <c:v>1.4382471196005044</c:v>
                </c:pt>
                <c:pt idx="207">
                  <c:v>1.0796681841387308</c:v>
                </c:pt>
                <c:pt idx="208">
                  <c:v>1.3171685180160095</c:v>
                </c:pt>
                <c:pt idx="209">
                  <c:v>1.52672763614302</c:v>
                </c:pt>
                <c:pt idx="210">
                  <c:v>1.0982956613055763</c:v>
                </c:pt>
                <c:pt idx="211">
                  <c:v>2.3416797621925056</c:v>
                </c:pt>
                <c:pt idx="212">
                  <c:v>1.1774624392646691</c:v>
                </c:pt>
                <c:pt idx="213">
                  <c:v>1.6990317999363398</c:v>
                </c:pt>
                <c:pt idx="214">
                  <c:v>1.3031979101408755</c:v>
                </c:pt>
                <c:pt idx="215">
                  <c:v>1.470845204642484</c:v>
                </c:pt>
                <c:pt idx="216">
                  <c:v>3.3848184835358466</c:v>
                </c:pt>
                <c:pt idx="217">
                  <c:v>1.2100605243066487</c:v>
                </c:pt>
                <c:pt idx="218">
                  <c:v>1.5732963290601334</c:v>
                </c:pt>
                <c:pt idx="219">
                  <c:v>1.4475608581839272</c:v>
                </c:pt>
                <c:pt idx="220">
                  <c:v>1.7968260550622781</c:v>
                </c:pt>
                <c:pt idx="221">
                  <c:v>1.2892273022657414</c:v>
                </c:pt>
                <c:pt idx="222">
                  <c:v>1.8946203101882162</c:v>
                </c:pt>
                <c:pt idx="223">
                  <c:v>2.1507481212323403</c:v>
                </c:pt>
                <c:pt idx="224">
                  <c:v>1.0470700990967514</c:v>
                </c:pt>
                <c:pt idx="225">
                  <c:v>1.2054036550149372</c:v>
                </c:pt>
                <c:pt idx="226">
                  <c:v>1.3544234723497004</c:v>
                </c:pt>
                <c:pt idx="227">
                  <c:v>0.91202088963712247</c:v>
                </c:pt>
                <c:pt idx="228">
                  <c:v>1.8014829243539894</c:v>
                </c:pt>
                <c:pt idx="229">
                  <c:v>2.0576107353981135</c:v>
                </c:pt>
                <c:pt idx="230">
                  <c:v>1.1215800077641329</c:v>
                </c:pt>
                <c:pt idx="231">
                  <c:v>1.3404528644745661</c:v>
                </c:pt>
                <c:pt idx="232">
                  <c:v>1.619865021977247</c:v>
                </c:pt>
                <c:pt idx="233">
                  <c:v>1.5546688518932881</c:v>
                </c:pt>
                <c:pt idx="234">
                  <c:v>2.2718267228168352</c:v>
                </c:pt>
                <c:pt idx="235">
                  <c:v>1.3311391258911436</c:v>
                </c:pt>
                <c:pt idx="236">
                  <c:v>1.997071434605866</c:v>
                </c:pt>
                <c:pt idx="237">
                  <c:v>1.1541780928061125</c:v>
                </c:pt>
                <c:pt idx="238">
                  <c:v>1.0889819227221536</c:v>
                </c:pt>
                <c:pt idx="239">
                  <c:v>1.4894726818093291</c:v>
                </c:pt>
                <c:pt idx="240">
                  <c:v>1.8620222251462368</c:v>
                </c:pt>
                <c:pt idx="241">
                  <c:v>1.7595711007285872</c:v>
                </c:pt>
                <c:pt idx="242">
                  <c:v>1.3264822565994323</c:v>
                </c:pt>
                <c:pt idx="243">
                  <c:v>1.8433947479793915</c:v>
                </c:pt>
                <c:pt idx="244">
                  <c:v>1.093638792013865</c:v>
                </c:pt>
                <c:pt idx="245">
                  <c:v>1.4522177274756385</c:v>
                </c:pt>
                <c:pt idx="246">
                  <c:v>1.4894726818093291</c:v>
                </c:pt>
                <c:pt idx="247">
                  <c:v>1.377707818808257</c:v>
                </c:pt>
                <c:pt idx="248">
                  <c:v>1.3451097337662776</c:v>
                </c:pt>
                <c:pt idx="249">
                  <c:v>1.3637372109331229</c:v>
                </c:pt>
                <c:pt idx="250">
                  <c:v>1.149521223514401</c:v>
                </c:pt>
                <c:pt idx="251">
                  <c:v>0.9772170597210813</c:v>
                </c:pt>
                <c:pt idx="252">
                  <c:v>1.3311391258911436</c:v>
                </c:pt>
                <c:pt idx="253">
                  <c:v>1.3637372109331229</c:v>
                </c:pt>
                <c:pt idx="254">
                  <c:v>1.4848158125176179</c:v>
                </c:pt>
                <c:pt idx="255">
                  <c:v>1.9272183952301956</c:v>
                </c:pt>
                <c:pt idx="256">
                  <c:v>1.2892273022657414</c:v>
                </c:pt>
                <c:pt idx="257">
                  <c:v>1.8107966629374119</c:v>
                </c:pt>
                <c:pt idx="258">
                  <c:v>1.5313845054347315</c:v>
                </c:pt>
                <c:pt idx="259">
                  <c:v>1.8806497023130824</c:v>
                </c:pt>
                <c:pt idx="260">
                  <c:v>1.3870215573916798</c:v>
                </c:pt>
                <c:pt idx="261">
                  <c:v>1.3451097337662776</c:v>
                </c:pt>
                <c:pt idx="262">
                  <c:v>1.3031979101408755</c:v>
                </c:pt>
                <c:pt idx="263">
                  <c:v>1.391678426683391</c:v>
                </c:pt>
                <c:pt idx="264">
                  <c:v>1.163491831389535</c:v>
                </c:pt>
                <c:pt idx="265">
                  <c:v>1.4801589432259066</c:v>
                </c:pt>
                <c:pt idx="266">
                  <c:v>1.1681487006812463</c:v>
                </c:pt>
                <c:pt idx="267">
                  <c:v>1.1821193085563806</c:v>
                </c:pt>
                <c:pt idx="268">
                  <c:v>1.2799135636823187</c:v>
                </c:pt>
                <c:pt idx="269">
                  <c:v>1.0191288833464833</c:v>
                </c:pt>
                <c:pt idx="270">
                  <c:v>1.3311391258911436</c:v>
                </c:pt>
                <c:pt idx="271">
                  <c:v>1.3870215573916798</c:v>
                </c:pt>
                <c:pt idx="272">
                  <c:v>1.3264822565994323</c:v>
                </c:pt>
                <c:pt idx="273">
                  <c:v>1.3171685180160095</c:v>
                </c:pt>
                <c:pt idx="274">
                  <c:v>1.242658609348628</c:v>
                </c:pt>
                <c:pt idx="275">
                  <c:v>1.2193742628900712</c:v>
                </c:pt>
                <c:pt idx="276">
                  <c:v>1.1821193085563806</c:v>
                </c:pt>
                <c:pt idx="277">
                  <c:v>1.3963352959751023</c:v>
                </c:pt>
                <c:pt idx="278">
                  <c:v>1.2752566943906074</c:v>
                </c:pt>
                <c:pt idx="279">
                  <c:v>1.2892273022657414</c:v>
                </c:pt>
              </c:numCache>
            </c:numRef>
          </c:xVal>
          <c:yVal>
            <c:numRef>
              <c:f>'Part 2'!$N$4:$N$283</c:f>
              <c:numCache>
                <c:formatCode>0.00</c:formatCode>
                <c:ptCount val="280"/>
                <c:pt idx="0">
                  <c:v>-0.23020748493097842</c:v>
                </c:pt>
                <c:pt idx="1">
                  <c:v>8.8860874108856347E-2</c:v>
                </c:pt>
                <c:pt idx="2">
                  <c:v>1.139400174901104</c:v>
                </c:pt>
                <c:pt idx="3">
                  <c:v>-0.77123754481040152</c:v>
                </c:pt>
                <c:pt idx="4">
                  <c:v>0.95694905048345458</c:v>
                </c:pt>
                <c:pt idx="5">
                  <c:v>0.57792923314869138</c:v>
                </c:pt>
                <c:pt idx="6">
                  <c:v>-0.69564903455852511</c:v>
                </c:pt>
                <c:pt idx="7">
                  <c:v>-1.4255020739341953</c:v>
                </c:pt>
                <c:pt idx="8">
                  <c:v>-0.26550207393419534</c:v>
                </c:pt>
                <c:pt idx="9">
                  <c:v>0.11636120798613492</c:v>
                </c:pt>
                <c:pt idx="10">
                  <c:v>-0.47662921722376206</c:v>
                </c:pt>
                <c:pt idx="11">
                  <c:v>0.72665512923479469</c:v>
                </c:pt>
                <c:pt idx="12">
                  <c:v>-0.14466885189328815</c:v>
                </c:pt>
                <c:pt idx="13">
                  <c:v>0.50572348827462954</c:v>
                </c:pt>
                <c:pt idx="14">
                  <c:v>1.1967036709398666</c:v>
                </c:pt>
                <c:pt idx="15">
                  <c:v>0.43003789461260955</c:v>
                </c:pt>
                <c:pt idx="16">
                  <c:v>-0.78471739359836001</c:v>
                </c:pt>
                <c:pt idx="17">
                  <c:v>2.5339586252735575</c:v>
                </c:pt>
                <c:pt idx="18">
                  <c:v>-0.19388417155745263</c:v>
                </c:pt>
                <c:pt idx="19">
                  <c:v>0.40788069144361949</c:v>
                </c:pt>
                <c:pt idx="20">
                  <c:v>-0.2362368770558444</c:v>
                </c:pt>
                <c:pt idx="21">
                  <c:v>-0.30760939988899882</c:v>
                </c:pt>
                <c:pt idx="22">
                  <c:v>-0.20790332113765864</c:v>
                </c:pt>
                <c:pt idx="23">
                  <c:v>-0.17030590385023636</c:v>
                </c:pt>
                <c:pt idx="24">
                  <c:v>0.84650816861046474</c:v>
                </c:pt>
                <c:pt idx="25">
                  <c:v>-0.20937426289007122</c:v>
                </c:pt>
                <c:pt idx="26">
                  <c:v>1.0419982599430833</c:v>
                </c:pt>
                <c:pt idx="27">
                  <c:v>-0.20128608651547331</c:v>
                </c:pt>
                <c:pt idx="28">
                  <c:v>2.9006499224071725E-2</c:v>
                </c:pt>
                <c:pt idx="29">
                  <c:v>-0.20731547864033928</c:v>
                </c:pt>
                <c:pt idx="30">
                  <c:v>-2.3737210933122865E-2</c:v>
                </c:pt>
                <c:pt idx="31">
                  <c:v>-1.1063352959751023</c:v>
                </c:pt>
                <c:pt idx="32">
                  <c:v>-0.28236468809996818</c:v>
                </c:pt>
                <c:pt idx="33">
                  <c:v>-1.1214330471398031</c:v>
                </c:pt>
                <c:pt idx="34">
                  <c:v>2.319547135525434</c:v>
                </c:pt>
                <c:pt idx="35">
                  <c:v>2.0199880173984228</c:v>
                </c:pt>
                <c:pt idx="36">
                  <c:v>0.30253756073533089</c:v>
                </c:pt>
                <c:pt idx="37">
                  <c:v>-0.34648225659943233</c:v>
                </c:pt>
                <c:pt idx="38">
                  <c:v>-0.14398259047671091</c:v>
                </c:pt>
                <c:pt idx="39">
                  <c:v>0.10709601110778411</c:v>
                </c:pt>
                <c:pt idx="40">
                  <c:v>0.23464488669013472</c:v>
                </c:pt>
                <c:pt idx="41">
                  <c:v>-0.72976660305798891</c:v>
                </c:pt>
                <c:pt idx="42">
                  <c:v>-0.12986502197724703</c:v>
                </c:pt>
                <c:pt idx="43">
                  <c:v>-0.22143304713980316</c:v>
                </c:pt>
                <c:pt idx="44">
                  <c:v>0.61189984102382544</c:v>
                </c:pt>
                <c:pt idx="45">
                  <c:v>-0.23760939988899887</c:v>
                </c:pt>
                <c:pt idx="46">
                  <c:v>0.55611582844254737</c:v>
                </c:pt>
                <c:pt idx="47">
                  <c:v>-0.99040432276949453</c:v>
                </c:pt>
                <c:pt idx="48">
                  <c:v>-0.76197368344116523</c:v>
                </c:pt>
                <c:pt idx="49">
                  <c:v>-6.8590918063350381E-2</c:v>
                </c:pt>
                <c:pt idx="50">
                  <c:v>1.5738116646492275</c:v>
                </c:pt>
                <c:pt idx="51">
                  <c:v>-1.8073653558545255</c:v>
                </c:pt>
                <c:pt idx="52">
                  <c:v>-0.21334487076520525</c:v>
                </c:pt>
                <c:pt idx="53">
                  <c:v>-0.2348643542226897</c:v>
                </c:pt>
                <c:pt idx="54">
                  <c:v>0.26145895915083583</c:v>
                </c:pt>
                <c:pt idx="55">
                  <c:v>2.54513564577731</c:v>
                </c:pt>
                <c:pt idx="56">
                  <c:v>-4.7315478640339359E-2</c:v>
                </c:pt>
                <c:pt idx="57">
                  <c:v>-0.19922730226574137</c:v>
                </c:pt>
                <c:pt idx="58">
                  <c:v>-3.9080341641411609E-2</c:v>
                </c:pt>
                <c:pt idx="59">
                  <c:v>-0.18510973376627771</c:v>
                </c:pt>
                <c:pt idx="60">
                  <c:v>0.84832157331660918</c:v>
                </c:pt>
                <c:pt idx="61">
                  <c:v>-0.15618833535077248</c:v>
                </c:pt>
                <c:pt idx="62">
                  <c:v>-0.66800174005691659</c:v>
                </c:pt>
                <c:pt idx="63">
                  <c:v>-0.14672763614302009</c:v>
                </c:pt>
                <c:pt idx="64">
                  <c:v>-0.16236468809996829</c:v>
                </c:pt>
                <c:pt idx="65">
                  <c:v>0.49694905048345461</c:v>
                </c:pt>
                <c:pt idx="66">
                  <c:v>2.2295471355254337</c:v>
                </c:pt>
                <c:pt idx="67">
                  <c:v>-0.41251164872429802</c:v>
                </c:pt>
                <c:pt idx="68">
                  <c:v>-0.18167842668339107</c:v>
                </c:pt>
                <c:pt idx="69">
                  <c:v>-0.49035444555530827</c:v>
                </c:pt>
                <c:pt idx="70">
                  <c:v>0.28905637643825788</c:v>
                </c:pt>
                <c:pt idx="71">
                  <c:v>-0.52417809280611249</c:v>
                </c:pt>
                <c:pt idx="72">
                  <c:v>-0.20059982509889607</c:v>
                </c:pt>
                <c:pt idx="73">
                  <c:v>-0.46226626918071034</c:v>
                </c:pt>
                <c:pt idx="74">
                  <c:v>1.2176838536051036</c:v>
                </c:pt>
                <c:pt idx="75">
                  <c:v>-0.19922730226574137</c:v>
                </c:pt>
                <c:pt idx="76">
                  <c:v>-0.28064836680396776</c:v>
                </c:pt>
                <c:pt idx="77">
                  <c:v>7.4596344985062846E-2</c:v>
                </c:pt>
                <c:pt idx="78">
                  <c:v>-0.28873654317856579</c:v>
                </c:pt>
                <c:pt idx="79">
                  <c:v>-0.27256019042936996</c:v>
                </c:pt>
                <c:pt idx="80">
                  <c:v>1.1129299009032487</c:v>
                </c:pt>
                <c:pt idx="81">
                  <c:v>-0.21403113218178249</c:v>
                </c:pt>
                <c:pt idx="82">
                  <c:v>0.45925321427677401</c:v>
                </c:pt>
                <c:pt idx="83">
                  <c:v>-0.35638383768017423</c:v>
                </c:pt>
                <c:pt idx="84">
                  <c:v>0.59322382215190816</c:v>
                </c:pt>
                <c:pt idx="85">
                  <c:v>-1.1599135636823186</c:v>
                </c:pt>
                <c:pt idx="86">
                  <c:v>-0.15241322980504013</c:v>
                </c:pt>
                <c:pt idx="87">
                  <c:v>-0.66241322980504014</c:v>
                </c:pt>
                <c:pt idx="88">
                  <c:v>0.85072415602918683</c:v>
                </c:pt>
                <c:pt idx="89">
                  <c:v>-0.46010906601172036</c:v>
                </c:pt>
                <c:pt idx="90">
                  <c:v>-0.71363879201386504</c:v>
                </c:pt>
                <c:pt idx="91">
                  <c:v>-0.19785477943258667</c:v>
                </c:pt>
                <c:pt idx="92">
                  <c:v>-0.20731547864033928</c:v>
                </c:pt>
                <c:pt idx="93">
                  <c:v>0.39116503790217627</c:v>
                </c:pt>
                <c:pt idx="94">
                  <c:v>0.5597925150690215</c:v>
                </c:pt>
                <c:pt idx="95">
                  <c:v>4.0184855236939265E-2</c:v>
                </c:pt>
                <c:pt idx="96">
                  <c:v>-0.16447201405477208</c:v>
                </c:pt>
                <c:pt idx="97">
                  <c:v>1.2684199922358672</c:v>
                </c:pt>
                <c:pt idx="98">
                  <c:v>-0.56515827547134934</c:v>
                </c:pt>
                <c:pt idx="99">
                  <c:v>-0.26187392901279272</c:v>
                </c:pt>
                <c:pt idx="100">
                  <c:v>-0.26584453688792675</c:v>
                </c:pt>
                <c:pt idx="101">
                  <c:v>-0.240501406179638</c:v>
                </c:pt>
                <c:pt idx="102">
                  <c:v>-0.18908034164141174</c:v>
                </c:pt>
                <c:pt idx="103">
                  <c:v>1.9497182380115996E-3</c:v>
                </c:pt>
                <c:pt idx="104">
                  <c:v>2.0918322849473814E-2</c:v>
                </c:pt>
                <c:pt idx="105">
                  <c:v>1.4918512993187538</c:v>
                </c:pt>
                <c:pt idx="106">
                  <c:v>0.27400850248774344</c:v>
                </c:pt>
                <c:pt idx="107">
                  <c:v>0.14675354815405284</c:v>
                </c:pt>
                <c:pt idx="108">
                  <c:v>-0.56515827547134934</c:v>
                </c:pt>
                <c:pt idx="109">
                  <c:v>-0.60133462822054518</c:v>
                </c:pt>
                <c:pt idx="110">
                  <c:v>-0.29966818413873075</c:v>
                </c:pt>
                <c:pt idx="111">
                  <c:v>-0.18167842668339107</c:v>
                </c:pt>
                <c:pt idx="112">
                  <c:v>1.3470474694027126</c:v>
                </c:pt>
                <c:pt idx="113">
                  <c:v>-0.30785477943258677</c:v>
                </c:pt>
                <c:pt idx="114">
                  <c:v>-0.49707009909675137</c:v>
                </c:pt>
                <c:pt idx="115">
                  <c:v>-0.63672763614301997</c:v>
                </c:pt>
                <c:pt idx="116">
                  <c:v>-0.95814870068124636</c:v>
                </c:pt>
                <c:pt idx="117">
                  <c:v>-0.22006052430664869</c:v>
                </c:pt>
                <c:pt idx="118">
                  <c:v>0.20881233240378461</c:v>
                </c:pt>
                <c:pt idx="119">
                  <c:v>0.74690050877838265</c:v>
                </c:pt>
                <c:pt idx="120">
                  <c:v>0.15307686152757838</c:v>
                </c:pt>
                <c:pt idx="121">
                  <c:v>-0.34569757626359698</c:v>
                </c:pt>
                <c:pt idx="122">
                  <c:v>0.63557652765029959</c:v>
                </c:pt>
                <c:pt idx="123">
                  <c:v>-0.25069824401815399</c:v>
                </c:pt>
                <c:pt idx="124">
                  <c:v>1.1743024237364033</c:v>
                </c:pt>
                <c:pt idx="125">
                  <c:v>-1.4352081526855356</c:v>
                </c:pt>
                <c:pt idx="126">
                  <c:v>-0.18226626918071032</c:v>
                </c:pt>
                <c:pt idx="127">
                  <c:v>0.261311998526506</c:v>
                </c:pt>
                <c:pt idx="128">
                  <c:v>-0.27530523609567914</c:v>
                </c:pt>
                <c:pt idx="129">
                  <c:v>-0.25104070697188541</c:v>
                </c:pt>
                <c:pt idx="130">
                  <c:v>-0.12908034164141169</c:v>
                </c:pt>
                <c:pt idx="131">
                  <c:v>-0.76545219672000908</c:v>
                </c:pt>
                <c:pt idx="132">
                  <c:v>0.50753689298077376</c:v>
                </c:pt>
                <c:pt idx="133">
                  <c:v>-0.35388417155745278</c:v>
                </c:pt>
                <c:pt idx="134">
                  <c:v>-0.23898192272215357</c:v>
                </c:pt>
                <c:pt idx="135">
                  <c:v>-0.69893338101708169</c:v>
                </c:pt>
                <c:pt idx="136">
                  <c:v>-0.18442347234970047</c:v>
                </c:pt>
                <c:pt idx="137">
                  <c:v>-0.52099216526681358</c:v>
                </c:pt>
                <c:pt idx="138">
                  <c:v>0.19459634498506273</c:v>
                </c:pt>
                <c:pt idx="139">
                  <c:v>-0.54594295580718466</c:v>
                </c:pt>
                <c:pt idx="140">
                  <c:v>-0.25226626918071038</c:v>
                </c:pt>
                <c:pt idx="141">
                  <c:v>-0.38839408022483424</c:v>
                </c:pt>
                <c:pt idx="142">
                  <c:v>-0.19716851801600943</c:v>
                </c:pt>
                <c:pt idx="143">
                  <c:v>0.2755765276502995</c:v>
                </c:pt>
                <c:pt idx="144">
                  <c:v>0.53175288039949553</c:v>
                </c:pt>
                <c:pt idx="145">
                  <c:v>-0.14922730226574155</c:v>
                </c:pt>
                <c:pt idx="146">
                  <c:v>-0.22952122351440096</c:v>
                </c:pt>
                <c:pt idx="147">
                  <c:v>1.1699880173984234</c:v>
                </c:pt>
                <c:pt idx="148">
                  <c:v>0.63572348827462966</c:v>
                </c:pt>
                <c:pt idx="149">
                  <c:v>-0.68216918577056651</c:v>
                </c:pt>
                <c:pt idx="150">
                  <c:v>1.6997592188526145E-2</c:v>
                </c:pt>
                <c:pt idx="151">
                  <c:v>-8.4081009395968742E-2</c:v>
                </c:pt>
                <c:pt idx="152">
                  <c:v>7.7242971732114141E-2</c:v>
                </c:pt>
                <c:pt idx="153">
                  <c:v>-0.10231614639489628</c:v>
                </c:pt>
                <c:pt idx="154">
                  <c:v>-0.56197234793205064</c:v>
                </c:pt>
                <c:pt idx="155">
                  <c:v>-0.16687459676734973</c:v>
                </c:pt>
                <c:pt idx="156">
                  <c:v>2.2736647040248976</c:v>
                </c:pt>
                <c:pt idx="157">
                  <c:v>4.9939475693351332E-2</c:v>
                </c:pt>
                <c:pt idx="158">
                  <c:v>-0.23290398889221597</c:v>
                </c:pt>
                <c:pt idx="159">
                  <c:v>-6.9472681809329195E-2</c:v>
                </c:pt>
                <c:pt idx="160">
                  <c:v>1.786409749691207</c:v>
                </c:pt>
                <c:pt idx="161">
                  <c:v>2.4743305609392641E-2</c:v>
                </c:pt>
                <c:pt idx="162">
                  <c:v>-0.1770215573916798</c:v>
                </c:pt>
                <c:pt idx="163">
                  <c:v>-0.70006052430664867</c:v>
                </c:pt>
                <c:pt idx="164">
                  <c:v>-0.31153146605906135</c:v>
                </c:pt>
                <c:pt idx="165">
                  <c:v>-1.2597180613529171</c:v>
                </c:pt>
                <c:pt idx="166">
                  <c:v>-0.16359025030879315</c:v>
                </c:pt>
                <c:pt idx="167">
                  <c:v>-0.54996344089650484</c:v>
                </c:pt>
                <c:pt idx="168">
                  <c:v>2.3958625273557299E-2</c:v>
                </c:pt>
                <c:pt idx="169">
                  <c:v>-0.45550207393419528</c:v>
                </c:pt>
                <c:pt idx="170">
                  <c:v>-0.22898192272215356</c:v>
                </c:pt>
                <c:pt idx="171">
                  <c:v>-0.39604137472644285</c:v>
                </c:pt>
                <c:pt idx="172">
                  <c:v>-0.14986502197724705</c:v>
                </c:pt>
                <c:pt idx="173">
                  <c:v>-0.56756085818392721</c:v>
                </c:pt>
                <c:pt idx="174">
                  <c:v>5.3026984313392145E-2</c:v>
                </c:pt>
                <c:pt idx="175">
                  <c:v>-0.15550207393419524</c:v>
                </c:pt>
                <c:pt idx="176">
                  <c:v>-0.18908034164141174</c:v>
                </c:pt>
                <c:pt idx="177">
                  <c:v>-0.66908034164141172</c:v>
                </c:pt>
                <c:pt idx="178">
                  <c:v>-0.1534432896844633</c:v>
                </c:pt>
                <c:pt idx="179">
                  <c:v>-0.84118900310532974</c:v>
                </c:pt>
                <c:pt idx="180">
                  <c:v>0.67930175598184617</c:v>
                </c:pt>
                <c:pt idx="181">
                  <c:v>-0.13055128339382427</c:v>
                </c:pt>
                <c:pt idx="182">
                  <c:v>-0.1372669369352677</c:v>
                </c:pt>
                <c:pt idx="183">
                  <c:v>-1.4668851893288037E-2</c:v>
                </c:pt>
                <c:pt idx="184">
                  <c:v>0.50106661898291827</c:v>
                </c:pt>
                <c:pt idx="185">
                  <c:v>-0.13055128339382427</c:v>
                </c:pt>
                <c:pt idx="186">
                  <c:v>-0.19251164872429793</c:v>
                </c:pt>
                <c:pt idx="187">
                  <c:v>-0.20937426289007122</c:v>
                </c:pt>
                <c:pt idx="188">
                  <c:v>0.51704746940271251</c:v>
                </c:pt>
                <c:pt idx="189">
                  <c:v>-0.21412955110104059</c:v>
                </c:pt>
                <c:pt idx="190">
                  <c:v>-0.20868800147349398</c:v>
                </c:pt>
                <c:pt idx="191">
                  <c:v>-0.19991356368231861</c:v>
                </c:pt>
                <c:pt idx="192">
                  <c:v>-0.18976660305798898</c:v>
                </c:pt>
                <c:pt idx="193">
                  <c:v>-0.7178547794325868</c:v>
                </c:pt>
                <c:pt idx="194">
                  <c:v>0.40513564577731032</c:v>
                </c:pt>
                <c:pt idx="195">
                  <c:v>-1.1643749306446285</c:v>
                </c:pt>
                <c:pt idx="196">
                  <c:v>-6.9963440896504858E-2</c:v>
                </c:pt>
                <c:pt idx="197">
                  <c:v>-0.19834553851976255</c:v>
                </c:pt>
                <c:pt idx="198">
                  <c:v>1.3228314819839906</c:v>
                </c:pt>
                <c:pt idx="199">
                  <c:v>-8.5453532229123441E-2</c:v>
                </c:pt>
                <c:pt idx="200">
                  <c:v>0.31077269773425864</c:v>
                </c:pt>
                <c:pt idx="201">
                  <c:v>0.39337078277623783</c:v>
                </c:pt>
                <c:pt idx="202">
                  <c:v>-6.1859815762677073E-5</c:v>
                </c:pt>
                <c:pt idx="203">
                  <c:v>-0.32261006764355615</c:v>
                </c:pt>
                <c:pt idx="204">
                  <c:v>-4.8394080224834157E-2</c:v>
                </c:pt>
                <c:pt idx="205">
                  <c:v>-0.25275702826788593</c:v>
                </c:pt>
                <c:pt idx="206">
                  <c:v>-1.0882471196005046</c:v>
                </c:pt>
                <c:pt idx="207">
                  <c:v>-0.68966818413873077</c:v>
                </c:pt>
                <c:pt idx="208">
                  <c:v>-0.19716851801600943</c:v>
                </c:pt>
                <c:pt idx="209">
                  <c:v>2.9732723638569798</c:v>
                </c:pt>
                <c:pt idx="210">
                  <c:v>-0.23829566130557633</c:v>
                </c:pt>
                <c:pt idx="211">
                  <c:v>-0.27167976219250578</c:v>
                </c:pt>
                <c:pt idx="212">
                  <c:v>0.8325375607353307</c:v>
                </c:pt>
                <c:pt idx="213">
                  <c:v>-0.10903179993633971</c:v>
                </c:pt>
                <c:pt idx="214">
                  <c:v>-0.1931979101408754</c:v>
                </c:pt>
                <c:pt idx="215">
                  <c:v>0.70915479535751613</c:v>
                </c:pt>
                <c:pt idx="216">
                  <c:v>0.25518151646415355</c:v>
                </c:pt>
                <c:pt idx="217">
                  <c:v>0.19993947569335124</c:v>
                </c:pt>
                <c:pt idx="218">
                  <c:v>-0.13329632906013344</c:v>
                </c:pt>
                <c:pt idx="219">
                  <c:v>-0.16756085818392719</c:v>
                </c:pt>
                <c:pt idx="220">
                  <c:v>-8.682605506227814E-2</c:v>
                </c:pt>
                <c:pt idx="221">
                  <c:v>0.32077269773425865</c:v>
                </c:pt>
                <c:pt idx="222">
                  <c:v>0.49537968981178393</c:v>
                </c:pt>
                <c:pt idx="223">
                  <c:v>-1.0748121232340146E-2</c:v>
                </c:pt>
                <c:pt idx="224">
                  <c:v>-0.24707009909675137</c:v>
                </c:pt>
                <c:pt idx="225">
                  <c:v>-1.1254036550149371</c:v>
                </c:pt>
                <c:pt idx="226">
                  <c:v>-0.47442347234970039</c:v>
                </c:pt>
                <c:pt idx="227">
                  <c:v>-0.28202088963712246</c:v>
                </c:pt>
                <c:pt idx="228">
                  <c:v>1.5485170756460107</c:v>
                </c:pt>
                <c:pt idx="229">
                  <c:v>-6.7610735398113464E-2</c:v>
                </c:pt>
                <c:pt idx="230">
                  <c:v>-0.13158000776413292</c:v>
                </c:pt>
                <c:pt idx="231">
                  <c:v>-0.19045286447456622</c:v>
                </c:pt>
                <c:pt idx="232">
                  <c:v>-0.12986502197724703</c:v>
                </c:pt>
                <c:pt idx="233">
                  <c:v>0.30533114810671202</c:v>
                </c:pt>
                <c:pt idx="234">
                  <c:v>1.817327718316486E-2</c:v>
                </c:pt>
                <c:pt idx="235">
                  <c:v>-0.36113912589114361</c:v>
                </c:pt>
                <c:pt idx="236">
                  <c:v>0.99292856539413421</c:v>
                </c:pt>
                <c:pt idx="237">
                  <c:v>0.43582190719388758</c:v>
                </c:pt>
                <c:pt idx="238">
                  <c:v>-0.23898192272215357</c:v>
                </c:pt>
                <c:pt idx="239">
                  <c:v>-0.11947268180932902</c:v>
                </c:pt>
                <c:pt idx="240">
                  <c:v>0.25797777485376328</c:v>
                </c:pt>
                <c:pt idx="241">
                  <c:v>-9.9571100728587325E-2</c:v>
                </c:pt>
                <c:pt idx="242">
                  <c:v>-0.18648225659943241</c:v>
                </c:pt>
                <c:pt idx="243">
                  <c:v>-0.48339474797939141</c:v>
                </c:pt>
                <c:pt idx="244">
                  <c:v>6.6361207986134874E-2</c:v>
                </c:pt>
                <c:pt idx="245">
                  <c:v>-0.16221772747563845</c:v>
                </c:pt>
                <c:pt idx="246">
                  <c:v>-0.15947268180932905</c:v>
                </c:pt>
                <c:pt idx="247">
                  <c:v>-0.17770781880825703</c:v>
                </c:pt>
                <c:pt idx="248">
                  <c:v>-1.0451097337662776</c:v>
                </c:pt>
                <c:pt idx="249">
                  <c:v>-0.423737210933123</c:v>
                </c:pt>
                <c:pt idx="250">
                  <c:v>0.32047877648559897</c:v>
                </c:pt>
                <c:pt idx="251">
                  <c:v>-0.26721705972108134</c:v>
                </c:pt>
                <c:pt idx="252">
                  <c:v>-0.21113912589114348</c:v>
                </c:pt>
                <c:pt idx="253">
                  <c:v>-0.18373721093312301</c:v>
                </c:pt>
                <c:pt idx="254">
                  <c:v>-0.22481581251761784</c:v>
                </c:pt>
                <c:pt idx="255">
                  <c:v>0.11278160476980448</c:v>
                </c:pt>
                <c:pt idx="256">
                  <c:v>-0.19922730226574137</c:v>
                </c:pt>
                <c:pt idx="257">
                  <c:v>-9.0796662937411954E-2</c:v>
                </c:pt>
                <c:pt idx="258">
                  <c:v>0.28861549456526858</c:v>
                </c:pt>
                <c:pt idx="259">
                  <c:v>-0.33064970231308233</c:v>
                </c:pt>
                <c:pt idx="260">
                  <c:v>5.2978442608320186E-2</c:v>
                </c:pt>
                <c:pt idx="261">
                  <c:v>0.46489026623372243</c:v>
                </c:pt>
                <c:pt idx="262">
                  <c:v>-0.1931979101408754</c:v>
                </c:pt>
                <c:pt idx="263">
                  <c:v>-0.18167842668339107</c:v>
                </c:pt>
                <c:pt idx="264">
                  <c:v>1.5665081686104649</c:v>
                </c:pt>
                <c:pt idx="265">
                  <c:v>-0.16015894322590651</c:v>
                </c:pt>
                <c:pt idx="266">
                  <c:v>-0.22814870068124637</c:v>
                </c:pt>
                <c:pt idx="267">
                  <c:v>-0.22211930855638062</c:v>
                </c:pt>
                <c:pt idx="268">
                  <c:v>0.86008643631768145</c:v>
                </c:pt>
                <c:pt idx="269">
                  <c:v>0.75087111665351669</c:v>
                </c:pt>
                <c:pt idx="270">
                  <c:v>0.17886087410885643</c:v>
                </c:pt>
                <c:pt idx="271">
                  <c:v>5.2978442608320186E-2</c:v>
                </c:pt>
                <c:pt idx="272">
                  <c:v>0.59351774340056762</c:v>
                </c:pt>
                <c:pt idx="273">
                  <c:v>-1.0971685180160096</c:v>
                </c:pt>
                <c:pt idx="274">
                  <c:v>0.51734139065137197</c:v>
                </c:pt>
                <c:pt idx="275">
                  <c:v>-0.34937426289007123</c:v>
                </c:pt>
                <c:pt idx="276">
                  <c:v>-1.0921193085563805</c:v>
                </c:pt>
                <c:pt idx="277">
                  <c:v>0.4736647040248978</c:v>
                </c:pt>
                <c:pt idx="278">
                  <c:v>-0.20525669439060734</c:v>
                </c:pt>
                <c:pt idx="279">
                  <c:v>-0.19922730226574137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2-4D66-9E55-55B83ABD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8048"/>
        <c:axId val="585642312"/>
      </c:scatterChart>
      <c:valAx>
        <c:axId val="5856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</a:t>
                </a:r>
                <a:r>
                  <a:rPr lang="en-IN" baseline="0"/>
                  <a:t> LA Loc Quotient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42312"/>
        <c:crosses val="autoZero"/>
        <c:crossBetween val="midCat"/>
      </c:valAx>
      <c:valAx>
        <c:axId val="5856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Distribution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9555084660854"/>
          <c:y val="0.17819063957243497"/>
          <c:w val="0.86016204686670417"/>
          <c:h val="0.634604717637774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 2'!$AJ$4:$AJ$20</c:f>
              <c:numCache>
                <c:formatCode>0.00</c:formatCode>
                <c:ptCount val="17"/>
                <c:pt idx="0">
                  <c:v>-1.8073653558545255</c:v>
                </c:pt>
                <c:pt idx="1">
                  <c:v>-1.5085754983725566</c:v>
                </c:pt>
                <c:pt idx="2">
                  <c:v>-1.2097856408905874</c:v>
                </c:pt>
                <c:pt idx="3">
                  <c:v>-0.91099578340861831</c:v>
                </c:pt>
                <c:pt idx="4">
                  <c:v>-0.61220592592664924</c:v>
                </c:pt>
                <c:pt idx="5">
                  <c:v>-0.31341606844468006</c:v>
                </c:pt>
                <c:pt idx="6">
                  <c:v>-1.4626210962711106E-2</c:v>
                </c:pt>
                <c:pt idx="7">
                  <c:v>0.28416364651925785</c:v>
                </c:pt>
                <c:pt idx="8">
                  <c:v>0.58295350400122703</c:v>
                </c:pt>
                <c:pt idx="9">
                  <c:v>0.88174336148319621</c:v>
                </c:pt>
                <c:pt idx="10">
                  <c:v>1.1805332189651654</c:v>
                </c:pt>
                <c:pt idx="11">
                  <c:v>1.4793230764471341</c:v>
                </c:pt>
                <c:pt idx="12">
                  <c:v>1.7781129339291033</c:v>
                </c:pt>
                <c:pt idx="13">
                  <c:v>2.0769027914110723</c:v>
                </c:pt>
                <c:pt idx="14">
                  <c:v>2.3756926488930414</c:v>
                </c:pt>
                <c:pt idx="15">
                  <c:v>2.6744825063750106</c:v>
                </c:pt>
                <c:pt idx="16">
                  <c:v>2.9732723638569798</c:v>
                </c:pt>
              </c:numCache>
            </c:numRef>
          </c:cat>
          <c:val>
            <c:numRef>
              <c:f>'Part 2'!$AK$4:$AK$20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17</c:v>
                </c:pt>
                <c:pt idx="5">
                  <c:v>29</c:v>
                </c:pt>
                <c:pt idx="6">
                  <c:v>119</c:v>
                </c:pt>
                <c:pt idx="7">
                  <c:v>34</c:v>
                </c:pt>
                <c:pt idx="8">
                  <c:v>27</c:v>
                </c:pt>
                <c:pt idx="9">
                  <c:v>15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C-4017-8C3E-A034A07837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"/>
        <c:axId val="708140824"/>
        <c:axId val="708145088"/>
      </c:barChart>
      <c:catAx>
        <c:axId val="70814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5088"/>
        <c:crosses val="autoZero"/>
        <c:auto val="1"/>
        <c:lblAlgn val="ctr"/>
        <c:lblOffset val="100"/>
        <c:noMultiLvlLbl val="0"/>
      </c:catAx>
      <c:valAx>
        <c:axId val="70814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08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Independence of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'Part 2'!$C$4:$C$283</c:f>
              <c:numCache>
                <c:formatCode>0.00</c:formatCode>
                <c:ptCount val="280"/>
                <c:pt idx="0">
                  <c:v>0.63</c:v>
                </c:pt>
                <c:pt idx="1">
                  <c:v>1.04</c:v>
                </c:pt>
                <c:pt idx="2">
                  <c:v>0.91</c:v>
                </c:pt>
                <c:pt idx="3">
                  <c:v>1.62</c:v>
                </c:pt>
                <c:pt idx="4">
                  <c:v>1.1299999999999999</c:v>
                </c:pt>
                <c:pt idx="5">
                  <c:v>1.45</c:v>
                </c:pt>
                <c:pt idx="6">
                  <c:v>1.2</c:v>
                </c:pt>
                <c:pt idx="7">
                  <c:v>1.35</c:v>
                </c:pt>
                <c:pt idx="8">
                  <c:v>1.35</c:v>
                </c:pt>
                <c:pt idx="9">
                  <c:v>0.53</c:v>
                </c:pt>
                <c:pt idx="10">
                  <c:v>0.88</c:v>
                </c:pt>
                <c:pt idx="11">
                  <c:v>0.83</c:v>
                </c:pt>
                <c:pt idx="12">
                  <c:v>1.52</c:v>
                </c:pt>
                <c:pt idx="13">
                  <c:v>1.24</c:v>
                </c:pt>
                <c:pt idx="14">
                  <c:v>1.56</c:v>
                </c:pt>
                <c:pt idx="15">
                  <c:v>0.2</c:v>
                </c:pt>
                <c:pt idx="16">
                  <c:v>0.79</c:v>
                </c:pt>
                <c:pt idx="17">
                  <c:v>1.48</c:v>
                </c:pt>
                <c:pt idx="18">
                  <c:v>0.96</c:v>
                </c:pt>
                <c:pt idx="19">
                  <c:v>0.72</c:v>
                </c:pt>
                <c:pt idx="20">
                  <c:v>0.6</c:v>
                </c:pt>
                <c:pt idx="21">
                  <c:v>0.56000000000000005</c:v>
                </c:pt>
                <c:pt idx="22">
                  <c:v>0.26</c:v>
                </c:pt>
                <c:pt idx="23">
                  <c:v>1.21</c:v>
                </c:pt>
                <c:pt idx="24">
                  <c:v>0.68</c:v>
                </c:pt>
                <c:pt idx="25">
                  <c:v>0.8</c:v>
                </c:pt>
                <c:pt idx="26">
                  <c:v>0.84</c:v>
                </c:pt>
                <c:pt idx="27">
                  <c:v>0.89</c:v>
                </c:pt>
                <c:pt idx="28">
                  <c:v>3.23</c:v>
                </c:pt>
                <c:pt idx="29">
                  <c:v>0.86</c:v>
                </c:pt>
                <c:pt idx="30">
                  <c:v>1.1100000000000001</c:v>
                </c:pt>
                <c:pt idx="31">
                  <c:v>1.18</c:v>
                </c:pt>
                <c:pt idx="32">
                  <c:v>1.1499999999999999</c:v>
                </c:pt>
                <c:pt idx="33">
                  <c:v>0.74</c:v>
                </c:pt>
                <c:pt idx="34">
                  <c:v>1.06</c:v>
                </c:pt>
                <c:pt idx="35">
                  <c:v>1.51</c:v>
                </c:pt>
                <c:pt idx="36">
                  <c:v>0.71</c:v>
                </c:pt>
                <c:pt idx="37">
                  <c:v>1.03</c:v>
                </c:pt>
                <c:pt idx="38">
                  <c:v>1.54</c:v>
                </c:pt>
                <c:pt idx="39">
                  <c:v>1.28</c:v>
                </c:pt>
                <c:pt idx="40">
                  <c:v>1.5</c:v>
                </c:pt>
                <c:pt idx="41">
                  <c:v>1.08</c:v>
                </c:pt>
                <c:pt idx="42">
                  <c:v>1.66</c:v>
                </c:pt>
                <c:pt idx="43">
                  <c:v>0.74</c:v>
                </c:pt>
                <c:pt idx="44">
                  <c:v>1.42</c:v>
                </c:pt>
                <c:pt idx="45">
                  <c:v>0.56000000000000005</c:v>
                </c:pt>
                <c:pt idx="46">
                  <c:v>0.96</c:v>
                </c:pt>
                <c:pt idx="47">
                  <c:v>1.79</c:v>
                </c:pt>
                <c:pt idx="48">
                  <c:v>2.91</c:v>
                </c:pt>
                <c:pt idx="49">
                  <c:v>2.2799999999999998</c:v>
                </c:pt>
                <c:pt idx="50">
                  <c:v>1.33</c:v>
                </c:pt>
                <c:pt idx="51">
                  <c:v>2.17</c:v>
                </c:pt>
                <c:pt idx="52">
                  <c:v>0.83</c:v>
                </c:pt>
                <c:pt idx="53">
                  <c:v>0.64</c:v>
                </c:pt>
                <c:pt idx="54">
                  <c:v>0.97</c:v>
                </c:pt>
                <c:pt idx="55">
                  <c:v>0.64</c:v>
                </c:pt>
                <c:pt idx="56">
                  <c:v>0.86</c:v>
                </c:pt>
                <c:pt idx="57">
                  <c:v>0.95</c:v>
                </c:pt>
                <c:pt idx="58">
                  <c:v>1.1000000000000001</c:v>
                </c:pt>
                <c:pt idx="59">
                  <c:v>1.07</c:v>
                </c:pt>
                <c:pt idx="60">
                  <c:v>1.17</c:v>
                </c:pt>
                <c:pt idx="61">
                  <c:v>1.33</c:v>
                </c:pt>
                <c:pt idx="62">
                  <c:v>0.84</c:v>
                </c:pt>
                <c:pt idx="63">
                  <c:v>1.46</c:v>
                </c:pt>
                <c:pt idx="64">
                  <c:v>1.1499999999999999</c:v>
                </c:pt>
                <c:pt idx="65">
                  <c:v>1.1299999999999999</c:v>
                </c:pt>
                <c:pt idx="66">
                  <c:v>1.06</c:v>
                </c:pt>
                <c:pt idx="67">
                  <c:v>1</c:v>
                </c:pt>
                <c:pt idx="68">
                  <c:v>1.17</c:v>
                </c:pt>
                <c:pt idx="69">
                  <c:v>0.48</c:v>
                </c:pt>
                <c:pt idx="70">
                  <c:v>1.92</c:v>
                </c:pt>
                <c:pt idx="71">
                  <c:v>0.66</c:v>
                </c:pt>
                <c:pt idx="72">
                  <c:v>0.91</c:v>
                </c:pt>
                <c:pt idx="73">
                  <c:v>0.56999999999999995</c:v>
                </c:pt>
                <c:pt idx="74">
                  <c:v>1.88</c:v>
                </c:pt>
                <c:pt idx="75">
                  <c:v>0.95</c:v>
                </c:pt>
                <c:pt idx="76">
                  <c:v>0.18</c:v>
                </c:pt>
                <c:pt idx="77">
                  <c:v>0.77</c:v>
                </c:pt>
                <c:pt idx="78">
                  <c:v>0.09</c:v>
                </c:pt>
                <c:pt idx="79">
                  <c:v>0.27</c:v>
                </c:pt>
                <c:pt idx="80">
                  <c:v>0.43</c:v>
                </c:pt>
                <c:pt idx="81">
                  <c:v>0.81</c:v>
                </c:pt>
                <c:pt idx="82">
                  <c:v>0.76</c:v>
                </c:pt>
                <c:pt idx="83">
                  <c:v>0.45</c:v>
                </c:pt>
                <c:pt idx="84">
                  <c:v>0.73</c:v>
                </c:pt>
                <c:pt idx="85">
                  <c:v>0.93</c:v>
                </c:pt>
                <c:pt idx="86">
                  <c:v>0.42</c:v>
                </c:pt>
                <c:pt idx="87">
                  <c:v>0.42</c:v>
                </c:pt>
                <c:pt idx="88">
                  <c:v>0.22</c:v>
                </c:pt>
                <c:pt idx="89">
                  <c:v>0.05</c:v>
                </c:pt>
                <c:pt idx="90">
                  <c:v>0.53</c:v>
                </c:pt>
                <c:pt idx="91">
                  <c:v>0.99</c:v>
                </c:pt>
                <c:pt idx="92">
                  <c:v>0.86</c:v>
                </c:pt>
                <c:pt idx="93">
                  <c:v>0.67</c:v>
                </c:pt>
                <c:pt idx="94">
                  <c:v>0.63</c:v>
                </c:pt>
                <c:pt idx="95">
                  <c:v>0.35</c:v>
                </c:pt>
                <c:pt idx="96">
                  <c:v>0.36</c:v>
                </c:pt>
                <c:pt idx="97">
                  <c:v>0.59</c:v>
                </c:pt>
                <c:pt idx="98">
                  <c:v>0.34</c:v>
                </c:pt>
                <c:pt idx="99">
                  <c:v>0.28999999999999998</c:v>
                </c:pt>
                <c:pt idx="100">
                  <c:v>0.32</c:v>
                </c:pt>
                <c:pt idx="101">
                  <c:v>0.33</c:v>
                </c:pt>
                <c:pt idx="102">
                  <c:v>1.1000000000000001</c:v>
                </c:pt>
                <c:pt idx="103">
                  <c:v>0.11</c:v>
                </c:pt>
                <c:pt idx="104">
                  <c:v>3.14</c:v>
                </c:pt>
                <c:pt idx="105">
                  <c:v>0.69</c:v>
                </c:pt>
                <c:pt idx="106">
                  <c:v>0.17</c:v>
                </c:pt>
                <c:pt idx="107">
                  <c:v>0.25</c:v>
                </c:pt>
                <c:pt idx="108">
                  <c:v>0.34</c:v>
                </c:pt>
                <c:pt idx="109">
                  <c:v>0.16</c:v>
                </c:pt>
                <c:pt idx="110">
                  <c:v>0.5</c:v>
                </c:pt>
                <c:pt idx="111">
                  <c:v>1.17</c:v>
                </c:pt>
                <c:pt idx="112">
                  <c:v>0.55000000000000004</c:v>
                </c:pt>
                <c:pt idx="113">
                  <c:v>0.99</c:v>
                </c:pt>
                <c:pt idx="114">
                  <c:v>0.43</c:v>
                </c:pt>
                <c:pt idx="115">
                  <c:v>1.46</c:v>
                </c:pt>
                <c:pt idx="116">
                  <c:v>0.69</c:v>
                </c:pt>
                <c:pt idx="117">
                  <c:v>0.78</c:v>
                </c:pt>
                <c:pt idx="118">
                  <c:v>0.31</c:v>
                </c:pt>
                <c:pt idx="119">
                  <c:v>0.4</c:v>
                </c:pt>
                <c:pt idx="120">
                  <c:v>0.57999999999999996</c:v>
                </c:pt>
                <c:pt idx="121">
                  <c:v>0.47</c:v>
                </c:pt>
                <c:pt idx="122">
                  <c:v>1.0900000000000001</c:v>
                </c:pt>
                <c:pt idx="123">
                  <c:v>1.49</c:v>
                </c:pt>
                <c:pt idx="124">
                  <c:v>0.47</c:v>
                </c:pt>
                <c:pt idx="125">
                  <c:v>1.65</c:v>
                </c:pt>
                <c:pt idx="126">
                  <c:v>0.56999999999999995</c:v>
                </c:pt>
                <c:pt idx="127">
                  <c:v>0.82</c:v>
                </c:pt>
                <c:pt idx="128">
                  <c:v>0.19</c:v>
                </c:pt>
                <c:pt idx="129">
                  <c:v>0.46</c:v>
                </c:pt>
                <c:pt idx="130">
                  <c:v>1.1000000000000001</c:v>
                </c:pt>
                <c:pt idx="131">
                  <c:v>0.04</c:v>
                </c:pt>
                <c:pt idx="132">
                  <c:v>1.73</c:v>
                </c:pt>
                <c:pt idx="133">
                  <c:v>0.96</c:v>
                </c:pt>
                <c:pt idx="134">
                  <c:v>0.52</c:v>
                </c:pt>
                <c:pt idx="135">
                  <c:v>1.25</c:v>
                </c:pt>
                <c:pt idx="136">
                  <c:v>1.0900000000000001</c:v>
                </c:pt>
                <c:pt idx="137">
                  <c:v>1.19</c:v>
                </c:pt>
                <c:pt idx="138">
                  <c:v>0.77</c:v>
                </c:pt>
                <c:pt idx="139">
                  <c:v>0.9</c:v>
                </c:pt>
                <c:pt idx="140">
                  <c:v>0.56999999999999995</c:v>
                </c:pt>
                <c:pt idx="141">
                  <c:v>1.1200000000000001</c:v>
                </c:pt>
                <c:pt idx="142">
                  <c:v>1.01</c:v>
                </c:pt>
                <c:pt idx="143">
                  <c:v>1.0900000000000001</c:v>
                </c:pt>
                <c:pt idx="144">
                  <c:v>1.27</c:v>
                </c:pt>
                <c:pt idx="145">
                  <c:v>0.95</c:v>
                </c:pt>
                <c:pt idx="146">
                  <c:v>0.65</c:v>
                </c:pt>
                <c:pt idx="147">
                  <c:v>1.51</c:v>
                </c:pt>
                <c:pt idx="148">
                  <c:v>1.24</c:v>
                </c:pt>
                <c:pt idx="149">
                  <c:v>2.0299999999999998</c:v>
                </c:pt>
                <c:pt idx="150">
                  <c:v>1.86</c:v>
                </c:pt>
                <c:pt idx="151">
                  <c:v>2.12</c:v>
                </c:pt>
                <c:pt idx="152">
                  <c:v>1.43</c:v>
                </c:pt>
                <c:pt idx="153">
                  <c:v>1.88</c:v>
                </c:pt>
                <c:pt idx="154">
                  <c:v>0.87</c:v>
                </c:pt>
                <c:pt idx="155">
                  <c:v>1.31</c:v>
                </c:pt>
                <c:pt idx="156">
                  <c:v>1.18</c:v>
                </c:pt>
                <c:pt idx="157">
                  <c:v>0.78</c:v>
                </c:pt>
                <c:pt idx="158">
                  <c:v>1.28</c:v>
                </c:pt>
                <c:pt idx="159">
                  <c:v>1.38</c:v>
                </c:pt>
                <c:pt idx="160">
                  <c:v>1.26</c:v>
                </c:pt>
                <c:pt idx="161">
                  <c:v>0.92</c:v>
                </c:pt>
                <c:pt idx="162">
                  <c:v>1.1599999999999999</c:v>
                </c:pt>
                <c:pt idx="163">
                  <c:v>0.78</c:v>
                </c:pt>
                <c:pt idx="164">
                  <c:v>1.32</c:v>
                </c:pt>
                <c:pt idx="165">
                  <c:v>1.81</c:v>
                </c:pt>
                <c:pt idx="166">
                  <c:v>1.26</c:v>
                </c:pt>
                <c:pt idx="167">
                  <c:v>2.2400000000000002</c:v>
                </c:pt>
                <c:pt idx="168">
                  <c:v>1.48</c:v>
                </c:pt>
                <c:pt idx="169">
                  <c:v>1.35</c:v>
                </c:pt>
                <c:pt idx="170">
                  <c:v>0.52</c:v>
                </c:pt>
                <c:pt idx="171">
                  <c:v>1.48</c:v>
                </c:pt>
                <c:pt idx="172">
                  <c:v>1.66</c:v>
                </c:pt>
                <c:pt idx="173">
                  <c:v>1.29</c:v>
                </c:pt>
                <c:pt idx="174">
                  <c:v>1.89</c:v>
                </c:pt>
                <c:pt idx="175">
                  <c:v>1.35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1.41</c:v>
                </c:pt>
                <c:pt idx="179">
                  <c:v>2.35</c:v>
                </c:pt>
                <c:pt idx="180">
                  <c:v>1.49</c:v>
                </c:pt>
                <c:pt idx="181">
                  <c:v>1.64</c:v>
                </c:pt>
                <c:pt idx="182">
                  <c:v>1.59</c:v>
                </c:pt>
                <c:pt idx="183">
                  <c:v>1.52</c:v>
                </c:pt>
                <c:pt idx="184">
                  <c:v>1.25</c:v>
                </c:pt>
                <c:pt idx="185">
                  <c:v>1.64</c:v>
                </c:pt>
                <c:pt idx="186">
                  <c:v>1</c:v>
                </c:pt>
                <c:pt idx="187">
                  <c:v>0.8</c:v>
                </c:pt>
                <c:pt idx="188">
                  <c:v>0.55000000000000004</c:v>
                </c:pt>
                <c:pt idx="189">
                  <c:v>1.39</c:v>
                </c:pt>
                <c:pt idx="190">
                  <c:v>0.82</c:v>
                </c:pt>
                <c:pt idx="191">
                  <c:v>0.93</c:v>
                </c:pt>
                <c:pt idx="192">
                  <c:v>1.08</c:v>
                </c:pt>
                <c:pt idx="193">
                  <c:v>0.99</c:v>
                </c:pt>
                <c:pt idx="194">
                  <c:v>0.64</c:v>
                </c:pt>
                <c:pt idx="195">
                  <c:v>1.82</c:v>
                </c:pt>
                <c:pt idx="196">
                  <c:v>2.2400000000000002</c:v>
                </c:pt>
                <c:pt idx="197">
                  <c:v>1.85</c:v>
                </c:pt>
                <c:pt idx="198">
                  <c:v>1.01</c:v>
                </c:pt>
                <c:pt idx="199">
                  <c:v>2.08</c:v>
                </c:pt>
                <c:pt idx="200">
                  <c:v>0.95</c:v>
                </c:pt>
                <c:pt idx="201">
                  <c:v>0.88</c:v>
                </c:pt>
                <c:pt idx="202">
                  <c:v>2.82</c:v>
                </c:pt>
                <c:pt idx="203">
                  <c:v>1.58</c:v>
                </c:pt>
                <c:pt idx="204">
                  <c:v>1.1200000000000001</c:v>
                </c:pt>
                <c:pt idx="205">
                  <c:v>1.43</c:v>
                </c:pt>
                <c:pt idx="206">
                  <c:v>1.27</c:v>
                </c:pt>
                <c:pt idx="207">
                  <c:v>0.5</c:v>
                </c:pt>
                <c:pt idx="208">
                  <c:v>1.01</c:v>
                </c:pt>
                <c:pt idx="209">
                  <c:v>1.46</c:v>
                </c:pt>
                <c:pt idx="210">
                  <c:v>0.54</c:v>
                </c:pt>
                <c:pt idx="211">
                  <c:v>3.21</c:v>
                </c:pt>
                <c:pt idx="212">
                  <c:v>0.71</c:v>
                </c:pt>
                <c:pt idx="213">
                  <c:v>1.83</c:v>
                </c:pt>
                <c:pt idx="214">
                  <c:v>0.98</c:v>
                </c:pt>
                <c:pt idx="215">
                  <c:v>1.34</c:v>
                </c:pt>
                <c:pt idx="216">
                  <c:v>5.45</c:v>
                </c:pt>
                <c:pt idx="217">
                  <c:v>0.78</c:v>
                </c:pt>
                <c:pt idx="218">
                  <c:v>1.56</c:v>
                </c:pt>
                <c:pt idx="219">
                  <c:v>1.29</c:v>
                </c:pt>
                <c:pt idx="220">
                  <c:v>2.04</c:v>
                </c:pt>
                <c:pt idx="221">
                  <c:v>0.95</c:v>
                </c:pt>
                <c:pt idx="222">
                  <c:v>2.25</c:v>
                </c:pt>
                <c:pt idx="223">
                  <c:v>2.8</c:v>
                </c:pt>
                <c:pt idx="224">
                  <c:v>0.43</c:v>
                </c:pt>
                <c:pt idx="225">
                  <c:v>0.77</c:v>
                </c:pt>
                <c:pt idx="226">
                  <c:v>1.0900000000000001</c:v>
                </c:pt>
                <c:pt idx="227">
                  <c:v>0.14000000000000001</c:v>
                </c:pt>
                <c:pt idx="228">
                  <c:v>2.0499999999999998</c:v>
                </c:pt>
                <c:pt idx="229">
                  <c:v>2.6</c:v>
                </c:pt>
                <c:pt idx="230">
                  <c:v>0.59</c:v>
                </c:pt>
                <c:pt idx="231">
                  <c:v>1.06</c:v>
                </c:pt>
                <c:pt idx="232">
                  <c:v>1.66</c:v>
                </c:pt>
                <c:pt idx="233">
                  <c:v>1.52</c:v>
                </c:pt>
                <c:pt idx="234">
                  <c:v>3.06</c:v>
                </c:pt>
                <c:pt idx="235">
                  <c:v>1.04</c:v>
                </c:pt>
                <c:pt idx="236">
                  <c:v>2.4700000000000002</c:v>
                </c:pt>
                <c:pt idx="237">
                  <c:v>0.66</c:v>
                </c:pt>
                <c:pt idx="238">
                  <c:v>0.52</c:v>
                </c:pt>
                <c:pt idx="239">
                  <c:v>1.38</c:v>
                </c:pt>
                <c:pt idx="240">
                  <c:v>2.1800000000000002</c:v>
                </c:pt>
                <c:pt idx="241">
                  <c:v>1.96</c:v>
                </c:pt>
                <c:pt idx="242">
                  <c:v>1.03</c:v>
                </c:pt>
                <c:pt idx="243">
                  <c:v>2.14</c:v>
                </c:pt>
                <c:pt idx="244">
                  <c:v>0.53</c:v>
                </c:pt>
                <c:pt idx="245">
                  <c:v>1.3</c:v>
                </c:pt>
                <c:pt idx="246">
                  <c:v>1.38</c:v>
                </c:pt>
                <c:pt idx="247">
                  <c:v>1.1399999999999999</c:v>
                </c:pt>
                <c:pt idx="248">
                  <c:v>1.07</c:v>
                </c:pt>
                <c:pt idx="249">
                  <c:v>1.1100000000000001</c:v>
                </c:pt>
                <c:pt idx="250">
                  <c:v>0.65</c:v>
                </c:pt>
                <c:pt idx="251">
                  <c:v>0.28000000000000003</c:v>
                </c:pt>
                <c:pt idx="252">
                  <c:v>1.04</c:v>
                </c:pt>
                <c:pt idx="253">
                  <c:v>1.1100000000000001</c:v>
                </c:pt>
                <c:pt idx="254">
                  <c:v>1.37</c:v>
                </c:pt>
                <c:pt idx="255">
                  <c:v>2.3199999999999998</c:v>
                </c:pt>
                <c:pt idx="256">
                  <c:v>0.95</c:v>
                </c:pt>
                <c:pt idx="257">
                  <c:v>2.0699999999999998</c:v>
                </c:pt>
                <c:pt idx="258">
                  <c:v>1.47</c:v>
                </c:pt>
                <c:pt idx="259">
                  <c:v>2.2200000000000002</c:v>
                </c:pt>
                <c:pt idx="260">
                  <c:v>1.1599999999999999</c:v>
                </c:pt>
                <c:pt idx="261">
                  <c:v>1.07</c:v>
                </c:pt>
                <c:pt idx="262">
                  <c:v>0.98</c:v>
                </c:pt>
                <c:pt idx="263">
                  <c:v>1.17</c:v>
                </c:pt>
                <c:pt idx="264">
                  <c:v>0.68</c:v>
                </c:pt>
                <c:pt idx="265">
                  <c:v>1.36</c:v>
                </c:pt>
                <c:pt idx="266">
                  <c:v>0.69</c:v>
                </c:pt>
                <c:pt idx="267">
                  <c:v>0.72</c:v>
                </c:pt>
                <c:pt idx="268">
                  <c:v>0.93</c:v>
                </c:pt>
                <c:pt idx="269">
                  <c:v>0.37</c:v>
                </c:pt>
                <c:pt idx="270">
                  <c:v>1.04</c:v>
                </c:pt>
                <c:pt idx="271">
                  <c:v>1.1599999999999999</c:v>
                </c:pt>
                <c:pt idx="272">
                  <c:v>1.03</c:v>
                </c:pt>
                <c:pt idx="273">
                  <c:v>1.01</c:v>
                </c:pt>
                <c:pt idx="274">
                  <c:v>0.85</c:v>
                </c:pt>
                <c:pt idx="275">
                  <c:v>0.8</c:v>
                </c:pt>
                <c:pt idx="276">
                  <c:v>0.72</c:v>
                </c:pt>
                <c:pt idx="277">
                  <c:v>1.18</c:v>
                </c:pt>
                <c:pt idx="278">
                  <c:v>0.92</c:v>
                </c:pt>
                <c:pt idx="279">
                  <c:v>0.95</c:v>
                </c:pt>
              </c:numCache>
            </c:numRef>
          </c:xVal>
          <c:yVal>
            <c:numRef>
              <c:f>'Part 2'!$N$4:$N$283</c:f>
              <c:numCache>
                <c:formatCode>0.00</c:formatCode>
                <c:ptCount val="280"/>
                <c:pt idx="0">
                  <c:v>-0.23020748493097842</c:v>
                </c:pt>
                <c:pt idx="1">
                  <c:v>8.8860874108856347E-2</c:v>
                </c:pt>
                <c:pt idx="2">
                  <c:v>1.139400174901104</c:v>
                </c:pt>
                <c:pt idx="3">
                  <c:v>-0.77123754481040152</c:v>
                </c:pt>
                <c:pt idx="4">
                  <c:v>0.95694905048345458</c:v>
                </c:pt>
                <c:pt idx="5">
                  <c:v>0.57792923314869138</c:v>
                </c:pt>
                <c:pt idx="6">
                  <c:v>-0.69564903455852511</c:v>
                </c:pt>
                <c:pt idx="7">
                  <c:v>-1.4255020739341953</c:v>
                </c:pt>
                <c:pt idx="8">
                  <c:v>-0.26550207393419534</c:v>
                </c:pt>
                <c:pt idx="9">
                  <c:v>0.11636120798613492</c:v>
                </c:pt>
                <c:pt idx="10">
                  <c:v>-0.47662921722376206</c:v>
                </c:pt>
                <c:pt idx="11">
                  <c:v>0.72665512923479469</c:v>
                </c:pt>
                <c:pt idx="12">
                  <c:v>-0.14466885189328815</c:v>
                </c:pt>
                <c:pt idx="13">
                  <c:v>0.50572348827462954</c:v>
                </c:pt>
                <c:pt idx="14">
                  <c:v>1.1967036709398666</c:v>
                </c:pt>
                <c:pt idx="15">
                  <c:v>0.43003789461260955</c:v>
                </c:pt>
                <c:pt idx="16">
                  <c:v>-0.78471739359836001</c:v>
                </c:pt>
                <c:pt idx="17">
                  <c:v>2.5339586252735575</c:v>
                </c:pt>
                <c:pt idx="18">
                  <c:v>-0.19388417155745263</c:v>
                </c:pt>
                <c:pt idx="19">
                  <c:v>0.40788069144361949</c:v>
                </c:pt>
                <c:pt idx="20">
                  <c:v>-0.2362368770558444</c:v>
                </c:pt>
                <c:pt idx="21">
                  <c:v>-0.30760939988899882</c:v>
                </c:pt>
                <c:pt idx="22">
                  <c:v>-0.20790332113765864</c:v>
                </c:pt>
                <c:pt idx="23">
                  <c:v>-0.17030590385023636</c:v>
                </c:pt>
                <c:pt idx="24">
                  <c:v>0.84650816861046474</c:v>
                </c:pt>
                <c:pt idx="25">
                  <c:v>-0.20937426289007122</c:v>
                </c:pt>
                <c:pt idx="26">
                  <c:v>1.0419982599430833</c:v>
                </c:pt>
                <c:pt idx="27">
                  <c:v>-0.20128608651547331</c:v>
                </c:pt>
                <c:pt idx="28">
                  <c:v>2.9006499224071725E-2</c:v>
                </c:pt>
                <c:pt idx="29">
                  <c:v>-0.20731547864033928</c:v>
                </c:pt>
                <c:pt idx="30">
                  <c:v>-2.3737210933122865E-2</c:v>
                </c:pt>
                <c:pt idx="31">
                  <c:v>-1.1063352959751023</c:v>
                </c:pt>
                <c:pt idx="32">
                  <c:v>-0.28236468809996818</c:v>
                </c:pt>
                <c:pt idx="33">
                  <c:v>-1.1214330471398031</c:v>
                </c:pt>
                <c:pt idx="34">
                  <c:v>2.319547135525434</c:v>
                </c:pt>
                <c:pt idx="35">
                  <c:v>2.0199880173984228</c:v>
                </c:pt>
                <c:pt idx="36">
                  <c:v>0.30253756073533089</c:v>
                </c:pt>
                <c:pt idx="37">
                  <c:v>-0.34648225659943233</c:v>
                </c:pt>
                <c:pt idx="38">
                  <c:v>-0.14398259047671091</c:v>
                </c:pt>
                <c:pt idx="39">
                  <c:v>0.10709601110778411</c:v>
                </c:pt>
                <c:pt idx="40">
                  <c:v>0.23464488669013472</c:v>
                </c:pt>
                <c:pt idx="41">
                  <c:v>-0.72976660305798891</c:v>
                </c:pt>
                <c:pt idx="42">
                  <c:v>-0.12986502197724703</c:v>
                </c:pt>
                <c:pt idx="43">
                  <c:v>-0.22143304713980316</c:v>
                </c:pt>
                <c:pt idx="44">
                  <c:v>0.61189984102382544</c:v>
                </c:pt>
                <c:pt idx="45">
                  <c:v>-0.23760939988899887</c:v>
                </c:pt>
                <c:pt idx="46">
                  <c:v>0.55611582844254737</c:v>
                </c:pt>
                <c:pt idx="47">
                  <c:v>-0.99040432276949453</c:v>
                </c:pt>
                <c:pt idx="48">
                  <c:v>-0.76197368344116523</c:v>
                </c:pt>
                <c:pt idx="49">
                  <c:v>-6.8590918063350381E-2</c:v>
                </c:pt>
                <c:pt idx="50">
                  <c:v>1.5738116646492275</c:v>
                </c:pt>
                <c:pt idx="51">
                  <c:v>-1.8073653558545255</c:v>
                </c:pt>
                <c:pt idx="52">
                  <c:v>-0.21334487076520525</c:v>
                </c:pt>
                <c:pt idx="53">
                  <c:v>-0.2348643542226897</c:v>
                </c:pt>
                <c:pt idx="54">
                  <c:v>0.26145895915083583</c:v>
                </c:pt>
                <c:pt idx="55">
                  <c:v>2.54513564577731</c:v>
                </c:pt>
                <c:pt idx="56">
                  <c:v>-4.7315478640339359E-2</c:v>
                </c:pt>
                <c:pt idx="57">
                  <c:v>-0.19922730226574137</c:v>
                </c:pt>
                <c:pt idx="58">
                  <c:v>-3.9080341641411609E-2</c:v>
                </c:pt>
                <c:pt idx="59">
                  <c:v>-0.18510973376627771</c:v>
                </c:pt>
                <c:pt idx="60">
                  <c:v>0.84832157331660918</c:v>
                </c:pt>
                <c:pt idx="61">
                  <c:v>-0.15618833535077248</c:v>
                </c:pt>
                <c:pt idx="62">
                  <c:v>-0.66800174005691659</c:v>
                </c:pt>
                <c:pt idx="63">
                  <c:v>-0.14672763614302009</c:v>
                </c:pt>
                <c:pt idx="64">
                  <c:v>-0.16236468809996829</c:v>
                </c:pt>
                <c:pt idx="65">
                  <c:v>0.49694905048345461</c:v>
                </c:pt>
                <c:pt idx="66">
                  <c:v>2.2295471355254337</c:v>
                </c:pt>
                <c:pt idx="67">
                  <c:v>-0.41251164872429802</c:v>
                </c:pt>
                <c:pt idx="68">
                  <c:v>-0.18167842668339107</c:v>
                </c:pt>
                <c:pt idx="69">
                  <c:v>-0.49035444555530827</c:v>
                </c:pt>
                <c:pt idx="70">
                  <c:v>0.28905637643825788</c:v>
                </c:pt>
                <c:pt idx="71">
                  <c:v>-0.52417809280611249</c:v>
                </c:pt>
                <c:pt idx="72">
                  <c:v>-0.20059982509889607</c:v>
                </c:pt>
                <c:pt idx="73">
                  <c:v>-0.46226626918071034</c:v>
                </c:pt>
                <c:pt idx="74">
                  <c:v>1.2176838536051036</c:v>
                </c:pt>
                <c:pt idx="75">
                  <c:v>-0.19922730226574137</c:v>
                </c:pt>
                <c:pt idx="76">
                  <c:v>-0.28064836680396776</c:v>
                </c:pt>
                <c:pt idx="77">
                  <c:v>7.4596344985062846E-2</c:v>
                </c:pt>
                <c:pt idx="78">
                  <c:v>-0.28873654317856579</c:v>
                </c:pt>
                <c:pt idx="79">
                  <c:v>-0.27256019042936996</c:v>
                </c:pt>
                <c:pt idx="80">
                  <c:v>1.1129299009032487</c:v>
                </c:pt>
                <c:pt idx="81">
                  <c:v>-0.21403113218178249</c:v>
                </c:pt>
                <c:pt idx="82">
                  <c:v>0.45925321427677401</c:v>
                </c:pt>
                <c:pt idx="83">
                  <c:v>-0.35638383768017423</c:v>
                </c:pt>
                <c:pt idx="84">
                  <c:v>0.59322382215190816</c:v>
                </c:pt>
                <c:pt idx="85">
                  <c:v>-1.1599135636823186</c:v>
                </c:pt>
                <c:pt idx="86">
                  <c:v>-0.15241322980504013</c:v>
                </c:pt>
                <c:pt idx="87">
                  <c:v>-0.66241322980504014</c:v>
                </c:pt>
                <c:pt idx="88">
                  <c:v>0.85072415602918683</c:v>
                </c:pt>
                <c:pt idx="89">
                  <c:v>-0.46010906601172036</c:v>
                </c:pt>
                <c:pt idx="90">
                  <c:v>-0.71363879201386504</c:v>
                </c:pt>
                <c:pt idx="91">
                  <c:v>-0.19785477943258667</c:v>
                </c:pt>
                <c:pt idx="92">
                  <c:v>-0.20731547864033928</c:v>
                </c:pt>
                <c:pt idx="93">
                  <c:v>0.39116503790217627</c:v>
                </c:pt>
                <c:pt idx="94">
                  <c:v>0.5597925150690215</c:v>
                </c:pt>
                <c:pt idx="95">
                  <c:v>4.0184855236939265E-2</c:v>
                </c:pt>
                <c:pt idx="96">
                  <c:v>-0.16447201405477208</c:v>
                </c:pt>
                <c:pt idx="97">
                  <c:v>1.2684199922358672</c:v>
                </c:pt>
                <c:pt idx="98">
                  <c:v>-0.56515827547134934</c:v>
                </c:pt>
                <c:pt idx="99">
                  <c:v>-0.26187392901279272</c:v>
                </c:pt>
                <c:pt idx="100">
                  <c:v>-0.26584453688792675</c:v>
                </c:pt>
                <c:pt idx="101">
                  <c:v>-0.240501406179638</c:v>
                </c:pt>
                <c:pt idx="102">
                  <c:v>-0.18908034164141174</c:v>
                </c:pt>
                <c:pt idx="103">
                  <c:v>1.9497182380115996E-3</c:v>
                </c:pt>
                <c:pt idx="104">
                  <c:v>2.0918322849473814E-2</c:v>
                </c:pt>
                <c:pt idx="105">
                  <c:v>1.4918512993187538</c:v>
                </c:pt>
                <c:pt idx="106">
                  <c:v>0.27400850248774344</c:v>
                </c:pt>
                <c:pt idx="107">
                  <c:v>0.14675354815405284</c:v>
                </c:pt>
                <c:pt idx="108">
                  <c:v>-0.56515827547134934</c:v>
                </c:pt>
                <c:pt idx="109">
                  <c:v>-0.60133462822054518</c:v>
                </c:pt>
                <c:pt idx="110">
                  <c:v>-0.29966818413873075</c:v>
                </c:pt>
                <c:pt idx="111">
                  <c:v>-0.18167842668339107</c:v>
                </c:pt>
                <c:pt idx="112">
                  <c:v>1.3470474694027126</c:v>
                </c:pt>
                <c:pt idx="113">
                  <c:v>-0.30785477943258677</c:v>
                </c:pt>
                <c:pt idx="114">
                  <c:v>-0.49707009909675137</c:v>
                </c:pt>
                <c:pt idx="115">
                  <c:v>-0.63672763614301997</c:v>
                </c:pt>
                <c:pt idx="116">
                  <c:v>-0.95814870068124636</c:v>
                </c:pt>
                <c:pt idx="117">
                  <c:v>-0.22006052430664869</c:v>
                </c:pt>
                <c:pt idx="118">
                  <c:v>0.20881233240378461</c:v>
                </c:pt>
                <c:pt idx="119">
                  <c:v>0.74690050877838265</c:v>
                </c:pt>
                <c:pt idx="120">
                  <c:v>0.15307686152757838</c:v>
                </c:pt>
                <c:pt idx="121">
                  <c:v>-0.34569757626359698</c:v>
                </c:pt>
                <c:pt idx="122">
                  <c:v>0.63557652765029959</c:v>
                </c:pt>
                <c:pt idx="123">
                  <c:v>-0.25069824401815399</c:v>
                </c:pt>
                <c:pt idx="124">
                  <c:v>1.1743024237364033</c:v>
                </c:pt>
                <c:pt idx="125">
                  <c:v>-1.4352081526855356</c:v>
                </c:pt>
                <c:pt idx="126">
                  <c:v>-0.18226626918071032</c:v>
                </c:pt>
                <c:pt idx="127">
                  <c:v>0.261311998526506</c:v>
                </c:pt>
                <c:pt idx="128">
                  <c:v>-0.27530523609567914</c:v>
                </c:pt>
                <c:pt idx="129">
                  <c:v>-0.25104070697188541</c:v>
                </c:pt>
                <c:pt idx="130">
                  <c:v>-0.12908034164141169</c:v>
                </c:pt>
                <c:pt idx="131">
                  <c:v>-0.76545219672000908</c:v>
                </c:pt>
                <c:pt idx="132">
                  <c:v>0.50753689298077376</c:v>
                </c:pt>
                <c:pt idx="133">
                  <c:v>-0.35388417155745278</c:v>
                </c:pt>
                <c:pt idx="134">
                  <c:v>-0.23898192272215357</c:v>
                </c:pt>
                <c:pt idx="135">
                  <c:v>-0.69893338101708169</c:v>
                </c:pt>
                <c:pt idx="136">
                  <c:v>-0.18442347234970047</c:v>
                </c:pt>
                <c:pt idx="137">
                  <c:v>-0.52099216526681358</c:v>
                </c:pt>
                <c:pt idx="138">
                  <c:v>0.19459634498506273</c:v>
                </c:pt>
                <c:pt idx="139">
                  <c:v>-0.54594295580718466</c:v>
                </c:pt>
                <c:pt idx="140">
                  <c:v>-0.25226626918071038</c:v>
                </c:pt>
                <c:pt idx="141">
                  <c:v>-0.38839408022483424</c:v>
                </c:pt>
                <c:pt idx="142">
                  <c:v>-0.19716851801600943</c:v>
                </c:pt>
                <c:pt idx="143">
                  <c:v>0.2755765276502995</c:v>
                </c:pt>
                <c:pt idx="144">
                  <c:v>0.53175288039949553</c:v>
                </c:pt>
                <c:pt idx="145">
                  <c:v>-0.14922730226574155</c:v>
                </c:pt>
                <c:pt idx="146">
                  <c:v>-0.22952122351440096</c:v>
                </c:pt>
                <c:pt idx="147">
                  <c:v>1.1699880173984234</c:v>
                </c:pt>
                <c:pt idx="148">
                  <c:v>0.63572348827462966</c:v>
                </c:pt>
                <c:pt idx="149">
                  <c:v>-0.68216918577056651</c:v>
                </c:pt>
                <c:pt idx="150">
                  <c:v>1.6997592188526145E-2</c:v>
                </c:pt>
                <c:pt idx="151">
                  <c:v>-8.4081009395968742E-2</c:v>
                </c:pt>
                <c:pt idx="152">
                  <c:v>7.7242971732114141E-2</c:v>
                </c:pt>
                <c:pt idx="153">
                  <c:v>-0.10231614639489628</c:v>
                </c:pt>
                <c:pt idx="154">
                  <c:v>-0.56197234793205064</c:v>
                </c:pt>
                <c:pt idx="155">
                  <c:v>-0.16687459676734973</c:v>
                </c:pt>
                <c:pt idx="156">
                  <c:v>2.2736647040248976</c:v>
                </c:pt>
                <c:pt idx="157">
                  <c:v>4.9939475693351332E-2</c:v>
                </c:pt>
                <c:pt idx="158">
                  <c:v>-0.23290398889221597</c:v>
                </c:pt>
                <c:pt idx="159">
                  <c:v>-6.9472681809329195E-2</c:v>
                </c:pt>
                <c:pt idx="160">
                  <c:v>1.786409749691207</c:v>
                </c:pt>
                <c:pt idx="161">
                  <c:v>2.4743305609392641E-2</c:v>
                </c:pt>
                <c:pt idx="162">
                  <c:v>-0.1770215573916798</c:v>
                </c:pt>
                <c:pt idx="163">
                  <c:v>-0.70006052430664867</c:v>
                </c:pt>
                <c:pt idx="164">
                  <c:v>-0.31153146605906135</c:v>
                </c:pt>
                <c:pt idx="165">
                  <c:v>-1.2597180613529171</c:v>
                </c:pt>
                <c:pt idx="166">
                  <c:v>-0.16359025030879315</c:v>
                </c:pt>
                <c:pt idx="167">
                  <c:v>-0.54996344089650484</c:v>
                </c:pt>
                <c:pt idx="168">
                  <c:v>2.3958625273557299E-2</c:v>
                </c:pt>
                <c:pt idx="169">
                  <c:v>-0.45550207393419528</c:v>
                </c:pt>
                <c:pt idx="170">
                  <c:v>-0.22898192272215356</c:v>
                </c:pt>
                <c:pt idx="171">
                  <c:v>-0.39604137472644285</c:v>
                </c:pt>
                <c:pt idx="172">
                  <c:v>-0.14986502197724705</c:v>
                </c:pt>
                <c:pt idx="173">
                  <c:v>-0.56756085818392721</c:v>
                </c:pt>
                <c:pt idx="174">
                  <c:v>5.3026984313392145E-2</c:v>
                </c:pt>
                <c:pt idx="175">
                  <c:v>-0.15550207393419524</c:v>
                </c:pt>
                <c:pt idx="176">
                  <c:v>-0.18908034164141174</c:v>
                </c:pt>
                <c:pt idx="177">
                  <c:v>-0.66908034164141172</c:v>
                </c:pt>
                <c:pt idx="178">
                  <c:v>-0.1534432896844633</c:v>
                </c:pt>
                <c:pt idx="179">
                  <c:v>-0.84118900310532974</c:v>
                </c:pt>
                <c:pt idx="180">
                  <c:v>0.67930175598184617</c:v>
                </c:pt>
                <c:pt idx="181">
                  <c:v>-0.13055128339382427</c:v>
                </c:pt>
                <c:pt idx="182">
                  <c:v>-0.1372669369352677</c:v>
                </c:pt>
                <c:pt idx="183">
                  <c:v>-1.4668851893288037E-2</c:v>
                </c:pt>
                <c:pt idx="184">
                  <c:v>0.50106661898291827</c:v>
                </c:pt>
                <c:pt idx="185">
                  <c:v>-0.13055128339382427</c:v>
                </c:pt>
                <c:pt idx="186">
                  <c:v>-0.19251164872429793</c:v>
                </c:pt>
                <c:pt idx="187">
                  <c:v>-0.20937426289007122</c:v>
                </c:pt>
                <c:pt idx="188">
                  <c:v>0.51704746940271251</c:v>
                </c:pt>
                <c:pt idx="189">
                  <c:v>-0.21412955110104059</c:v>
                </c:pt>
                <c:pt idx="190">
                  <c:v>-0.20868800147349398</c:v>
                </c:pt>
                <c:pt idx="191">
                  <c:v>-0.19991356368231861</c:v>
                </c:pt>
                <c:pt idx="192">
                  <c:v>-0.18976660305798898</c:v>
                </c:pt>
                <c:pt idx="193">
                  <c:v>-0.7178547794325868</c:v>
                </c:pt>
                <c:pt idx="194">
                  <c:v>0.40513564577731032</c:v>
                </c:pt>
                <c:pt idx="195">
                  <c:v>-1.1643749306446285</c:v>
                </c:pt>
                <c:pt idx="196">
                  <c:v>-6.9963440896504858E-2</c:v>
                </c:pt>
                <c:pt idx="197">
                  <c:v>-0.19834553851976255</c:v>
                </c:pt>
                <c:pt idx="198">
                  <c:v>1.3228314819839906</c:v>
                </c:pt>
                <c:pt idx="199">
                  <c:v>-8.5453532229123441E-2</c:v>
                </c:pt>
                <c:pt idx="200">
                  <c:v>0.31077269773425864</c:v>
                </c:pt>
                <c:pt idx="201">
                  <c:v>0.39337078277623783</c:v>
                </c:pt>
                <c:pt idx="202">
                  <c:v>-6.1859815762677073E-5</c:v>
                </c:pt>
                <c:pt idx="203">
                  <c:v>-0.32261006764355615</c:v>
                </c:pt>
                <c:pt idx="204">
                  <c:v>-4.8394080224834157E-2</c:v>
                </c:pt>
                <c:pt idx="205">
                  <c:v>-0.25275702826788593</c:v>
                </c:pt>
                <c:pt idx="206">
                  <c:v>-1.0882471196005046</c:v>
                </c:pt>
                <c:pt idx="207">
                  <c:v>-0.68966818413873077</c:v>
                </c:pt>
                <c:pt idx="208">
                  <c:v>-0.19716851801600943</c:v>
                </c:pt>
                <c:pt idx="209">
                  <c:v>2.9732723638569798</c:v>
                </c:pt>
                <c:pt idx="210">
                  <c:v>-0.23829566130557633</c:v>
                </c:pt>
                <c:pt idx="211">
                  <c:v>-0.27167976219250578</c:v>
                </c:pt>
                <c:pt idx="212">
                  <c:v>0.8325375607353307</c:v>
                </c:pt>
                <c:pt idx="213">
                  <c:v>-0.10903179993633971</c:v>
                </c:pt>
                <c:pt idx="214">
                  <c:v>-0.1931979101408754</c:v>
                </c:pt>
                <c:pt idx="215">
                  <c:v>0.70915479535751613</c:v>
                </c:pt>
                <c:pt idx="216">
                  <c:v>0.25518151646415355</c:v>
                </c:pt>
                <c:pt idx="217">
                  <c:v>0.19993947569335124</c:v>
                </c:pt>
                <c:pt idx="218">
                  <c:v>-0.13329632906013344</c:v>
                </c:pt>
                <c:pt idx="219">
                  <c:v>-0.16756085818392719</c:v>
                </c:pt>
                <c:pt idx="220">
                  <c:v>-8.682605506227814E-2</c:v>
                </c:pt>
                <c:pt idx="221">
                  <c:v>0.32077269773425865</c:v>
                </c:pt>
                <c:pt idx="222">
                  <c:v>0.49537968981178393</c:v>
                </c:pt>
                <c:pt idx="223">
                  <c:v>-1.0748121232340146E-2</c:v>
                </c:pt>
                <c:pt idx="224">
                  <c:v>-0.24707009909675137</c:v>
                </c:pt>
                <c:pt idx="225">
                  <c:v>-1.1254036550149371</c:v>
                </c:pt>
                <c:pt idx="226">
                  <c:v>-0.47442347234970039</c:v>
                </c:pt>
                <c:pt idx="227">
                  <c:v>-0.28202088963712246</c:v>
                </c:pt>
                <c:pt idx="228">
                  <c:v>1.5485170756460107</c:v>
                </c:pt>
                <c:pt idx="229">
                  <c:v>-6.7610735398113464E-2</c:v>
                </c:pt>
                <c:pt idx="230">
                  <c:v>-0.13158000776413292</c:v>
                </c:pt>
                <c:pt idx="231">
                  <c:v>-0.19045286447456622</c:v>
                </c:pt>
                <c:pt idx="232">
                  <c:v>-0.12986502197724703</c:v>
                </c:pt>
                <c:pt idx="233">
                  <c:v>0.30533114810671202</c:v>
                </c:pt>
                <c:pt idx="234">
                  <c:v>1.817327718316486E-2</c:v>
                </c:pt>
                <c:pt idx="235">
                  <c:v>-0.36113912589114361</c:v>
                </c:pt>
                <c:pt idx="236">
                  <c:v>0.99292856539413421</c:v>
                </c:pt>
                <c:pt idx="237">
                  <c:v>0.43582190719388758</c:v>
                </c:pt>
                <c:pt idx="238">
                  <c:v>-0.23898192272215357</c:v>
                </c:pt>
                <c:pt idx="239">
                  <c:v>-0.11947268180932902</c:v>
                </c:pt>
                <c:pt idx="240">
                  <c:v>0.25797777485376328</c:v>
                </c:pt>
                <c:pt idx="241">
                  <c:v>-9.9571100728587325E-2</c:v>
                </c:pt>
                <c:pt idx="242">
                  <c:v>-0.18648225659943241</c:v>
                </c:pt>
                <c:pt idx="243">
                  <c:v>-0.48339474797939141</c:v>
                </c:pt>
                <c:pt idx="244">
                  <c:v>6.6361207986134874E-2</c:v>
                </c:pt>
                <c:pt idx="245">
                  <c:v>-0.16221772747563845</c:v>
                </c:pt>
                <c:pt idx="246">
                  <c:v>-0.15947268180932905</c:v>
                </c:pt>
                <c:pt idx="247">
                  <c:v>-0.17770781880825703</c:v>
                </c:pt>
                <c:pt idx="248">
                  <c:v>-1.0451097337662776</c:v>
                </c:pt>
                <c:pt idx="249">
                  <c:v>-0.423737210933123</c:v>
                </c:pt>
                <c:pt idx="250">
                  <c:v>0.32047877648559897</c:v>
                </c:pt>
                <c:pt idx="251">
                  <c:v>-0.26721705972108134</c:v>
                </c:pt>
                <c:pt idx="252">
                  <c:v>-0.21113912589114348</c:v>
                </c:pt>
                <c:pt idx="253">
                  <c:v>-0.18373721093312301</c:v>
                </c:pt>
                <c:pt idx="254">
                  <c:v>-0.22481581251761784</c:v>
                </c:pt>
                <c:pt idx="255">
                  <c:v>0.11278160476980448</c:v>
                </c:pt>
                <c:pt idx="256">
                  <c:v>-0.19922730226574137</c:v>
                </c:pt>
                <c:pt idx="257">
                  <c:v>-9.0796662937411954E-2</c:v>
                </c:pt>
                <c:pt idx="258">
                  <c:v>0.28861549456526858</c:v>
                </c:pt>
                <c:pt idx="259">
                  <c:v>-0.33064970231308233</c:v>
                </c:pt>
                <c:pt idx="260">
                  <c:v>5.2978442608320186E-2</c:v>
                </c:pt>
                <c:pt idx="261">
                  <c:v>0.46489026623372243</c:v>
                </c:pt>
                <c:pt idx="262">
                  <c:v>-0.1931979101408754</c:v>
                </c:pt>
                <c:pt idx="263">
                  <c:v>-0.18167842668339107</c:v>
                </c:pt>
                <c:pt idx="264">
                  <c:v>1.5665081686104649</c:v>
                </c:pt>
                <c:pt idx="265">
                  <c:v>-0.16015894322590651</c:v>
                </c:pt>
                <c:pt idx="266">
                  <c:v>-0.22814870068124637</c:v>
                </c:pt>
                <c:pt idx="267">
                  <c:v>-0.22211930855638062</c:v>
                </c:pt>
                <c:pt idx="268">
                  <c:v>0.86008643631768145</c:v>
                </c:pt>
                <c:pt idx="269">
                  <c:v>0.75087111665351669</c:v>
                </c:pt>
                <c:pt idx="270">
                  <c:v>0.17886087410885643</c:v>
                </c:pt>
                <c:pt idx="271">
                  <c:v>5.2978442608320186E-2</c:v>
                </c:pt>
                <c:pt idx="272">
                  <c:v>0.59351774340056762</c:v>
                </c:pt>
                <c:pt idx="273">
                  <c:v>-1.0971685180160096</c:v>
                </c:pt>
                <c:pt idx="274">
                  <c:v>0.51734139065137197</c:v>
                </c:pt>
                <c:pt idx="275">
                  <c:v>-0.34937426289007123</c:v>
                </c:pt>
                <c:pt idx="276">
                  <c:v>-1.0921193085563805</c:v>
                </c:pt>
                <c:pt idx="277">
                  <c:v>0.4736647040248978</c:v>
                </c:pt>
                <c:pt idx="278">
                  <c:v>-0.20525669439060734</c:v>
                </c:pt>
                <c:pt idx="279">
                  <c:v>-0.19922730226574137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4-4E13-A601-B6A3B273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8048"/>
        <c:axId val="585642312"/>
      </c:scatterChart>
      <c:valAx>
        <c:axId val="5856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NY Location Quotient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42312"/>
        <c:crosses val="autoZero"/>
        <c:crossBetween val="midCat"/>
      </c:valAx>
      <c:valAx>
        <c:axId val="5856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597647</xdr:colOff>
      <xdr:row>11</xdr:row>
      <xdr:rowOff>168020</xdr:rowOff>
    </xdr:from>
    <xdr:to>
      <xdr:col>9</xdr:col>
      <xdr:colOff>1292412</xdr:colOff>
      <xdr:row>27</xdr:row>
      <xdr:rowOff>150090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711C51-1370-469E-93AF-75F5B4CAC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50798</xdr:colOff>
      <xdr:row>4</xdr:row>
      <xdr:rowOff>11546</xdr:rowOff>
    </xdr:from>
    <xdr:to>
      <xdr:col>23</xdr:col>
      <xdr:colOff>858981</xdr:colOff>
      <xdr:row>17</xdr:row>
      <xdr:rowOff>34638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F3D1A6-2FF4-4C07-9C15-825A66080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325293</xdr:colOff>
      <xdr:row>37</xdr:row>
      <xdr:rowOff>121514</xdr:rowOff>
    </xdr:from>
    <xdr:to>
      <xdr:col>23</xdr:col>
      <xdr:colOff>798657</xdr:colOff>
      <xdr:row>51</xdr:row>
      <xdr:rowOff>63789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299048-F2FD-4028-A84B-C978B0A4B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334818</xdr:colOff>
      <xdr:row>4</xdr:row>
      <xdr:rowOff>187615</xdr:rowOff>
    </xdr:from>
    <xdr:to>
      <xdr:col>31</xdr:col>
      <xdr:colOff>635000</xdr:colOff>
      <xdr:row>19</xdr:row>
      <xdr:rowOff>219363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7C2AA11-26D8-4CCE-B938-90BACF375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411018</xdr:colOff>
      <xdr:row>20</xdr:row>
      <xdr:rowOff>122381</xdr:rowOff>
    </xdr:from>
    <xdr:to>
      <xdr:col>23</xdr:col>
      <xdr:colOff>849745</xdr:colOff>
      <xdr:row>34</xdr:row>
      <xdr:rowOff>60035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7867140-5349-431D-AB32-834CD46C3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721"/>
  <sheetViews>
    <sheetView showGridLines="0" topLeftCell="A6" zoomScale="70" zoomScaleNormal="70" workbookViewId="0">
      <selection activeCell="T36" sqref="T36"/>
    </sheetView>
  </sheetViews>
  <sheetFormatPr defaultColWidth="9.21875" defaultRowHeight="14.4" x14ac:dyDescent="0.3"/>
  <cols>
    <col min="1" max="1" width="2.5546875" style="10" customWidth="1"/>
    <col min="2" max="2" width="6.6640625" style="10" bestFit="1" customWidth="1"/>
    <col min="3" max="3" width="25" style="14" customWidth="1"/>
    <col min="4" max="4" width="2" style="14" customWidth="1"/>
    <col min="5" max="5" width="6.6640625" style="10" bestFit="1" customWidth="1"/>
    <col min="6" max="6" width="25" style="14" customWidth="1"/>
    <col min="7" max="7" width="2.21875" style="14" customWidth="1"/>
    <col min="8" max="8" width="6.44140625" style="14" bestFit="1" customWidth="1"/>
    <col min="9" max="9" width="25" style="14" customWidth="1"/>
    <col min="10" max="10" width="25" style="15" customWidth="1"/>
    <col min="11" max="11" width="2.21875" style="15" customWidth="1"/>
    <col min="12" max="12" width="6.44140625" style="15" bestFit="1" customWidth="1"/>
    <col min="13" max="13" width="19.6640625" style="14" customWidth="1"/>
    <col min="14" max="14" width="19.6640625" style="10" customWidth="1"/>
    <col min="15" max="15" width="3" style="10" customWidth="1"/>
    <col min="16" max="16" width="11" style="10" customWidth="1"/>
    <col min="17" max="17" width="15.6640625" style="10" customWidth="1"/>
    <col min="18" max="18" width="9.77734375" style="10" customWidth="1"/>
    <col min="19" max="19" width="15.6640625" style="10" hidden="1" customWidth="1"/>
    <col min="20" max="22" width="15.6640625" style="10" customWidth="1"/>
    <col min="23" max="23" width="19.5546875" style="10" customWidth="1"/>
    <col min="24" max="24" width="14.21875" style="10" customWidth="1"/>
    <col min="25" max="25" width="25.5546875" style="10" customWidth="1"/>
    <col min="26" max="26" width="25.21875" style="10" customWidth="1"/>
    <col min="27" max="16384" width="9.21875" style="10"/>
  </cols>
  <sheetData>
    <row r="1" spans="2:24" x14ac:dyDescent="0.3">
      <c r="H1" s="14" t="s">
        <v>877</v>
      </c>
      <c r="I1" s="74">
        <f>AVERAGE(I7:I606)</f>
        <v>1.0627999999999982</v>
      </c>
      <c r="J1" s="74">
        <f>AVERAGE(J7:J526)</f>
        <v>1.1685961538461542</v>
      </c>
      <c r="O1" s="9"/>
    </row>
    <row r="2" spans="2:24" ht="15" thickBot="1" x14ac:dyDescent="0.35">
      <c r="C2" s="10"/>
      <c r="D2" s="10"/>
      <c r="H2" s="14" t="s">
        <v>878</v>
      </c>
      <c r="I2" s="74">
        <f>_xlfn.STDEV.S(I7:I606)</f>
        <v>0.73685780562434</v>
      </c>
      <c r="J2" s="15">
        <f>_xlfn.STDEV.S(J7:J526)</f>
        <v>1.0700015983207993</v>
      </c>
      <c r="O2" s="9"/>
    </row>
    <row r="3" spans="2:24" x14ac:dyDescent="0.3">
      <c r="B3" s="16" t="s">
        <v>845</v>
      </c>
      <c r="C3" s="17">
        <f>COUNTA(C7:C804)</f>
        <v>715</v>
      </c>
      <c r="D3" s="9"/>
      <c r="E3" s="16" t="s">
        <v>845</v>
      </c>
      <c r="F3" s="17">
        <f>COUNTA(F7:F704)</f>
        <v>698</v>
      </c>
      <c r="H3" s="16" t="s">
        <v>845</v>
      </c>
      <c r="I3" s="17">
        <f>COUNTA(I7:I721)</f>
        <v>600</v>
      </c>
      <c r="J3" s="17">
        <f>COUNTA(J7:J721)</f>
        <v>520</v>
      </c>
      <c r="L3" s="16" t="s">
        <v>845</v>
      </c>
      <c r="M3" s="17">
        <f>COUNTA(M7:M721)</f>
        <v>600</v>
      </c>
      <c r="N3" s="17">
        <f>COUNTA(N7:N721)</f>
        <v>520</v>
      </c>
      <c r="O3" s="9"/>
      <c r="P3" s="106" t="s">
        <v>822</v>
      </c>
      <c r="Q3" s="107"/>
      <c r="R3" s="107"/>
      <c r="S3" s="107"/>
      <c r="T3" s="107"/>
      <c r="U3" s="107"/>
      <c r="V3" s="107"/>
      <c r="W3" s="108"/>
    </row>
    <row r="4" spans="2:24" x14ac:dyDescent="0.3">
      <c r="B4" s="18" t="s">
        <v>846</v>
      </c>
      <c r="C4" s="19">
        <f>MIN(C7:C804)</f>
        <v>0.02</v>
      </c>
      <c r="D4" s="9"/>
      <c r="E4" s="18" t="s">
        <v>846</v>
      </c>
      <c r="F4" s="19">
        <f>MIN(F7:F704)</f>
        <v>0.09</v>
      </c>
      <c r="H4" s="18" t="s">
        <v>846</v>
      </c>
      <c r="I4" s="19">
        <f>MIN(I7:I721)</f>
        <v>0.04</v>
      </c>
      <c r="J4" s="19">
        <f>MIN(J7:J721)</f>
        <v>0.11</v>
      </c>
      <c r="L4" s="18" t="s">
        <v>846</v>
      </c>
      <c r="M4" s="19">
        <f>MIN(M7:M721)</f>
        <v>-1.3880561380948921</v>
      </c>
      <c r="N4" s="19">
        <f>MIN(N7:N721)</f>
        <v>-0.98934072202084156</v>
      </c>
      <c r="O4" s="9"/>
      <c r="P4" s="116"/>
      <c r="Q4" s="117"/>
      <c r="R4" s="117"/>
      <c r="S4" s="117"/>
      <c r="T4" s="117"/>
      <c r="U4" s="117"/>
      <c r="V4" s="117"/>
      <c r="W4" s="118"/>
    </row>
    <row r="5" spans="2:24" ht="15" thickBot="1" x14ac:dyDescent="0.35">
      <c r="B5" s="20" t="s">
        <v>847</v>
      </c>
      <c r="C5" s="21">
        <f>MAX(C7:C804)</f>
        <v>5.45</v>
      </c>
      <c r="D5" s="9"/>
      <c r="E5" s="20" t="s">
        <v>847</v>
      </c>
      <c r="F5" s="21">
        <f>MAX(F7:F704)</f>
        <v>3.5</v>
      </c>
      <c r="H5" s="20" t="s">
        <v>847</v>
      </c>
      <c r="I5" s="21">
        <f>MAX(I7:I721)</f>
        <v>5.45</v>
      </c>
      <c r="J5" s="21">
        <f>MAX(J7:J721)</f>
        <v>9.7100000000000009</v>
      </c>
      <c r="L5" s="20" t="s">
        <v>847</v>
      </c>
      <c r="M5" s="21">
        <f>MAX(M7:M721)</f>
        <v>5.9539302786956636</v>
      </c>
      <c r="N5" s="21">
        <f>MAX(N7:N721)</f>
        <v>7.9826084928828589</v>
      </c>
      <c r="O5" s="9"/>
      <c r="P5" s="109" t="s">
        <v>874</v>
      </c>
      <c r="Q5" s="110"/>
      <c r="R5" s="110"/>
      <c r="S5" s="110"/>
      <c r="T5" s="110"/>
      <c r="U5" s="110"/>
      <c r="V5" s="110"/>
      <c r="W5" s="111"/>
    </row>
    <row r="6" spans="2:24" s="22" customFormat="1" ht="28.8" x14ac:dyDescent="0.3">
      <c r="C6" s="69" t="s">
        <v>815</v>
      </c>
      <c r="D6" s="9"/>
      <c r="F6" s="69" t="s">
        <v>840</v>
      </c>
      <c r="G6" s="23"/>
      <c r="H6" s="23"/>
      <c r="I6" s="70" t="s">
        <v>876</v>
      </c>
      <c r="J6" s="70" t="s">
        <v>875</v>
      </c>
      <c r="K6" s="15"/>
      <c r="L6" s="15"/>
      <c r="M6" s="70" t="s">
        <v>837</v>
      </c>
      <c r="N6" s="70" t="s">
        <v>838</v>
      </c>
      <c r="O6" s="9"/>
      <c r="P6" s="10"/>
      <c r="Q6" s="10"/>
      <c r="R6" s="10"/>
      <c r="S6" s="10"/>
      <c r="T6" s="10"/>
      <c r="U6" s="10"/>
      <c r="V6" s="10"/>
      <c r="W6" s="10"/>
      <c r="X6" s="10"/>
    </row>
    <row r="7" spans="2:24" x14ac:dyDescent="0.3">
      <c r="C7" s="15">
        <v>0.02</v>
      </c>
      <c r="D7" s="9"/>
      <c r="F7" s="15">
        <v>0.09</v>
      </c>
      <c r="G7" s="10"/>
      <c r="H7" s="10"/>
      <c r="I7">
        <v>0.77</v>
      </c>
      <c r="J7">
        <v>0.8</v>
      </c>
      <c r="M7" s="15">
        <f>STANDARDIZE(I7,$I$1,$I$2)</f>
        <v>-0.39736296170725716</v>
      </c>
      <c r="N7" s="9">
        <f>STANDARDIZE(J7,$J$1,$J$2)</f>
        <v>-0.34448187219963816</v>
      </c>
      <c r="O7" s="9"/>
      <c r="P7" s="96" t="s">
        <v>854</v>
      </c>
      <c r="Q7" s="97"/>
      <c r="R7" s="97"/>
      <c r="S7" s="97"/>
      <c r="T7" s="97"/>
      <c r="U7" s="97"/>
      <c r="V7" s="97"/>
      <c r="W7" s="98"/>
    </row>
    <row r="8" spans="2:24" x14ac:dyDescent="0.3">
      <c r="C8" s="15">
        <v>0.04</v>
      </c>
      <c r="D8" s="9"/>
      <c r="F8" s="15">
        <v>0.09</v>
      </c>
      <c r="G8" s="10"/>
      <c r="H8" s="10"/>
      <c r="I8">
        <v>1.39</v>
      </c>
      <c r="J8">
        <v>0.67</v>
      </c>
      <c r="M8" s="15">
        <f t="shared" ref="M8:M71" si="0">STANDARDIZE(I8,$I$1,$I$2)</f>
        <v>0.44404768125210398</v>
      </c>
      <c r="N8" s="71">
        <f t="shared" ref="N8:N71" si="1">STANDARDIZE(J8,$J$1,$J$2)</f>
        <v>-0.46597701781812578</v>
      </c>
      <c r="O8" s="9"/>
      <c r="Q8" s="94" t="s">
        <v>818</v>
      </c>
      <c r="R8" s="94"/>
      <c r="S8" s="94"/>
      <c r="T8" s="94"/>
      <c r="U8" s="94"/>
      <c r="V8" s="94"/>
    </row>
    <row r="9" spans="2:24" ht="15.6" x14ac:dyDescent="0.3">
      <c r="C9" s="15">
        <v>0.04</v>
      </c>
      <c r="D9" s="9"/>
      <c r="F9" s="15">
        <v>0.1</v>
      </c>
      <c r="G9" s="10"/>
      <c r="H9" s="10"/>
      <c r="I9">
        <v>0.16</v>
      </c>
      <c r="J9">
        <v>1.4</v>
      </c>
      <c r="M9" s="15">
        <f t="shared" si="0"/>
        <v>-1.2252024652640481</v>
      </c>
      <c r="N9" s="71">
        <f t="shared" si="1"/>
        <v>0.21626495373184296</v>
      </c>
      <c r="O9" s="9"/>
      <c r="Q9" s="24" t="s">
        <v>848</v>
      </c>
      <c r="R9" s="24" t="s">
        <v>849</v>
      </c>
      <c r="S9" s="24" t="s">
        <v>850</v>
      </c>
      <c r="T9" s="24" t="s">
        <v>851</v>
      </c>
      <c r="U9" s="24" t="s">
        <v>852</v>
      </c>
      <c r="V9" s="24" t="s">
        <v>853</v>
      </c>
      <c r="W9" s="11" t="s">
        <v>821</v>
      </c>
    </row>
    <row r="10" spans="2:24" x14ac:dyDescent="0.3">
      <c r="C10" s="15">
        <v>0.05</v>
      </c>
      <c r="D10" s="9"/>
      <c r="F10" s="15">
        <v>0.11</v>
      </c>
      <c r="G10" s="10"/>
      <c r="H10" s="10"/>
      <c r="I10">
        <v>0.61</v>
      </c>
      <c r="J10">
        <v>0.87</v>
      </c>
      <c r="M10" s="15">
        <f t="shared" si="0"/>
        <v>-0.61450119214838272</v>
      </c>
      <c r="N10" s="71">
        <f t="shared" si="1"/>
        <v>-0.27906140917429872</v>
      </c>
      <c r="O10" s="9"/>
      <c r="P10" s="25" t="s">
        <v>819</v>
      </c>
      <c r="Q10" s="11">
        <f>COUNTIF(M7:M606,"&lt;=-0.25")</f>
        <v>275</v>
      </c>
      <c r="R10" s="12">
        <f>COUNTIFS(M7:M606,"&gt;-0.25",M7:M606,"&lt;=1.25")</f>
        <v>275</v>
      </c>
      <c r="S10" s="12">
        <f>COUNTIFS(M7:M606,"&gt;1.25",M7:M606,"&lt;=2.25")</f>
        <v>25</v>
      </c>
      <c r="T10" s="12">
        <f>COUNTIFS(M7:M606,"&gt;2.25",M7:M606,"&lt;=3.25")</f>
        <v>19</v>
      </c>
      <c r="U10" s="12">
        <f>COUNTIFS(M7:M606,"&gt;3.25",M7:M606,"&lt;=4.25")</f>
        <v>2</v>
      </c>
      <c r="V10" s="26">
        <f>COUNTIFS(M7:M606,"&gt;4.25")</f>
        <v>4</v>
      </c>
      <c r="W10" s="11">
        <f>SUM(Q10:V10)</f>
        <v>600</v>
      </c>
    </row>
    <row r="11" spans="2:24" x14ac:dyDescent="0.3">
      <c r="C11" s="15">
        <v>0.05</v>
      </c>
      <c r="D11" s="15"/>
      <c r="F11" s="15">
        <v>0.11</v>
      </c>
      <c r="G11" s="10"/>
      <c r="H11" s="10"/>
      <c r="I11">
        <v>0.53</v>
      </c>
      <c r="J11">
        <v>0.48</v>
      </c>
      <c r="M11" s="15">
        <f t="shared" si="0"/>
        <v>-0.7230703073689454</v>
      </c>
      <c r="N11" s="71">
        <f t="shared" si="1"/>
        <v>-0.64354684602976153</v>
      </c>
      <c r="O11" s="9"/>
      <c r="P11" s="25" t="s">
        <v>820</v>
      </c>
      <c r="Q11" s="11">
        <f>COUNTIF(N7:N526,"&lt;=-0.25")</f>
        <v>223</v>
      </c>
      <c r="R11" s="12">
        <f>COUNTIFS(N7:N526,"&gt;-0.25",N7:N526,"&lt;=1.25")</f>
        <v>271</v>
      </c>
      <c r="S11" s="12">
        <f>COUNTIFS(N7:N526,"&gt;1.25",N7:N526,"&lt;=2.25")</f>
        <v>8</v>
      </c>
      <c r="T11" s="12">
        <f>COUNTIFS(N7:N526,"&gt;2.25",N7:N526,"&lt;=3.25")</f>
        <v>7</v>
      </c>
      <c r="U11" s="12">
        <f>COUNTIFS(N7:N526,"&gt;3.25",N7:N526,"&lt;=4.25")</f>
        <v>1</v>
      </c>
      <c r="V11" s="26">
        <f>COUNTIFS(N7:N526,"&gt;4.25")</f>
        <v>10</v>
      </c>
      <c r="W11" s="11">
        <f>SUM(Q11:V11)</f>
        <v>520</v>
      </c>
    </row>
    <row r="12" spans="2:24" x14ac:dyDescent="0.3">
      <c r="C12" s="15">
        <v>0.05</v>
      </c>
      <c r="D12" s="15"/>
      <c r="F12" s="15">
        <v>0.14000000000000001</v>
      </c>
      <c r="G12" s="10"/>
      <c r="H12" s="10"/>
      <c r="I12">
        <v>1.46</v>
      </c>
      <c r="J12">
        <v>0.36</v>
      </c>
      <c r="M12" s="15">
        <f t="shared" si="0"/>
        <v>0.53904565707009644</v>
      </c>
      <c r="N12" s="71">
        <f t="shared" si="1"/>
        <v>-0.75569621121605779</v>
      </c>
      <c r="O12" s="9"/>
      <c r="P12" s="8" t="s">
        <v>821</v>
      </c>
      <c r="Q12" s="11">
        <f>SUM(Q10:Q11)</f>
        <v>498</v>
      </c>
      <c r="R12" s="11">
        <f t="shared" ref="R12:W12" si="2">SUM(R10:R11)</f>
        <v>546</v>
      </c>
      <c r="S12" s="11">
        <f t="shared" si="2"/>
        <v>33</v>
      </c>
      <c r="T12" s="11">
        <f t="shared" si="2"/>
        <v>26</v>
      </c>
      <c r="U12" s="11">
        <f t="shared" si="2"/>
        <v>3</v>
      </c>
      <c r="V12" s="11">
        <f t="shared" si="2"/>
        <v>14</v>
      </c>
      <c r="W12" s="11">
        <f t="shared" si="2"/>
        <v>1120</v>
      </c>
    </row>
    <row r="13" spans="2:24" x14ac:dyDescent="0.3">
      <c r="C13" s="15">
        <v>0.06</v>
      </c>
      <c r="D13" s="15"/>
      <c r="F13" s="15">
        <v>0.15</v>
      </c>
      <c r="G13" s="15"/>
      <c r="H13" s="15"/>
      <c r="I13">
        <v>0.5</v>
      </c>
      <c r="J13">
        <v>0.46</v>
      </c>
      <c r="M13" s="15">
        <f t="shared" si="0"/>
        <v>-0.76378372557665652</v>
      </c>
      <c r="N13" s="71">
        <f t="shared" si="1"/>
        <v>-0.66223840689414426</v>
      </c>
      <c r="O13" s="9"/>
      <c r="W13" s="10" t="s">
        <v>811</v>
      </c>
    </row>
    <row r="14" spans="2:24" x14ac:dyDescent="0.3">
      <c r="C14" s="15">
        <v>0.08</v>
      </c>
      <c r="D14" s="15"/>
      <c r="F14" s="15">
        <v>0.15</v>
      </c>
      <c r="G14" s="15"/>
      <c r="H14" s="15"/>
      <c r="I14">
        <v>1.46</v>
      </c>
      <c r="J14">
        <v>0.74</v>
      </c>
      <c r="M14" s="15">
        <f t="shared" si="0"/>
        <v>0.53904565707009644</v>
      </c>
      <c r="N14" s="71">
        <f t="shared" si="1"/>
        <v>-0.40055655479278635</v>
      </c>
      <c r="O14" s="9"/>
      <c r="P14" s="99" t="s">
        <v>855</v>
      </c>
      <c r="Q14" s="99"/>
      <c r="R14" s="99"/>
      <c r="S14" s="99"/>
      <c r="T14" s="99"/>
      <c r="U14" s="99"/>
      <c r="V14" s="99"/>
      <c r="W14" s="99"/>
    </row>
    <row r="15" spans="2:24" x14ac:dyDescent="0.3">
      <c r="C15" s="15">
        <v>0.09</v>
      </c>
      <c r="D15" s="15"/>
      <c r="F15" s="15">
        <v>0.15</v>
      </c>
      <c r="G15" s="15"/>
      <c r="H15" s="15"/>
      <c r="I15">
        <v>0.89</v>
      </c>
      <c r="J15">
        <v>1.22</v>
      </c>
      <c r="M15" s="15">
        <f t="shared" si="0"/>
        <v>-0.23450928887641306</v>
      </c>
      <c r="N15" s="71">
        <f t="shared" si="1"/>
        <v>4.8040905952398641E-2</v>
      </c>
      <c r="O15" s="9"/>
      <c r="Q15" s="95" t="s">
        <v>818</v>
      </c>
      <c r="R15" s="95"/>
      <c r="S15" s="95"/>
      <c r="T15" s="95"/>
      <c r="U15" s="95"/>
      <c r="V15" s="95"/>
    </row>
    <row r="16" spans="2:24" ht="15.6" x14ac:dyDescent="0.3">
      <c r="C16" s="15">
        <v>0.1</v>
      </c>
      <c r="D16" s="15"/>
      <c r="F16" s="15">
        <v>0.16</v>
      </c>
      <c r="G16" s="15"/>
      <c r="H16" s="15"/>
      <c r="I16">
        <v>0.26</v>
      </c>
      <c r="J16">
        <v>0.69</v>
      </c>
      <c r="M16" s="15">
        <f t="shared" si="0"/>
        <v>-1.0894910712383448</v>
      </c>
      <c r="N16" s="71">
        <f t="shared" si="1"/>
        <v>-0.44728545695374317</v>
      </c>
      <c r="O16" s="9"/>
      <c r="Q16" s="24" t="s">
        <v>848</v>
      </c>
      <c r="R16" s="24" t="s">
        <v>849</v>
      </c>
      <c r="S16" s="24" t="s">
        <v>850</v>
      </c>
      <c r="T16" s="24" t="s">
        <v>851</v>
      </c>
      <c r="U16" s="24" t="s">
        <v>852</v>
      </c>
      <c r="V16" s="24" t="s">
        <v>853</v>
      </c>
      <c r="W16" s="11" t="s">
        <v>821</v>
      </c>
    </row>
    <row r="17" spans="3:23" x14ac:dyDescent="0.3">
      <c r="C17" s="15">
        <v>0.11</v>
      </c>
      <c r="D17" s="15"/>
      <c r="F17" s="15">
        <v>0.18</v>
      </c>
      <c r="G17" s="15"/>
      <c r="H17" s="15"/>
      <c r="I17">
        <v>0.28999999999999998</v>
      </c>
      <c r="J17">
        <v>0.97</v>
      </c>
      <c r="M17" s="15">
        <f t="shared" si="0"/>
        <v>-1.0487776530306336</v>
      </c>
      <c r="N17" s="71">
        <f t="shared" si="1"/>
        <v>-0.18560360485238522</v>
      </c>
      <c r="O17" s="9"/>
      <c r="P17" s="25" t="s">
        <v>819</v>
      </c>
      <c r="Q17" s="13">
        <f>(Q12*$W$10)/$W$12</f>
        <v>266.78571428571428</v>
      </c>
      <c r="R17" s="13">
        <f t="shared" ref="R17:V17" si="3">(R12*$W$10)/$W$12</f>
        <v>292.5</v>
      </c>
      <c r="S17" s="13">
        <f t="shared" si="3"/>
        <v>17.678571428571427</v>
      </c>
      <c r="T17" s="13">
        <f t="shared" si="3"/>
        <v>13.928571428571429</v>
      </c>
      <c r="U17" s="13">
        <f t="shared" si="3"/>
        <v>1.6071428571428572</v>
      </c>
      <c r="V17" s="13">
        <f t="shared" si="3"/>
        <v>7.5</v>
      </c>
      <c r="W17" s="13">
        <f>SUM(Q17:V17)</f>
        <v>600</v>
      </c>
    </row>
    <row r="18" spans="3:23" ht="15.75" customHeight="1" x14ac:dyDescent="0.3">
      <c r="C18" s="15">
        <v>0.11</v>
      </c>
      <c r="D18" s="15"/>
      <c r="F18" s="15">
        <v>0.18</v>
      </c>
      <c r="G18" s="15"/>
      <c r="H18" s="15"/>
      <c r="I18">
        <v>2.08</v>
      </c>
      <c r="J18">
        <v>1.1100000000000001</v>
      </c>
      <c r="M18" s="15">
        <f t="shared" si="0"/>
        <v>1.3804563000294579</v>
      </c>
      <c r="N18" s="71">
        <f t="shared" si="1"/>
        <v>-5.4762678801706148E-2</v>
      </c>
      <c r="O18" s="9"/>
      <c r="P18" s="25" t="s">
        <v>820</v>
      </c>
      <c r="Q18" s="13">
        <f>(Q12*$W$11)/$W$12</f>
        <v>231.21428571428572</v>
      </c>
      <c r="R18" s="13">
        <f t="shared" ref="R18:V18" si="4">(R12*$W$11)/$W$12</f>
        <v>253.5</v>
      </c>
      <c r="S18" s="13">
        <f t="shared" si="4"/>
        <v>15.321428571428571</v>
      </c>
      <c r="T18" s="13">
        <f t="shared" si="4"/>
        <v>12.071428571428571</v>
      </c>
      <c r="U18" s="13">
        <f t="shared" si="4"/>
        <v>1.3928571428571428</v>
      </c>
      <c r="V18" s="13">
        <f t="shared" si="4"/>
        <v>6.5</v>
      </c>
      <c r="W18" s="13">
        <f>SUM(Q18:V18)</f>
        <v>520</v>
      </c>
    </row>
    <row r="19" spans="3:23" x14ac:dyDescent="0.3">
      <c r="C19" s="15">
        <v>0.13</v>
      </c>
      <c r="D19" s="15"/>
      <c r="F19" s="15">
        <v>0.2</v>
      </c>
      <c r="G19" s="15"/>
      <c r="H19" s="15"/>
      <c r="I19">
        <v>1.28</v>
      </c>
      <c r="J19">
        <v>1.49</v>
      </c>
      <c r="M19" s="15">
        <f t="shared" si="0"/>
        <v>0.29476514782383034</v>
      </c>
      <c r="N19" s="71">
        <f t="shared" si="1"/>
        <v>0.30037697762156523</v>
      </c>
      <c r="O19" s="9"/>
      <c r="P19" s="8" t="s">
        <v>821</v>
      </c>
      <c r="Q19" s="11">
        <f>SUM(Q17:Q18)</f>
        <v>498</v>
      </c>
      <c r="R19" s="11">
        <f t="shared" ref="R19" si="5">SUM(R17:R18)</f>
        <v>546</v>
      </c>
      <c r="S19" s="11">
        <f t="shared" ref="S19" si="6">SUM(S17:S18)</f>
        <v>33</v>
      </c>
      <c r="T19" s="11">
        <f t="shared" ref="T19" si="7">SUM(T17:T18)</f>
        <v>26</v>
      </c>
      <c r="U19" s="11">
        <f t="shared" ref="U19" si="8">SUM(U17:U18)</f>
        <v>3</v>
      </c>
      <c r="V19" s="11">
        <f t="shared" ref="V19" si="9">SUM(V17:V18)</f>
        <v>14</v>
      </c>
      <c r="W19" s="13">
        <f>SUM(Q19:V19)</f>
        <v>1120</v>
      </c>
    </row>
    <row r="20" spans="3:23" x14ac:dyDescent="0.3">
      <c r="C20" s="15">
        <v>0.13</v>
      </c>
      <c r="D20" s="15"/>
      <c r="F20" s="15">
        <v>0.2</v>
      </c>
      <c r="G20" s="15"/>
      <c r="H20" s="15"/>
      <c r="I20">
        <v>0.53</v>
      </c>
      <c r="J20">
        <v>0.61</v>
      </c>
      <c r="M20" s="15">
        <f t="shared" si="0"/>
        <v>-0.7230703073689454</v>
      </c>
      <c r="N20" s="71">
        <f t="shared" si="1"/>
        <v>-0.52205170041127402</v>
      </c>
      <c r="O20" s="9"/>
    </row>
    <row r="21" spans="3:23" x14ac:dyDescent="0.3">
      <c r="C21" s="15">
        <v>0.14000000000000001</v>
      </c>
      <c r="D21" s="15"/>
      <c r="F21" s="15">
        <v>0.21</v>
      </c>
      <c r="G21" s="15"/>
      <c r="H21" s="15"/>
      <c r="I21">
        <v>1.2</v>
      </c>
      <c r="J21">
        <v>0.66</v>
      </c>
      <c r="M21" s="15">
        <f t="shared" si="0"/>
        <v>0.1861960326032675</v>
      </c>
      <c r="N21" s="71">
        <f t="shared" si="1"/>
        <v>-0.47532279825031715</v>
      </c>
      <c r="O21" s="9"/>
      <c r="P21" s="96" t="s">
        <v>856</v>
      </c>
      <c r="Q21" s="97"/>
      <c r="R21" s="97"/>
      <c r="S21" s="97"/>
      <c r="T21" s="97"/>
      <c r="U21" s="97"/>
      <c r="V21" s="97"/>
      <c r="W21" s="98"/>
    </row>
    <row r="22" spans="3:23" x14ac:dyDescent="0.3">
      <c r="C22" s="15">
        <v>0.14000000000000001</v>
      </c>
      <c r="D22" s="15"/>
      <c r="F22" s="15">
        <v>0.21</v>
      </c>
      <c r="G22" s="15"/>
      <c r="H22" s="15"/>
      <c r="I22">
        <v>0.91</v>
      </c>
      <c r="J22">
        <v>0.69</v>
      </c>
      <c r="M22" s="15">
        <f t="shared" si="0"/>
        <v>-0.20736701007127237</v>
      </c>
      <c r="N22" s="71">
        <f t="shared" si="1"/>
        <v>-0.44728545695374317</v>
      </c>
      <c r="O22" s="9"/>
      <c r="Q22" s="94" t="s">
        <v>811</v>
      </c>
      <c r="R22" s="94"/>
      <c r="S22" s="94"/>
      <c r="T22" s="94"/>
      <c r="U22" s="94"/>
      <c r="V22" s="94"/>
    </row>
    <row r="23" spans="3:23" ht="15.6" x14ac:dyDescent="0.3">
      <c r="C23" s="15">
        <v>0.14000000000000001</v>
      </c>
      <c r="D23" s="15"/>
      <c r="F23" s="15">
        <v>0.23</v>
      </c>
      <c r="G23" s="15"/>
      <c r="H23" s="15"/>
      <c r="I23">
        <v>1.51</v>
      </c>
      <c r="J23">
        <v>0.81</v>
      </c>
      <c r="M23" s="15">
        <f t="shared" si="0"/>
        <v>0.60690135408294821</v>
      </c>
      <c r="N23" s="71">
        <f t="shared" si="1"/>
        <v>-0.3351360917674468</v>
      </c>
      <c r="O23" s="9"/>
      <c r="Q23" s="24" t="s">
        <v>848</v>
      </c>
      <c r="R23" s="24" t="s">
        <v>849</v>
      </c>
      <c r="S23" s="24" t="s">
        <v>850</v>
      </c>
      <c r="T23" s="24" t="s">
        <v>851</v>
      </c>
      <c r="U23" s="24" t="s">
        <v>852</v>
      </c>
      <c r="V23" s="24" t="s">
        <v>853</v>
      </c>
      <c r="W23" s="11" t="s">
        <v>821</v>
      </c>
    </row>
    <row r="24" spans="3:23" x14ac:dyDescent="0.3">
      <c r="C24" s="15">
        <v>0.15</v>
      </c>
      <c r="D24" s="15"/>
      <c r="F24" s="15">
        <v>0.23</v>
      </c>
      <c r="G24" s="15"/>
      <c r="H24" s="15"/>
      <c r="I24">
        <v>1.46</v>
      </c>
      <c r="J24">
        <v>0.98</v>
      </c>
      <c r="M24" s="15">
        <f t="shared" si="0"/>
        <v>0.53904565707009644</v>
      </c>
      <c r="N24" s="71">
        <f t="shared" si="1"/>
        <v>-0.17625782442019386</v>
      </c>
      <c r="O24" s="9"/>
      <c r="P24" s="25" t="s">
        <v>819</v>
      </c>
      <c r="Q24" s="13">
        <f>(Q10-Q17)^2/Q17</f>
        <v>0.25291642761522332</v>
      </c>
      <c r="R24" s="13">
        <f t="shared" ref="R24:V24" si="10">(R10-R17)^2/R17</f>
        <v>1.0470085470085471</v>
      </c>
      <c r="S24" s="13">
        <f t="shared" si="10"/>
        <v>3.0321067821067835</v>
      </c>
      <c r="T24" s="13">
        <f t="shared" si="10"/>
        <v>1.8465201465201462</v>
      </c>
      <c r="U24" s="13">
        <f t="shared" si="10"/>
        <v>9.603174603174601E-2</v>
      </c>
      <c r="V24" s="13">
        <f t="shared" si="10"/>
        <v>1.6333333333333333</v>
      </c>
      <c r="W24" s="13">
        <f>SUM(Q24:V24)</f>
        <v>7.9079169826157791</v>
      </c>
    </row>
    <row r="25" spans="3:23" x14ac:dyDescent="0.3">
      <c r="C25" s="15">
        <v>0.15</v>
      </c>
      <c r="D25" s="15"/>
      <c r="F25" s="15">
        <v>0.25</v>
      </c>
      <c r="G25" s="15"/>
      <c r="H25" s="15"/>
      <c r="I25">
        <v>0.96</v>
      </c>
      <c r="J25">
        <v>1.35</v>
      </c>
      <c r="M25" s="15">
        <f t="shared" si="0"/>
        <v>-0.13951131305842074</v>
      </c>
      <c r="N25" s="71">
        <f t="shared" si="1"/>
        <v>0.16953605157088636</v>
      </c>
      <c r="O25" s="9"/>
      <c r="P25" s="25" t="s">
        <v>820</v>
      </c>
      <c r="Q25" s="13">
        <f>(Q11-Q18)^2/Q18</f>
        <v>0.29182664724833457</v>
      </c>
      <c r="R25" s="13">
        <f t="shared" ref="R25:V25" si="11">(R11-R18)^2/R18</f>
        <v>1.208086785009862</v>
      </c>
      <c r="S25" s="13">
        <f t="shared" si="11"/>
        <v>3.4985847485847485</v>
      </c>
      <c r="T25" s="13">
        <f t="shared" si="11"/>
        <v>2.1306001690617071</v>
      </c>
      <c r="U25" s="13">
        <f t="shared" si="11"/>
        <v>0.11080586080586079</v>
      </c>
      <c r="V25" s="13">
        <f t="shared" si="11"/>
        <v>1.8846153846153846</v>
      </c>
      <c r="W25" s="13">
        <f>SUM(Q25:V25)</f>
        <v>9.1245195953258982</v>
      </c>
    </row>
    <row r="26" spans="3:23" x14ac:dyDescent="0.3">
      <c r="C26" s="15">
        <v>0.15</v>
      </c>
      <c r="D26" s="15"/>
      <c r="F26" s="15">
        <v>0.25</v>
      </c>
      <c r="G26" s="15"/>
      <c r="H26" s="15"/>
      <c r="I26">
        <v>0.82</v>
      </c>
      <c r="J26">
        <v>1.07</v>
      </c>
      <c r="M26" s="15">
        <f t="shared" si="0"/>
        <v>-0.32950726469440555</v>
      </c>
      <c r="N26" s="71">
        <f t="shared" si="1"/>
        <v>-9.2145800530471597E-2</v>
      </c>
      <c r="O26" s="9"/>
      <c r="P26" s="8" t="s">
        <v>821</v>
      </c>
      <c r="Q26" s="13">
        <f>SUM(Q24:Q25)</f>
        <v>0.54474307486355789</v>
      </c>
      <c r="R26" s="13">
        <f t="shared" ref="R26:W26" si="12">SUM(R24:R25)</f>
        <v>2.2550953320184091</v>
      </c>
      <c r="S26" s="13">
        <f t="shared" si="12"/>
        <v>6.5306915306915325</v>
      </c>
      <c r="T26" s="13">
        <f t="shared" si="12"/>
        <v>3.9771203155818533</v>
      </c>
      <c r="U26" s="13">
        <f t="shared" si="12"/>
        <v>0.2068376068376068</v>
      </c>
      <c r="V26" s="13">
        <f t="shared" si="12"/>
        <v>3.5179487179487179</v>
      </c>
      <c r="W26" s="13">
        <f t="shared" si="12"/>
        <v>17.032436577941677</v>
      </c>
    </row>
    <row r="27" spans="3:23" x14ac:dyDescent="0.3">
      <c r="C27" s="15">
        <v>0.15</v>
      </c>
      <c r="D27" s="15"/>
      <c r="F27" s="15">
        <v>0.25</v>
      </c>
      <c r="G27" s="15"/>
      <c r="H27" s="15"/>
      <c r="I27">
        <v>2.88</v>
      </c>
      <c r="J27">
        <v>1.1000000000000001</v>
      </c>
      <c r="M27" s="15">
        <f t="shared" si="0"/>
        <v>2.4661474522350852</v>
      </c>
      <c r="N27" s="71">
        <f t="shared" si="1"/>
        <v>-6.4108459233897505E-2</v>
      </c>
      <c r="O27" s="9"/>
    </row>
    <row r="28" spans="3:23" x14ac:dyDescent="0.3">
      <c r="C28" s="15">
        <v>0.15</v>
      </c>
      <c r="D28" s="15"/>
      <c r="F28" s="15">
        <v>0.25</v>
      </c>
      <c r="G28" s="15"/>
      <c r="H28" s="15"/>
      <c r="I28">
        <v>2.13</v>
      </c>
      <c r="J28">
        <v>1.08</v>
      </c>
      <c r="M28" s="15">
        <f t="shared" si="0"/>
        <v>1.4483119970423093</v>
      </c>
      <c r="N28" s="71">
        <f t="shared" si="1"/>
        <v>-8.2800020098280233E-2</v>
      </c>
      <c r="O28" s="9"/>
      <c r="P28" s="99" t="s">
        <v>857</v>
      </c>
      <c r="Q28" s="99"/>
      <c r="R28" s="99"/>
      <c r="S28" s="99"/>
      <c r="T28" s="99"/>
      <c r="U28" s="99"/>
      <c r="V28" s="99"/>
      <c r="W28" s="99"/>
    </row>
    <row r="29" spans="3:23" ht="16.2" x14ac:dyDescent="0.3">
      <c r="C29" s="15">
        <v>0.16</v>
      </c>
      <c r="D29" s="15"/>
      <c r="F29" s="15">
        <v>0.26</v>
      </c>
      <c r="G29" s="15"/>
      <c r="H29" s="15"/>
      <c r="I29">
        <v>0.97</v>
      </c>
      <c r="J29">
        <v>0.82</v>
      </c>
      <c r="M29" s="15">
        <f t="shared" si="0"/>
        <v>-0.12594017365585036</v>
      </c>
      <c r="N29" s="71">
        <f t="shared" si="1"/>
        <v>-0.32579031133525554</v>
      </c>
      <c r="O29" s="9"/>
      <c r="P29" s="100" t="s">
        <v>839</v>
      </c>
      <c r="Q29" s="101"/>
      <c r="R29" s="101"/>
      <c r="S29" s="102"/>
      <c r="T29" s="112">
        <f>W26</f>
        <v>17.032436577941677</v>
      </c>
      <c r="U29" s="113"/>
      <c r="V29" s="113"/>
      <c r="W29" s="114"/>
    </row>
    <row r="30" spans="3:23" x14ac:dyDescent="0.3">
      <c r="C30" s="15">
        <v>0.17</v>
      </c>
      <c r="D30" s="15"/>
      <c r="F30" s="15">
        <v>0.26</v>
      </c>
      <c r="G30" s="15"/>
      <c r="H30" s="15"/>
      <c r="I30">
        <v>1.29</v>
      </c>
      <c r="J30">
        <v>1.08</v>
      </c>
      <c r="M30" s="15">
        <f t="shared" si="0"/>
        <v>0.30833628722640072</v>
      </c>
      <c r="N30" s="71">
        <f t="shared" si="1"/>
        <v>-8.2800020098280233E-2</v>
      </c>
      <c r="O30" s="9"/>
      <c r="P30" s="100" t="s">
        <v>836</v>
      </c>
      <c r="Q30" s="101"/>
      <c r="R30" s="101"/>
      <c r="S30" s="102"/>
      <c r="T30" s="115">
        <f>(6-1)*(2-1)</f>
        <v>5</v>
      </c>
      <c r="U30" s="113"/>
      <c r="V30" s="113"/>
      <c r="W30" s="114"/>
    </row>
    <row r="31" spans="3:23" x14ac:dyDescent="0.3">
      <c r="C31" s="15">
        <v>0.17</v>
      </c>
      <c r="D31" s="15"/>
      <c r="F31" s="15">
        <v>0.26</v>
      </c>
      <c r="G31" s="15"/>
      <c r="H31" s="15"/>
      <c r="I31">
        <v>0.53</v>
      </c>
      <c r="J31">
        <v>0.65</v>
      </c>
      <c r="M31" s="15">
        <f t="shared" si="0"/>
        <v>-0.7230703073689454</v>
      </c>
      <c r="N31" s="71">
        <f t="shared" si="1"/>
        <v>-0.48466857868250851</v>
      </c>
      <c r="O31" s="9"/>
      <c r="P31" s="100" t="s">
        <v>812</v>
      </c>
      <c r="Q31" s="101"/>
      <c r="R31" s="101"/>
      <c r="S31" s="102"/>
      <c r="T31" s="103">
        <f>1-_xlfn.CHISQ.DIST(T29,T30,1)</f>
        <v>4.4386891719786492E-3</v>
      </c>
      <c r="U31" s="104"/>
      <c r="V31" s="104"/>
      <c r="W31" s="105"/>
    </row>
    <row r="32" spans="3:23" x14ac:dyDescent="0.3">
      <c r="C32" s="15">
        <v>0.18</v>
      </c>
      <c r="D32" s="15"/>
      <c r="F32" s="15">
        <v>0.27</v>
      </c>
      <c r="G32" s="15"/>
      <c r="H32" s="15"/>
      <c r="I32">
        <v>0.05</v>
      </c>
      <c r="J32">
        <v>1.22</v>
      </c>
      <c r="M32" s="15">
        <f t="shared" si="0"/>
        <v>-1.374484998692322</v>
      </c>
      <c r="N32" s="71">
        <f t="shared" si="1"/>
        <v>4.8040905952398641E-2</v>
      </c>
      <c r="O32" s="9"/>
      <c r="P32" s="93"/>
      <c r="Q32" s="93"/>
      <c r="R32" s="93"/>
      <c r="S32" s="9"/>
      <c r="T32" s="9"/>
      <c r="U32" s="9"/>
    </row>
    <row r="33" spans="3:21" x14ac:dyDescent="0.3">
      <c r="C33" s="15">
        <v>0.18</v>
      </c>
      <c r="D33" s="15"/>
      <c r="F33" s="15">
        <v>0.27</v>
      </c>
      <c r="G33" s="15"/>
      <c r="H33" s="15"/>
      <c r="I33">
        <v>1.42</v>
      </c>
      <c r="J33">
        <v>1.35</v>
      </c>
      <c r="M33" s="15">
        <f t="shared" si="0"/>
        <v>0.48476109945981505</v>
      </c>
      <c r="N33" s="71">
        <f t="shared" si="1"/>
        <v>0.16953605157088636</v>
      </c>
      <c r="O33" s="9"/>
      <c r="P33" s="9"/>
      <c r="Q33" s="9"/>
      <c r="R33" s="9"/>
      <c r="S33" s="9"/>
      <c r="T33" s="9"/>
      <c r="U33" s="9"/>
    </row>
    <row r="34" spans="3:21" x14ac:dyDescent="0.3">
      <c r="C34" s="15">
        <v>0.18</v>
      </c>
      <c r="D34" s="15"/>
      <c r="F34" s="15">
        <v>0.28000000000000003</v>
      </c>
      <c r="G34" s="15"/>
      <c r="H34" s="15"/>
      <c r="I34">
        <v>0.37</v>
      </c>
      <c r="J34">
        <v>0.42</v>
      </c>
      <c r="M34" s="15">
        <f t="shared" si="0"/>
        <v>-0.94020853781007097</v>
      </c>
      <c r="N34" s="71">
        <f t="shared" si="1"/>
        <v>-0.69962152862290972</v>
      </c>
      <c r="O34" s="9"/>
      <c r="P34" s="9"/>
      <c r="Q34" s="9"/>
      <c r="R34" s="9"/>
      <c r="S34" s="9"/>
      <c r="T34" s="9"/>
      <c r="U34" s="9"/>
    </row>
    <row r="35" spans="3:21" x14ac:dyDescent="0.3">
      <c r="C35" s="15">
        <v>0.19</v>
      </c>
      <c r="D35" s="15"/>
      <c r="F35" s="15">
        <v>0.28999999999999998</v>
      </c>
      <c r="G35" s="15"/>
      <c r="H35" s="15"/>
      <c r="I35">
        <v>1.29</v>
      </c>
      <c r="J35">
        <v>1.3</v>
      </c>
      <c r="M35" s="15">
        <f t="shared" si="0"/>
        <v>0.30833628722640072</v>
      </c>
      <c r="N35" s="71">
        <f t="shared" si="1"/>
        <v>0.12280714940992954</v>
      </c>
      <c r="O35" s="9"/>
      <c r="R35" s="10" t="s">
        <v>868</v>
      </c>
    </row>
    <row r="36" spans="3:21" x14ac:dyDescent="0.3">
      <c r="C36" s="15">
        <v>0.19</v>
      </c>
      <c r="D36" s="15"/>
      <c r="F36" s="15">
        <v>0.31</v>
      </c>
      <c r="G36" s="15"/>
      <c r="H36" s="15"/>
      <c r="I36">
        <v>0.45</v>
      </c>
      <c r="J36">
        <v>1.1299999999999999</v>
      </c>
      <c r="M36" s="15">
        <f t="shared" si="0"/>
        <v>-0.83163942258950829</v>
      </c>
      <c r="N36" s="71">
        <f t="shared" si="1"/>
        <v>-3.6071117937323628E-2</v>
      </c>
      <c r="O36" s="9"/>
    </row>
    <row r="37" spans="3:21" x14ac:dyDescent="0.3">
      <c r="C37" s="15">
        <v>0.19</v>
      </c>
      <c r="D37" s="15"/>
      <c r="F37" s="15">
        <v>0.31</v>
      </c>
      <c r="G37" s="15"/>
      <c r="H37" s="15"/>
      <c r="I37">
        <v>0.8</v>
      </c>
      <c r="J37">
        <v>1.26</v>
      </c>
      <c r="M37" s="15">
        <f t="shared" si="0"/>
        <v>-0.35664954349954614</v>
      </c>
      <c r="N37" s="71">
        <f t="shared" si="1"/>
        <v>8.5424027681164083E-2</v>
      </c>
      <c r="O37" s="9"/>
    </row>
    <row r="38" spans="3:21" x14ac:dyDescent="0.3">
      <c r="C38" s="15">
        <v>0.2</v>
      </c>
      <c r="D38" s="15"/>
      <c r="F38" s="15">
        <v>0.31</v>
      </c>
      <c r="G38" s="15"/>
      <c r="H38" s="15"/>
      <c r="I38">
        <v>1.73</v>
      </c>
      <c r="J38">
        <v>0.97</v>
      </c>
      <c r="M38" s="15">
        <f t="shared" si="0"/>
        <v>0.90546642093949581</v>
      </c>
      <c r="N38" s="71">
        <f t="shared" si="1"/>
        <v>-0.18560360485238522</v>
      </c>
      <c r="O38" s="9"/>
    </row>
    <row r="39" spans="3:21" x14ac:dyDescent="0.3">
      <c r="C39" s="15">
        <v>0.21</v>
      </c>
      <c r="D39" s="15"/>
      <c r="F39" s="15">
        <v>0.31</v>
      </c>
      <c r="G39" s="15"/>
      <c r="H39" s="15"/>
      <c r="I39">
        <v>1.58</v>
      </c>
      <c r="J39">
        <v>1.65</v>
      </c>
      <c r="M39" s="15">
        <f t="shared" si="0"/>
        <v>0.70189932990094073</v>
      </c>
      <c r="N39" s="71">
        <f t="shared" si="1"/>
        <v>0.44990946453662684</v>
      </c>
      <c r="O39" s="9"/>
    </row>
    <row r="40" spans="3:21" x14ac:dyDescent="0.3">
      <c r="C40" s="15">
        <v>0.22</v>
      </c>
      <c r="D40" s="15"/>
      <c r="F40" s="15">
        <v>0.32</v>
      </c>
      <c r="G40" s="15"/>
      <c r="H40" s="15"/>
      <c r="I40">
        <v>1.08</v>
      </c>
      <c r="J40">
        <v>0.83</v>
      </c>
      <c r="M40" s="15">
        <f t="shared" si="0"/>
        <v>2.3342359772423542E-2</v>
      </c>
      <c r="N40" s="71">
        <f t="shared" si="1"/>
        <v>-0.31644453090306418</v>
      </c>
      <c r="O40" s="9"/>
    </row>
    <row r="41" spans="3:21" x14ac:dyDescent="0.3">
      <c r="C41" s="15">
        <v>0.22</v>
      </c>
      <c r="D41" s="15"/>
      <c r="F41" s="15">
        <v>0.34</v>
      </c>
      <c r="G41" s="15"/>
      <c r="H41" s="15"/>
      <c r="I41">
        <v>0.76</v>
      </c>
      <c r="J41">
        <v>1.02</v>
      </c>
      <c r="M41" s="15">
        <f t="shared" si="0"/>
        <v>-0.41093410110982753</v>
      </c>
      <c r="N41" s="71">
        <f t="shared" si="1"/>
        <v>-0.1388747026914284</v>
      </c>
      <c r="O41" s="9"/>
    </row>
    <row r="42" spans="3:21" x14ac:dyDescent="0.3">
      <c r="C42" s="15">
        <v>0.22</v>
      </c>
      <c r="D42" s="15"/>
      <c r="F42" s="15">
        <v>0.34</v>
      </c>
      <c r="G42" s="15"/>
      <c r="H42" s="15"/>
      <c r="I42">
        <v>0.77</v>
      </c>
      <c r="J42">
        <v>0.56999999999999995</v>
      </c>
      <c r="M42" s="15">
        <f t="shared" si="0"/>
        <v>-0.39736296170725716</v>
      </c>
      <c r="N42" s="71">
        <f t="shared" si="1"/>
        <v>-0.55943482214003937</v>
      </c>
      <c r="O42" s="9"/>
    </row>
    <row r="43" spans="3:21" x14ac:dyDescent="0.3">
      <c r="C43" s="15">
        <v>0.23</v>
      </c>
      <c r="D43" s="15"/>
      <c r="F43" s="15">
        <v>0.35</v>
      </c>
      <c r="G43" s="15"/>
      <c r="H43" s="15"/>
      <c r="I43">
        <v>1.06</v>
      </c>
      <c r="J43">
        <v>0.61</v>
      </c>
      <c r="M43" s="15">
        <f t="shared" si="0"/>
        <v>-3.7999190327171685E-3</v>
      </c>
      <c r="N43" s="71">
        <f t="shared" si="1"/>
        <v>-0.52205170041127402</v>
      </c>
      <c r="O43" s="9"/>
    </row>
    <row r="44" spans="3:21" x14ac:dyDescent="0.3">
      <c r="C44" s="15">
        <v>0.23</v>
      </c>
      <c r="D44" s="15"/>
      <c r="F44" s="15">
        <v>0.35</v>
      </c>
      <c r="G44" s="15"/>
      <c r="H44" s="15"/>
      <c r="I44">
        <v>1.82</v>
      </c>
      <c r="J44">
        <v>1.19</v>
      </c>
      <c r="M44" s="15">
        <f t="shared" si="0"/>
        <v>1.027606675562629</v>
      </c>
      <c r="N44" s="71">
        <f t="shared" si="1"/>
        <v>2.0003564655824549E-2</v>
      </c>
      <c r="O44" s="9"/>
    </row>
    <row r="45" spans="3:21" x14ac:dyDescent="0.3">
      <c r="C45" s="15">
        <v>0.24</v>
      </c>
      <c r="D45" s="15"/>
      <c r="F45" s="15">
        <v>0.35</v>
      </c>
      <c r="G45" s="15"/>
      <c r="H45" s="15"/>
      <c r="I45">
        <v>1.83</v>
      </c>
      <c r="J45">
        <v>0.95</v>
      </c>
      <c r="M45" s="15">
        <f t="shared" si="0"/>
        <v>1.0411778149651993</v>
      </c>
      <c r="N45" s="71">
        <f t="shared" si="1"/>
        <v>-0.20429516571676795</v>
      </c>
      <c r="O45" s="9"/>
    </row>
    <row r="46" spans="3:21" x14ac:dyDescent="0.3">
      <c r="C46" s="15">
        <v>0.24</v>
      </c>
      <c r="D46" s="15"/>
      <c r="F46" s="15">
        <v>0.35</v>
      </c>
      <c r="G46" s="15"/>
      <c r="H46" s="15"/>
      <c r="I46">
        <v>0.96</v>
      </c>
      <c r="J46">
        <v>1.76</v>
      </c>
      <c r="M46" s="15">
        <f t="shared" si="0"/>
        <v>-0.13951131305842074</v>
      </c>
      <c r="N46" s="71">
        <f t="shared" si="1"/>
        <v>0.55271304929073184</v>
      </c>
      <c r="O46" s="9"/>
    </row>
    <row r="47" spans="3:21" x14ac:dyDescent="0.3">
      <c r="C47" s="15">
        <v>0.24</v>
      </c>
      <c r="D47" s="15"/>
      <c r="F47" s="15">
        <v>0.36</v>
      </c>
      <c r="G47" s="15"/>
      <c r="H47" s="15"/>
      <c r="I47">
        <v>1.97</v>
      </c>
      <c r="J47">
        <v>5.93</v>
      </c>
      <c r="M47" s="15">
        <f t="shared" si="0"/>
        <v>1.2311737666011839</v>
      </c>
      <c r="N47" s="71">
        <f t="shared" si="1"/>
        <v>4.4499034895145257</v>
      </c>
      <c r="O47" s="9"/>
    </row>
    <row r="48" spans="3:21" x14ac:dyDescent="0.3">
      <c r="C48" s="15">
        <v>0.24</v>
      </c>
      <c r="D48" s="15"/>
      <c r="F48" s="15">
        <v>0.37</v>
      </c>
      <c r="G48" s="15"/>
      <c r="H48" s="15"/>
      <c r="I48">
        <v>1.52</v>
      </c>
      <c r="J48">
        <v>0.71</v>
      </c>
      <c r="M48" s="15">
        <f t="shared" si="0"/>
        <v>0.62047249348551858</v>
      </c>
      <c r="N48" s="71">
        <f t="shared" si="1"/>
        <v>-0.42859389608936044</v>
      </c>
      <c r="O48" s="9"/>
    </row>
    <row r="49" spans="3:15" x14ac:dyDescent="0.3">
      <c r="C49" s="15">
        <v>0.24</v>
      </c>
      <c r="D49" s="15"/>
      <c r="F49" s="15">
        <v>0.37</v>
      </c>
      <c r="G49" s="15"/>
      <c r="H49" s="15"/>
      <c r="I49">
        <v>1.39</v>
      </c>
      <c r="J49">
        <v>1.08</v>
      </c>
      <c r="M49" s="15">
        <f t="shared" si="0"/>
        <v>0.44404768125210398</v>
      </c>
      <c r="N49" s="71">
        <f t="shared" si="1"/>
        <v>-8.2800020098280233E-2</v>
      </c>
      <c r="O49" s="9"/>
    </row>
    <row r="50" spans="3:15" x14ac:dyDescent="0.3">
      <c r="C50" s="15">
        <v>0.25</v>
      </c>
      <c r="D50" s="15"/>
      <c r="F50" s="15">
        <v>0.37</v>
      </c>
      <c r="G50" s="15"/>
      <c r="H50" s="15"/>
      <c r="I50">
        <v>0.74</v>
      </c>
      <c r="J50">
        <v>1.1200000000000001</v>
      </c>
      <c r="M50" s="15">
        <f t="shared" si="0"/>
        <v>-0.43807637991496823</v>
      </c>
      <c r="N50" s="71">
        <f t="shared" si="1"/>
        <v>-4.5416898369514784E-2</v>
      </c>
      <c r="O50" s="9"/>
    </row>
    <row r="51" spans="3:15" x14ac:dyDescent="0.3">
      <c r="C51" s="15">
        <v>0.26</v>
      </c>
      <c r="D51" s="15"/>
      <c r="F51" s="15">
        <v>0.38</v>
      </c>
      <c r="G51" s="15"/>
      <c r="H51" s="15"/>
      <c r="I51">
        <v>1.25</v>
      </c>
      <c r="J51">
        <v>0.34</v>
      </c>
      <c r="M51" s="15">
        <f t="shared" si="0"/>
        <v>0.25405172961611927</v>
      </c>
      <c r="N51" s="71">
        <f t="shared" si="1"/>
        <v>-0.77438777208044041</v>
      </c>
      <c r="O51" s="9"/>
    </row>
    <row r="52" spans="3:15" x14ac:dyDescent="0.3">
      <c r="C52" s="15">
        <v>0.26</v>
      </c>
      <c r="D52" s="15"/>
      <c r="F52" s="15">
        <v>0.38</v>
      </c>
      <c r="G52" s="15"/>
      <c r="H52" s="15"/>
      <c r="I52">
        <v>0.87</v>
      </c>
      <c r="J52">
        <v>0.55000000000000004</v>
      </c>
      <c r="M52" s="15">
        <f t="shared" si="0"/>
        <v>-0.26165156768155379</v>
      </c>
      <c r="N52" s="71">
        <f t="shared" si="1"/>
        <v>-0.5781263830044221</v>
      </c>
      <c r="O52" s="9"/>
    </row>
    <row r="53" spans="3:15" x14ac:dyDescent="0.3">
      <c r="C53" s="15">
        <v>0.26</v>
      </c>
      <c r="D53" s="15"/>
      <c r="F53" s="15">
        <v>0.38</v>
      </c>
      <c r="G53" s="15"/>
      <c r="H53" s="15"/>
      <c r="I53">
        <v>1.35</v>
      </c>
      <c r="J53">
        <v>0.92</v>
      </c>
      <c r="M53" s="15">
        <f t="shared" si="0"/>
        <v>0.38976312364182286</v>
      </c>
      <c r="N53" s="71">
        <f t="shared" si="1"/>
        <v>-0.23233250701334193</v>
      </c>
      <c r="O53" s="9"/>
    </row>
    <row r="54" spans="3:15" x14ac:dyDescent="0.3">
      <c r="C54" s="15">
        <v>0.26</v>
      </c>
      <c r="D54" s="15"/>
      <c r="F54" s="15">
        <v>0.39</v>
      </c>
      <c r="G54" s="15"/>
      <c r="H54" s="15"/>
      <c r="I54">
        <v>0.7</v>
      </c>
      <c r="J54">
        <v>0.69</v>
      </c>
      <c r="M54" s="15">
        <f t="shared" si="0"/>
        <v>-0.49236093752524968</v>
      </c>
      <c r="N54" s="71">
        <f t="shared" si="1"/>
        <v>-0.44728545695374317</v>
      </c>
      <c r="O54" s="9"/>
    </row>
    <row r="55" spans="3:15" x14ac:dyDescent="0.3">
      <c r="C55" s="15">
        <v>0.26</v>
      </c>
      <c r="D55" s="15"/>
      <c r="F55" s="15">
        <v>0.39</v>
      </c>
      <c r="G55" s="15"/>
      <c r="H55" s="15"/>
      <c r="I55">
        <v>0.42</v>
      </c>
      <c r="J55">
        <v>2.39</v>
      </c>
      <c r="M55" s="15">
        <f t="shared" si="0"/>
        <v>-0.87235284079721931</v>
      </c>
      <c r="N55" s="71">
        <f t="shared" si="1"/>
        <v>1.1414972165187873</v>
      </c>
      <c r="O55" s="9"/>
    </row>
    <row r="56" spans="3:15" x14ac:dyDescent="0.3">
      <c r="C56" s="15">
        <v>0.26</v>
      </c>
      <c r="D56" s="15"/>
      <c r="F56" s="15">
        <v>0.39</v>
      </c>
      <c r="G56" s="15"/>
      <c r="H56" s="15"/>
      <c r="I56">
        <v>0.47</v>
      </c>
      <c r="J56">
        <v>7.22</v>
      </c>
      <c r="M56" s="15">
        <f t="shared" si="0"/>
        <v>-0.80449714378436754</v>
      </c>
      <c r="N56" s="71">
        <f t="shared" si="1"/>
        <v>5.6555091652672109</v>
      </c>
      <c r="O56" s="9"/>
    </row>
    <row r="57" spans="3:15" x14ac:dyDescent="0.3">
      <c r="C57" s="15">
        <v>0.27</v>
      </c>
      <c r="D57" s="15"/>
      <c r="F57" s="15">
        <v>0.39</v>
      </c>
      <c r="G57" s="15"/>
      <c r="H57" s="15"/>
      <c r="I57">
        <v>1.07</v>
      </c>
      <c r="J57">
        <v>0.6</v>
      </c>
      <c r="M57" s="15">
        <f t="shared" si="0"/>
        <v>9.7712203698531869E-3</v>
      </c>
      <c r="N57" s="71">
        <f t="shared" si="1"/>
        <v>-0.53139748084346539</v>
      </c>
      <c r="O57" s="9"/>
    </row>
    <row r="58" spans="3:15" x14ac:dyDescent="0.3">
      <c r="C58" s="15">
        <v>0.27</v>
      </c>
      <c r="D58" s="15"/>
      <c r="F58" s="15">
        <v>0.4</v>
      </c>
      <c r="G58" s="15"/>
      <c r="H58" s="15"/>
      <c r="I58">
        <v>1.03</v>
      </c>
      <c r="J58">
        <v>0.68</v>
      </c>
      <c r="M58" s="15">
        <f t="shared" si="0"/>
        <v>-4.4513337240428233E-2</v>
      </c>
      <c r="N58" s="71">
        <f t="shared" si="1"/>
        <v>-0.45663123738593442</v>
      </c>
      <c r="O58" s="9"/>
    </row>
    <row r="59" spans="3:15" x14ac:dyDescent="0.3">
      <c r="C59" s="15">
        <v>0.27</v>
      </c>
      <c r="D59" s="15"/>
      <c r="F59" s="15">
        <v>0.4</v>
      </c>
      <c r="G59" s="15"/>
      <c r="H59" s="15"/>
      <c r="I59">
        <v>0.32</v>
      </c>
      <c r="J59">
        <v>0.79</v>
      </c>
      <c r="M59" s="15">
        <f t="shared" si="0"/>
        <v>-1.0080642348229225</v>
      </c>
      <c r="N59" s="71">
        <f t="shared" si="1"/>
        <v>-0.35382765263182953</v>
      </c>
      <c r="O59" s="9"/>
    </row>
    <row r="60" spans="3:15" x14ac:dyDescent="0.3">
      <c r="C60" s="15">
        <v>0.28000000000000003</v>
      </c>
      <c r="D60" s="15"/>
      <c r="F60" s="15">
        <v>0.4</v>
      </c>
      <c r="G60" s="15"/>
      <c r="H60" s="15"/>
      <c r="I60">
        <v>1.64</v>
      </c>
      <c r="J60">
        <v>0.98</v>
      </c>
      <c r="M60" s="15">
        <f t="shared" si="0"/>
        <v>0.78332616631636254</v>
      </c>
      <c r="N60" s="71">
        <f t="shared" si="1"/>
        <v>-0.17625782442019386</v>
      </c>
      <c r="O60" s="9"/>
    </row>
    <row r="61" spans="3:15" x14ac:dyDescent="0.3">
      <c r="C61" s="15">
        <v>0.28000000000000003</v>
      </c>
      <c r="D61" s="15"/>
      <c r="F61" s="15">
        <v>0.41</v>
      </c>
      <c r="G61" s="15"/>
      <c r="H61" s="15"/>
      <c r="I61">
        <v>1.07</v>
      </c>
      <c r="J61">
        <v>0.89</v>
      </c>
      <c r="M61" s="15">
        <f t="shared" si="0"/>
        <v>9.7712203698531869E-3</v>
      </c>
      <c r="N61" s="71">
        <f t="shared" si="1"/>
        <v>-0.260369848309916</v>
      </c>
      <c r="O61" s="9"/>
    </row>
    <row r="62" spans="3:15" x14ac:dyDescent="0.3">
      <c r="C62" s="15">
        <v>0.28000000000000003</v>
      </c>
      <c r="D62" s="15"/>
      <c r="F62" s="15">
        <v>0.42</v>
      </c>
      <c r="G62" s="15"/>
      <c r="H62" s="15"/>
      <c r="I62">
        <v>2.17</v>
      </c>
      <c r="J62">
        <v>1.21</v>
      </c>
      <c r="M62" s="15">
        <f t="shared" si="0"/>
        <v>1.5025965546525908</v>
      </c>
      <c r="N62" s="71">
        <f t="shared" si="1"/>
        <v>3.8695125520207277E-2</v>
      </c>
      <c r="O62" s="9"/>
    </row>
    <row r="63" spans="3:15" x14ac:dyDescent="0.3">
      <c r="C63" s="15">
        <v>0.28000000000000003</v>
      </c>
      <c r="D63" s="15"/>
      <c r="F63" s="15">
        <v>0.42</v>
      </c>
      <c r="G63" s="15"/>
      <c r="H63" s="15"/>
      <c r="I63">
        <v>0.42</v>
      </c>
      <c r="J63">
        <v>1</v>
      </c>
      <c r="M63" s="15">
        <f t="shared" si="0"/>
        <v>-0.87235284079721931</v>
      </c>
      <c r="N63" s="71">
        <f t="shared" si="1"/>
        <v>-0.15756626355581113</v>
      </c>
      <c r="O63" s="9"/>
    </row>
    <row r="64" spans="3:15" x14ac:dyDescent="0.3">
      <c r="C64" s="15">
        <v>0.28999999999999998</v>
      </c>
      <c r="D64" s="15"/>
      <c r="F64" s="15">
        <v>0.42</v>
      </c>
      <c r="G64" s="15"/>
      <c r="H64" s="15"/>
      <c r="I64">
        <v>1.2</v>
      </c>
      <c r="J64">
        <v>0.87</v>
      </c>
      <c r="M64" s="15">
        <f t="shared" si="0"/>
        <v>0.1861960326032675</v>
      </c>
      <c r="N64" s="71">
        <f t="shared" si="1"/>
        <v>-0.27906140917429872</v>
      </c>
      <c r="O64" s="9"/>
    </row>
    <row r="65" spans="3:15" x14ac:dyDescent="0.3">
      <c r="C65" s="15">
        <v>0.28999999999999998</v>
      </c>
      <c r="D65" s="15"/>
      <c r="F65" s="15">
        <v>0.42</v>
      </c>
      <c r="G65" s="15"/>
      <c r="H65" s="15"/>
      <c r="I65">
        <v>2.37</v>
      </c>
      <c r="J65">
        <v>1.04</v>
      </c>
      <c r="M65" s="15">
        <f t="shared" si="0"/>
        <v>1.7740193427039979</v>
      </c>
      <c r="N65" s="71">
        <f t="shared" si="1"/>
        <v>-0.12018314182704569</v>
      </c>
      <c r="O65" s="9"/>
    </row>
    <row r="66" spans="3:15" x14ac:dyDescent="0.3">
      <c r="C66" s="15">
        <v>0.28999999999999998</v>
      </c>
      <c r="D66" s="15"/>
      <c r="F66" s="15">
        <v>0.43</v>
      </c>
      <c r="G66" s="15"/>
      <c r="H66" s="15"/>
      <c r="I66">
        <v>1.55</v>
      </c>
      <c r="J66">
        <v>0.76</v>
      </c>
      <c r="M66" s="15">
        <f t="shared" si="0"/>
        <v>0.66118591169322971</v>
      </c>
      <c r="N66" s="71">
        <f t="shared" si="1"/>
        <v>-0.38186499392840362</v>
      </c>
      <c r="O66" s="9"/>
    </row>
    <row r="67" spans="3:15" x14ac:dyDescent="0.3">
      <c r="C67" s="15">
        <v>0.28999999999999998</v>
      </c>
      <c r="D67" s="15"/>
      <c r="F67" s="15">
        <v>0.43</v>
      </c>
      <c r="G67" s="15"/>
      <c r="H67" s="15"/>
      <c r="I67">
        <v>0.34</v>
      </c>
      <c r="J67">
        <v>1.02</v>
      </c>
      <c r="M67" s="15">
        <f t="shared" si="0"/>
        <v>-0.98092195601778187</v>
      </c>
      <c r="N67" s="71">
        <f t="shared" si="1"/>
        <v>-0.1388747026914284</v>
      </c>
      <c r="O67" s="9"/>
    </row>
    <row r="68" spans="3:15" x14ac:dyDescent="0.3">
      <c r="C68" s="15">
        <v>0.28999999999999998</v>
      </c>
      <c r="D68" s="15"/>
      <c r="F68" s="15">
        <v>0.44</v>
      </c>
      <c r="G68" s="15"/>
      <c r="H68" s="15"/>
      <c r="I68">
        <v>1.03</v>
      </c>
      <c r="J68">
        <v>2.5499999999999998</v>
      </c>
      <c r="M68" s="15">
        <f t="shared" si="0"/>
        <v>-4.4513337240428233E-2</v>
      </c>
      <c r="N68" s="71">
        <f t="shared" si="1"/>
        <v>1.2910297034338487</v>
      </c>
      <c r="O68" s="9"/>
    </row>
    <row r="69" spans="3:15" x14ac:dyDescent="0.3">
      <c r="C69" s="15">
        <v>0.28999999999999998</v>
      </c>
      <c r="D69" s="15"/>
      <c r="F69" s="15">
        <v>0.44</v>
      </c>
      <c r="G69" s="15"/>
      <c r="H69" s="15"/>
      <c r="I69">
        <v>0.9</v>
      </c>
      <c r="J69">
        <v>0.61</v>
      </c>
      <c r="M69" s="15">
        <f t="shared" si="0"/>
        <v>-0.22093814947384272</v>
      </c>
      <c r="N69" s="71">
        <f t="shared" si="1"/>
        <v>-0.52205170041127402</v>
      </c>
      <c r="O69" s="9"/>
    </row>
    <row r="70" spans="3:15" x14ac:dyDescent="0.3">
      <c r="C70" s="15">
        <v>0.3</v>
      </c>
      <c r="D70" s="15"/>
      <c r="F70" s="15">
        <v>0.44</v>
      </c>
      <c r="G70" s="15"/>
      <c r="H70" s="15"/>
      <c r="I70">
        <v>0.56999999999999995</v>
      </c>
      <c r="J70">
        <v>0.99</v>
      </c>
      <c r="M70" s="15">
        <f t="shared" si="0"/>
        <v>-0.66878574975866412</v>
      </c>
      <c r="N70" s="71">
        <f t="shared" si="1"/>
        <v>-0.1669120439880025</v>
      </c>
      <c r="O70" s="9"/>
    </row>
    <row r="71" spans="3:15" x14ac:dyDescent="0.3">
      <c r="C71" s="15">
        <v>0.3</v>
      </c>
      <c r="D71" s="15"/>
      <c r="F71" s="15">
        <v>0.45</v>
      </c>
      <c r="G71" s="15"/>
      <c r="H71" s="15"/>
      <c r="I71">
        <v>0.95</v>
      </c>
      <c r="J71">
        <v>1.34</v>
      </c>
      <c r="M71" s="15">
        <f t="shared" si="0"/>
        <v>-0.15308245246099109</v>
      </c>
      <c r="N71" s="71">
        <f t="shared" si="1"/>
        <v>0.160190271138695</v>
      </c>
      <c r="O71" s="9"/>
    </row>
    <row r="72" spans="3:15" x14ac:dyDescent="0.3">
      <c r="C72" s="15">
        <v>0.31</v>
      </c>
      <c r="D72" s="15"/>
      <c r="F72" s="15">
        <v>0.45</v>
      </c>
      <c r="G72" s="15"/>
      <c r="H72" s="15"/>
      <c r="I72">
        <v>1.57</v>
      </c>
      <c r="J72">
        <v>0.77</v>
      </c>
      <c r="M72" s="15">
        <f t="shared" ref="M72:M135" si="13">STANDARDIZE(I72,$I$1,$I$2)</f>
        <v>0.68832819049837035</v>
      </c>
      <c r="N72" s="71">
        <f t="shared" ref="N72:N135" si="14">STANDARDIZE(J72,$J$1,$J$2)</f>
        <v>-0.37251921349621225</v>
      </c>
      <c r="O72" s="9"/>
    </row>
    <row r="73" spans="3:15" x14ac:dyDescent="0.3">
      <c r="C73" s="15">
        <v>0.32</v>
      </c>
      <c r="D73" s="15"/>
      <c r="F73" s="15">
        <v>0.45</v>
      </c>
      <c r="G73" s="15"/>
      <c r="H73" s="15"/>
      <c r="I73">
        <v>0.56999999999999995</v>
      </c>
      <c r="J73">
        <v>0.71</v>
      </c>
      <c r="M73" s="15">
        <f t="shared" si="13"/>
        <v>-0.66878574975866412</v>
      </c>
      <c r="N73" s="71">
        <f t="shared" si="14"/>
        <v>-0.42859389608936044</v>
      </c>
      <c r="O73" s="9"/>
    </row>
    <row r="74" spans="3:15" x14ac:dyDescent="0.3">
      <c r="C74" s="15">
        <v>0.32</v>
      </c>
      <c r="D74" s="15"/>
      <c r="F74" s="15">
        <v>0.45</v>
      </c>
      <c r="G74" s="15"/>
      <c r="H74" s="15"/>
      <c r="I74">
        <v>0.76</v>
      </c>
      <c r="J74">
        <v>1.08</v>
      </c>
      <c r="M74" s="15">
        <f t="shared" si="13"/>
        <v>-0.41093410110982753</v>
      </c>
      <c r="N74" s="71">
        <f t="shared" si="14"/>
        <v>-8.2800020098280233E-2</v>
      </c>
      <c r="O74" s="9"/>
    </row>
    <row r="75" spans="3:15" x14ac:dyDescent="0.3">
      <c r="C75" s="15">
        <v>0.32</v>
      </c>
      <c r="D75" s="15"/>
      <c r="F75" s="15">
        <v>0.46</v>
      </c>
      <c r="G75" s="15"/>
      <c r="H75" s="15"/>
      <c r="I75">
        <v>0.62</v>
      </c>
      <c r="J75">
        <v>0.93</v>
      </c>
      <c r="M75" s="15">
        <f t="shared" si="13"/>
        <v>-0.60093005274581235</v>
      </c>
      <c r="N75" s="71">
        <f t="shared" si="14"/>
        <v>-0.22298672658115057</v>
      </c>
      <c r="O75" s="9"/>
    </row>
    <row r="76" spans="3:15" x14ac:dyDescent="0.3">
      <c r="C76" s="15">
        <v>0.33</v>
      </c>
      <c r="D76" s="15"/>
      <c r="F76" s="15">
        <v>0.46</v>
      </c>
      <c r="G76" s="15"/>
      <c r="H76" s="15"/>
      <c r="I76">
        <v>1.25</v>
      </c>
      <c r="J76">
        <v>1.36</v>
      </c>
      <c r="M76" s="15">
        <f t="shared" si="13"/>
        <v>0.25405172961611927</v>
      </c>
      <c r="N76" s="71">
        <f t="shared" si="14"/>
        <v>0.17888183200307772</v>
      </c>
      <c r="O76" s="9"/>
    </row>
    <row r="77" spans="3:15" x14ac:dyDescent="0.3">
      <c r="C77" s="15">
        <v>0.33</v>
      </c>
      <c r="D77" s="15"/>
      <c r="F77" s="15">
        <v>0.47</v>
      </c>
      <c r="G77" s="15"/>
      <c r="H77" s="15"/>
      <c r="I77">
        <v>0.05</v>
      </c>
      <c r="J77">
        <v>0.47</v>
      </c>
      <c r="M77" s="15">
        <f t="shared" si="13"/>
        <v>-1.374484998692322</v>
      </c>
      <c r="N77" s="71">
        <f t="shared" si="14"/>
        <v>-0.6528926264619529</v>
      </c>
      <c r="O77" s="9"/>
    </row>
    <row r="78" spans="3:15" x14ac:dyDescent="0.3">
      <c r="C78" s="15">
        <v>0.33</v>
      </c>
      <c r="D78" s="15"/>
      <c r="F78" s="15">
        <v>0.47</v>
      </c>
      <c r="G78" s="15"/>
      <c r="H78" s="15"/>
      <c r="I78">
        <v>1.21</v>
      </c>
      <c r="J78">
        <v>3.13</v>
      </c>
      <c r="M78" s="15">
        <f t="shared" si="13"/>
        <v>0.19976717200583788</v>
      </c>
      <c r="N78" s="71">
        <f t="shared" si="14"/>
        <v>1.8330849685009472</v>
      </c>
      <c r="O78" s="9"/>
    </row>
    <row r="79" spans="3:15" x14ac:dyDescent="0.3">
      <c r="C79" s="15">
        <v>0.33</v>
      </c>
      <c r="D79" s="15"/>
      <c r="F79" s="15">
        <v>0.48</v>
      </c>
      <c r="G79" s="15"/>
      <c r="H79" s="15"/>
      <c r="I79">
        <v>1.42</v>
      </c>
      <c r="J79">
        <v>0.72</v>
      </c>
      <c r="M79" s="15">
        <f t="shared" si="13"/>
        <v>0.48476109945981505</v>
      </c>
      <c r="N79" s="71">
        <f t="shared" si="14"/>
        <v>-0.41924811565716907</v>
      </c>
      <c r="O79" s="9"/>
    </row>
    <row r="80" spans="3:15" x14ac:dyDescent="0.3">
      <c r="C80" s="15">
        <v>0.33</v>
      </c>
      <c r="D80" s="15"/>
      <c r="F80" s="15">
        <v>0.48</v>
      </c>
      <c r="G80" s="15"/>
      <c r="H80" s="15"/>
      <c r="I80">
        <v>0.79</v>
      </c>
      <c r="J80">
        <v>0.78</v>
      </c>
      <c r="M80" s="15">
        <f t="shared" si="13"/>
        <v>-0.37022068290211646</v>
      </c>
      <c r="N80" s="71">
        <f t="shared" si="14"/>
        <v>-0.36317343306402089</v>
      </c>
      <c r="O80" s="9"/>
    </row>
    <row r="81" spans="3:15" x14ac:dyDescent="0.3">
      <c r="C81" s="15">
        <v>0.33</v>
      </c>
      <c r="D81" s="15"/>
      <c r="F81" s="15">
        <v>0.48</v>
      </c>
      <c r="G81" s="15"/>
      <c r="H81" s="15"/>
      <c r="I81">
        <v>2.2400000000000002</v>
      </c>
      <c r="J81">
        <v>0.53</v>
      </c>
      <c r="M81" s="15">
        <f t="shared" si="13"/>
        <v>1.5975945304705836</v>
      </c>
      <c r="N81" s="71">
        <f t="shared" si="14"/>
        <v>-0.59681794386880482</v>
      </c>
      <c r="O81" s="9"/>
    </row>
    <row r="82" spans="3:15" x14ac:dyDescent="0.3">
      <c r="C82" s="15">
        <v>0.34</v>
      </c>
      <c r="D82" s="15"/>
      <c r="F82" s="15">
        <v>0.48</v>
      </c>
      <c r="G82" s="15"/>
      <c r="H82" s="15"/>
      <c r="I82">
        <v>0.9</v>
      </c>
      <c r="J82">
        <v>0.54</v>
      </c>
      <c r="M82" s="15">
        <f t="shared" si="13"/>
        <v>-0.22093814947384272</v>
      </c>
      <c r="N82" s="71">
        <f t="shared" si="14"/>
        <v>-0.58747216343661346</v>
      </c>
      <c r="O82" s="9"/>
    </row>
    <row r="83" spans="3:15" x14ac:dyDescent="0.3">
      <c r="C83" s="15">
        <v>0.34</v>
      </c>
      <c r="D83" s="15"/>
      <c r="F83" s="15">
        <v>0.48</v>
      </c>
      <c r="G83" s="15"/>
      <c r="H83" s="15"/>
      <c r="I83">
        <v>0.42</v>
      </c>
      <c r="J83">
        <v>0.86</v>
      </c>
      <c r="M83" s="15">
        <f t="shared" si="13"/>
        <v>-0.87235284079721931</v>
      </c>
      <c r="N83" s="71">
        <f t="shared" si="14"/>
        <v>-0.28840718960649009</v>
      </c>
      <c r="O83" s="9"/>
    </row>
    <row r="84" spans="3:15" x14ac:dyDescent="0.3">
      <c r="C84" s="15">
        <v>0.34</v>
      </c>
      <c r="D84" s="15"/>
      <c r="F84" s="15">
        <v>0.48</v>
      </c>
      <c r="G84" s="15"/>
      <c r="H84" s="15"/>
      <c r="I84">
        <v>0.61</v>
      </c>
      <c r="J84">
        <v>0.8</v>
      </c>
      <c r="M84" s="15">
        <f t="shared" si="13"/>
        <v>-0.61450119214838272</v>
      </c>
      <c r="N84" s="71">
        <f t="shared" si="14"/>
        <v>-0.34448187219963816</v>
      </c>
      <c r="O84" s="9"/>
    </row>
    <row r="85" spans="3:15" x14ac:dyDescent="0.3">
      <c r="C85" s="15">
        <v>0.34</v>
      </c>
      <c r="D85" s="15"/>
      <c r="F85" s="15">
        <v>0.48</v>
      </c>
      <c r="G85" s="15"/>
      <c r="H85" s="15"/>
      <c r="I85">
        <v>3.27</v>
      </c>
      <c r="J85">
        <v>0.71</v>
      </c>
      <c r="M85" s="15">
        <f t="shared" si="13"/>
        <v>2.9954218889353292</v>
      </c>
      <c r="N85" s="71">
        <f t="shared" si="14"/>
        <v>-0.42859389608936044</v>
      </c>
      <c r="O85" s="9"/>
    </row>
    <row r="86" spans="3:15" x14ac:dyDescent="0.3">
      <c r="C86" s="15">
        <v>0.34</v>
      </c>
      <c r="D86" s="15"/>
      <c r="F86" s="15">
        <v>0.48</v>
      </c>
      <c r="G86" s="15"/>
      <c r="H86" s="15"/>
      <c r="I86">
        <v>0.68</v>
      </c>
      <c r="J86">
        <v>0.46</v>
      </c>
      <c r="M86" s="15">
        <f t="shared" si="13"/>
        <v>-0.51950321633039021</v>
      </c>
      <c r="N86" s="71">
        <f t="shared" si="14"/>
        <v>-0.66223840689414426</v>
      </c>
      <c r="O86" s="9"/>
    </row>
    <row r="87" spans="3:15" x14ac:dyDescent="0.3">
      <c r="C87" s="15">
        <v>0.34</v>
      </c>
      <c r="D87" s="15"/>
      <c r="F87" s="15">
        <v>0.49</v>
      </c>
      <c r="G87" s="15"/>
      <c r="H87" s="15"/>
      <c r="I87">
        <v>1.17</v>
      </c>
      <c r="J87">
        <v>1.77</v>
      </c>
      <c r="M87" s="15">
        <f t="shared" si="13"/>
        <v>0.14548261439555643</v>
      </c>
      <c r="N87" s="71">
        <f t="shared" si="14"/>
        <v>0.5620588297229232</v>
      </c>
      <c r="O87" s="9"/>
    </row>
    <row r="88" spans="3:15" x14ac:dyDescent="0.3">
      <c r="C88" s="15">
        <v>0.34</v>
      </c>
      <c r="D88" s="15"/>
      <c r="F88" s="15">
        <v>0.49</v>
      </c>
      <c r="G88" s="15"/>
      <c r="H88" s="15"/>
      <c r="I88">
        <v>0.61</v>
      </c>
      <c r="J88">
        <v>1.24</v>
      </c>
      <c r="M88" s="15">
        <f t="shared" si="13"/>
        <v>-0.61450119214838272</v>
      </c>
      <c r="N88" s="71">
        <f t="shared" si="14"/>
        <v>6.6732466816781369E-2</v>
      </c>
      <c r="O88" s="9"/>
    </row>
    <row r="89" spans="3:15" x14ac:dyDescent="0.3">
      <c r="C89" s="15">
        <v>0.34</v>
      </c>
      <c r="D89" s="15"/>
      <c r="F89" s="15">
        <v>0.5</v>
      </c>
      <c r="G89" s="15"/>
      <c r="H89" s="15"/>
      <c r="I89">
        <v>1.37</v>
      </c>
      <c r="J89">
        <v>1.42</v>
      </c>
      <c r="M89" s="15">
        <f t="shared" si="13"/>
        <v>0.41690540244696356</v>
      </c>
      <c r="N89" s="71">
        <f t="shared" si="14"/>
        <v>0.23495651459622569</v>
      </c>
      <c r="O89" s="9"/>
    </row>
    <row r="90" spans="3:15" x14ac:dyDescent="0.3">
      <c r="C90" s="15">
        <v>0.35</v>
      </c>
      <c r="D90" s="15"/>
      <c r="F90" s="15">
        <v>0.5</v>
      </c>
      <c r="G90" s="15"/>
      <c r="H90" s="15"/>
      <c r="I90">
        <v>0.15</v>
      </c>
      <c r="J90">
        <v>0.69</v>
      </c>
      <c r="M90" s="15">
        <f t="shared" si="13"/>
        <v>-1.2387736046666185</v>
      </c>
      <c r="N90" s="71">
        <f t="shared" si="14"/>
        <v>-0.44728545695374317</v>
      </c>
      <c r="O90" s="9"/>
    </row>
    <row r="91" spans="3:15" x14ac:dyDescent="0.3">
      <c r="C91" s="15">
        <v>0.35</v>
      </c>
      <c r="D91" s="15"/>
      <c r="F91" s="15">
        <v>0.5</v>
      </c>
      <c r="G91" s="15"/>
      <c r="H91" s="15"/>
      <c r="I91">
        <v>0.97</v>
      </c>
      <c r="J91">
        <v>0.28000000000000003</v>
      </c>
      <c r="M91" s="15">
        <f t="shared" si="13"/>
        <v>-0.12594017365585036</v>
      </c>
      <c r="N91" s="71">
        <f t="shared" si="14"/>
        <v>-0.83046245467358859</v>
      </c>
      <c r="O91" s="9"/>
    </row>
    <row r="92" spans="3:15" x14ac:dyDescent="0.3">
      <c r="C92" s="15">
        <v>0.35</v>
      </c>
      <c r="D92" s="15"/>
      <c r="F92" s="15">
        <v>0.5</v>
      </c>
      <c r="G92" s="15"/>
      <c r="H92" s="15"/>
      <c r="I92">
        <v>0.37</v>
      </c>
      <c r="J92">
        <v>0.88</v>
      </c>
      <c r="M92" s="15">
        <f t="shared" si="13"/>
        <v>-0.94020853781007097</v>
      </c>
      <c r="N92" s="71">
        <f t="shared" si="14"/>
        <v>-0.26971562874210736</v>
      </c>
      <c r="O92" s="9"/>
    </row>
    <row r="93" spans="3:15" x14ac:dyDescent="0.3">
      <c r="C93" s="15">
        <v>0.35</v>
      </c>
      <c r="D93" s="15"/>
      <c r="F93" s="15">
        <v>0.5</v>
      </c>
      <c r="G93" s="15"/>
      <c r="H93" s="15"/>
      <c r="I93">
        <v>1.57</v>
      </c>
      <c r="J93">
        <v>2.5099999999999998</v>
      </c>
      <c r="M93" s="15">
        <f t="shared" si="13"/>
        <v>0.68832819049837035</v>
      </c>
      <c r="N93" s="71">
        <f t="shared" si="14"/>
        <v>1.2536465817050833</v>
      </c>
      <c r="O93" s="9"/>
    </row>
    <row r="94" spans="3:15" x14ac:dyDescent="0.3">
      <c r="C94" s="15">
        <v>0.36</v>
      </c>
      <c r="D94" s="15"/>
      <c r="F94" s="15">
        <v>0.5</v>
      </c>
      <c r="G94" s="15"/>
      <c r="H94" s="15"/>
      <c r="I94">
        <v>5.2</v>
      </c>
      <c r="J94">
        <v>1.35</v>
      </c>
      <c r="M94" s="15">
        <f t="shared" si="13"/>
        <v>5.6146517936314053</v>
      </c>
      <c r="N94" s="71">
        <f t="shared" si="14"/>
        <v>0.16953605157088636</v>
      </c>
      <c r="O94" s="9"/>
    </row>
    <row r="95" spans="3:15" x14ac:dyDescent="0.3">
      <c r="C95" s="15">
        <v>0.36</v>
      </c>
      <c r="D95" s="15"/>
      <c r="F95" s="15">
        <v>0.5</v>
      </c>
      <c r="G95" s="15"/>
      <c r="H95" s="15"/>
      <c r="I95">
        <v>0.88</v>
      </c>
      <c r="J95">
        <v>1.02</v>
      </c>
      <c r="M95" s="15">
        <f t="shared" si="13"/>
        <v>-0.24808042827898341</v>
      </c>
      <c r="N95" s="71">
        <f t="shared" si="14"/>
        <v>-0.1388747026914284</v>
      </c>
      <c r="O95" s="9"/>
    </row>
    <row r="96" spans="3:15" x14ac:dyDescent="0.3">
      <c r="C96" s="15">
        <v>0.36</v>
      </c>
      <c r="D96" s="15"/>
      <c r="F96" s="15">
        <v>0.51</v>
      </c>
      <c r="G96" s="15"/>
      <c r="H96" s="15"/>
      <c r="I96">
        <v>0.36</v>
      </c>
      <c r="J96">
        <v>1.04</v>
      </c>
      <c r="M96" s="15">
        <f t="shared" si="13"/>
        <v>-0.95377967721264134</v>
      </c>
      <c r="N96" s="71">
        <f t="shared" si="14"/>
        <v>-0.12018314182704569</v>
      </c>
      <c r="O96" s="9"/>
    </row>
    <row r="97" spans="3:15" x14ac:dyDescent="0.3">
      <c r="C97" s="15">
        <v>0.36</v>
      </c>
      <c r="D97" s="15"/>
      <c r="F97" s="15">
        <v>0.51</v>
      </c>
      <c r="G97" s="15"/>
      <c r="H97" s="15"/>
      <c r="I97">
        <v>0.24</v>
      </c>
      <c r="J97">
        <v>6.29</v>
      </c>
      <c r="M97" s="15">
        <f t="shared" si="13"/>
        <v>-1.1166333500434855</v>
      </c>
      <c r="N97" s="71">
        <f t="shared" si="14"/>
        <v>4.7863515850734153</v>
      </c>
      <c r="O97" s="9"/>
    </row>
    <row r="98" spans="3:15" x14ac:dyDescent="0.3">
      <c r="C98" s="15">
        <v>0.36</v>
      </c>
      <c r="D98" s="15"/>
      <c r="F98" s="15">
        <v>0.52</v>
      </c>
      <c r="G98" s="15"/>
      <c r="H98" s="15"/>
      <c r="I98">
        <v>0.78</v>
      </c>
      <c r="J98">
        <v>0.8</v>
      </c>
      <c r="M98" s="15">
        <f t="shared" si="13"/>
        <v>-0.38379182230468684</v>
      </c>
      <c r="N98" s="71">
        <f t="shared" si="14"/>
        <v>-0.34448187219963816</v>
      </c>
      <c r="O98" s="9"/>
    </row>
    <row r="99" spans="3:15" x14ac:dyDescent="0.3">
      <c r="C99" s="15">
        <v>0.37</v>
      </c>
      <c r="D99" s="15"/>
      <c r="F99" s="15">
        <v>0.52</v>
      </c>
      <c r="G99" s="15"/>
      <c r="H99" s="15"/>
      <c r="I99">
        <v>0.95</v>
      </c>
      <c r="J99">
        <v>0.44</v>
      </c>
      <c r="M99" s="15">
        <f t="shared" si="13"/>
        <v>-0.15308245246099109</v>
      </c>
      <c r="N99" s="71">
        <f t="shared" si="14"/>
        <v>-0.68092996775852699</v>
      </c>
      <c r="O99" s="9"/>
    </row>
    <row r="100" spans="3:15" x14ac:dyDescent="0.3">
      <c r="C100" s="15">
        <v>0.37</v>
      </c>
      <c r="D100" s="15"/>
      <c r="F100" s="15">
        <v>0.52</v>
      </c>
      <c r="G100" s="15"/>
      <c r="H100" s="15"/>
      <c r="I100">
        <v>1</v>
      </c>
      <c r="J100">
        <v>1.33</v>
      </c>
      <c r="M100" s="15">
        <f t="shared" si="13"/>
        <v>-8.5226755448139305E-2</v>
      </c>
      <c r="N100" s="71">
        <f t="shared" si="14"/>
        <v>0.15084449070650363</v>
      </c>
      <c r="O100" s="9"/>
    </row>
    <row r="101" spans="3:15" x14ac:dyDescent="0.3">
      <c r="C101" s="15">
        <v>0.37</v>
      </c>
      <c r="D101" s="15"/>
      <c r="F101" s="15">
        <v>0.53</v>
      </c>
      <c r="G101" s="15"/>
      <c r="H101" s="15"/>
      <c r="I101">
        <v>0.68</v>
      </c>
      <c r="J101">
        <v>1.1200000000000001</v>
      </c>
      <c r="M101" s="15">
        <f t="shared" si="13"/>
        <v>-0.51950321633039021</v>
      </c>
      <c r="N101" s="71">
        <f t="shared" si="14"/>
        <v>-4.5416898369514784E-2</v>
      </c>
      <c r="O101" s="9"/>
    </row>
    <row r="102" spans="3:15" x14ac:dyDescent="0.3">
      <c r="C102" s="15">
        <v>0.37</v>
      </c>
      <c r="D102" s="15"/>
      <c r="F102" s="15">
        <v>0.53</v>
      </c>
      <c r="G102" s="15"/>
      <c r="H102" s="15"/>
      <c r="I102">
        <v>0.19</v>
      </c>
      <c r="J102">
        <v>1.39</v>
      </c>
      <c r="M102" s="15">
        <f t="shared" si="13"/>
        <v>-1.1844890470563372</v>
      </c>
      <c r="N102" s="71">
        <f t="shared" si="14"/>
        <v>0.20691917329965159</v>
      </c>
      <c r="O102" s="9"/>
    </row>
    <row r="103" spans="3:15" x14ac:dyDescent="0.3">
      <c r="C103" s="15">
        <v>0.37</v>
      </c>
      <c r="D103" s="15"/>
      <c r="F103" s="15">
        <v>0.53</v>
      </c>
      <c r="G103" s="15"/>
      <c r="H103" s="15"/>
      <c r="I103">
        <v>0.91</v>
      </c>
      <c r="J103">
        <v>0.93</v>
      </c>
      <c r="M103" s="15">
        <f t="shared" si="13"/>
        <v>-0.20736701007127237</v>
      </c>
      <c r="N103" s="71">
        <f t="shared" si="14"/>
        <v>-0.22298672658115057</v>
      </c>
      <c r="O103" s="9"/>
    </row>
    <row r="104" spans="3:15" x14ac:dyDescent="0.3">
      <c r="C104" s="15">
        <v>0.38</v>
      </c>
      <c r="D104" s="15"/>
      <c r="F104" s="15">
        <v>0.53</v>
      </c>
      <c r="G104" s="15"/>
      <c r="H104" s="15"/>
      <c r="I104">
        <v>1.31</v>
      </c>
      <c r="J104">
        <v>0.8</v>
      </c>
      <c r="M104" s="15">
        <f t="shared" si="13"/>
        <v>0.33547856603154141</v>
      </c>
      <c r="N104" s="71">
        <f t="shared" si="14"/>
        <v>-0.34448187219963816</v>
      </c>
      <c r="O104" s="9"/>
    </row>
    <row r="105" spans="3:15" x14ac:dyDescent="0.3">
      <c r="C105" s="15">
        <v>0.38</v>
      </c>
      <c r="D105" s="15"/>
      <c r="F105" s="15">
        <v>0.53</v>
      </c>
      <c r="G105" s="15"/>
      <c r="H105" s="15"/>
      <c r="I105">
        <v>1.1599999999999999</v>
      </c>
      <c r="J105">
        <v>0.73</v>
      </c>
      <c r="M105" s="15">
        <f t="shared" si="13"/>
        <v>0.13191147499298608</v>
      </c>
      <c r="N105" s="71">
        <f t="shared" si="14"/>
        <v>-0.40990233522497771</v>
      </c>
      <c r="O105" s="9"/>
    </row>
    <row r="106" spans="3:15" x14ac:dyDescent="0.3">
      <c r="C106" s="15">
        <v>0.38</v>
      </c>
      <c r="D106" s="15"/>
      <c r="F106" s="15">
        <v>0.53</v>
      </c>
      <c r="G106" s="15"/>
      <c r="H106" s="15"/>
      <c r="I106">
        <v>0.53</v>
      </c>
      <c r="J106">
        <v>0.85</v>
      </c>
      <c r="M106" s="15">
        <f t="shared" si="13"/>
        <v>-0.7230703073689454</v>
      </c>
      <c r="N106" s="71">
        <f t="shared" si="14"/>
        <v>-0.29775297003868145</v>
      </c>
      <c r="O106" s="9"/>
    </row>
    <row r="107" spans="3:15" x14ac:dyDescent="0.3">
      <c r="C107" s="15">
        <v>0.39</v>
      </c>
      <c r="D107" s="15"/>
      <c r="F107" s="15">
        <v>0.53</v>
      </c>
      <c r="G107" s="15"/>
      <c r="H107" s="15"/>
      <c r="I107">
        <v>1.06</v>
      </c>
      <c r="J107">
        <v>0.46</v>
      </c>
      <c r="M107" s="15">
        <f t="shared" si="13"/>
        <v>-3.7999190327171685E-3</v>
      </c>
      <c r="N107" s="71">
        <f t="shared" si="14"/>
        <v>-0.66223840689414426</v>
      </c>
      <c r="O107" s="9"/>
    </row>
    <row r="108" spans="3:15" x14ac:dyDescent="0.3">
      <c r="C108" s="15">
        <v>0.39</v>
      </c>
      <c r="D108" s="15"/>
      <c r="F108" s="15">
        <v>0.53</v>
      </c>
      <c r="G108" s="15"/>
      <c r="H108" s="15"/>
      <c r="I108">
        <v>0.48</v>
      </c>
      <c r="J108">
        <v>1.22</v>
      </c>
      <c r="M108" s="15">
        <f t="shared" si="13"/>
        <v>-0.79092600438179717</v>
      </c>
      <c r="N108" s="71">
        <f t="shared" si="14"/>
        <v>4.8040905952398641E-2</v>
      </c>
      <c r="O108" s="9"/>
    </row>
    <row r="109" spans="3:15" x14ac:dyDescent="0.3">
      <c r="C109" s="15">
        <v>0.39</v>
      </c>
      <c r="D109" s="15"/>
      <c r="F109" s="15">
        <v>0.54</v>
      </c>
      <c r="G109" s="15"/>
      <c r="H109" s="15"/>
      <c r="I109">
        <v>3.3</v>
      </c>
      <c r="J109">
        <v>0.57999999999999996</v>
      </c>
      <c r="M109" s="15">
        <f t="shared" si="13"/>
        <v>3.0361353071430393</v>
      </c>
      <c r="N109" s="71">
        <f t="shared" si="14"/>
        <v>-0.55008904170784811</v>
      </c>
      <c r="O109" s="9"/>
    </row>
    <row r="110" spans="3:15" x14ac:dyDescent="0.3">
      <c r="C110" s="15">
        <v>0.4</v>
      </c>
      <c r="D110" s="15"/>
      <c r="F110" s="15">
        <v>0.54</v>
      </c>
      <c r="G110" s="15"/>
      <c r="H110" s="15"/>
      <c r="I110">
        <v>3.24</v>
      </c>
      <c r="J110">
        <v>6.49</v>
      </c>
      <c r="M110" s="15">
        <f t="shared" si="13"/>
        <v>2.9547084707276179</v>
      </c>
      <c r="N110" s="71">
        <f t="shared" si="14"/>
        <v>4.9732671937172421</v>
      </c>
      <c r="O110" s="9"/>
    </row>
    <row r="111" spans="3:15" x14ac:dyDescent="0.3">
      <c r="C111" s="15">
        <v>0.4</v>
      </c>
      <c r="D111" s="15"/>
      <c r="F111" s="15">
        <v>0.54</v>
      </c>
      <c r="G111" s="15"/>
      <c r="H111" s="15"/>
      <c r="I111">
        <v>0.81</v>
      </c>
      <c r="J111">
        <v>1.1499999999999999</v>
      </c>
      <c r="M111" s="15">
        <f t="shared" si="13"/>
        <v>-0.34307840409697576</v>
      </c>
      <c r="N111" s="71">
        <f t="shared" si="14"/>
        <v>-1.73795570729409E-2</v>
      </c>
      <c r="O111" s="9"/>
    </row>
    <row r="112" spans="3:15" x14ac:dyDescent="0.3">
      <c r="C112" s="15">
        <v>0.4</v>
      </c>
      <c r="D112" s="15"/>
      <c r="F112" s="15">
        <v>0.54</v>
      </c>
      <c r="G112" s="15"/>
      <c r="H112" s="15"/>
      <c r="I112">
        <v>2.82</v>
      </c>
      <c r="J112">
        <v>3.47</v>
      </c>
      <c r="M112" s="15">
        <f t="shared" si="13"/>
        <v>2.384720615819663</v>
      </c>
      <c r="N112" s="71">
        <f t="shared" si="14"/>
        <v>2.150841503195454</v>
      </c>
      <c r="O112" s="9"/>
    </row>
    <row r="113" spans="3:15" x14ac:dyDescent="0.3">
      <c r="C113" s="15">
        <v>0.41</v>
      </c>
      <c r="D113" s="15"/>
      <c r="F113" s="15">
        <v>0.54</v>
      </c>
      <c r="G113" s="15"/>
      <c r="H113" s="15"/>
      <c r="I113">
        <v>0.18</v>
      </c>
      <c r="J113">
        <v>1.29</v>
      </c>
      <c r="M113" s="15">
        <f t="shared" si="13"/>
        <v>-1.1980601864589076</v>
      </c>
      <c r="N113" s="71">
        <f t="shared" si="14"/>
        <v>0.11346136897773818</v>
      </c>
      <c r="O113" s="9"/>
    </row>
    <row r="114" spans="3:15" x14ac:dyDescent="0.3">
      <c r="C114" s="15">
        <v>0.41</v>
      </c>
      <c r="D114" s="15"/>
      <c r="F114" s="15">
        <v>0.54</v>
      </c>
      <c r="G114" s="15"/>
      <c r="H114" s="15"/>
      <c r="I114">
        <v>1.05</v>
      </c>
      <c r="J114">
        <v>0.2</v>
      </c>
      <c r="M114" s="15">
        <f t="shared" si="13"/>
        <v>-1.7371058435287523E-2</v>
      </c>
      <c r="N114" s="71">
        <f t="shared" si="14"/>
        <v>-0.9052286981311195</v>
      </c>
      <c r="O114" s="9"/>
    </row>
    <row r="115" spans="3:15" x14ac:dyDescent="0.3">
      <c r="C115" s="15">
        <v>0.42</v>
      </c>
      <c r="D115" s="15"/>
      <c r="F115" s="15">
        <v>0.54</v>
      </c>
      <c r="G115" s="15"/>
      <c r="H115" s="15"/>
      <c r="I115">
        <v>0.8</v>
      </c>
      <c r="J115">
        <v>0.48</v>
      </c>
      <c r="M115" s="15">
        <f t="shared" si="13"/>
        <v>-0.35664954349954614</v>
      </c>
      <c r="N115" s="71">
        <f t="shared" si="14"/>
        <v>-0.64354684602976153</v>
      </c>
      <c r="O115" s="9"/>
    </row>
    <row r="116" spans="3:15" x14ac:dyDescent="0.3">
      <c r="C116" s="15">
        <v>0.42</v>
      </c>
      <c r="D116" s="15"/>
      <c r="F116" s="15">
        <v>0.55000000000000004</v>
      </c>
      <c r="G116" s="15"/>
      <c r="H116" s="15"/>
      <c r="I116">
        <v>1.43</v>
      </c>
      <c r="J116">
        <v>0.86</v>
      </c>
      <c r="M116" s="15">
        <f t="shared" si="13"/>
        <v>0.49833223886238537</v>
      </c>
      <c r="N116" s="71">
        <f t="shared" si="14"/>
        <v>-0.28840718960649009</v>
      </c>
      <c r="O116" s="9"/>
    </row>
    <row r="117" spans="3:15" x14ac:dyDescent="0.3">
      <c r="C117" s="15">
        <v>0.42</v>
      </c>
      <c r="D117" s="15"/>
      <c r="F117" s="15">
        <v>0.55000000000000004</v>
      </c>
      <c r="G117" s="15"/>
      <c r="H117" s="15"/>
      <c r="I117">
        <v>0.84</v>
      </c>
      <c r="J117">
        <v>1.1100000000000001</v>
      </c>
      <c r="M117" s="15">
        <f t="shared" si="13"/>
        <v>-0.30236498588926486</v>
      </c>
      <c r="N117" s="71">
        <f t="shared" si="14"/>
        <v>-5.4762678801706148E-2</v>
      </c>
      <c r="O117" s="9"/>
    </row>
    <row r="118" spans="3:15" x14ac:dyDescent="0.3">
      <c r="C118" s="15">
        <v>0.42</v>
      </c>
      <c r="D118" s="15"/>
      <c r="F118" s="15">
        <v>0.55000000000000004</v>
      </c>
      <c r="G118" s="15"/>
      <c r="H118" s="15"/>
      <c r="I118">
        <v>0.34</v>
      </c>
      <c r="J118">
        <v>1.03</v>
      </c>
      <c r="M118" s="15">
        <f t="shared" si="13"/>
        <v>-0.98092195601778187</v>
      </c>
      <c r="N118" s="71">
        <f t="shared" si="14"/>
        <v>-0.12952892225923704</v>
      </c>
      <c r="O118" s="9"/>
    </row>
    <row r="119" spans="3:15" x14ac:dyDescent="0.3">
      <c r="C119" s="15">
        <v>0.42</v>
      </c>
      <c r="D119" s="15"/>
      <c r="F119" s="15">
        <v>0.55000000000000004</v>
      </c>
      <c r="G119" s="15"/>
      <c r="H119" s="15"/>
      <c r="I119">
        <v>1.03</v>
      </c>
      <c r="J119">
        <v>1.68</v>
      </c>
      <c r="M119" s="15">
        <f t="shared" si="13"/>
        <v>-4.4513337240428233E-2</v>
      </c>
      <c r="N119" s="71">
        <f t="shared" si="14"/>
        <v>0.47794680583320093</v>
      </c>
      <c r="O119" s="9"/>
    </row>
    <row r="120" spans="3:15" x14ac:dyDescent="0.3">
      <c r="C120" s="15">
        <v>0.42</v>
      </c>
      <c r="D120" s="15"/>
      <c r="F120" s="15">
        <v>0.55000000000000004</v>
      </c>
      <c r="G120" s="15"/>
      <c r="H120" s="15"/>
      <c r="I120">
        <v>1.64</v>
      </c>
      <c r="J120">
        <v>0.56999999999999995</v>
      </c>
      <c r="M120" s="15">
        <f t="shared" si="13"/>
        <v>0.78332616631636254</v>
      </c>
      <c r="N120" s="71">
        <f t="shared" si="14"/>
        <v>-0.55943482214003937</v>
      </c>
      <c r="O120" s="9"/>
    </row>
    <row r="121" spans="3:15" x14ac:dyDescent="0.3">
      <c r="C121" s="15">
        <v>0.42</v>
      </c>
      <c r="D121" s="15"/>
      <c r="F121" s="15">
        <v>0.55000000000000004</v>
      </c>
      <c r="G121" s="15"/>
      <c r="H121" s="15"/>
      <c r="I121">
        <v>1.03</v>
      </c>
      <c r="J121">
        <v>0.57999999999999996</v>
      </c>
      <c r="M121" s="15">
        <f t="shared" si="13"/>
        <v>-4.4513337240428233E-2</v>
      </c>
      <c r="N121" s="71">
        <f t="shared" si="14"/>
        <v>-0.55008904170784811</v>
      </c>
      <c r="O121" s="9"/>
    </row>
    <row r="122" spans="3:15" x14ac:dyDescent="0.3">
      <c r="C122" s="15">
        <v>0.42</v>
      </c>
      <c r="D122" s="15"/>
      <c r="F122" s="15">
        <v>0.55000000000000004</v>
      </c>
      <c r="G122" s="15"/>
      <c r="H122" s="15"/>
      <c r="I122">
        <v>0.53</v>
      </c>
      <c r="J122">
        <v>0.94</v>
      </c>
      <c r="M122" s="15">
        <f t="shared" si="13"/>
        <v>-0.7230703073689454</v>
      </c>
      <c r="N122" s="71">
        <f t="shared" si="14"/>
        <v>-0.21364094614895932</v>
      </c>
      <c r="O122" s="9"/>
    </row>
    <row r="123" spans="3:15" x14ac:dyDescent="0.3">
      <c r="C123" s="15">
        <v>0.42</v>
      </c>
      <c r="D123" s="15"/>
      <c r="F123" s="15">
        <v>0.55000000000000004</v>
      </c>
      <c r="G123" s="15"/>
      <c r="H123" s="15"/>
      <c r="I123">
        <v>0.45</v>
      </c>
      <c r="J123">
        <v>0.65</v>
      </c>
      <c r="M123" s="15">
        <f t="shared" si="13"/>
        <v>-0.83163942258950829</v>
      </c>
      <c r="N123" s="71">
        <f t="shared" si="14"/>
        <v>-0.48466857868250851</v>
      </c>
      <c r="O123" s="9"/>
    </row>
    <row r="124" spans="3:15" x14ac:dyDescent="0.3">
      <c r="C124" s="15">
        <v>0.42</v>
      </c>
      <c r="D124" s="15"/>
      <c r="F124" s="15">
        <v>0.55000000000000004</v>
      </c>
      <c r="G124" s="15"/>
      <c r="H124" s="15"/>
      <c r="I124">
        <v>0.28999999999999998</v>
      </c>
      <c r="J124">
        <v>1.07</v>
      </c>
      <c r="M124" s="15">
        <f t="shared" si="13"/>
        <v>-1.0487776530306336</v>
      </c>
      <c r="N124" s="71">
        <f t="shared" si="14"/>
        <v>-9.2145800530471597E-2</v>
      </c>
      <c r="O124" s="9"/>
    </row>
    <row r="125" spans="3:15" x14ac:dyDescent="0.3">
      <c r="C125" s="15">
        <v>0.43</v>
      </c>
      <c r="D125" s="15"/>
      <c r="F125" s="15">
        <v>0.55000000000000004</v>
      </c>
      <c r="G125" s="15"/>
      <c r="H125" s="15"/>
      <c r="I125">
        <v>1.42</v>
      </c>
      <c r="J125">
        <v>0.31</v>
      </c>
      <c r="M125" s="15">
        <f t="shared" si="13"/>
        <v>0.48476109945981505</v>
      </c>
      <c r="N125" s="71">
        <f t="shared" si="14"/>
        <v>-0.8024251133770145</v>
      </c>
      <c r="O125" s="9"/>
    </row>
    <row r="126" spans="3:15" x14ac:dyDescent="0.3">
      <c r="C126" s="15">
        <v>0.43</v>
      </c>
      <c r="D126" s="15"/>
      <c r="F126" s="15">
        <v>0.55000000000000004</v>
      </c>
      <c r="G126" s="15"/>
      <c r="H126" s="15"/>
      <c r="I126">
        <v>1.27</v>
      </c>
      <c r="J126">
        <v>0.89</v>
      </c>
      <c r="M126" s="15">
        <f t="shared" si="13"/>
        <v>0.28119400842126002</v>
      </c>
      <c r="N126" s="71">
        <f t="shared" si="14"/>
        <v>-0.260369848309916</v>
      </c>
      <c r="O126" s="9"/>
    </row>
    <row r="127" spans="3:15" x14ac:dyDescent="0.3">
      <c r="C127" s="15">
        <v>0.43</v>
      </c>
      <c r="D127" s="15"/>
      <c r="F127" s="15">
        <v>0.55000000000000004</v>
      </c>
      <c r="G127" s="15"/>
      <c r="H127" s="15"/>
      <c r="I127">
        <v>1.28</v>
      </c>
      <c r="J127">
        <v>3.71</v>
      </c>
      <c r="M127" s="15">
        <f t="shared" si="13"/>
        <v>0.29476514782383034</v>
      </c>
      <c r="N127" s="71">
        <f t="shared" si="14"/>
        <v>2.3751402335680458</v>
      </c>
      <c r="O127" s="9"/>
    </row>
    <row r="128" spans="3:15" x14ac:dyDescent="0.3">
      <c r="C128" s="15">
        <v>0.43</v>
      </c>
      <c r="D128" s="15"/>
      <c r="F128" s="15">
        <v>0.56000000000000005</v>
      </c>
      <c r="G128" s="15"/>
      <c r="H128" s="15"/>
      <c r="I128">
        <v>0.34</v>
      </c>
      <c r="J128">
        <v>0.69</v>
      </c>
      <c r="M128" s="15">
        <f t="shared" si="13"/>
        <v>-0.98092195601778187</v>
      </c>
      <c r="N128" s="71">
        <f t="shared" si="14"/>
        <v>-0.44728545695374317</v>
      </c>
      <c r="O128" s="9"/>
    </row>
    <row r="129" spans="3:15" x14ac:dyDescent="0.3">
      <c r="C129" s="15">
        <v>0.44</v>
      </c>
      <c r="D129" s="15"/>
      <c r="F129" s="15">
        <v>0.56999999999999995</v>
      </c>
      <c r="G129" s="15"/>
      <c r="H129" s="15"/>
      <c r="I129">
        <v>0.13</v>
      </c>
      <c r="J129">
        <v>1.04</v>
      </c>
      <c r="M129" s="15">
        <f t="shared" si="13"/>
        <v>-1.2659158834717592</v>
      </c>
      <c r="N129" s="71">
        <f t="shared" si="14"/>
        <v>-0.12018314182704569</v>
      </c>
      <c r="O129" s="9"/>
    </row>
    <row r="130" spans="3:15" x14ac:dyDescent="0.3">
      <c r="C130" s="15">
        <v>0.45</v>
      </c>
      <c r="D130" s="15"/>
      <c r="F130" s="15">
        <v>0.56999999999999995</v>
      </c>
      <c r="G130" s="15"/>
      <c r="H130" s="15"/>
      <c r="I130">
        <v>1.1599999999999999</v>
      </c>
      <c r="J130">
        <v>0.81</v>
      </c>
      <c r="M130" s="15">
        <f t="shared" si="13"/>
        <v>0.13191147499298608</v>
      </c>
      <c r="N130" s="71">
        <f t="shared" si="14"/>
        <v>-0.3351360917674468</v>
      </c>
      <c r="O130" s="9"/>
    </row>
    <row r="131" spans="3:15" x14ac:dyDescent="0.3">
      <c r="C131" s="15">
        <v>0.45</v>
      </c>
      <c r="D131" s="15"/>
      <c r="F131" s="15">
        <v>0.56999999999999995</v>
      </c>
      <c r="G131" s="15"/>
      <c r="H131" s="15"/>
      <c r="I131">
        <v>1</v>
      </c>
      <c r="J131">
        <v>0.98</v>
      </c>
      <c r="M131" s="15">
        <f t="shared" si="13"/>
        <v>-8.5226755448139305E-2</v>
      </c>
      <c r="N131" s="71">
        <f t="shared" si="14"/>
        <v>-0.17625782442019386</v>
      </c>
      <c r="O131" s="9"/>
    </row>
    <row r="132" spans="3:15" x14ac:dyDescent="0.3">
      <c r="C132" s="15">
        <v>0.45</v>
      </c>
      <c r="D132" s="15"/>
      <c r="F132" s="15">
        <v>0.56999999999999995</v>
      </c>
      <c r="G132" s="15"/>
      <c r="H132" s="15"/>
      <c r="I132">
        <v>0.96</v>
      </c>
      <c r="J132">
        <v>0.11</v>
      </c>
      <c r="M132" s="15">
        <f t="shared" si="13"/>
        <v>-0.13951131305842074</v>
      </c>
      <c r="N132" s="71">
        <f t="shared" si="14"/>
        <v>-0.98934072202084156</v>
      </c>
      <c r="O132" s="9"/>
    </row>
    <row r="133" spans="3:15" x14ac:dyDescent="0.3">
      <c r="C133" s="15">
        <v>0.45</v>
      </c>
      <c r="D133" s="15"/>
      <c r="F133" s="15">
        <v>0.56999999999999995</v>
      </c>
      <c r="G133" s="15"/>
      <c r="H133" s="15"/>
      <c r="I133">
        <v>1.33</v>
      </c>
      <c r="J133">
        <v>1.65</v>
      </c>
      <c r="M133" s="15">
        <f t="shared" si="13"/>
        <v>0.36262084483668211</v>
      </c>
      <c r="N133" s="71">
        <f t="shared" si="14"/>
        <v>0.44990946453662684</v>
      </c>
      <c r="O133" s="9"/>
    </row>
    <row r="134" spans="3:15" x14ac:dyDescent="0.3">
      <c r="C134" s="15">
        <v>0.45</v>
      </c>
      <c r="D134" s="15"/>
      <c r="F134" s="15">
        <v>0.56999999999999995</v>
      </c>
      <c r="G134" s="15"/>
      <c r="H134" s="15"/>
      <c r="I134">
        <v>0.8</v>
      </c>
      <c r="J134">
        <v>0.79</v>
      </c>
      <c r="M134" s="15">
        <f t="shared" si="13"/>
        <v>-0.35664954349954614</v>
      </c>
      <c r="N134" s="71">
        <f t="shared" si="14"/>
        <v>-0.35382765263182953</v>
      </c>
      <c r="O134" s="9"/>
    </row>
    <row r="135" spans="3:15" x14ac:dyDescent="0.3">
      <c r="C135" s="15">
        <v>0.46</v>
      </c>
      <c r="D135" s="15"/>
      <c r="F135" s="15">
        <v>0.57999999999999996</v>
      </c>
      <c r="G135" s="15"/>
      <c r="H135" s="15"/>
      <c r="I135">
        <v>0.32</v>
      </c>
      <c r="J135">
        <v>0.8</v>
      </c>
      <c r="M135" s="15">
        <f t="shared" si="13"/>
        <v>-1.0080642348229225</v>
      </c>
      <c r="N135" s="71">
        <f t="shared" si="14"/>
        <v>-0.34448187219963816</v>
      </c>
      <c r="O135" s="9"/>
    </row>
    <row r="136" spans="3:15" x14ac:dyDescent="0.3">
      <c r="C136" s="15">
        <v>0.46</v>
      </c>
      <c r="D136" s="15"/>
      <c r="F136" s="15">
        <v>0.57999999999999996</v>
      </c>
      <c r="G136" s="15"/>
      <c r="H136" s="15"/>
      <c r="I136">
        <v>0.71</v>
      </c>
      <c r="J136">
        <v>0.8</v>
      </c>
      <c r="M136" s="15">
        <f t="shared" ref="M136:M199" si="15">STANDARDIZE(I136,$I$1,$I$2)</f>
        <v>-0.4787897981226793</v>
      </c>
      <c r="N136" s="71">
        <f t="shared" ref="N136:N199" si="16">STANDARDIZE(J136,$J$1,$J$2)</f>
        <v>-0.34448187219963816</v>
      </c>
      <c r="O136" s="9"/>
    </row>
    <row r="137" spans="3:15" x14ac:dyDescent="0.3">
      <c r="C137" s="15">
        <v>0.47</v>
      </c>
      <c r="D137" s="15"/>
      <c r="F137" s="15">
        <v>0.57999999999999996</v>
      </c>
      <c r="G137" s="15"/>
      <c r="H137" s="15"/>
      <c r="I137">
        <v>0.74</v>
      </c>
      <c r="J137">
        <v>1.08</v>
      </c>
      <c r="M137" s="15">
        <f t="shared" si="15"/>
        <v>-0.43807637991496823</v>
      </c>
      <c r="N137" s="71">
        <f t="shared" si="16"/>
        <v>-8.2800020098280233E-2</v>
      </c>
      <c r="O137" s="9"/>
    </row>
    <row r="138" spans="3:15" x14ac:dyDescent="0.3">
      <c r="C138" s="15">
        <v>0.47</v>
      </c>
      <c r="D138" s="15"/>
      <c r="F138" s="15">
        <v>0.57999999999999996</v>
      </c>
      <c r="G138" s="15"/>
      <c r="H138" s="15"/>
      <c r="I138">
        <v>1.1100000000000001</v>
      </c>
      <c r="J138">
        <v>0.8</v>
      </c>
      <c r="M138" s="15">
        <f t="shared" si="15"/>
        <v>6.4055777980134607E-2</v>
      </c>
      <c r="N138" s="71">
        <f t="shared" si="16"/>
        <v>-0.34448187219963816</v>
      </c>
      <c r="O138" s="9"/>
    </row>
    <row r="139" spans="3:15" x14ac:dyDescent="0.3">
      <c r="C139" s="15">
        <v>0.47</v>
      </c>
      <c r="D139" s="15"/>
      <c r="F139" s="15">
        <v>0.57999999999999996</v>
      </c>
      <c r="G139" s="15"/>
      <c r="H139" s="15"/>
      <c r="I139">
        <v>0.94</v>
      </c>
      <c r="J139">
        <v>9.7100000000000009</v>
      </c>
      <c r="M139" s="15">
        <f t="shared" si="15"/>
        <v>-0.16665359186356143</v>
      </c>
      <c r="N139" s="71">
        <f t="shared" si="16"/>
        <v>7.9826084928828589</v>
      </c>
      <c r="O139" s="9"/>
    </row>
    <row r="140" spans="3:15" x14ac:dyDescent="0.3">
      <c r="C140" s="15">
        <v>0.47</v>
      </c>
      <c r="D140" s="15"/>
      <c r="F140" s="15">
        <v>0.57999999999999996</v>
      </c>
      <c r="G140" s="15"/>
      <c r="H140" s="15"/>
      <c r="I140">
        <v>2.0299999999999998</v>
      </c>
      <c r="J140">
        <v>0.84</v>
      </c>
      <c r="M140" s="15">
        <f t="shared" si="15"/>
        <v>1.3126006030166057</v>
      </c>
      <c r="N140" s="71">
        <f t="shared" si="16"/>
        <v>-0.30709875047087282</v>
      </c>
      <c r="O140" s="9"/>
    </row>
    <row r="141" spans="3:15" x14ac:dyDescent="0.3">
      <c r="C141" s="15">
        <v>0.47</v>
      </c>
      <c r="D141" s="15"/>
      <c r="F141" s="15">
        <v>0.59</v>
      </c>
      <c r="G141" s="15"/>
      <c r="H141" s="15"/>
      <c r="I141">
        <v>0.85</v>
      </c>
      <c r="J141">
        <v>0.76</v>
      </c>
      <c r="M141" s="15">
        <f t="shared" si="15"/>
        <v>-0.28879384648669448</v>
      </c>
      <c r="N141" s="71">
        <f t="shared" si="16"/>
        <v>-0.38186499392840362</v>
      </c>
      <c r="O141" s="9"/>
    </row>
    <row r="142" spans="3:15" x14ac:dyDescent="0.3">
      <c r="C142" s="15">
        <v>0.48</v>
      </c>
      <c r="D142" s="15"/>
      <c r="F142" s="15">
        <v>0.59</v>
      </c>
      <c r="G142" s="15"/>
      <c r="H142" s="15"/>
      <c r="I142">
        <v>0.96</v>
      </c>
      <c r="J142">
        <v>1</v>
      </c>
      <c r="M142" s="15">
        <f t="shared" si="15"/>
        <v>-0.13951131305842074</v>
      </c>
      <c r="N142" s="71">
        <f t="shared" si="16"/>
        <v>-0.15756626355581113</v>
      </c>
      <c r="O142" s="9"/>
    </row>
    <row r="143" spans="3:15" x14ac:dyDescent="0.3">
      <c r="C143" s="15">
        <v>0.48</v>
      </c>
      <c r="D143" s="15"/>
      <c r="F143" s="15">
        <v>0.59</v>
      </c>
      <c r="G143" s="15"/>
      <c r="H143" s="15"/>
      <c r="I143">
        <v>1.06</v>
      </c>
      <c r="J143">
        <v>2.29</v>
      </c>
      <c r="M143" s="15">
        <f t="shared" si="15"/>
        <v>-3.7999190327171685E-3</v>
      </c>
      <c r="N143" s="71">
        <f t="shared" si="16"/>
        <v>1.0480394121968737</v>
      </c>
      <c r="O143" s="9"/>
    </row>
    <row r="144" spans="3:15" x14ac:dyDescent="0.3">
      <c r="C144" s="15">
        <v>0.48</v>
      </c>
      <c r="D144" s="15"/>
      <c r="F144" s="15">
        <v>0.59</v>
      </c>
      <c r="G144" s="15"/>
      <c r="H144" s="15"/>
      <c r="I144">
        <v>0.96</v>
      </c>
      <c r="J144">
        <v>1.01</v>
      </c>
      <c r="M144" s="15">
        <f t="shared" si="15"/>
        <v>-0.13951131305842074</v>
      </c>
      <c r="N144" s="71">
        <f t="shared" si="16"/>
        <v>-0.14822048312361977</v>
      </c>
      <c r="O144" s="9"/>
    </row>
    <row r="145" spans="3:15" x14ac:dyDescent="0.3">
      <c r="C145" s="15">
        <v>0.48</v>
      </c>
      <c r="D145" s="15"/>
      <c r="F145" s="15">
        <v>0.59</v>
      </c>
      <c r="G145" s="15"/>
      <c r="H145" s="15"/>
      <c r="I145">
        <v>1</v>
      </c>
      <c r="J145">
        <v>0.89</v>
      </c>
      <c r="M145" s="15">
        <f t="shared" si="15"/>
        <v>-8.5226755448139305E-2</v>
      </c>
      <c r="N145" s="71">
        <f t="shared" si="16"/>
        <v>-0.260369848309916</v>
      </c>
      <c r="O145" s="9"/>
    </row>
    <row r="146" spans="3:15" x14ac:dyDescent="0.3">
      <c r="C146" s="15">
        <v>0.48</v>
      </c>
      <c r="D146" s="15"/>
      <c r="F146" s="15">
        <v>0.6</v>
      </c>
      <c r="G146" s="15"/>
      <c r="H146" s="15"/>
      <c r="I146">
        <v>3.14</v>
      </c>
      <c r="J146">
        <v>0.69</v>
      </c>
      <c r="M146" s="15">
        <f t="shared" si="15"/>
        <v>2.8189970767019146</v>
      </c>
      <c r="N146" s="71">
        <f t="shared" si="16"/>
        <v>-0.44728545695374317</v>
      </c>
      <c r="O146" s="9"/>
    </row>
    <row r="147" spans="3:15" x14ac:dyDescent="0.3">
      <c r="C147" s="15">
        <v>0.48</v>
      </c>
      <c r="D147" s="15"/>
      <c r="F147" s="15">
        <v>0.6</v>
      </c>
      <c r="G147" s="15"/>
      <c r="H147" s="15"/>
      <c r="I147">
        <v>0.95</v>
      </c>
      <c r="J147">
        <v>1.06</v>
      </c>
      <c r="M147" s="15">
        <f t="shared" si="15"/>
        <v>-0.15308245246099109</v>
      </c>
      <c r="N147" s="71">
        <f t="shared" si="16"/>
        <v>-0.10149158096266296</v>
      </c>
      <c r="O147" s="9"/>
    </row>
    <row r="148" spans="3:15" x14ac:dyDescent="0.3">
      <c r="C148" s="15">
        <v>0.48</v>
      </c>
      <c r="D148" s="15"/>
      <c r="F148" s="15">
        <v>0.6</v>
      </c>
      <c r="G148" s="15"/>
      <c r="H148" s="15"/>
      <c r="I148">
        <v>0.85</v>
      </c>
      <c r="J148">
        <v>0.8</v>
      </c>
      <c r="M148" s="15">
        <f t="shared" si="15"/>
        <v>-0.28879384648669448</v>
      </c>
      <c r="N148" s="71">
        <f t="shared" si="16"/>
        <v>-0.34448187219963816</v>
      </c>
      <c r="O148" s="9"/>
    </row>
    <row r="149" spans="3:15" x14ac:dyDescent="0.3">
      <c r="C149" s="15">
        <v>0.48</v>
      </c>
      <c r="D149" s="15"/>
      <c r="F149" s="15">
        <v>0.6</v>
      </c>
      <c r="G149" s="15"/>
      <c r="H149" s="15"/>
      <c r="I149">
        <v>0.86</v>
      </c>
      <c r="J149">
        <v>3.63</v>
      </c>
      <c r="M149" s="15">
        <f t="shared" si="15"/>
        <v>-0.27522270708412411</v>
      </c>
      <c r="N149" s="71">
        <f t="shared" si="16"/>
        <v>2.3003739901105149</v>
      </c>
      <c r="O149" s="9"/>
    </row>
    <row r="150" spans="3:15" x14ac:dyDescent="0.3">
      <c r="C150" s="15">
        <v>0.49</v>
      </c>
      <c r="D150" s="15"/>
      <c r="F150" s="15">
        <v>0.6</v>
      </c>
      <c r="G150" s="15"/>
      <c r="H150" s="15"/>
      <c r="I150">
        <v>0.78</v>
      </c>
      <c r="J150">
        <v>0.48</v>
      </c>
      <c r="M150" s="15">
        <f t="shared" si="15"/>
        <v>-0.38379182230468684</v>
      </c>
      <c r="N150" s="71">
        <f t="shared" si="16"/>
        <v>-0.64354684602976153</v>
      </c>
      <c r="O150" s="9"/>
    </row>
    <row r="151" spans="3:15" x14ac:dyDescent="0.3">
      <c r="C151" s="15">
        <v>0.49</v>
      </c>
      <c r="D151" s="15"/>
      <c r="F151" s="15">
        <v>0.6</v>
      </c>
      <c r="G151" s="15"/>
      <c r="H151" s="15"/>
      <c r="I151">
        <v>1.1000000000000001</v>
      </c>
      <c r="J151">
        <v>0.48</v>
      </c>
      <c r="M151" s="15">
        <f t="shared" si="15"/>
        <v>5.0484638577564252E-2</v>
      </c>
      <c r="N151" s="71">
        <f t="shared" si="16"/>
        <v>-0.64354684602976153</v>
      </c>
      <c r="O151" s="9"/>
    </row>
    <row r="152" spans="3:15" x14ac:dyDescent="0.3">
      <c r="C152" s="15">
        <v>0.5</v>
      </c>
      <c r="D152" s="15"/>
      <c r="F152" s="15">
        <v>0.61</v>
      </c>
      <c r="G152" s="15"/>
      <c r="H152" s="15"/>
      <c r="I152">
        <v>1.07</v>
      </c>
      <c r="J152">
        <v>1.42</v>
      </c>
      <c r="M152" s="15">
        <f t="shared" si="15"/>
        <v>9.7712203698531869E-3</v>
      </c>
      <c r="N152" s="71">
        <f t="shared" si="16"/>
        <v>0.23495651459622569</v>
      </c>
      <c r="O152" s="9"/>
    </row>
    <row r="153" spans="3:15" x14ac:dyDescent="0.3">
      <c r="C153" s="15">
        <v>0.5</v>
      </c>
      <c r="D153" s="15"/>
      <c r="F153" s="15">
        <v>0.61</v>
      </c>
      <c r="G153" s="15"/>
      <c r="H153" s="15"/>
      <c r="I153">
        <v>1.19</v>
      </c>
      <c r="J153">
        <v>0.52</v>
      </c>
      <c r="M153" s="15">
        <f t="shared" si="15"/>
        <v>0.17262489320069715</v>
      </c>
      <c r="N153" s="71">
        <f t="shared" si="16"/>
        <v>-0.60616372430099619</v>
      </c>
      <c r="O153" s="9"/>
    </row>
    <row r="154" spans="3:15" x14ac:dyDescent="0.3">
      <c r="C154" s="15">
        <v>0.5</v>
      </c>
      <c r="D154" s="15"/>
      <c r="F154" s="15">
        <v>0.61</v>
      </c>
      <c r="G154" s="15"/>
      <c r="H154" s="15"/>
      <c r="I154">
        <v>1.83</v>
      </c>
      <c r="J154">
        <v>1.24</v>
      </c>
      <c r="M154" s="15">
        <f t="shared" si="15"/>
        <v>1.0411778149651993</v>
      </c>
      <c r="N154" s="71">
        <f t="shared" si="16"/>
        <v>6.6732466816781369E-2</v>
      </c>
      <c r="O154" s="9"/>
    </row>
    <row r="155" spans="3:15" x14ac:dyDescent="0.3">
      <c r="C155" s="15">
        <v>0.51</v>
      </c>
      <c r="D155" s="15"/>
      <c r="F155" s="15">
        <v>0.61</v>
      </c>
      <c r="G155" s="15"/>
      <c r="H155" s="15"/>
      <c r="I155">
        <v>2.2799999999999998</v>
      </c>
      <c r="J155">
        <v>0.93</v>
      </c>
      <c r="M155" s="15">
        <f t="shared" si="15"/>
        <v>1.6518790880808645</v>
      </c>
      <c r="N155" s="71">
        <f t="shared" si="16"/>
        <v>-0.22298672658115057</v>
      </c>
      <c r="O155" s="9"/>
    </row>
    <row r="156" spans="3:15" x14ac:dyDescent="0.3">
      <c r="C156" s="15">
        <v>0.52</v>
      </c>
      <c r="D156" s="15"/>
      <c r="F156" s="15">
        <v>0.61</v>
      </c>
      <c r="G156" s="15"/>
      <c r="H156" s="15"/>
      <c r="I156">
        <v>1.1299999999999999</v>
      </c>
      <c r="J156">
        <v>0.66</v>
      </c>
      <c r="M156" s="15">
        <f t="shared" si="15"/>
        <v>9.1198056785275025E-2</v>
      </c>
      <c r="N156" s="71">
        <f t="shared" si="16"/>
        <v>-0.47532279825031715</v>
      </c>
      <c r="O156" s="9"/>
    </row>
    <row r="157" spans="3:15" x14ac:dyDescent="0.3">
      <c r="C157" s="15">
        <v>0.52</v>
      </c>
      <c r="D157" s="15"/>
      <c r="F157" s="15">
        <v>0.61</v>
      </c>
      <c r="G157" s="15"/>
      <c r="H157" s="15"/>
      <c r="I157">
        <v>0.15</v>
      </c>
      <c r="J157">
        <v>2.25</v>
      </c>
      <c r="M157" s="15">
        <f t="shared" si="15"/>
        <v>-1.2387736046666185</v>
      </c>
      <c r="N157" s="71">
        <f t="shared" si="16"/>
        <v>1.0106562904681082</v>
      </c>
      <c r="O157" s="9"/>
    </row>
    <row r="158" spans="3:15" x14ac:dyDescent="0.3">
      <c r="C158" s="15">
        <v>0.52</v>
      </c>
      <c r="D158" s="15"/>
      <c r="F158" s="15">
        <v>0.61</v>
      </c>
      <c r="G158" s="15"/>
      <c r="H158" s="15"/>
      <c r="I158">
        <v>0.56999999999999995</v>
      </c>
      <c r="J158">
        <v>0.99</v>
      </c>
      <c r="M158" s="15">
        <f t="shared" si="15"/>
        <v>-0.66878574975866412</v>
      </c>
      <c r="N158" s="71">
        <f t="shared" si="16"/>
        <v>-0.1669120439880025</v>
      </c>
      <c r="O158" s="9"/>
    </row>
    <row r="159" spans="3:15" x14ac:dyDescent="0.3">
      <c r="C159" s="15">
        <v>0.52</v>
      </c>
      <c r="D159" s="15"/>
      <c r="F159" s="15">
        <v>0.62</v>
      </c>
      <c r="G159" s="15"/>
      <c r="H159" s="15"/>
      <c r="I159">
        <v>0.42</v>
      </c>
      <c r="J159">
        <v>1.5</v>
      </c>
      <c r="M159" s="15">
        <f t="shared" si="15"/>
        <v>-0.87235284079721931</v>
      </c>
      <c r="N159" s="71">
        <f t="shared" si="16"/>
        <v>0.3097227580537566</v>
      </c>
      <c r="O159" s="9"/>
    </row>
    <row r="160" spans="3:15" x14ac:dyDescent="0.3">
      <c r="C160" s="15">
        <v>0.52</v>
      </c>
      <c r="D160" s="15"/>
      <c r="F160" s="15">
        <v>0.62</v>
      </c>
      <c r="G160" s="15"/>
      <c r="H160" s="15"/>
      <c r="I160">
        <v>0.38</v>
      </c>
      <c r="J160">
        <v>0.51</v>
      </c>
      <c r="M160" s="15">
        <f t="shared" si="15"/>
        <v>-0.92663739840750059</v>
      </c>
      <c r="N160" s="71">
        <f t="shared" si="16"/>
        <v>-0.61550950473318744</v>
      </c>
      <c r="O160" s="9"/>
    </row>
    <row r="161" spans="3:15" x14ac:dyDescent="0.3">
      <c r="C161" s="15">
        <v>0.52</v>
      </c>
      <c r="D161" s="15"/>
      <c r="F161" s="15">
        <v>0.62</v>
      </c>
      <c r="G161" s="15"/>
      <c r="H161" s="15"/>
      <c r="I161">
        <v>1</v>
      </c>
      <c r="J161">
        <v>0.25</v>
      </c>
      <c r="M161" s="15">
        <f t="shared" si="15"/>
        <v>-8.5226755448139305E-2</v>
      </c>
      <c r="N161" s="71">
        <f t="shared" si="16"/>
        <v>-0.85849979597016268</v>
      </c>
      <c r="O161" s="9"/>
    </row>
    <row r="162" spans="3:15" x14ac:dyDescent="0.3">
      <c r="C162" s="15">
        <v>0.52</v>
      </c>
      <c r="D162" s="15"/>
      <c r="F162" s="15">
        <v>0.62</v>
      </c>
      <c r="G162" s="15"/>
      <c r="H162" s="15"/>
      <c r="I162">
        <v>1.08</v>
      </c>
      <c r="J162">
        <v>0.66</v>
      </c>
      <c r="M162" s="15">
        <f t="shared" si="15"/>
        <v>2.3342359772423542E-2</v>
      </c>
      <c r="N162" s="71">
        <f t="shared" si="16"/>
        <v>-0.47532279825031715</v>
      </c>
      <c r="O162" s="9"/>
    </row>
    <row r="163" spans="3:15" x14ac:dyDescent="0.3">
      <c r="C163" s="15">
        <v>0.52</v>
      </c>
      <c r="D163" s="15"/>
      <c r="F163" s="15">
        <v>0.63</v>
      </c>
      <c r="G163" s="15"/>
      <c r="H163" s="15"/>
      <c r="I163">
        <v>0.42</v>
      </c>
      <c r="J163">
        <v>1.21</v>
      </c>
      <c r="M163" s="15">
        <f t="shared" si="15"/>
        <v>-0.87235284079721931</v>
      </c>
      <c r="N163" s="71">
        <f t="shared" si="16"/>
        <v>3.8695125520207277E-2</v>
      </c>
      <c r="O163" s="9"/>
    </row>
    <row r="164" spans="3:15" x14ac:dyDescent="0.3">
      <c r="C164" s="15">
        <v>0.53</v>
      </c>
      <c r="D164" s="15"/>
      <c r="F164" s="15">
        <v>0.63</v>
      </c>
      <c r="G164" s="15"/>
      <c r="H164" s="15"/>
      <c r="I164">
        <v>0.98</v>
      </c>
      <c r="J164">
        <v>1.07</v>
      </c>
      <c r="M164" s="15">
        <f t="shared" si="15"/>
        <v>-0.11236903425328001</v>
      </c>
      <c r="N164" s="71">
        <f t="shared" si="16"/>
        <v>-9.2145800530471597E-2</v>
      </c>
      <c r="O164" s="9"/>
    </row>
    <row r="165" spans="3:15" x14ac:dyDescent="0.3">
      <c r="C165" s="15">
        <v>0.53</v>
      </c>
      <c r="D165" s="15"/>
      <c r="F165" s="15">
        <v>0.63</v>
      </c>
      <c r="G165" s="15"/>
      <c r="H165" s="15"/>
      <c r="I165">
        <v>1.73</v>
      </c>
      <c r="J165">
        <v>1.39</v>
      </c>
      <c r="M165" s="15">
        <f t="shared" si="15"/>
        <v>0.90546642093949581</v>
      </c>
      <c r="N165" s="71">
        <f t="shared" si="16"/>
        <v>0.20691917329965159</v>
      </c>
      <c r="O165" s="9"/>
    </row>
    <row r="166" spans="3:15" x14ac:dyDescent="0.3">
      <c r="C166" s="15">
        <v>0.53</v>
      </c>
      <c r="D166" s="15"/>
      <c r="F166" s="15">
        <v>0.63</v>
      </c>
      <c r="G166" s="15"/>
      <c r="H166" s="15"/>
      <c r="I166">
        <v>0.93</v>
      </c>
      <c r="J166">
        <v>1.1200000000000001</v>
      </c>
      <c r="M166" s="15">
        <f t="shared" si="15"/>
        <v>-0.18022473126613164</v>
      </c>
      <c r="N166" s="71">
        <f t="shared" si="16"/>
        <v>-4.5416898369514784E-2</v>
      </c>
      <c r="O166" s="9"/>
    </row>
    <row r="167" spans="3:15" x14ac:dyDescent="0.3">
      <c r="C167" s="15">
        <v>0.53</v>
      </c>
      <c r="D167" s="15"/>
      <c r="F167" s="15">
        <v>0.64</v>
      </c>
      <c r="G167" s="15"/>
      <c r="H167" s="15"/>
      <c r="I167">
        <v>1.1100000000000001</v>
      </c>
      <c r="J167">
        <v>1.1000000000000001</v>
      </c>
      <c r="M167" s="15">
        <f t="shared" si="15"/>
        <v>6.4055777980134607E-2</v>
      </c>
      <c r="N167" s="71">
        <f t="shared" si="16"/>
        <v>-6.4108459233897505E-2</v>
      </c>
      <c r="O167" s="9"/>
    </row>
    <row r="168" spans="3:15" x14ac:dyDescent="0.3">
      <c r="C168" s="15">
        <v>0.53</v>
      </c>
      <c r="D168" s="15"/>
      <c r="F168" s="15">
        <v>0.64</v>
      </c>
      <c r="G168" s="15"/>
      <c r="H168" s="15"/>
      <c r="I168">
        <v>0.7</v>
      </c>
      <c r="J168">
        <v>0.27</v>
      </c>
      <c r="M168" s="15">
        <f t="shared" si="15"/>
        <v>-0.49236093752524968</v>
      </c>
      <c r="N168" s="71">
        <f t="shared" si="16"/>
        <v>-0.83980823510577995</v>
      </c>
      <c r="O168" s="9"/>
    </row>
    <row r="169" spans="3:15" x14ac:dyDescent="0.3">
      <c r="C169" s="15">
        <v>0.53</v>
      </c>
      <c r="D169" s="15"/>
      <c r="F169" s="15">
        <v>0.64</v>
      </c>
      <c r="G169" s="15"/>
      <c r="H169" s="15"/>
      <c r="I169">
        <v>0.86</v>
      </c>
      <c r="J169">
        <v>0.25</v>
      </c>
      <c r="M169" s="15">
        <f t="shared" si="15"/>
        <v>-0.27522270708412411</v>
      </c>
      <c r="N169" s="71">
        <f t="shared" si="16"/>
        <v>-0.85849979597016268</v>
      </c>
      <c r="O169" s="9"/>
    </row>
    <row r="170" spans="3:15" x14ac:dyDescent="0.3">
      <c r="C170" s="15">
        <v>0.53</v>
      </c>
      <c r="D170" s="15"/>
      <c r="F170" s="15">
        <v>0.64</v>
      </c>
      <c r="G170" s="15"/>
      <c r="H170" s="15"/>
      <c r="I170">
        <v>0.24</v>
      </c>
      <c r="J170">
        <v>1.63</v>
      </c>
      <c r="M170" s="15">
        <f t="shared" si="15"/>
        <v>-1.1166333500434855</v>
      </c>
      <c r="N170" s="71">
        <f t="shared" si="16"/>
        <v>0.43121790367224411</v>
      </c>
      <c r="O170" s="9"/>
    </row>
    <row r="171" spans="3:15" x14ac:dyDescent="0.3">
      <c r="C171" s="15">
        <v>0.53</v>
      </c>
      <c r="D171" s="15"/>
      <c r="F171" s="15">
        <v>0.64</v>
      </c>
      <c r="G171" s="15"/>
      <c r="H171" s="15"/>
      <c r="I171">
        <v>1.07</v>
      </c>
      <c r="J171">
        <v>0.25</v>
      </c>
      <c r="M171" s="15">
        <f t="shared" si="15"/>
        <v>9.7712203698531869E-3</v>
      </c>
      <c r="N171" s="71">
        <f t="shared" si="16"/>
        <v>-0.85849979597016268</v>
      </c>
      <c r="O171" s="9"/>
    </row>
    <row r="172" spans="3:15" x14ac:dyDescent="0.3">
      <c r="C172" s="15">
        <v>0.54</v>
      </c>
      <c r="D172" s="15"/>
      <c r="F172" s="15">
        <v>0.65</v>
      </c>
      <c r="G172" s="15"/>
      <c r="H172" s="15"/>
      <c r="I172">
        <v>0.36</v>
      </c>
      <c r="J172">
        <v>0.25</v>
      </c>
      <c r="M172" s="15">
        <f t="shared" si="15"/>
        <v>-0.95377967721264134</v>
      </c>
      <c r="N172" s="71">
        <f t="shared" si="16"/>
        <v>-0.85849979597016268</v>
      </c>
      <c r="O172" s="9"/>
    </row>
    <row r="173" spans="3:15" x14ac:dyDescent="0.3">
      <c r="C173" s="15">
        <v>0.54</v>
      </c>
      <c r="D173" s="15"/>
      <c r="F173" s="15">
        <v>0.65</v>
      </c>
      <c r="G173" s="15"/>
      <c r="H173" s="15"/>
      <c r="I173">
        <v>0.97</v>
      </c>
      <c r="J173">
        <v>1.1200000000000001</v>
      </c>
      <c r="M173" s="15">
        <f t="shared" si="15"/>
        <v>-0.12594017365585036</v>
      </c>
      <c r="N173" s="71">
        <f t="shared" si="16"/>
        <v>-4.5416898369514784E-2</v>
      </c>
      <c r="O173" s="9"/>
    </row>
    <row r="174" spans="3:15" x14ac:dyDescent="0.3">
      <c r="C174" s="15">
        <v>0.54</v>
      </c>
      <c r="D174" s="15"/>
      <c r="F174" s="15">
        <v>0.65</v>
      </c>
      <c r="G174" s="15"/>
      <c r="H174" s="15"/>
      <c r="I174">
        <v>1.59</v>
      </c>
      <c r="J174">
        <v>1.1100000000000001</v>
      </c>
      <c r="M174" s="15">
        <f t="shared" si="15"/>
        <v>0.7154704693035111</v>
      </c>
      <c r="N174" s="71">
        <f t="shared" si="16"/>
        <v>-5.4762678801706148E-2</v>
      </c>
      <c r="O174" s="9"/>
    </row>
    <row r="175" spans="3:15" x14ac:dyDescent="0.3">
      <c r="C175" s="15">
        <v>0.55000000000000004</v>
      </c>
      <c r="D175" s="15"/>
      <c r="F175" s="15">
        <v>0.65</v>
      </c>
      <c r="G175" s="15"/>
      <c r="H175" s="15"/>
      <c r="I175">
        <v>0.19</v>
      </c>
      <c r="J175">
        <v>1</v>
      </c>
      <c r="M175" s="15">
        <f t="shared" si="15"/>
        <v>-1.1844890470563372</v>
      </c>
      <c r="N175" s="71">
        <f t="shared" si="16"/>
        <v>-0.15756626355581113</v>
      </c>
      <c r="O175" s="9"/>
    </row>
    <row r="176" spans="3:15" x14ac:dyDescent="0.3">
      <c r="C176" s="15">
        <v>0.55000000000000004</v>
      </c>
      <c r="D176" s="15"/>
      <c r="F176" s="15">
        <v>0.66</v>
      </c>
      <c r="G176" s="15"/>
      <c r="H176" s="15"/>
      <c r="I176">
        <v>1.81</v>
      </c>
      <c r="J176">
        <v>1.34</v>
      </c>
      <c r="M176" s="15">
        <f t="shared" si="15"/>
        <v>1.0140355361600586</v>
      </c>
      <c r="N176" s="71">
        <f t="shared" si="16"/>
        <v>0.160190271138695</v>
      </c>
      <c r="O176" s="9"/>
    </row>
    <row r="177" spans="3:15" x14ac:dyDescent="0.3">
      <c r="C177" s="15">
        <v>0.55000000000000004</v>
      </c>
      <c r="D177" s="15"/>
      <c r="F177" s="15">
        <v>0.66</v>
      </c>
      <c r="G177" s="15"/>
      <c r="H177" s="15"/>
      <c r="I177">
        <v>0.14000000000000001</v>
      </c>
      <c r="J177">
        <v>1.23</v>
      </c>
      <c r="M177" s="15">
        <f t="shared" si="15"/>
        <v>-1.2523447440691888</v>
      </c>
      <c r="N177" s="71">
        <f t="shared" si="16"/>
        <v>5.7386686384589998E-2</v>
      </c>
      <c r="O177" s="9"/>
    </row>
    <row r="178" spans="3:15" x14ac:dyDescent="0.3">
      <c r="C178" s="15">
        <v>0.55000000000000004</v>
      </c>
      <c r="D178" s="15"/>
      <c r="F178" s="15">
        <v>0.66</v>
      </c>
      <c r="G178" s="15"/>
      <c r="H178" s="15"/>
      <c r="I178">
        <v>1.06</v>
      </c>
      <c r="J178">
        <v>0.93</v>
      </c>
      <c r="M178" s="15">
        <f t="shared" si="15"/>
        <v>-3.7999190327171685E-3</v>
      </c>
      <c r="N178" s="71">
        <f t="shared" si="16"/>
        <v>-0.22298672658115057</v>
      </c>
      <c r="O178" s="9"/>
    </row>
    <row r="179" spans="3:15" x14ac:dyDescent="0.3">
      <c r="C179" s="15">
        <v>0.55000000000000004</v>
      </c>
      <c r="D179" s="15"/>
      <c r="F179" s="15">
        <v>0.66</v>
      </c>
      <c r="G179" s="15"/>
      <c r="H179" s="15"/>
      <c r="I179">
        <v>0.66</v>
      </c>
      <c r="J179">
        <v>0.81</v>
      </c>
      <c r="M179" s="15">
        <f t="shared" si="15"/>
        <v>-0.54664549513553096</v>
      </c>
      <c r="N179" s="71">
        <f t="shared" si="16"/>
        <v>-0.3351360917674468</v>
      </c>
      <c r="O179" s="9"/>
    </row>
    <row r="180" spans="3:15" x14ac:dyDescent="0.3">
      <c r="C180" s="15">
        <v>0.55000000000000004</v>
      </c>
      <c r="D180" s="15"/>
      <c r="F180" s="15">
        <v>0.66</v>
      </c>
      <c r="G180" s="15"/>
      <c r="H180" s="15"/>
      <c r="I180">
        <v>0.22</v>
      </c>
      <c r="J180">
        <v>0.85</v>
      </c>
      <c r="M180" s="15">
        <f t="shared" si="15"/>
        <v>-1.143775628848626</v>
      </c>
      <c r="N180" s="71">
        <f t="shared" si="16"/>
        <v>-0.29775297003868145</v>
      </c>
      <c r="O180" s="9"/>
    </row>
    <row r="181" spans="3:15" x14ac:dyDescent="0.3">
      <c r="C181" s="15">
        <v>0.55000000000000004</v>
      </c>
      <c r="D181" s="15"/>
      <c r="F181" s="15">
        <v>0.66</v>
      </c>
      <c r="G181" s="15"/>
      <c r="H181" s="15"/>
      <c r="I181">
        <v>1.52</v>
      </c>
      <c r="J181">
        <v>1.1499999999999999</v>
      </c>
      <c r="M181" s="15">
        <f t="shared" si="15"/>
        <v>0.62047249348551858</v>
      </c>
      <c r="N181" s="71">
        <f t="shared" si="16"/>
        <v>-1.73795570729409E-2</v>
      </c>
      <c r="O181" s="9"/>
    </row>
    <row r="182" spans="3:15" x14ac:dyDescent="0.3">
      <c r="C182" s="15">
        <v>0.55000000000000004</v>
      </c>
      <c r="D182" s="15"/>
      <c r="F182" s="15">
        <v>0.67</v>
      </c>
      <c r="G182" s="15"/>
      <c r="H182" s="15"/>
      <c r="I182">
        <v>0.79</v>
      </c>
      <c r="J182">
        <v>0.98</v>
      </c>
      <c r="M182" s="15">
        <f t="shared" si="15"/>
        <v>-0.37022068290211646</v>
      </c>
      <c r="N182" s="71">
        <f t="shared" si="16"/>
        <v>-0.17625782442019386</v>
      </c>
      <c r="O182" s="9"/>
    </row>
    <row r="183" spans="3:15" x14ac:dyDescent="0.3">
      <c r="C183" s="15">
        <v>0.55000000000000004</v>
      </c>
      <c r="D183" s="15"/>
      <c r="F183" s="15">
        <v>0.67</v>
      </c>
      <c r="G183" s="15"/>
      <c r="H183" s="15"/>
      <c r="I183">
        <v>1.0900000000000001</v>
      </c>
      <c r="J183">
        <v>1.0900000000000001</v>
      </c>
      <c r="M183" s="15">
        <f t="shared" si="15"/>
        <v>3.6913499174993897E-2</v>
      </c>
      <c r="N183" s="71">
        <f t="shared" si="16"/>
        <v>-7.3454239666088869E-2</v>
      </c>
      <c r="O183" s="9"/>
    </row>
    <row r="184" spans="3:15" x14ac:dyDescent="0.3">
      <c r="C184" s="15">
        <v>0.56000000000000005</v>
      </c>
      <c r="D184" s="15"/>
      <c r="F184" s="15">
        <v>0.67</v>
      </c>
      <c r="G184" s="15"/>
      <c r="H184" s="15"/>
      <c r="I184">
        <v>0.5</v>
      </c>
      <c r="J184">
        <v>1.41</v>
      </c>
      <c r="M184" s="15">
        <f t="shared" si="15"/>
        <v>-0.76378372557665652</v>
      </c>
      <c r="N184" s="71">
        <f t="shared" si="16"/>
        <v>0.22561073416403432</v>
      </c>
      <c r="O184" s="9"/>
    </row>
    <row r="185" spans="3:15" x14ac:dyDescent="0.3">
      <c r="C185" s="15">
        <v>0.56000000000000005</v>
      </c>
      <c r="D185" s="15"/>
      <c r="F185" s="15">
        <v>0.67</v>
      </c>
      <c r="G185" s="15"/>
      <c r="H185" s="15"/>
      <c r="I185">
        <v>0.97</v>
      </c>
      <c r="J185">
        <v>0.93</v>
      </c>
      <c r="M185" s="15">
        <f t="shared" si="15"/>
        <v>-0.12594017365585036</v>
      </c>
      <c r="N185" s="71">
        <f t="shared" si="16"/>
        <v>-0.22298672658115057</v>
      </c>
      <c r="O185" s="9"/>
    </row>
    <row r="186" spans="3:15" x14ac:dyDescent="0.3">
      <c r="C186" s="15">
        <v>0.56000000000000005</v>
      </c>
      <c r="D186" s="15"/>
      <c r="F186" s="15">
        <v>0.67</v>
      </c>
      <c r="G186" s="15"/>
      <c r="H186" s="15"/>
      <c r="I186">
        <v>0.76</v>
      </c>
      <c r="J186">
        <v>0.79</v>
      </c>
      <c r="M186" s="15">
        <f t="shared" si="15"/>
        <v>-0.41093410110982753</v>
      </c>
      <c r="N186" s="71">
        <f t="shared" si="16"/>
        <v>-0.35382765263182953</v>
      </c>
      <c r="O186" s="9"/>
    </row>
    <row r="187" spans="3:15" x14ac:dyDescent="0.3">
      <c r="C187" s="15">
        <v>0.56000000000000005</v>
      </c>
      <c r="D187" s="15"/>
      <c r="F187" s="15">
        <v>0.67</v>
      </c>
      <c r="G187" s="15"/>
      <c r="H187" s="15"/>
      <c r="I187">
        <v>0.49</v>
      </c>
      <c r="J187">
        <v>0.9</v>
      </c>
      <c r="M187" s="15">
        <f t="shared" si="15"/>
        <v>-0.77735486497922679</v>
      </c>
      <c r="N187" s="71">
        <f t="shared" si="16"/>
        <v>-0.25102406787772463</v>
      </c>
      <c r="O187" s="9"/>
    </row>
    <row r="188" spans="3:15" x14ac:dyDescent="0.3">
      <c r="C188" s="15">
        <v>0.56000000000000005</v>
      </c>
      <c r="D188" s="15"/>
      <c r="F188" s="15">
        <v>0.67</v>
      </c>
      <c r="G188" s="15"/>
      <c r="H188" s="15"/>
      <c r="I188">
        <v>1.03</v>
      </c>
      <c r="J188">
        <v>1.47</v>
      </c>
      <c r="M188" s="15">
        <f t="shared" si="15"/>
        <v>-4.4513337240428233E-2</v>
      </c>
      <c r="N188" s="71">
        <f t="shared" si="16"/>
        <v>0.28168541675718251</v>
      </c>
      <c r="O188" s="9"/>
    </row>
    <row r="189" spans="3:15" x14ac:dyDescent="0.3">
      <c r="C189" s="15">
        <v>0.56000000000000005</v>
      </c>
      <c r="D189" s="15"/>
      <c r="F189" s="15">
        <v>0.67</v>
      </c>
      <c r="G189" s="15"/>
      <c r="H189" s="15"/>
      <c r="I189">
        <v>1.38</v>
      </c>
      <c r="J189">
        <v>0.48</v>
      </c>
      <c r="M189" s="15">
        <f t="shared" si="15"/>
        <v>0.4304765418495336</v>
      </c>
      <c r="N189" s="71">
        <f t="shared" si="16"/>
        <v>-0.64354684602976153</v>
      </c>
      <c r="O189" s="9"/>
    </row>
    <row r="190" spans="3:15" x14ac:dyDescent="0.3">
      <c r="C190" s="15">
        <v>0.56999999999999995</v>
      </c>
      <c r="D190" s="15"/>
      <c r="F190" s="15">
        <v>0.67</v>
      </c>
      <c r="G190" s="15"/>
      <c r="H190" s="15"/>
      <c r="I190">
        <v>0.9</v>
      </c>
      <c r="J190">
        <v>0.31</v>
      </c>
      <c r="M190" s="15">
        <f t="shared" si="15"/>
        <v>-0.22093814947384272</v>
      </c>
      <c r="N190" s="71">
        <f t="shared" si="16"/>
        <v>-0.8024251133770145</v>
      </c>
      <c r="O190" s="9"/>
    </row>
    <row r="191" spans="3:15" x14ac:dyDescent="0.3">
      <c r="C191" s="15">
        <v>0.56999999999999995</v>
      </c>
      <c r="D191" s="15"/>
      <c r="F191" s="15">
        <v>0.67</v>
      </c>
      <c r="G191" s="15"/>
      <c r="H191" s="15"/>
      <c r="I191">
        <v>1.03</v>
      </c>
      <c r="J191">
        <v>1.21</v>
      </c>
      <c r="M191" s="15">
        <f t="shared" si="15"/>
        <v>-4.4513337240428233E-2</v>
      </c>
      <c r="N191" s="71">
        <f t="shared" si="16"/>
        <v>3.8695125520207277E-2</v>
      </c>
      <c r="O191" s="9"/>
    </row>
    <row r="192" spans="3:15" x14ac:dyDescent="0.3">
      <c r="C192" s="15">
        <v>0.56999999999999995</v>
      </c>
      <c r="D192" s="15"/>
      <c r="F192" s="15">
        <v>0.67</v>
      </c>
      <c r="G192" s="15"/>
      <c r="H192" s="15"/>
      <c r="I192">
        <v>1.47</v>
      </c>
      <c r="J192">
        <v>1.1100000000000001</v>
      </c>
      <c r="M192" s="15">
        <f t="shared" si="15"/>
        <v>0.55261679647266682</v>
      </c>
      <c r="N192" s="71">
        <f t="shared" si="16"/>
        <v>-5.4762678801706148E-2</v>
      </c>
      <c r="O192" s="9"/>
    </row>
    <row r="193" spans="3:15" x14ac:dyDescent="0.3">
      <c r="C193" s="15">
        <v>0.56999999999999995</v>
      </c>
      <c r="D193" s="15"/>
      <c r="F193" s="15">
        <v>0.68</v>
      </c>
      <c r="G193" s="15"/>
      <c r="H193" s="15"/>
      <c r="I193">
        <v>1.01</v>
      </c>
      <c r="J193">
        <v>0.5</v>
      </c>
      <c r="M193" s="15">
        <f t="shared" si="15"/>
        <v>-7.1655616045568943E-2</v>
      </c>
      <c r="N193" s="71">
        <f t="shared" si="16"/>
        <v>-0.6248552851653788</v>
      </c>
      <c r="O193" s="9"/>
    </row>
    <row r="194" spans="3:15" x14ac:dyDescent="0.3">
      <c r="C194" s="15">
        <v>0.56999999999999995</v>
      </c>
      <c r="D194" s="15"/>
      <c r="F194" s="15">
        <v>0.68</v>
      </c>
      <c r="G194" s="15"/>
      <c r="H194" s="15"/>
      <c r="I194">
        <v>0.72</v>
      </c>
      <c r="J194">
        <v>0.42</v>
      </c>
      <c r="M194" s="15">
        <f t="shared" si="15"/>
        <v>-0.46521865872010898</v>
      </c>
      <c r="N194" s="71">
        <f t="shared" si="16"/>
        <v>-0.69962152862290972</v>
      </c>
      <c r="O194" s="9"/>
    </row>
    <row r="195" spans="3:15" x14ac:dyDescent="0.3">
      <c r="C195" s="15">
        <v>0.56999999999999995</v>
      </c>
      <c r="D195" s="15"/>
      <c r="F195" s="15">
        <v>0.68</v>
      </c>
      <c r="G195" s="15"/>
      <c r="H195" s="15"/>
      <c r="I195">
        <v>0.95</v>
      </c>
      <c r="J195">
        <v>2.19</v>
      </c>
      <c r="M195" s="15">
        <f t="shared" si="15"/>
        <v>-0.15308245246099109</v>
      </c>
      <c r="N195" s="71">
        <f t="shared" si="16"/>
        <v>0.95458160787496005</v>
      </c>
      <c r="O195" s="9"/>
    </row>
    <row r="196" spans="3:15" x14ac:dyDescent="0.3">
      <c r="C196" s="15">
        <v>0.56999999999999995</v>
      </c>
      <c r="D196" s="15"/>
      <c r="F196" s="15">
        <v>0.68</v>
      </c>
      <c r="G196" s="15"/>
      <c r="H196" s="15"/>
      <c r="I196">
        <v>0.55000000000000004</v>
      </c>
      <c r="J196">
        <v>6.49</v>
      </c>
      <c r="M196" s="15">
        <f t="shared" si="15"/>
        <v>-0.69592802856380476</v>
      </c>
      <c r="N196" s="71">
        <f t="shared" si="16"/>
        <v>4.9732671937172421</v>
      </c>
      <c r="O196" s="9"/>
    </row>
    <row r="197" spans="3:15" x14ac:dyDescent="0.3">
      <c r="C197" s="15">
        <v>0.57999999999999996</v>
      </c>
      <c r="D197" s="15"/>
      <c r="F197" s="15">
        <v>0.68</v>
      </c>
      <c r="G197" s="15"/>
      <c r="H197" s="15"/>
      <c r="I197">
        <v>0.36</v>
      </c>
      <c r="J197">
        <v>0.83</v>
      </c>
      <c r="M197" s="15">
        <f t="shared" si="15"/>
        <v>-0.95377967721264134</v>
      </c>
      <c r="N197" s="71">
        <f t="shared" si="16"/>
        <v>-0.31644453090306418</v>
      </c>
      <c r="O197" s="9"/>
    </row>
    <row r="198" spans="3:15" x14ac:dyDescent="0.3">
      <c r="C198" s="15">
        <v>0.57999999999999996</v>
      </c>
      <c r="D198" s="15"/>
      <c r="F198" s="15">
        <v>0.68</v>
      </c>
      <c r="G198" s="15"/>
      <c r="H198" s="15"/>
      <c r="I198">
        <v>0.76</v>
      </c>
      <c r="J198">
        <v>1.42</v>
      </c>
      <c r="M198" s="15">
        <f t="shared" si="15"/>
        <v>-0.41093410110982753</v>
      </c>
      <c r="N198" s="71">
        <f t="shared" si="16"/>
        <v>0.23495651459622569</v>
      </c>
      <c r="O198" s="9"/>
    </row>
    <row r="199" spans="3:15" x14ac:dyDescent="0.3">
      <c r="C199" s="15">
        <v>0.57999999999999996</v>
      </c>
      <c r="D199" s="15"/>
      <c r="F199" s="15">
        <v>0.68</v>
      </c>
      <c r="G199" s="15"/>
      <c r="H199" s="15"/>
      <c r="I199">
        <v>0.37</v>
      </c>
      <c r="J199">
        <v>1.45</v>
      </c>
      <c r="M199" s="15">
        <f t="shared" si="15"/>
        <v>-0.94020853781007097</v>
      </c>
      <c r="N199" s="71">
        <f t="shared" si="16"/>
        <v>0.26299385589279978</v>
      </c>
      <c r="O199" s="9"/>
    </row>
    <row r="200" spans="3:15" x14ac:dyDescent="0.3">
      <c r="C200" s="15">
        <v>0.59</v>
      </c>
      <c r="D200" s="15"/>
      <c r="F200" s="15">
        <v>0.68</v>
      </c>
      <c r="G200" s="15"/>
      <c r="H200" s="15"/>
      <c r="I200">
        <v>1.1100000000000001</v>
      </c>
      <c r="J200">
        <v>1.25</v>
      </c>
      <c r="M200" s="15">
        <f t="shared" ref="M200:M263" si="17">STANDARDIZE(I200,$I$1,$I$2)</f>
        <v>6.4055777980134607E-2</v>
      </c>
      <c r="N200" s="71">
        <f t="shared" ref="N200:N263" si="18">STANDARDIZE(J200,$J$1,$J$2)</f>
        <v>7.6078247248972719E-2</v>
      </c>
      <c r="O200" s="9"/>
    </row>
    <row r="201" spans="3:15" x14ac:dyDescent="0.3">
      <c r="C201" s="15">
        <v>0.59</v>
      </c>
      <c r="D201" s="15"/>
      <c r="F201" s="15">
        <v>0.68</v>
      </c>
      <c r="G201" s="15"/>
      <c r="H201" s="15"/>
      <c r="I201">
        <v>1.67</v>
      </c>
      <c r="J201">
        <v>4.4000000000000004</v>
      </c>
      <c r="M201" s="15">
        <f t="shared" si="17"/>
        <v>0.82403958452407366</v>
      </c>
      <c r="N201" s="71">
        <f t="shared" si="18"/>
        <v>3.0199990833892496</v>
      </c>
      <c r="O201" s="9"/>
    </row>
    <row r="202" spans="3:15" x14ac:dyDescent="0.3">
      <c r="C202" s="15">
        <v>0.59</v>
      </c>
      <c r="D202" s="15"/>
      <c r="F202" s="15">
        <v>0.69</v>
      </c>
      <c r="G202" s="15"/>
      <c r="H202" s="15"/>
      <c r="I202">
        <v>3.23</v>
      </c>
      <c r="J202">
        <v>1.06</v>
      </c>
      <c r="M202" s="15">
        <f t="shared" si="17"/>
        <v>2.9411373313250477</v>
      </c>
      <c r="N202" s="71">
        <f t="shared" si="18"/>
        <v>-0.10149158096266296</v>
      </c>
      <c r="O202" s="9"/>
    </row>
    <row r="203" spans="3:15" x14ac:dyDescent="0.3">
      <c r="C203" s="15">
        <v>0.59</v>
      </c>
      <c r="D203" s="15"/>
      <c r="F203" s="15">
        <v>0.69</v>
      </c>
      <c r="G203" s="15"/>
      <c r="H203" s="15"/>
      <c r="I203">
        <v>0.6</v>
      </c>
      <c r="J203">
        <v>1.29</v>
      </c>
      <c r="M203" s="15">
        <f t="shared" si="17"/>
        <v>-0.6280723315509531</v>
      </c>
      <c r="N203" s="71">
        <f t="shared" si="18"/>
        <v>0.11346136897773818</v>
      </c>
      <c r="O203" s="9"/>
    </row>
    <row r="204" spans="3:15" x14ac:dyDescent="0.3">
      <c r="C204" s="15">
        <v>0.59</v>
      </c>
      <c r="D204" s="15"/>
      <c r="F204" s="15">
        <v>0.69</v>
      </c>
      <c r="G204" s="15"/>
      <c r="H204" s="15"/>
      <c r="I204">
        <v>0.14000000000000001</v>
      </c>
      <c r="J204">
        <v>1.1599999999999999</v>
      </c>
      <c r="M204" s="15">
        <f t="shared" si="17"/>
        <v>-1.2523447440691888</v>
      </c>
      <c r="N204" s="71">
        <f t="shared" si="18"/>
        <v>-8.0337766407495379E-3</v>
      </c>
      <c r="O204" s="9"/>
    </row>
    <row r="205" spans="3:15" x14ac:dyDescent="0.3">
      <c r="C205" s="15">
        <v>0.59</v>
      </c>
      <c r="D205" s="15"/>
      <c r="F205" s="15">
        <v>0.69</v>
      </c>
      <c r="G205" s="15"/>
      <c r="H205" s="15"/>
      <c r="I205">
        <v>0.86</v>
      </c>
      <c r="J205">
        <v>0.84</v>
      </c>
      <c r="M205" s="15">
        <f t="shared" si="17"/>
        <v>-0.27522270708412411</v>
      </c>
      <c r="N205" s="71">
        <f t="shared" si="18"/>
        <v>-0.30709875047087282</v>
      </c>
      <c r="O205" s="9"/>
    </row>
    <row r="206" spans="3:15" x14ac:dyDescent="0.3">
      <c r="C206" s="15">
        <v>0.59</v>
      </c>
      <c r="D206" s="15"/>
      <c r="F206" s="15">
        <v>0.69</v>
      </c>
      <c r="G206" s="15"/>
      <c r="H206" s="15"/>
      <c r="I206">
        <v>1.28</v>
      </c>
      <c r="J206">
        <v>0.9</v>
      </c>
      <c r="M206" s="15">
        <f t="shared" si="17"/>
        <v>0.29476514782383034</v>
      </c>
      <c r="N206" s="71">
        <f t="shared" si="18"/>
        <v>-0.25102406787772463</v>
      </c>
      <c r="O206" s="9"/>
    </row>
    <row r="207" spans="3:15" x14ac:dyDescent="0.3">
      <c r="C207" s="15">
        <v>0.6</v>
      </c>
      <c r="D207" s="15"/>
      <c r="F207" s="15">
        <v>0.69</v>
      </c>
      <c r="G207" s="15"/>
      <c r="H207" s="15"/>
      <c r="I207">
        <v>1.03</v>
      </c>
      <c r="J207">
        <v>1.1000000000000001</v>
      </c>
      <c r="M207" s="15">
        <f t="shared" si="17"/>
        <v>-4.4513337240428233E-2</v>
      </c>
      <c r="N207" s="71">
        <f t="shared" si="18"/>
        <v>-6.4108459233897505E-2</v>
      </c>
      <c r="O207" s="9"/>
    </row>
    <row r="208" spans="3:15" x14ac:dyDescent="0.3">
      <c r="C208" s="15">
        <v>0.6</v>
      </c>
      <c r="D208" s="15"/>
      <c r="F208" s="15">
        <v>0.69</v>
      </c>
      <c r="G208" s="15"/>
      <c r="H208" s="15"/>
      <c r="I208">
        <v>2.2400000000000002</v>
      </c>
      <c r="J208">
        <v>0.61</v>
      </c>
      <c r="M208" s="15">
        <f t="shared" si="17"/>
        <v>1.5975945304705836</v>
      </c>
      <c r="N208" s="71">
        <f t="shared" si="18"/>
        <v>-0.52205170041127402</v>
      </c>
      <c r="O208" s="9"/>
    </row>
    <row r="209" spans="3:15" x14ac:dyDescent="0.3">
      <c r="C209" s="15">
        <v>0.6</v>
      </c>
      <c r="D209" s="15"/>
      <c r="F209" s="15">
        <v>0.7</v>
      </c>
      <c r="G209" s="15"/>
      <c r="H209" s="15"/>
      <c r="I209">
        <v>0.81</v>
      </c>
      <c r="J209">
        <v>1.52</v>
      </c>
      <c r="M209" s="15">
        <f t="shared" si="17"/>
        <v>-0.34307840409697576</v>
      </c>
      <c r="N209" s="71">
        <f t="shared" si="18"/>
        <v>0.32841431891813933</v>
      </c>
      <c r="O209" s="9"/>
    </row>
    <row r="210" spans="3:15" x14ac:dyDescent="0.3">
      <c r="C210" s="15">
        <v>0.6</v>
      </c>
      <c r="D210" s="15"/>
      <c r="F210" s="15">
        <v>0.7</v>
      </c>
      <c r="G210" s="15"/>
      <c r="H210" s="15"/>
      <c r="I210">
        <v>1.57</v>
      </c>
      <c r="J210">
        <v>0.5</v>
      </c>
      <c r="M210" s="15">
        <f t="shared" si="17"/>
        <v>0.68832819049837035</v>
      </c>
      <c r="N210" s="71">
        <f t="shared" si="18"/>
        <v>-0.6248552851653788</v>
      </c>
      <c r="O210" s="9"/>
    </row>
    <row r="211" spans="3:15" x14ac:dyDescent="0.3">
      <c r="C211" s="15">
        <v>0.61</v>
      </c>
      <c r="D211" s="15"/>
      <c r="F211" s="15">
        <v>0.7</v>
      </c>
      <c r="G211" s="15"/>
      <c r="H211" s="15"/>
      <c r="I211">
        <v>0.45</v>
      </c>
      <c r="J211">
        <v>1.42</v>
      </c>
      <c r="M211" s="15">
        <f t="shared" si="17"/>
        <v>-0.83163942258950829</v>
      </c>
      <c r="N211" s="71">
        <f t="shared" si="18"/>
        <v>0.23495651459622569</v>
      </c>
      <c r="O211" s="9"/>
    </row>
    <row r="212" spans="3:15" x14ac:dyDescent="0.3">
      <c r="C212" s="15">
        <v>0.61</v>
      </c>
      <c r="D212" s="15"/>
      <c r="F212" s="15">
        <v>0.7</v>
      </c>
      <c r="G212" s="15"/>
      <c r="H212" s="15"/>
      <c r="I212">
        <v>1.52</v>
      </c>
      <c r="J212">
        <v>1.26</v>
      </c>
      <c r="M212" s="15">
        <f t="shared" si="17"/>
        <v>0.62047249348551858</v>
      </c>
      <c r="N212" s="71">
        <f t="shared" si="18"/>
        <v>8.5424027681164083E-2</v>
      </c>
      <c r="O212" s="9"/>
    </row>
    <row r="213" spans="3:15" x14ac:dyDescent="0.3">
      <c r="C213" s="15">
        <v>0.61</v>
      </c>
      <c r="D213" s="15"/>
      <c r="F213" s="15">
        <v>0.71</v>
      </c>
      <c r="G213" s="15"/>
      <c r="H213" s="15"/>
      <c r="I213">
        <v>2.08</v>
      </c>
      <c r="J213">
        <v>1.35</v>
      </c>
      <c r="M213" s="15">
        <f t="shared" si="17"/>
        <v>1.3804563000294579</v>
      </c>
      <c r="N213" s="71">
        <f t="shared" si="18"/>
        <v>0.16953605157088636</v>
      </c>
      <c r="O213" s="9"/>
    </row>
    <row r="214" spans="3:15" x14ac:dyDescent="0.3">
      <c r="C214" s="15">
        <v>0.62</v>
      </c>
      <c r="D214" s="15"/>
      <c r="F214" s="15">
        <v>0.71</v>
      </c>
      <c r="G214" s="15"/>
      <c r="H214" s="15"/>
      <c r="I214">
        <v>1.04</v>
      </c>
      <c r="J214">
        <v>0.81</v>
      </c>
      <c r="M214" s="15">
        <f t="shared" si="17"/>
        <v>-3.0942197837857881E-2</v>
      </c>
      <c r="N214" s="71">
        <f t="shared" si="18"/>
        <v>-0.3351360917674468</v>
      </c>
      <c r="O214" s="9"/>
    </row>
    <row r="215" spans="3:15" x14ac:dyDescent="0.3">
      <c r="C215" s="15">
        <v>0.62</v>
      </c>
      <c r="D215" s="15"/>
      <c r="F215" s="15">
        <v>0.71</v>
      </c>
      <c r="G215" s="15"/>
      <c r="H215" s="15"/>
      <c r="I215">
        <v>0.37</v>
      </c>
      <c r="J215">
        <v>1.27</v>
      </c>
      <c r="M215" s="15">
        <f t="shared" si="17"/>
        <v>-0.94020853781007097</v>
      </c>
      <c r="N215" s="71">
        <f t="shared" si="18"/>
        <v>9.4769808113355447E-2</v>
      </c>
      <c r="O215" s="9"/>
    </row>
    <row r="216" spans="3:15" x14ac:dyDescent="0.3">
      <c r="C216" s="15">
        <v>0.62</v>
      </c>
      <c r="D216" s="15"/>
      <c r="F216" s="15">
        <v>0.71</v>
      </c>
      <c r="G216" s="15"/>
      <c r="H216" s="15"/>
      <c r="I216">
        <v>1.04</v>
      </c>
      <c r="J216">
        <v>1.08</v>
      </c>
      <c r="M216" s="15">
        <f t="shared" si="17"/>
        <v>-3.0942197837857881E-2</v>
      </c>
      <c r="N216" s="71">
        <f t="shared" si="18"/>
        <v>-8.2800020098280233E-2</v>
      </c>
      <c r="O216" s="9"/>
    </row>
    <row r="217" spans="3:15" x14ac:dyDescent="0.3">
      <c r="C217" s="15">
        <v>0.63</v>
      </c>
      <c r="D217" s="15"/>
      <c r="F217" s="15">
        <v>0.71</v>
      </c>
      <c r="G217" s="15"/>
      <c r="H217" s="15"/>
      <c r="I217">
        <v>0.91</v>
      </c>
      <c r="J217">
        <v>0.35</v>
      </c>
      <c r="M217" s="15">
        <f t="shared" si="17"/>
        <v>-0.20736701007127237</v>
      </c>
      <c r="N217" s="71">
        <f t="shared" si="18"/>
        <v>-0.76504199164824915</v>
      </c>
      <c r="O217" s="9"/>
    </row>
    <row r="218" spans="3:15" x14ac:dyDescent="0.3">
      <c r="C218" s="15">
        <v>0.63</v>
      </c>
      <c r="D218" s="15"/>
      <c r="F218" s="15">
        <v>0.71</v>
      </c>
      <c r="G218" s="15"/>
      <c r="H218" s="15"/>
      <c r="I218">
        <v>0.55000000000000004</v>
      </c>
      <c r="J218">
        <v>0.59</v>
      </c>
      <c r="M218" s="15">
        <f t="shared" si="17"/>
        <v>-0.69592802856380476</v>
      </c>
      <c r="N218" s="71">
        <f t="shared" si="18"/>
        <v>-0.54074326127565675</v>
      </c>
      <c r="O218" s="9"/>
    </row>
    <row r="219" spans="3:15" x14ac:dyDescent="0.3">
      <c r="C219" s="15">
        <v>0.63</v>
      </c>
      <c r="D219" s="15"/>
      <c r="F219" s="15">
        <v>0.72</v>
      </c>
      <c r="G219" s="15"/>
      <c r="H219" s="15"/>
      <c r="I219">
        <v>2.14</v>
      </c>
      <c r="J219">
        <v>1.37</v>
      </c>
      <c r="M219" s="15">
        <f t="shared" si="17"/>
        <v>1.4618831364448801</v>
      </c>
      <c r="N219" s="71">
        <f t="shared" si="18"/>
        <v>0.18822761243526909</v>
      </c>
      <c r="O219" s="9"/>
    </row>
    <row r="220" spans="3:15" x14ac:dyDescent="0.3">
      <c r="C220" s="15">
        <v>0.64</v>
      </c>
      <c r="D220" s="15"/>
      <c r="F220" s="15">
        <v>0.72</v>
      </c>
      <c r="G220" s="15"/>
      <c r="H220" s="15"/>
      <c r="I220">
        <v>0.97</v>
      </c>
      <c r="J220">
        <v>0.99</v>
      </c>
      <c r="M220" s="15">
        <f t="shared" si="17"/>
        <v>-0.12594017365585036</v>
      </c>
      <c r="N220" s="71">
        <f t="shared" si="18"/>
        <v>-0.1669120439880025</v>
      </c>
      <c r="O220" s="9"/>
    </row>
    <row r="221" spans="3:15" x14ac:dyDescent="0.3">
      <c r="C221" s="15">
        <v>0.64</v>
      </c>
      <c r="D221" s="15"/>
      <c r="F221" s="15">
        <v>0.72</v>
      </c>
      <c r="G221" s="15"/>
      <c r="H221" s="15"/>
      <c r="I221">
        <v>0.17</v>
      </c>
      <c r="J221">
        <v>0.89</v>
      </c>
      <c r="M221" s="15">
        <f t="shared" si="17"/>
        <v>-1.2116313258614777</v>
      </c>
      <c r="N221" s="71">
        <f t="shared" si="18"/>
        <v>-0.260369848309916</v>
      </c>
      <c r="O221" s="9"/>
    </row>
    <row r="222" spans="3:15" x14ac:dyDescent="0.3">
      <c r="C222" s="15">
        <v>0.64</v>
      </c>
      <c r="D222" s="15"/>
      <c r="F222" s="15">
        <v>0.72</v>
      </c>
      <c r="G222" s="15"/>
      <c r="H222" s="15"/>
      <c r="I222">
        <v>0.52</v>
      </c>
      <c r="J222">
        <v>0.84</v>
      </c>
      <c r="M222" s="15">
        <f t="shared" si="17"/>
        <v>-0.73664144677151577</v>
      </c>
      <c r="N222" s="71">
        <f t="shared" si="18"/>
        <v>-0.30709875047087282</v>
      </c>
      <c r="O222" s="9"/>
    </row>
    <row r="223" spans="3:15" x14ac:dyDescent="0.3">
      <c r="C223" s="15">
        <v>0.64</v>
      </c>
      <c r="D223" s="15"/>
      <c r="F223" s="15">
        <v>0.72</v>
      </c>
      <c r="G223" s="15"/>
      <c r="H223" s="15"/>
      <c r="I223">
        <v>0.56999999999999995</v>
      </c>
      <c r="J223">
        <v>0.25</v>
      </c>
      <c r="M223" s="15">
        <f t="shared" si="17"/>
        <v>-0.66878574975866412</v>
      </c>
      <c r="N223" s="71">
        <f t="shared" si="18"/>
        <v>-0.85849979597016268</v>
      </c>
      <c r="O223" s="9"/>
    </row>
    <row r="224" spans="3:15" x14ac:dyDescent="0.3">
      <c r="C224" s="15">
        <v>0.64</v>
      </c>
      <c r="D224" s="15"/>
      <c r="F224" s="15">
        <v>0.73</v>
      </c>
      <c r="G224" s="15"/>
      <c r="H224" s="15"/>
      <c r="I224">
        <v>0.28999999999999998</v>
      </c>
      <c r="J224">
        <v>1.87</v>
      </c>
      <c r="M224" s="15">
        <f t="shared" si="17"/>
        <v>-1.0487776530306336</v>
      </c>
      <c r="N224" s="71">
        <f t="shared" si="18"/>
        <v>0.65551663404483684</v>
      </c>
      <c r="O224" s="9"/>
    </row>
    <row r="225" spans="3:15" x14ac:dyDescent="0.3">
      <c r="C225" s="15">
        <v>0.64</v>
      </c>
      <c r="D225" s="15"/>
      <c r="F225" s="15">
        <v>0.73</v>
      </c>
      <c r="G225" s="15"/>
      <c r="H225" s="15"/>
      <c r="I225">
        <v>0.38</v>
      </c>
      <c r="J225">
        <v>0.74</v>
      </c>
      <c r="M225" s="15">
        <f t="shared" si="17"/>
        <v>-0.92663739840750059</v>
      </c>
      <c r="N225" s="71">
        <f t="shared" si="18"/>
        <v>-0.40055655479278635</v>
      </c>
      <c r="O225" s="9"/>
    </row>
    <row r="226" spans="3:15" x14ac:dyDescent="0.3">
      <c r="C226" s="15">
        <v>0.64</v>
      </c>
      <c r="D226" s="15"/>
      <c r="F226" s="15">
        <v>0.73</v>
      </c>
      <c r="G226" s="15"/>
      <c r="H226" s="15"/>
      <c r="I226">
        <v>0.98</v>
      </c>
      <c r="J226">
        <v>0.68</v>
      </c>
      <c r="M226" s="15">
        <f t="shared" si="17"/>
        <v>-0.11236903425328001</v>
      </c>
      <c r="N226" s="71">
        <f t="shared" si="18"/>
        <v>-0.45663123738593442</v>
      </c>
      <c r="O226" s="9"/>
    </row>
    <row r="227" spans="3:15" x14ac:dyDescent="0.3">
      <c r="C227" s="15">
        <v>0.64</v>
      </c>
      <c r="D227" s="15"/>
      <c r="F227" s="15">
        <v>0.73</v>
      </c>
      <c r="G227" s="15"/>
      <c r="H227" s="15"/>
      <c r="I227">
        <v>1.06</v>
      </c>
      <c r="J227">
        <v>0.85</v>
      </c>
      <c r="M227" s="15">
        <f t="shared" si="17"/>
        <v>-3.7999190327171685E-3</v>
      </c>
      <c r="N227" s="71">
        <f t="shared" si="18"/>
        <v>-0.29775297003868145</v>
      </c>
      <c r="O227" s="9"/>
    </row>
    <row r="228" spans="3:15" x14ac:dyDescent="0.3">
      <c r="C228" s="15">
        <v>0.65</v>
      </c>
      <c r="D228" s="15"/>
      <c r="F228" s="15">
        <v>0.73</v>
      </c>
      <c r="G228" s="15"/>
      <c r="H228" s="15"/>
      <c r="I228">
        <v>1.23</v>
      </c>
      <c r="J228">
        <v>1.22</v>
      </c>
      <c r="M228" s="15">
        <f t="shared" si="17"/>
        <v>0.22690945081097857</v>
      </c>
      <c r="N228" s="71">
        <f t="shared" si="18"/>
        <v>4.8040905952398641E-2</v>
      </c>
      <c r="O228" s="9"/>
    </row>
    <row r="229" spans="3:15" x14ac:dyDescent="0.3">
      <c r="C229" s="15">
        <v>0.65</v>
      </c>
      <c r="D229" s="15"/>
      <c r="F229" s="15">
        <v>0.73</v>
      </c>
      <c r="G229" s="15"/>
      <c r="H229" s="15"/>
      <c r="I229">
        <v>0.55000000000000004</v>
      </c>
      <c r="J229">
        <v>0.6</v>
      </c>
      <c r="M229" s="15">
        <f t="shared" si="17"/>
        <v>-0.69592802856380476</v>
      </c>
      <c r="N229" s="71">
        <f t="shared" si="18"/>
        <v>-0.53139748084346539</v>
      </c>
      <c r="O229" s="9"/>
    </row>
    <row r="230" spans="3:15" x14ac:dyDescent="0.3">
      <c r="C230" s="15">
        <v>0.65</v>
      </c>
      <c r="D230" s="15"/>
      <c r="F230" s="15">
        <v>0.73</v>
      </c>
      <c r="G230" s="15"/>
      <c r="H230" s="15"/>
      <c r="I230">
        <v>0.53</v>
      </c>
      <c r="J230">
        <v>3.84</v>
      </c>
      <c r="M230" s="15">
        <f t="shared" si="17"/>
        <v>-0.7230703073689454</v>
      </c>
      <c r="N230" s="71">
        <f t="shared" si="18"/>
        <v>2.4966353791865332</v>
      </c>
      <c r="O230" s="9"/>
    </row>
    <row r="231" spans="3:15" x14ac:dyDescent="0.3">
      <c r="C231" s="15">
        <v>0.65</v>
      </c>
      <c r="D231" s="15"/>
      <c r="F231" s="15">
        <v>0.74</v>
      </c>
      <c r="G231" s="15"/>
      <c r="H231" s="15"/>
      <c r="I231">
        <v>1.64</v>
      </c>
      <c r="J231">
        <v>1.1000000000000001</v>
      </c>
      <c r="M231" s="15">
        <f t="shared" si="17"/>
        <v>0.78332616631636254</v>
      </c>
      <c r="N231" s="71">
        <f t="shared" si="18"/>
        <v>-6.4108459233897505E-2</v>
      </c>
      <c r="O231" s="9"/>
    </row>
    <row r="232" spans="3:15" x14ac:dyDescent="0.3">
      <c r="C232" s="15">
        <v>0.66</v>
      </c>
      <c r="D232" s="15"/>
      <c r="F232" s="15">
        <v>0.74</v>
      </c>
      <c r="G232" s="15"/>
      <c r="H232" s="15"/>
      <c r="I232">
        <v>0.35</v>
      </c>
      <c r="J232">
        <v>0.92</v>
      </c>
      <c r="M232" s="15">
        <f t="shared" si="17"/>
        <v>-0.96735081661521172</v>
      </c>
      <c r="N232" s="71">
        <f t="shared" si="18"/>
        <v>-0.23233250701334193</v>
      </c>
      <c r="O232" s="9"/>
    </row>
    <row r="233" spans="3:15" x14ac:dyDescent="0.3">
      <c r="C233" s="15">
        <v>0.66</v>
      </c>
      <c r="D233" s="15"/>
      <c r="F233" s="15">
        <v>0.74</v>
      </c>
      <c r="G233" s="15"/>
      <c r="H233" s="15"/>
      <c r="I233">
        <v>0.59</v>
      </c>
      <c r="J233">
        <v>0.94</v>
      </c>
      <c r="M233" s="15">
        <f t="shared" si="17"/>
        <v>-0.64164347095352348</v>
      </c>
      <c r="N233" s="71">
        <f t="shared" si="18"/>
        <v>-0.21364094614895932</v>
      </c>
      <c r="O233" s="9"/>
    </row>
    <row r="234" spans="3:15" x14ac:dyDescent="0.3">
      <c r="C234" s="15">
        <v>0.66</v>
      </c>
      <c r="D234" s="15"/>
      <c r="F234" s="15">
        <v>0.74</v>
      </c>
      <c r="G234" s="15"/>
      <c r="H234" s="15"/>
      <c r="I234">
        <v>0.56999999999999995</v>
      </c>
      <c r="J234">
        <v>1.08</v>
      </c>
      <c r="M234" s="15">
        <f t="shared" si="17"/>
        <v>-0.66878574975866412</v>
      </c>
      <c r="N234" s="71">
        <f t="shared" si="18"/>
        <v>-8.2800020098280233E-2</v>
      </c>
      <c r="O234" s="9"/>
    </row>
    <row r="235" spans="3:15" x14ac:dyDescent="0.3">
      <c r="C235" s="15">
        <v>0.67</v>
      </c>
      <c r="D235" s="15"/>
      <c r="F235" s="15">
        <v>0.74</v>
      </c>
      <c r="G235" s="15"/>
      <c r="H235" s="15"/>
      <c r="I235">
        <v>0.61</v>
      </c>
      <c r="J235">
        <v>1.82</v>
      </c>
      <c r="M235" s="15">
        <f t="shared" si="17"/>
        <v>-0.61450119214838272</v>
      </c>
      <c r="N235" s="71">
        <f t="shared" si="18"/>
        <v>0.60878773188388002</v>
      </c>
      <c r="O235" s="9"/>
    </row>
    <row r="236" spans="3:15" x14ac:dyDescent="0.3">
      <c r="C236" s="15">
        <v>0.67</v>
      </c>
      <c r="D236" s="15"/>
      <c r="F236" s="15">
        <v>0.74</v>
      </c>
      <c r="G236" s="15"/>
      <c r="H236" s="15"/>
      <c r="I236">
        <v>1.41</v>
      </c>
      <c r="J236">
        <v>1.46</v>
      </c>
      <c r="M236" s="15">
        <f t="shared" si="17"/>
        <v>0.47118996005724467</v>
      </c>
      <c r="N236" s="71">
        <f t="shared" si="18"/>
        <v>0.27233963632499114</v>
      </c>
      <c r="O236" s="9"/>
    </row>
    <row r="237" spans="3:15" x14ac:dyDescent="0.3">
      <c r="C237" s="15">
        <v>0.67</v>
      </c>
      <c r="D237" s="15"/>
      <c r="F237" s="15">
        <v>0.74</v>
      </c>
      <c r="G237" s="15"/>
      <c r="H237" s="15"/>
      <c r="I237">
        <v>1.31</v>
      </c>
      <c r="J237">
        <v>9.7100000000000009</v>
      </c>
      <c r="M237" s="15">
        <f t="shared" si="17"/>
        <v>0.33547856603154141</v>
      </c>
      <c r="N237" s="71">
        <f t="shared" si="18"/>
        <v>7.9826084928828589</v>
      </c>
      <c r="O237" s="9"/>
    </row>
    <row r="238" spans="3:15" x14ac:dyDescent="0.3">
      <c r="C238" s="15">
        <v>0.67</v>
      </c>
      <c r="D238" s="15"/>
      <c r="F238" s="15">
        <v>0.75</v>
      </c>
      <c r="G238" s="15"/>
      <c r="H238" s="15"/>
      <c r="I238">
        <v>0.93</v>
      </c>
      <c r="J238">
        <v>0.87</v>
      </c>
      <c r="M238" s="15">
        <f t="shared" si="17"/>
        <v>-0.18022473126613164</v>
      </c>
      <c r="N238" s="71">
        <f t="shared" si="18"/>
        <v>-0.27906140917429872</v>
      </c>
      <c r="O238" s="9"/>
    </row>
    <row r="239" spans="3:15" x14ac:dyDescent="0.3">
      <c r="C239" s="15">
        <v>0.67</v>
      </c>
      <c r="D239" s="15"/>
      <c r="F239" s="15">
        <v>0.75</v>
      </c>
      <c r="G239" s="15"/>
      <c r="H239" s="15"/>
      <c r="I239">
        <v>0.04</v>
      </c>
      <c r="J239">
        <v>1</v>
      </c>
      <c r="M239" s="15">
        <f t="shared" si="17"/>
        <v>-1.3880561380948921</v>
      </c>
      <c r="N239" s="71">
        <f t="shared" si="18"/>
        <v>-0.15756626355581113</v>
      </c>
      <c r="O239" s="9"/>
    </row>
    <row r="240" spans="3:15" x14ac:dyDescent="0.3">
      <c r="C240" s="15">
        <v>0.67</v>
      </c>
      <c r="D240" s="15"/>
      <c r="F240" s="15">
        <v>0.76</v>
      </c>
      <c r="G240" s="15"/>
      <c r="H240" s="15"/>
      <c r="I240">
        <v>0.17</v>
      </c>
      <c r="J240">
        <v>0.77</v>
      </c>
      <c r="M240" s="15">
        <f t="shared" si="17"/>
        <v>-1.2116313258614777</v>
      </c>
      <c r="N240" s="71">
        <f t="shared" si="18"/>
        <v>-0.37251921349621225</v>
      </c>
      <c r="O240" s="9"/>
    </row>
    <row r="241" spans="3:15" x14ac:dyDescent="0.3">
      <c r="C241" s="15">
        <v>0.67</v>
      </c>
      <c r="D241" s="15"/>
      <c r="F241" s="15">
        <v>0.76</v>
      </c>
      <c r="G241" s="15"/>
      <c r="H241" s="15"/>
      <c r="I241">
        <v>0.82</v>
      </c>
      <c r="J241">
        <v>0.57999999999999996</v>
      </c>
      <c r="M241" s="15">
        <f t="shared" si="17"/>
        <v>-0.32950726469440555</v>
      </c>
      <c r="N241" s="71">
        <f t="shared" si="18"/>
        <v>-0.55008904170784811</v>
      </c>
      <c r="O241" s="9"/>
    </row>
    <row r="242" spans="3:15" x14ac:dyDescent="0.3">
      <c r="C242" s="15">
        <v>0.67</v>
      </c>
      <c r="D242" s="15"/>
      <c r="F242" s="15">
        <v>0.76</v>
      </c>
      <c r="G242" s="15"/>
      <c r="H242" s="15"/>
      <c r="I242">
        <v>1.23</v>
      </c>
      <c r="J242">
        <v>1.22</v>
      </c>
      <c r="M242" s="15">
        <f t="shared" si="17"/>
        <v>0.22690945081097857</v>
      </c>
      <c r="N242" s="71">
        <f t="shared" si="18"/>
        <v>4.8040905952398641E-2</v>
      </c>
      <c r="O242" s="9"/>
    </row>
    <row r="243" spans="3:15" x14ac:dyDescent="0.3">
      <c r="C243" s="15">
        <v>0.68</v>
      </c>
      <c r="D243" s="15"/>
      <c r="F243" s="15">
        <v>0.76</v>
      </c>
      <c r="G243" s="15"/>
      <c r="H243" s="15"/>
      <c r="I243">
        <v>1.35</v>
      </c>
      <c r="J243">
        <v>0.99</v>
      </c>
      <c r="M243" s="15">
        <f t="shared" si="17"/>
        <v>0.38976312364182286</v>
      </c>
      <c r="N243" s="71">
        <f t="shared" si="18"/>
        <v>-0.1669120439880025</v>
      </c>
      <c r="O243" s="9"/>
    </row>
    <row r="244" spans="3:15" x14ac:dyDescent="0.3">
      <c r="C244" s="15">
        <v>0.68</v>
      </c>
      <c r="D244" s="15"/>
      <c r="F244" s="15">
        <v>0.76</v>
      </c>
      <c r="G244" s="15"/>
      <c r="H244" s="15"/>
      <c r="I244">
        <v>0.97</v>
      </c>
      <c r="J244">
        <v>0.73</v>
      </c>
      <c r="M244" s="15">
        <f t="shared" si="17"/>
        <v>-0.12594017365585036</v>
      </c>
      <c r="N244" s="71">
        <f t="shared" si="18"/>
        <v>-0.40990233522497771</v>
      </c>
      <c r="O244" s="9"/>
    </row>
    <row r="245" spans="3:15" x14ac:dyDescent="0.3">
      <c r="C245" s="15">
        <v>0.68</v>
      </c>
      <c r="D245" s="15"/>
      <c r="F245" s="15">
        <v>0.76</v>
      </c>
      <c r="G245" s="15"/>
      <c r="H245" s="15"/>
      <c r="I245">
        <v>1.0900000000000001</v>
      </c>
      <c r="J245">
        <v>0.87</v>
      </c>
      <c r="M245" s="15">
        <f t="shared" si="17"/>
        <v>3.6913499174993897E-2</v>
      </c>
      <c r="N245" s="71">
        <f t="shared" si="18"/>
        <v>-0.27906140917429872</v>
      </c>
      <c r="O245" s="9"/>
    </row>
    <row r="246" spans="3:15" x14ac:dyDescent="0.3">
      <c r="C246" s="15">
        <v>0.68</v>
      </c>
      <c r="D246" s="15"/>
      <c r="F246" s="15">
        <v>0.76</v>
      </c>
      <c r="G246" s="15"/>
      <c r="H246" s="15"/>
      <c r="I246">
        <v>0.15</v>
      </c>
      <c r="J246">
        <v>0.34</v>
      </c>
      <c r="M246" s="15">
        <f t="shared" si="17"/>
        <v>-1.2387736046666185</v>
      </c>
      <c r="N246" s="71">
        <f t="shared" si="18"/>
        <v>-0.77438777208044041</v>
      </c>
      <c r="O246" s="9"/>
    </row>
    <row r="247" spans="3:15" x14ac:dyDescent="0.3">
      <c r="C247" s="15">
        <v>0.68</v>
      </c>
      <c r="D247" s="15"/>
      <c r="F247" s="15">
        <v>0.76</v>
      </c>
      <c r="G247" s="15"/>
      <c r="H247" s="15"/>
      <c r="I247">
        <v>0.42</v>
      </c>
      <c r="J247">
        <v>0.49</v>
      </c>
      <c r="M247" s="15">
        <f t="shared" si="17"/>
        <v>-0.87235284079721931</v>
      </c>
      <c r="N247" s="71">
        <f t="shared" si="18"/>
        <v>-0.63420106559757017</v>
      </c>
      <c r="O247" s="9"/>
    </row>
    <row r="248" spans="3:15" x14ac:dyDescent="0.3">
      <c r="C248" s="15">
        <v>0.69</v>
      </c>
      <c r="D248" s="15"/>
      <c r="F248" s="15">
        <v>0.77</v>
      </c>
      <c r="G248" s="15"/>
      <c r="H248" s="15"/>
      <c r="I248">
        <v>1.31</v>
      </c>
      <c r="J248">
        <v>0.63</v>
      </c>
      <c r="M248" s="15">
        <f t="shared" si="17"/>
        <v>0.33547856603154141</v>
      </c>
      <c r="N248" s="71">
        <f t="shared" si="18"/>
        <v>-0.50336013954689129</v>
      </c>
      <c r="O248" s="9"/>
    </row>
    <row r="249" spans="3:15" x14ac:dyDescent="0.3">
      <c r="C249" s="15">
        <v>0.69</v>
      </c>
      <c r="D249" s="15"/>
      <c r="F249" s="15">
        <v>0.77</v>
      </c>
      <c r="G249" s="15"/>
      <c r="H249" s="15"/>
      <c r="I249">
        <v>1.35</v>
      </c>
      <c r="J249">
        <v>1.19</v>
      </c>
      <c r="M249" s="15">
        <f t="shared" si="17"/>
        <v>0.38976312364182286</v>
      </c>
      <c r="N249" s="71">
        <f t="shared" si="18"/>
        <v>2.0003564655824549E-2</v>
      </c>
      <c r="O249" s="9"/>
    </row>
    <row r="250" spans="3:15" x14ac:dyDescent="0.3">
      <c r="C250" s="15">
        <v>0.69</v>
      </c>
      <c r="D250" s="15"/>
      <c r="F250" s="15">
        <v>0.77</v>
      </c>
      <c r="G250" s="15"/>
      <c r="H250" s="15"/>
      <c r="I250">
        <v>1.64</v>
      </c>
      <c r="J250">
        <v>1.02</v>
      </c>
      <c r="M250" s="15">
        <f t="shared" si="17"/>
        <v>0.78332616631636254</v>
      </c>
      <c r="N250" s="71">
        <f t="shared" si="18"/>
        <v>-0.1388747026914284</v>
      </c>
      <c r="O250" s="9"/>
    </row>
    <row r="251" spans="3:15" x14ac:dyDescent="0.3">
      <c r="C251" s="15">
        <v>0.69</v>
      </c>
      <c r="D251" s="15"/>
      <c r="F251" s="15">
        <v>0.77</v>
      </c>
      <c r="G251" s="15"/>
      <c r="H251" s="15"/>
      <c r="I251">
        <v>1.33</v>
      </c>
      <c r="J251">
        <v>0.28000000000000003</v>
      </c>
      <c r="M251" s="15">
        <f t="shared" si="17"/>
        <v>0.36262084483668211</v>
      </c>
      <c r="N251" s="71">
        <f t="shared" si="18"/>
        <v>-0.83046245467358859</v>
      </c>
      <c r="O251" s="9"/>
    </row>
    <row r="252" spans="3:15" x14ac:dyDescent="0.3">
      <c r="C252" s="15">
        <v>0.69</v>
      </c>
      <c r="D252" s="15"/>
      <c r="F252" s="15">
        <v>0.77</v>
      </c>
      <c r="G252" s="15"/>
      <c r="H252" s="15"/>
      <c r="I252">
        <v>1.49</v>
      </c>
      <c r="J252">
        <v>0.59</v>
      </c>
      <c r="M252" s="15">
        <f t="shared" si="17"/>
        <v>0.57975907527780757</v>
      </c>
      <c r="N252" s="71">
        <f t="shared" si="18"/>
        <v>-0.54074326127565675</v>
      </c>
      <c r="O252" s="9"/>
    </row>
    <row r="253" spans="3:15" x14ac:dyDescent="0.3">
      <c r="C253" s="15">
        <v>0.7</v>
      </c>
      <c r="D253" s="15"/>
      <c r="F253" s="15">
        <v>0.77</v>
      </c>
      <c r="G253" s="15"/>
      <c r="H253" s="15"/>
      <c r="I253">
        <v>0.7</v>
      </c>
      <c r="J253">
        <v>1.01</v>
      </c>
      <c r="M253" s="15">
        <f t="shared" si="17"/>
        <v>-0.49236093752524968</v>
      </c>
      <c r="N253" s="71">
        <f t="shared" si="18"/>
        <v>-0.14822048312361977</v>
      </c>
      <c r="O253" s="9"/>
    </row>
    <row r="254" spans="3:15" x14ac:dyDescent="0.3">
      <c r="C254" s="15">
        <v>0.7</v>
      </c>
      <c r="D254" s="15"/>
      <c r="F254" s="15">
        <v>0.77</v>
      </c>
      <c r="G254" s="15"/>
      <c r="H254" s="15"/>
      <c r="I254">
        <v>0.85</v>
      </c>
      <c r="J254">
        <v>1.08</v>
      </c>
      <c r="M254" s="15">
        <f t="shared" si="17"/>
        <v>-0.28879384648669448</v>
      </c>
      <c r="N254" s="71">
        <f t="shared" si="18"/>
        <v>-8.2800020098280233E-2</v>
      </c>
      <c r="O254" s="9"/>
    </row>
    <row r="255" spans="3:15" x14ac:dyDescent="0.3">
      <c r="C255" s="15">
        <v>0.7</v>
      </c>
      <c r="D255" s="15"/>
      <c r="F255" s="15">
        <v>0.77</v>
      </c>
      <c r="G255" s="15"/>
      <c r="H255" s="15"/>
      <c r="I255">
        <v>0.63</v>
      </c>
      <c r="J255">
        <v>0.11</v>
      </c>
      <c r="M255" s="15">
        <f t="shared" si="17"/>
        <v>-0.58735891334324197</v>
      </c>
      <c r="N255" s="71">
        <f t="shared" si="18"/>
        <v>-0.98934072202084156</v>
      </c>
      <c r="O255" s="9"/>
    </row>
    <row r="256" spans="3:15" x14ac:dyDescent="0.3">
      <c r="C256" s="15">
        <v>0.7</v>
      </c>
      <c r="D256" s="15"/>
      <c r="F256" s="15">
        <v>0.78</v>
      </c>
      <c r="G256" s="15"/>
      <c r="H256" s="15"/>
      <c r="I256">
        <v>0.77</v>
      </c>
      <c r="J256">
        <v>1.25</v>
      </c>
      <c r="M256" s="15">
        <f t="shared" si="17"/>
        <v>-0.39736296170725716</v>
      </c>
      <c r="N256" s="71">
        <f t="shared" si="18"/>
        <v>7.6078247248972719E-2</v>
      </c>
      <c r="O256" s="9"/>
    </row>
    <row r="257" spans="3:15" x14ac:dyDescent="0.3">
      <c r="C257" s="15">
        <v>0.7</v>
      </c>
      <c r="D257" s="15"/>
      <c r="F257" s="15">
        <v>0.78</v>
      </c>
      <c r="G257" s="15"/>
      <c r="H257" s="15"/>
      <c r="I257">
        <v>0.72</v>
      </c>
      <c r="J257">
        <v>0.77</v>
      </c>
      <c r="M257" s="15">
        <f t="shared" si="17"/>
        <v>-0.46521865872010898</v>
      </c>
      <c r="N257" s="71">
        <f t="shared" si="18"/>
        <v>-0.37251921349621225</v>
      </c>
      <c r="O257" s="9"/>
    </row>
    <row r="258" spans="3:15" x14ac:dyDescent="0.3">
      <c r="C258" s="15">
        <v>0.7</v>
      </c>
      <c r="D258" s="15"/>
      <c r="F258" s="15">
        <v>0.78</v>
      </c>
      <c r="G258" s="15"/>
      <c r="H258" s="15"/>
      <c r="I258">
        <v>1.17</v>
      </c>
      <c r="J258">
        <v>0.47</v>
      </c>
      <c r="M258" s="15">
        <f t="shared" si="17"/>
        <v>0.14548261439555643</v>
      </c>
      <c r="N258" s="71">
        <f t="shared" si="18"/>
        <v>-0.6528926264619529</v>
      </c>
      <c r="O258" s="9"/>
    </row>
    <row r="259" spans="3:15" x14ac:dyDescent="0.3">
      <c r="C259" s="15">
        <v>0.7</v>
      </c>
      <c r="D259" s="15"/>
      <c r="F259" s="15">
        <v>0.78</v>
      </c>
      <c r="G259" s="15"/>
      <c r="H259" s="15"/>
      <c r="I259">
        <v>0.95</v>
      </c>
      <c r="J259">
        <v>3.71</v>
      </c>
      <c r="M259" s="15">
        <f t="shared" si="17"/>
        <v>-0.15308245246099109</v>
      </c>
      <c r="N259" s="71">
        <f t="shared" si="18"/>
        <v>2.3751402335680458</v>
      </c>
      <c r="O259" s="9"/>
    </row>
    <row r="260" spans="3:15" x14ac:dyDescent="0.3">
      <c r="C260" s="15">
        <v>0.7</v>
      </c>
      <c r="D260" s="15"/>
      <c r="F260" s="15">
        <v>0.78</v>
      </c>
      <c r="G260" s="15"/>
      <c r="H260" s="15"/>
      <c r="I260">
        <v>3.23</v>
      </c>
      <c r="J260">
        <v>0.74</v>
      </c>
      <c r="M260" s="15">
        <f t="shared" si="17"/>
        <v>2.9411373313250477</v>
      </c>
      <c r="N260" s="71">
        <f t="shared" si="18"/>
        <v>-0.40055655479278635</v>
      </c>
      <c r="O260" s="9"/>
    </row>
    <row r="261" spans="3:15" x14ac:dyDescent="0.3">
      <c r="C261" s="15">
        <v>0.71</v>
      </c>
      <c r="D261" s="15"/>
      <c r="F261" s="15">
        <v>0.79</v>
      </c>
      <c r="G261" s="15"/>
      <c r="H261" s="15"/>
      <c r="I261">
        <v>0.83</v>
      </c>
      <c r="J261">
        <v>0.45</v>
      </c>
      <c r="M261" s="15">
        <f t="shared" si="17"/>
        <v>-0.31593612529183518</v>
      </c>
      <c r="N261" s="71">
        <f t="shared" si="18"/>
        <v>-0.67158418732633562</v>
      </c>
      <c r="O261" s="9"/>
    </row>
    <row r="262" spans="3:15" x14ac:dyDescent="0.3">
      <c r="C262" s="15">
        <v>0.71</v>
      </c>
      <c r="D262" s="15"/>
      <c r="F262" s="15">
        <v>0.79</v>
      </c>
      <c r="G262" s="15"/>
      <c r="H262" s="15"/>
      <c r="I262">
        <v>0.95</v>
      </c>
      <c r="J262">
        <v>0.85</v>
      </c>
      <c r="M262" s="15">
        <f t="shared" si="17"/>
        <v>-0.15308245246099109</v>
      </c>
      <c r="N262" s="71">
        <f t="shared" si="18"/>
        <v>-0.29775297003868145</v>
      </c>
      <c r="O262" s="9"/>
    </row>
    <row r="263" spans="3:15" x14ac:dyDescent="0.3">
      <c r="C263" s="15">
        <v>0.71</v>
      </c>
      <c r="D263" s="15"/>
      <c r="F263" s="15">
        <v>0.79</v>
      </c>
      <c r="G263" s="15"/>
      <c r="H263" s="15"/>
      <c r="I263">
        <v>1.36</v>
      </c>
      <c r="J263">
        <v>0.26</v>
      </c>
      <c r="M263" s="15">
        <f t="shared" si="17"/>
        <v>0.40333426304439318</v>
      </c>
      <c r="N263" s="71">
        <f t="shared" si="18"/>
        <v>-0.84915401553797132</v>
      </c>
      <c r="O263" s="9"/>
    </row>
    <row r="264" spans="3:15" x14ac:dyDescent="0.3">
      <c r="C264" s="15">
        <v>0.71</v>
      </c>
      <c r="D264" s="15"/>
      <c r="F264" s="15">
        <v>0.79</v>
      </c>
      <c r="G264" s="15"/>
      <c r="H264" s="15"/>
      <c r="I264">
        <v>0.35</v>
      </c>
      <c r="J264">
        <v>1.42</v>
      </c>
      <c r="M264" s="15">
        <f t="shared" ref="M264:M327" si="19">STANDARDIZE(I264,$I$1,$I$2)</f>
        <v>-0.96735081661521172</v>
      </c>
      <c r="N264" s="71">
        <f t="shared" ref="N264:N327" si="20">STANDARDIZE(J264,$J$1,$J$2)</f>
        <v>0.23495651459622569</v>
      </c>
      <c r="O264" s="9"/>
    </row>
    <row r="265" spans="3:15" x14ac:dyDescent="0.3">
      <c r="C265" s="15">
        <v>0.71</v>
      </c>
      <c r="D265" s="15"/>
      <c r="F265" s="15">
        <v>0.79</v>
      </c>
      <c r="G265" s="15"/>
      <c r="H265" s="15"/>
      <c r="I265">
        <v>0.8</v>
      </c>
      <c r="J265">
        <v>0.86</v>
      </c>
      <c r="M265" s="15">
        <f t="shared" si="19"/>
        <v>-0.35664954349954614</v>
      </c>
      <c r="N265" s="71">
        <f t="shared" si="20"/>
        <v>-0.28840718960649009</v>
      </c>
      <c r="O265" s="9"/>
    </row>
    <row r="266" spans="3:15" x14ac:dyDescent="0.3">
      <c r="C266" s="15">
        <v>0.71</v>
      </c>
      <c r="D266" s="15"/>
      <c r="F266" s="15">
        <v>0.79</v>
      </c>
      <c r="G266" s="15"/>
      <c r="H266" s="15"/>
      <c r="I266">
        <v>0.34</v>
      </c>
      <c r="J266">
        <v>1.39</v>
      </c>
      <c r="M266" s="15">
        <f t="shared" si="19"/>
        <v>-0.98092195601778187</v>
      </c>
      <c r="N266" s="71">
        <f t="shared" si="20"/>
        <v>0.20691917329965159</v>
      </c>
      <c r="O266" s="9"/>
    </row>
    <row r="267" spans="3:15" x14ac:dyDescent="0.3">
      <c r="C267" s="15">
        <v>0.72</v>
      </c>
      <c r="D267" s="15"/>
      <c r="F267" s="15">
        <v>0.8</v>
      </c>
      <c r="G267" s="15"/>
      <c r="H267" s="15"/>
      <c r="I267">
        <v>0.87</v>
      </c>
      <c r="J267">
        <v>1.17</v>
      </c>
      <c r="M267" s="15">
        <f t="shared" si="19"/>
        <v>-0.26165156768155379</v>
      </c>
      <c r="N267" s="71">
        <f t="shared" si="20"/>
        <v>1.3120037914418239E-3</v>
      </c>
      <c r="O267" s="9"/>
    </row>
    <row r="268" spans="3:15" x14ac:dyDescent="0.3">
      <c r="C268" s="15">
        <v>0.72</v>
      </c>
      <c r="D268" s="15"/>
      <c r="F268" s="15">
        <v>0.8</v>
      </c>
      <c r="G268" s="15"/>
      <c r="H268" s="15"/>
      <c r="I268">
        <v>1.04</v>
      </c>
      <c r="J268">
        <v>0.91</v>
      </c>
      <c r="M268" s="15">
        <f t="shared" si="19"/>
        <v>-3.0942197837857881E-2</v>
      </c>
      <c r="N268" s="71">
        <f t="shared" si="20"/>
        <v>-0.2416782874455333</v>
      </c>
      <c r="O268" s="9"/>
    </row>
    <row r="269" spans="3:15" x14ac:dyDescent="0.3">
      <c r="C269" s="15">
        <v>0.72</v>
      </c>
      <c r="D269" s="15"/>
      <c r="F269" s="15">
        <v>0.8</v>
      </c>
      <c r="G269" s="15"/>
      <c r="H269" s="15"/>
      <c r="I269">
        <v>0.74</v>
      </c>
      <c r="J269">
        <v>1.1299999999999999</v>
      </c>
      <c r="M269" s="15">
        <f t="shared" si="19"/>
        <v>-0.43807637991496823</v>
      </c>
      <c r="N269" s="71">
        <f t="shared" si="20"/>
        <v>-3.6071117937323628E-2</v>
      </c>
      <c r="O269" s="9"/>
    </row>
    <row r="270" spans="3:15" x14ac:dyDescent="0.3">
      <c r="C270" s="15">
        <v>0.72</v>
      </c>
      <c r="D270" s="15"/>
      <c r="F270" s="15">
        <v>0.8</v>
      </c>
      <c r="G270" s="15"/>
      <c r="H270" s="15"/>
      <c r="I270">
        <v>1.49</v>
      </c>
      <c r="J270">
        <v>0.71</v>
      </c>
      <c r="M270" s="15">
        <f t="shared" si="19"/>
        <v>0.57975907527780757</v>
      </c>
      <c r="N270" s="71">
        <f t="shared" si="20"/>
        <v>-0.42859389608936044</v>
      </c>
      <c r="O270" s="9"/>
    </row>
    <row r="271" spans="3:15" x14ac:dyDescent="0.3">
      <c r="C271" s="15">
        <v>0.72</v>
      </c>
      <c r="D271" s="15"/>
      <c r="F271" s="15">
        <v>0.8</v>
      </c>
      <c r="G271" s="15"/>
      <c r="H271" s="15"/>
      <c r="I271">
        <v>2.4</v>
      </c>
      <c r="J271">
        <v>1.01</v>
      </c>
      <c r="M271" s="15">
        <f t="shared" si="19"/>
        <v>1.8147327609117088</v>
      </c>
      <c r="N271" s="71">
        <f t="shared" si="20"/>
        <v>-0.14822048312361977</v>
      </c>
      <c r="O271" s="9"/>
    </row>
    <row r="272" spans="3:15" x14ac:dyDescent="0.3">
      <c r="C272" s="15">
        <v>0.72</v>
      </c>
      <c r="D272" s="15"/>
      <c r="F272" s="15">
        <v>0.8</v>
      </c>
      <c r="G272" s="15"/>
      <c r="H272" s="15"/>
      <c r="I272">
        <v>1.0900000000000001</v>
      </c>
      <c r="J272">
        <v>0.93</v>
      </c>
      <c r="M272" s="15">
        <f t="shared" si="19"/>
        <v>3.6913499174993897E-2</v>
      </c>
      <c r="N272" s="71">
        <f t="shared" si="20"/>
        <v>-0.22298672658115057</v>
      </c>
      <c r="O272" s="9"/>
    </row>
    <row r="273" spans="3:15" x14ac:dyDescent="0.3">
      <c r="C273" s="15">
        <v>0.73</v>
      </c>
      <c r="D273" s="15"/>
      <c r="F273" s="15">
        <v>0.8</v>
      </c>
      <c r="G273" s="15"/>
      <c r="H273" s="15"/>
      <c r="I273">
        <v>1.55</v>
      </c>
      <c r="J273">
        <v>0.93</v>
      </c>
      <c r="M273" s="15">
        <f t="shared" si="19"/>
        <v>0.66118591169322971</v>
      </c>
      <c r="N273" s="71">
        <f t="shared" si="20"/>
        <v>-0.22298672658115057</v>
      </c>
      <c r="O273" s="9"/>
    </row>
    <row r="274" spans="3:15" x14ac:dyDescent="0.3">
      <c r="C274" s="15">
        <v>0.73</v>
      </c>
      <c r="D274" s="15"/>
      <c r="F274" s="15">
        <v>0.8</v>
      </c>
      <c r="G274" s="15"/>
      <c r="H274" s="15"/>
      <c r="I274">
        <v>1.0900000000000001</v>
      </c>
      <c r="J274">
        <v>9.09</v>
      </c>
      <c r="M274" s="15">
        <f t="shared" si="19"/>
        <v>3.6913499174993897E-2</v>
      </c>
      <c r="N274" s="71">
        <f t="shared" si="20"/>
        <v>7.4031701060869946</v>
      </c>
      <c r="O274" s="9"/>
    </row>
    <row r="275" spans="3:15" x14ac:dyDescent="0.3">
      <c r="C275" s="15">
        <v>0.73</v>
      </c>
      <c r="D275" s="15"/>
      <c r="F275" s="15">
        <v>0.8</v>
      </c>
      <c r="G275" s="15"/>
      <c r="H275" s="15"/>
      <c r="I275">
        <v>3.24</v>
      </c>
      <c r="J275">
        <v>1.46</v>
      </c>
      <c r="M275" s="15">
        <f t="shared" si="19"/>
        <v>2.9547084707276179</v>
      </c>
      <c r="N275" s="71">
        <f t="shared" si="20"/>
        <v>0.27233963632499114</v>
      </c>
      <c r="O275" s="9"/>
    </row>
    <row r="276" spans="3:15" x14ac:dyDescent="0.3">
      <c r="C276" s="15">
        <v>0.74</v>
      </c>
      <c r="D276" s="15"/>
      <c r="F276" s="15">
        <v>0.8</v>
      </c>
      <c r="G276" s="15"/>
      <c r="H276" s="15"/>
      <c r="I276">
        <v>1.28</v>
      </c>
      <c r="J276">
        <v>0.84</v>
      </c>
      <c r="M276" s="15">
        <f t="shared" si="19"/>
        <v>0.29476514782383034</v>
      </c>
      <c r="N276" s="71">
        <f t="shared" si="20"/>
        <v>-0.30709875047087282</v>
      </c>
      <c r="O276" s="9"/>
    </row>
    <row r="277" spans="3:15" x14ac:dyDescent="0.3">
      <c r="C277" s="15">
        <v>0.74</v>
      </c>
      <c r="D277" s="15"/>
      <c r="F277" s="15">
        <v>0.8</v>
      </c>
      <c r="G277" s="15"/>
      <c r="H277" s="15"/>
      <c r="I277">
        <v>0.59</v>
      </c>
      <c r="J277">
        <v>0.42</v>
      </c>
      <c r="M277" s="15">
        <f t="shared" si="19"/>
        <v>-0.64164347095352348</v>
      </c>
      <c r="N277" s="71">
        <f t="shared" si="20"/>
        <v>-0.69962152862290972</v>
      </c>
      <c r="O277" s="9"/>
    </row>
    <row r="278" spans="3:15" x14ac:dyDescent="0.3">
      <c r="C278" s="15">
        <v>0.74</v>
      </c>
      <c r="D278" s="15"/>
      <c r="F278" s="15">
        <v>0.8</v>
      </c>
      <c r="G278" s="15"/>
      <c r="H278" s="15"/>
      <c r="I278">
        <v>0.7</v>
      </c>
      <c r="J278">
        <v>1.49</v>
      </c>
      <c r="M278" s="15">
        <f t="shared" si="19"/>
        <v>-0.49236093752524968</v>
      </c>
      <c r="N278" s="71">
        <f t="shared" si="20"/>
        <v>0.30037697762156523</v>
      </c>
      <c r="O278" s="9"/>
    </row>
    <row r="279" spans="3:15" x14ac:dyDescent="0.3">
      <c r="C279" s="15">
        <v>0.74</v>
      </c>
      <c r="D279" s="15"/>
      <c r="F279" s="15">
        <v>0.81</v>
      </c>
      <c r="G279" s="15"/>
      <c r="H279" s="15"/>
      <c r="I279">
        <v>0.15</v>
      </c>
      <c r="J279">
        <v>1.28</v>
      </c>
      <c r="M279" s="15">
        <f t="shared" si="19"/>
        <v>-1.2387736046666185</v>
      </c>
      <c r="N279" s="71">
        <f t="shared" si="20"/>
        <v>0.10411558854554681</v>
      </c>
      <c r="O279" s="9"/>
    </row>
    <row r="280" spans="3:15" x14ac:dyDescent="0.3">
      <c r="C280" s="15">
        <v>0.74</v>
      </c>
      <c r="D280" s="15"/>
      <c r="F280" s="15">
        <v>0.81</v>
      </c>
      <c r="G280" s="15"/>
      <c r="H280" s="15"/>
      <c r="I280">
        <v>0.56000000000000005</v>
      </c>
      <c r="J280">
        <v>0.96</v>
      </c>
      <c r="M280" s="15">
        <f t="shared" si="19"/>
        <v>-0.68235688916123438</v>
      </c>
      <c r="N280" s="71">
        <f t="shared" si="20"/>
        <v>-0.19494938528457659</v>
      </c>
      <c r="O280" s="9"/>
    </row>
    <row r="281" spans="3:15" x14ac:dyDescent="0.3">
      <c r="C281" s="15">
        <v>0.74</v>
      </c>
      <c r="D281" s="15"/>
      <c r="F281" s="15">
        <v>0.81</v>
      </c>
      <c r="G281" s="15"/>
      <c r="H281" s="15"/>
      <c r="I281">
        <v>2.6</v>
      </c>
      <c r="J281">
        <v>1.08</v>
      </c>
      <c r="M281" s="15">
        <f t="shared" si="19"/>
        <v>2.0861555489631156</v>
      </c>
      <c r="N281" s="71">
        <f t="shared" si="20"/>
        <v>-8.2800020098280233E-2</v>
      </c>
      <c r="O281" s="9"/>
    </row>
    <row r="282" spans="3:15" x14ac:dyDescent="0.3">
      <c r="C282" s="15">
        <v>0.75</v>
      </c>
      <c r="D282" s="15"/>
      <c r="F282" s="15">
        <v>0.81</v>
      </c>
      <c r="G282" s="15"/>
      <c r="H282" s="15"/>
      <c r="I282">
        <v>1.83</v>
      </c>
      <c r="J282">
        <v>1</v>
      </c>
      <c r="M282" s="15">
        <f t="shared" si="19"/>
        <v>1.0411778149651993</v>
      </c>
      <c r="N282" s="71">
        <f t="shared" si="20"/>
        <v>-0.15756626355581113</v>
      </c>
      <c r="O282" s="9"/>
    </row>
    <row r="283" spans="3:15" x14ac:dyDescent="0.3">
      <c r="C283" s="15">
        <v>0.76</v>
      </c>
      <c r="D283" s="15"/>
      <c r="F283" s="15">
        <v>0.81</v>
      </c>
      <c r="G283" s="15"/>
      <c r="H283" s="15"/>
      <c r="I283">
        <v>1.1499999999999999</v>
      </c>
      <c r="J283">
        <v>1.68</v>
      </c>
      <c r="M283" s="15">
        <f t="shared" si="19"/>
        <v>0.11834033559041574</v>
      </c>
      <c r="N283" s="71">
        <f t="shared" si="20"/>
        <v>0.47794680583320093</v>
      </c>
      <c r="O283" s="9"/>
    </row>
    <row r="284" spans="3:15" x14ac:dyDescent="0.3">
      <c r="C284" s="15">
        <v>0.76</v>
      </c>
      <c r="D284" s="15"/>
      <c r="F284" s="15">
        <v>0.82</v>
      </c>
      <c r="G284" s="15"/>
      <c r="H284" s="15"/>
      <c r="I284">
        <v>0.37</v>
      </c>
      <c r="J284">
        <v>1.51</v>
      </c>
      <c r="M284" s="15">
        <f t="shared" si="19"/>
        <v>-0.94020853781007097</v>
      </c>
      <c r="N284" s="71">
        <f t="shared" si="20"/>
        <v>0.31906853848594796</v>
      </c>
      <c r="O284" s="9"/>
    </row>
    <row r="285" spans="3:15" x14ac:dyDescent="0.3">
      <c r="C285" s="15">
        <v>0.76</v>
      </c>
      <c r="D285" s="15"/>
      <c r="F285" s="15">
        <v>0.82</v>
      </c>
      <c r="G285" s="15"/>
      <c r="H285" s="15"/>
      <c r="I285">
        <v>1.18</v>
      </c>
      <c r="J285">
        <v>6.49</v>
      </c>
      <c r="M285" s="15">
        <f t="shared" si="19"/>
        <v>0.15905375379812681</v>
      </c>
      <c r="N285" s="71">
        <f t="shared" si="20"/>
        <v>4.9732671937172421</v>
      </c>
      <c r="O285" s="9"/>
    </row>
    <row r="286" spans="3:15" x14ac:dyDescent="0.3">
      <c r="C286" s="15">
        <v>0.76</v>
      </c>
      <c r="D286" s="15"/>
      <c r="F286" s="15">
        <v>0.82</v>
      </c>
      <c r="G286" s="15"/>
      <c r="H286" s="15"/>
      <c r="I286">
        <v>0.59</v>
      </c>
      <c r="J286">
        <v>2.12</v>
      </c>
      <c r="M286" s="15">
        <f t="shared" si="19"/>
        <v>-0.64164347095352348</v>
      </c>
      <c r="N286" s="71">
        <f t="shared" si="20"/>
        <v>0.88916114484962061</v>
      </c>
      <c r="O286" s="9"/>
    </row>
    <row r="287" spans="3:15" x14ac:dyDescent="0.3">
      <c r="C287" s="15">
        <v>0.76</v>
      </c>
      <c r="D287" s="15"/>
      <c r="F287" s="15">
        <v>0.82</v>
      </c>
      <c r="G287" s="15"/>
      <c r="H287" s="15"/>
      <c r="I287">
        <v>0.33</v>
      </c>
      <c r="J287">
        <v>0.98</v>
      </c>
      <c r="M287" s="15">
        <f t="shared" si="19"/>
        <v>-0.99449309542035225</v>
      </c>
      <c r="N287" s="71">
        <f t="shared" si="20"/>
        <v>-0.17625782442019386</v>
      </c>
      <c r="O287" s="9"/>
    </row>
    <row r="288" spans="3:15" x14ac:dyDescent="0.3">
      <c r="C288" s="15">
        <v>0.76</v>
      </c>
      <c r="D288" s="15"/>
      <c r="F288" s="15">
        <v>0.82</v>
      </c>
      <c r="G288" s="15"/>
      <c r="H288" s="15"/>
      <c r="I288">
        <v>0.42</v>
      </c>
      <c r="J288">
        <v>0.93</v>
      </c>
      <c r="M288" s="15">
        <f t="shared" si="19"/>
        <v>-0.87235284079721931</v>
      </c>
      <c r="N288" s="71">
        <f t="shared" si="20"/>
        <v>-0.22298672658115057</v>
      </c>
      <c r="O288" s="9"/>
    </row>
    <row r="289" spans="3:15" x14ac:dyDescent="0.3">
      <c r="C289" s="15">
        <v>0.76</v>
      </c>
      <c r="D289" s="15"/>
      <c r="F289" s="15">
        <v>0.82</v>
      </c>
      <c r="G289" s="15"/>
      <c r="H289" s="15"/>
      <c r="I289">
        <v>0.32</v>
      </c>
      <c r="J289">
        <v>0.82</v>
      </c>
      <c r="M289" s="15">
        <f t="shared" si="19"/>
        <v>-1.0080642348229225</v>
      </c>
      <c r="N289" s="71">
        <f t="shared" si="20"/>
        <v>-0.32579031133525554</v>
      </c>
      <c r="O289" s="9"/>
    </row>
    <row r="290" spans="3:15" x14ac:dyDescent="0.3">
      <c r="C290" s="15">
        <v>0.76</v>
      </c>
      <c r="D290" s="15"/>
      <c r="F290" s="15">
        <v>0.82</v>
      </c>
      <c r="G290" s="15"/>
      <c r="H290" s="15"/>
      <c r="I290">
        <v>1.6</v>
      </c>
      <c r="J290">
        <v>0.28000000000000003</v>
      </c>
      <c r="M290" s="15">
        <f t="shared" si="19"/>
        <v>0.72904160870608148</v>
      </c>
      <c r="N290" s="71">
        <f t="shared" si="20"/>
        <v>-0.83046245467358859</v>
      </c>
      <c r="O290" s="9"/>
    </row>
    <row r="291" spans="3:15" x14ac:dyDescent="0.3">
      <c r="C291" s="15">
        <v>0.77</v>
      </c>
      <c r="D291" s="15"/>
      <c r="F291" s="15">
        <v>0.82</v>
      </c>
      <c r="G291" s="15"/>
      <c r="H291" s="15"/>
      <c r="I291">
        <v>0.4</v>
      </c>
      <c r="J291">
        <v>0.35</v>
      </c>
      <c r="M291" s="15">
        <f t="shared" si="19"/>
        <v>-0.89949511960235995</v>
      </c>
      <c r="N291" s="71">
        <f t="shared" si="20"/>
        <v>-0.76504199164824915</v>
      </c>
      <c r="O291" s="9"/>
    </row>
    <row r="292" spans="3:15" x14ac:dyDescent="0.3">
      <c r="C292" s="15">
        <v>0.77</v>
      </c>
      <c r="D292" s="15"/>
      <c r="F292" s="15">
        <v>0.82</v>
      </c>
      <c r="G292" s="15"/>
      <c r="H292" s="15"/>
      <c r="I292">
        <v>0.79</v>
      </c>
      <c r="J292">
        <v>0.61</v>
      </c>
      <c r="M292" s="15">
        <f t="shared" si="19"/>
        <v>-0.37022068290211646</v>
      </c>
      <c r="N292" s="71">
        <f t="shared" si="20"/>
        <v>-0.52205170041127402</v>
      </c>
      <c r="O292" s="9"/>
    </row>
    <row r="293" spans="3:15" x14ac:dyDescent="0.3">
      <c r="C293" s="15">
        <v>0.77</v>
      </c>
      <c r="D293" s="15"/>
      <c r="F293" s="15">
        <v>0.83</v>
      </c>
      <c r="G293" s="15"/>
      <c r="H293" s="15"/>
      <c r="I293">
        <v>0.7</v>
      </c>
      <c r="J293">
        <v>0.5</v>
      </c>
      <c r="M293" s="15">
        <f t="shared" si="19"/>
        <v>-0.49236093752524968</v>
      </c>
      <c r="N293" s="71">
        <f t="shared" si="20"/>
        <v>-0.6248552851653788</v>
      </c>
      <c r="O293" s="9"/>
    </row>
    <row r="294" spans="3:15" x14ac:dyDescent="0.3">
      <c r="C294" s="15">
        <v>0.77</v>
      </c>
      <c r="D294" s="15"/>
      <c r="F294" s="15">
        <v>0.83</v>
      </c>
      <c r="G294" s="15"/>
      <c r="H294" s="15"/>
      <c r="I294">
        <v>0.72</v>
      </c>
      <c r="J294">
        <v>1.72</v>
      </c>
      <c r="M294" s="15">
        <f t="shared" si="19"/>
        <v>-0.46521865872010898</v>
      </c>
      <c r="N294" s="71">
        <f t="shared" si="20"/>
        <v>0.51532992756196638</v>
      </c>
      <c r="O294" s="9"/>
    </row>
    <row r="295" spans="3:15" x14ac:dyDescent="0.3">
      <c r="C295" s="15">
        <v>0.77</v>
      </c>
      <c r="D295" s="15"/>
      <c r="F295" s="15">
        <v>0.83</v>
      </c>
      <c r="G295" s="15"/>
      <c r="H295" s="15"/>
      <c r="I295">
        <v>0.83</v>
      </c>
      <c r="J295">
        <v>1.33</v>
      </c>
      <c r="M295" s="15">
        <f t="shared" si="19"/>
        <v>-0.31593612529183518</v>
      </c>
      <c r="N295" s="71">
        <f t="shared" si="20"/>
        <v>0.15084449070650363</v>
      </c>
      <c r="O295" s="9"/>
    </row>
    <row r="296" spans="3:15" x14ac:dyDescent="0.3">
      <c r="C296" s="15">
        <v>0.77</v>
      </c>
      <c r="D296" s="15"/>
      <c r="F296" s="15">
        <v>0.83</v>
      </c>
      <c r="G296" s="15"/>
      <c r="H296" s="15"/>
      <c r="I296">
        <v>0.38</v>
      </c>
      <c r="J296">
        <v>1.47</v>
      </c>
      <c r="M296" s="15">
        <f t="shared" si="19"/>
        <v>-0.92663739840750059</v>
      </c>
      <c r="N296" s="71">
        <f t="shared" si="20"/>
        <v>0.28168541675718251</v>
      </c>
      <c r="O296" s="9"/>
    </row>
    <row r="297" spans="3:15" x14ac:dyDescent="0.3">
      <c r="C297" s="15">
        <v>0.77</v>
      </c>
      <c r="D297" s="15"/>
      <c r="F297" s="15">
        <v>0.83</v>
      </c>
      <c r="G297" s="15"/>
      <c r="H297" s="15"/>
      <c r="I297">
        <v>1.17</v>
      </c>
      <c r="J297">
        <v>0.77</v>
      </c>
      <c r="M297" s="15">
        <f t="shared" si="19"/>
        <v>0.14548261439555643</v>
      </c>
      <c r="N297" s="71">
        <f t="shared" si="20"/>
        <v>-0.37251921349621225</v>
      </c>
      <c r="O297" s="9"/>
    </row>
    <row r="298" spans="3:15" x14ac:dyDescent="0.3">
      <c r="C298" s="15">
        <v>0.77</v>
      </c>
      <c r="D298" s="15"/>
      <c r="F298" s="15">
        <v>0.83</v>
      </c>
      <c r="G298" s="15"/>
      <c r="H298" s="15"/>
      <c r="I298">
        <v>0.41</v>
      </c>
      <c r="J298">
        <v>0.97</v>
      </c>
      <c r="M298" s="15">
        <f t="shared" si="19"/>
        <v>-0.88592398019978968</v>
      </c>
      <c r="N298" s="71">
        <f t="shared" si="20"/>
        <v>-0.18560360485238522</v>
      </c>
      <c r="O298" s="9"/>
    </row>
    <row r="299" spans="3:15" x14ac:dyDescent="0.3">
      <c r="C299" s="15">
        <v>0.77</v>
      </c>
      <c r="D299" s="15"/>
      <c r="F299" s="15">
        <v>0.83</v>
      </c>
      <c r="G299" s="15"/>
      <c r="H299" s="15"/>
      <c r="I299">
        <v>1.26</v>
      </c>
      <c r="J299">
        <v>0.99</v>
      </c>
      <c r="M299" s="15">
        <f t="shared" si="19"/>
        <v>0.26762286901868965</v>
      </c>
      <c r="N299" s="71">
        <f t="shared" si="20"/>
        <v>-0.1669120439880025</v>
      </c>
      <c r="O299" s="9"/>
    </row>
    <row r="300" spans="3:15" x14ac:dyDescent="0.3">
      <c r="C300" s="15">
        <v>0.78</v>
      </c>
      <c r="D300" s="15"/>
      <c r="F300" s="15">
        <v>0.84</v>
      </c>
      <c r="G300" s="15"/>
      <c r="H300" s="15"/>
      <c r="I300">
        <v>0.44</v>
      </c>
      <c r="J300">
        <v>1.54</v>
      </c>
      <c r="M300" s="15">
        <f t="shared" si="19"/>
        <v>-0.84521056199207867</v>
      </c>
      <c r="N300" s="71">
        <f t="shared" si="20"/>
        <v>0.34710587978252205</v>
      </c>
      <c r="O300" s="9"/>
    </row>
    <row r="301" spans="3:15" x14ac:dyDescent="0.3">
      <c r="C301" s="15">
        <v>0.78</v>
      </c>
      <c r="D301" s="15"/>
      <c r="F301" s="15">
        <v>0.84</v>
      </c>
      <c r="G301" s="15"/>
      <c r="H301" s="15"/>
      <c r="I301">
        <v>1.4</v>
      </c>
      <c r="J301">
        <v>0.14000000000000001</v>
      </c>
      <c r="M301" s="15">
        <f t="shared" si="19"/>
        <v>0.45761882065467435</v>
      </c>
      <c r="N301" s="71">
        <f t="shared" si="20"/>
        <v>-0.96130338072426769</v>
      </c>
      <c r="O301" s="9"/>
    </row>
    <row r="302" spans="3:15" x14ac:dyDescent="0.3">
      <c r="C302" s="15">
        <v>0.78</v>
      </c>
      <c r="D302" s="15"/>
      <c r="F302" s="15">
        <v>0.84</v>
      </c>
      <c r="G302" s="15"/>
      <c r="H302" s="15"/>
      <c r="I302">
        <v>0.45</v>
      </c>
      <c r="J302">
        <v>0.78</v>
      </c>
      <c r="M302" s="15">
        <f t="shared" si="19"/>
        <v>-0.83163942258950829</v>
      </c>
      <c r="N302" s="71">
        <f t="shared" si="20"/>
        <v>-0.36317343306402089</v>
      </c>
      <c r="O302" s="9"/>
    </row>
    <row r="303" spans="3:15" x14ac:dyDescent="0.3">
      <c r="C303" s="15">
        <v>0.78</v>
      </c>
      <c r="D303" s="15"/>
      <c r="F303" s="15">
        <v>0.84</v>
      </c>
      <c r="G303" s="15"/>
      <c r="H303" s="15"/>
      <c r="I303">
        <v>1.1399999999999999</v>
      </c>
      <c r="J303">
        <v>0.64</v>
      </c>
      <c r="M303" s="15">
        <f t="shared" si="19"/>
        <v>0.10476919618784537</v>
      </c>
      <c r="N303" s="71">
        <f t="shared" si="20"/>
        <v>-0.49401435911469987</v>
      </c>
      <c r="O303" s="9"/>
    </row>
    <row r="304" spans="3:15" x14ac:dyDescent="0.3">
      <c r="C304" s="15">
        <v>0.78</v>
      </c>
      <c r="D304" s="15"/>
      <c r="F304" s="15">
        <v>0.84</v>
      </c>
      <c r="G304" s="15"/>
      <c r="H304" s="15"/>
      <c r="I304">
        <v>1.81</v>
      </c>
      <c r="J304">
        <v>2.5</v>
      </c>
      <c r="M304" s="15">
        <f t="shared" si="19"/>
        <v>1.0140355361600586</v>
      </c>
      <c r="N304" s="71">
        <f t="shared" si="20"/>
        <v>1.244300801272892</v>
      </c>
      <c r="O304" s="9"/>
    </row>
    <row r="305" spans="3:15" x14ac:dyDescent="0.3">
      <c r="C305" s="15">
        <v>0.78</v>
      </c>
      <c r="D305" s="15"/>
      <c r="F305" s="15">
        <v>0.84</v>
      </c>
      <c r="G305" s="15"/>
      <c r="H305" s="15"/>
      <c r="I305">
        <v>0.8</v>
      </c>
      <c r="J305">
        <v>1.08</v>
      </c>
      <c r="M305" s="15">
        <f t="shared" si="19"/>
        <v>-0.35664954349954614</v>
      </c>
      <c r="N305" s="71">
        <f t="shared" si="20"/>
        <v>-8.2800020098280233E-2</v>
      </c>
      <c r="O305" s="9"/>
    </row>
    <row r="306" spans="3:15" x14ac:dyDescent="0.3">
      <c r="C306" s="15">
        <v>0.78</v>
      </c>
      <c r="D306" s="15"/>
      <c r="F306" s="15">
        <v>0.84</v>
      </c>
      <c r="G306" s="15"/>
      <c r="H306" s="15"/>
      <c r="I306">
        <v>0.54</v>
      </c>
      <c r="J306">
        <v>0.82</v>
      </c>
      <c r="M306" s="15">
        <f t="shared" si="19"/>
        <v>-0.70949916796637502</v>
      </c>
      <c r="N306" s="71">
        <f t="shared" si="20"/>
        <v>-0.32579031133525554</v>
      </c>
      <c r="O306" s="9"/>
    </row>
    <row r="307" spans="3:15" x14ac:dyDescent="0.3">
      <c r="C307" s="15">
        <v>0.78</v>
      </c>
      <c r="D307" s="15"/>
      <c r="F307" s="15">
        <v>0.84</v>
      </c>
      <c r="G307" s="15"/>
      <c r="H307" s="15"/>
      <c r="I307">
        <v>0.53</v>
      </c>
      <c r="J307">
        <v>0.9</v>
      </c>
      <c r="M307" s="15">
        <f t="shared" si="19"/>
        <v>-0.7230703073689454</v>
      </c>
      <c r="N307" s="71">
        <f t="shared" si="20"/>
        <v>-0.25102406787772463</v>
      </c>
      <c r="O307" s="9"/>
    </row>
    <row r="308" spans="3:15" x14ac:dyDescent="0.3">
      <c r="C308" s="15">
        <v>0.78</v>
      </c>
      <c r="D308" s="15"/>
      <c r="F308" s="15">
        <v>0.84</v>
      </c>
      <c r="G308" s="15"/>
      <c r="H308" s="15"/>
      <c r="I308">
        <v>0.53</v>
      </c>
      <c r="J308">
        <v>0.9</v>
      </c>
      <c r="M308" s="15">
        <f t="shared" si="19"/>
        <v>-0.7230703073689454</v>
      </c>
      <c r="N308" s="71">
        <f t="shared" si="20"/>
        <v>-0.25102406787772463</v>
      </c>
      <c r="O308" s="9"/>
    </row>
    <row r="309" spans="3:15" x14ac:dyDescent="0.3">
      <c r="C309" s="15">
        <v>0.78</v>
      </c>
      <c r="D309" s="15"/>
      <c r="F309" s="15">
        <v>0.84</v>
      </c>
      <c r="G309" s="15"/>
      <c r="H309" s="15"/>
      <c r="I309">
        <v>0.93</v>
      </c>
      <c r="J309">
        <v>0.76</v>
      </c>
      <c r="M309" s="15">
        <f t="shared" si="19"/>
        <v>-0.18022473126613164</v>
      </c>
      <c r="N309" s="71">
        <f t="shared" si="20"/>
        <v>-0.38186499392840362</v>
      </c>
      <c r="O309" s="9"/>
    </row>
    <row r="310" spans="3:15" x14ac:dyDescent="0.3">
      <c r="C310" s="15">
        <v>0.78</v>
      </c>
      <c r="D310" s="15"/>
      <c r="F310" s="15">
        <v>0.84</v>
      </c>
      <c r="G310" s="15"/>
      <c r="H310" s="15"/>
      <c r="I310">
        <v>0.93</v>
      </c>
      <c r="J310">
        <v>1.65</v>
      </c>
      <c r="M310" s="15">
        <f t="shared" si="19"/>
        <v>-0.18022473126613164</v>
      </c>
      <c r="N310" s="71">
        <f t="shared" si="20"/>
        <v>0.44990946453662684</v>
      </c>
      <c r="O310" s="9"/>
    </row>
    <row r="311" spans="3:15" x14ac:dyDescent="0.3">
      <c r="C311" s="15">
        <v>0.78</v>
      </c>
      <c r="D311" s="15"/>
      <c r="F311" s="15">
        <v>0.84</v>
      </c>
      <c r="G311" s="15"/>
      <c r="H311" s="15"/>
      <c r="I311">
        <v>0.36</v>
      </c>
      <c r="J311">
        <v>0.84</v>
      </c>
      <c r="M311" s="15">
        <f t="shared" si="19"/>
        <v>-0.95377967721264134</v>
      </c>
      <c r="N311" s="71">
        <f t="shared" si="20"/>
        <v>-0.30709875047087282</v>
      </c>
      <c r="O311" s="9"/>
    </row>
    <row r="312" spans="3:15" x14ac:dyDescent="0.3">
      <c r="C312" s="15">
        <v>0.79</v>
      </c>
      <c r="D312" s="15"/>
      <c r="F312" s="15">
        <v>0.85</v>
      </c>
      <c r="G312" s="15"/>
      <c r="H312" s="15"/>
      <c r="I312">
        <v>0.76</v>
      </c>
      <c r="J312">
        <v>0.93</v>
      </c>
      <c r="M312" s="15">
        <f t="shared" si="19"/>
        <v>-0.41093410110982753</v>
      </c>
      <c r="N312" s="71">
        <f t="shared" si="20"/>
        <v>-0.22298672658115057</v>
      </c>
      <c r="O312" s="9"/>
    </row>
    <row r="313" spans="3:15" x14ac:dyDescent="0.3">
      <c r="C313" s="15">
        <v>0.79</v>
      </c>
      <c r="D313" s="15"/>
      <c r="F313" s="15">
        <v>0.85</v>
      </c>
      <c r="G313" s="15"/>
      <c r="H313" s="15"/>
      <c r="I313">
        <v>0.71</v>
      </c>
      <c r="J313">
        <v>1.48</v>
      </c>
      <c r="M313" s="15">
        <f t="shared" si="19"/>
        <v>-0.4787897981226793</v>
      </c>
      <c r="N313" s="71">
        <f t="shared" si="20"/>
        <v>0.29103119718937387</v>
      </c>
      <c r="O313" s="9"/>
    </row>
    <row r="314" spans="3:15" x14ac:dyDescent="0.3">
      <c r="C314" s="15">
        <v>0.79</v>
      </c>
      <c r="D314" s="15"/>
      <c r="F314" s="15">
        <v>0.85</v>
      </c>
      <c r="G314" s="15"/>
      <c r="H314" s="15"/>
      <c r="I314">
        <v>0.73</v>
      </c>
      <c r="J314">
        <v>1.24</v>
      </c>
      <c r="M314" s="15">
        <f t="shared" si="19"/>
        <v>-0.4516475193175386</v>
      </c>
      <c r="N314" s="71">
        <f t="shared" si="20"/>
        <v>6.6732466816781369E-2</v>
      </c>
      <c r="O314" s="9"/>
    </row>
    <row r="315" spans="3:15" x14ac:dyDescent="0.3">
      <c r="C315" s="15">
        <v>0.79</v>
      </c>
      <c r="D315" s="15"/>
      <c r="F315" s="15">
        <v>0.85</v>
      </c>
      <c r="G315" s="15"/>
      <c r="H315" s="15"/>
      <c r="I315">
        <v>1.35</v>
      </c>
      <c r="J315">
        <v>0.84</v>
      </c>
      <c r="M315" s="15">
        <f t="shared" si="19"/>
        <v>0.38976312364182286</v>
      </c>
      <c r="N315" s="71">
        <f t="shared" si="20"/>
        <v>-0.30709875047087282</v>
      </c>
      <c r="O315" s="9"/>
    </row>
    <row r="316" spans="3:15" x14ac:dyDescent="0.3">
      <c r="C316" s="15">
        <v>0.79</v>
      </c>
      <c r="D316" s="15"/>
      <c r="F316" s="15">
        <v>0.85</v>
      </c>
      <c r="G316" s="15"/>
      <c r="H316" s="15"/>
      <c r="I316">
        <v>0.79</v>
      </c>
      <c r="J316">
        <v>0.82</v>
      </c>
      <c r="M316" s="15">
        <f t="shared" si="19"/>
        <v>-0.37022068290211646</v>
      </c>
      <c r="N316" s="71">
        <f t="shared" si="20"/>
        <v>-0.32579031133525554</v>
      </c>
      <c r="O316" s="9"/>
    </row>
    <row r="317" spans="3:15" x14ac:dyDescent="0.3">
      <c r="C317" s="15">
        <v>0.79</v>
      </c>
      <c r="D317" s="15"/>
      <c r="F317" s="15">
        <v>0.85</v>
      </c>
      <c r="G317" s="15"/>
      <c r="H317" s="15"/>
      <c r="I317">
        <v>1.93</v>
      </c>
      <c r="J317">
        <v>1.1499999999999999</v>
      </c>
      <c r="M317" s="15">
        <f t="shared" si="19"/>
        <v>1.1768892089909027</v>
      </c>
      <c r="N317" s="71">
        <f t="shared" si="20"/>
        <v>-1.73795570729409E-2</v>
      </c>
      <c r="O317" s="9"/>
    </row>
    <row r="318" spans="3:15" x14ac:dyDescent="0.3">
      <c r="C318" s="15">
        <v>0.79</v>
      </c>
      <c r="D318" s="15"/>
      <c r="F318" s="15">
        <v>0.85</v>
      </c>
      <c r="G318" s="15"/>
      <c r="H318" s="15"/>
      <c r="I318">
        <v>0.67</v>
      </c>
      <c r="J318">
        <v>0.72</v>
      </c>
      <c r="M318" s="15">
        <f t="shared" si="19"/>
        <v>-0.53307435573296058</v>
      </c>
      <c r="N318" s="71">
        <f t="shared" si="20"/>
        <v>-0.41924811565716907</v>
      </c>
      <c r="O318" s="9"/>
    </row>
    <row r="319" spans="3:15" x14ac:dyDescent="0.3">
      <c r="C319" s="15">
        <v>0.79</v>
      </c>
      <c r="D319" s="15"/>
      <c r="F319" s="15">
        <v>0.85</v>
      </c>
      <c r="G319" s="15"/>
      <c r="H319" s="15"/>
      <c r="I319">
        <v>2.5499999999999998</v>
      </c>
      <c r="J319">
        <v>1.1100000000000001</v>
      </c>
      <c r="M319" s="15">
        <f t="shared" si="19"/>
        <v>2.0182998519502635</v>
      </c>
      <c r="N319" s="71">
        <f t="shared" si="20"/>
        <v>-5.4762678801706148E-2</v>
      </c>
      <c r="O319" s="9"/>
    </row>
    <row r="320" spans="3:15" x14ac:dyDescent="0.3">
      <c r="C320" s="15">
        <v>0.79</v>
      </c>
      <c r="D320" s="15"/>
      <c r="F320" s="15">
        <v>0.85</v>
      </c>
      <c r="G320" s="15"/>
      <c r="H320" s="15"/>
      <c r="I320">
        <v>1.1000000000000001</v>
      </c>
      <c r="J320">
        <v>1.52</v>
      </c>
      <c r="M320" s="15">
        <f t="shared" si="19"/>
        <v>5.0484638577564252E-2</v>
      </c>
      <c r="N320" s="71">
        <f t="shared" si="20"/>
        <v>0.32841431891813933</v>
      </c>
      <c r="O320" s="9"/>
    </row>
    <row r="321" spans="3:15" x14ac:dyDescent="0.3">
      <c r="C321" s="15">
        <v>0.8</v>
      </c>
      <c r="D321" s="15"/>
      <c r="F321" s="15">
        <v>0.86</v>
      </c>
      <c r="G321" s="15"/>
      <c r="H321" s="15"/>
      <c r="I321">
        <v>0.97</v>
      </c>
      <c r="J321">
        <v>0.28999999999999998</v>
      </c>
      <c r="M321" s="15">
        <f t="shared" si="19"/>
        <v>-0.12594017365585036</v>
      </c>
      <c r="N321" s="71">
        <f t="shared" si="20"/>
        <v>-0.82111667424139723</v>
      </c>
      <c r="O321" s="9"/>
    </row>
    <row r="322" spans="3:15" x14ac:dyDescent="0.3">
      <c r="C322" s="15">
        <v>0.8</v>
      </c>
      <c r="D322" s="15"/>
      <c r="F322" s="15">
        <v>0.86</v>
      </c>
      <c r="G322" s="15"/>
      <c r="H322" s="15"/>
      <c r="I322">
        <v>0.92</v>
      </c>
      <c r="J322">
        <v>0.42</v>
      </c>
      <c r="M322" s="15">
        <f t="shared" si="19"/>
        <v>-0.19379587066870199</v>
      </c>
      <c r="N322" s="71">
        <f t="shared" si="20"/>
        <v>-0.69962152862290972</v>
      </c>
      <c r="O322" s="9"/>
    </row>
    <row r="323" spans="3:15" x14ac:dyDescent="0.3">
      <c r="C323" s="15">
        <v>0.8</v>
      </c>
      <c r="D323" s="15"/>
      <c r="F323" s="15">
        <v>0.86</v>
      </c>
      <c r="G323" s="15"/>
      <c r="H323" s="15"/>
      <c r="I323">
        <v>0.78</v>
      </c>
      <c r="J323">
        <v>1.41</v>
      </c>
      <c r="M323" s="15">
        <f t="shared" si="19"/>
        <v>-0.38379182230468684</v>
      </c>
      <c r="N323" s="71">
        <f t="shared" si="20"/>
        <v>0.22561073416403432</v>
      </c>
      <c r="O323" s="9"/>
    </row>
    <row r="324" spans="3:15" x14ac:dyDescent="0.3">
      <c r="C324" s="15">
        <v>0.8</v>
      </c>
      <c r="D324" s="15"/>
      <c r="F324" s="15">
        <v>0.86</v>
      </c>
      <c r="G324" s="15"/>
      <c r="H324" s="15"/>
      <c r="I324">
        <v>0.6</v>
      </c>
      <c r="J324">
        <v>1.08</v>
      </c>
      <c r="M324" s="15">
        <f t="shared" si="19"/>
        <v>-0.6280723315509531</v>
      </c>
      <c r="N324" s="71">
        <f t="shared" si="20"/>
        <v>-8.2800020098280233E-2</v>
      </c>
      <c r="O324" s="9"/>
    </row>
    <row r="325" spans="3:15" x14ac:dyDescent="0.3">
      <c r="C325" s="15">
        <v>0.8</v>
      </c>
      <c r="D325" s="15"/>
      <c r="F325" s="15">
        <v>0.86</v>
      </c>
      <c r="G325" s="15"/>
      <c r="H325" s="15"/>
      <c r="I325">
        <v>2.17</v>
      </c>
      <c r="J325">
        <v>1.33</v>
      </c>
      <c r="M325" s="15">
        <f t="shared" si="19"/>
        <v>1.5025965546525908</v>
      </c>
      <c r="N325" s="71">
        <f t="shared" si="20"/>
        <v>0.15084449070650363</v>
      </c>
      <c r="O325" s="9"/>
    </row>
    <row r="326" spans="3:15" x14ac:dyDescent="0.3">
      <c r="C326" s="15">
        <v>0.8</v>
      </c>
      <c r="D326" s="15"/>
      <c r="F326" s="15">
        <v>0.86</v>
      </c>
      <c r="G326" s="15"/>
      <c r="H326" s="15"/>
      <c r="I326">
        <v>0.98</v>
      </c>
      <c r="J326">
        <v>1.51</v>
      </c>
      <c r="M326" s="15">
        <f t="shared" si="19"/>
        <v>-0.11236903425328001</v>
      </c>
      <c r="N326" s="71">
        <f t="shared" si="20"/>
        <v>0.31906853848594796</v>
      </c>
      <c r="O326" s="9"/>
    </row>
    <row r="327" spans="3:15" x14ac:dyDescent="0.3">
      <c r="C327" s="15">
        <v>0.8</v>
      </c>
      <c r="D327" s="15"/>
      <c r="F327" s="15">
        <v>0.86</v>
      </c>
      <c r="G327" s="15"/>
      <c r="H327" s="15"/>
      <c r="I327">
        <v>0.28999999999999998</v>
      </c>
      <c r="J327">
        <v>0.85</v>
      </c>
      <c r="M327" s="15">
        <f t="shared" si="19"/>
        <v>-1.0487776530306336</v>
      </c>
      <c r="N327" s="71">
        <f t="shared" si="20"/>
        <v>-0.29775297003868145</v>
      </c>
      <c r="O327" s="9"/>
    </row>
    <row r="328" spans="3:15" x14ac:dyDescent="0.3">
      <c r="C328" s="15">
        <v>0.8</v>
      </c>
      <c r="D328" s="15"/>
      <c r="F328" s="15">
        <v>0.87</v>
      </c>
      <c r="G328" s="15"/>
      <c r="H328" s="15"/>
      <c r="I328">
        <v>1.82</v>
      </c>
      <c r="J328">
        <v>0.92</v>
      </c>
      <c r="M328" s="15">
        <f t="shared" ref="M328:M391" si="21">STANDARDIZE(I328,$I$1,$I$2)</f>
        <v>1.027606675562629</v>
      </c>
      <c r="N328" s="71">
        <f t="shared" ref="N328:N391" si="22">STANDARDIZE(J328,$J$1,$J$2)</f>
        <v>-0.23233250701334193</v>
      </c>
      <c r="O328" s="9"/>
    </row>
    <row r="329" spans="3:15" x14ac:dyDescent="0.3">
      <c r="C329" s="15">
        <v>0.81</v>
      </c>
      <c r="D329" s="15"/>
      <c r="F329" s="15">
        <v>0.87</v>
      </c>
      <c r="G329" s="15"/>
      <c r="H329" s="15"/>
      <c r="I329">
        <v>0.95</v>
      </c>
      <c r="J329">
        <v>1.46</v>
      </c>
      <c r="M329" s="15">
        <f t="shared" si="21"/>
        <v>-0.15308245246099109</v>
      </c>
      <c r="N329" s="71">
        <f t="shared" si="22"/>
        <v>0.27233963632499114</v>
      </c>
      <c r="O329" s="9"/>
    </row>
    <row r="330" spans="3:15" x14ac:dyDescent="0.3">
      <c r="C330" s="15">
        <v>0.81</v>
      </c>
      <c r="D330" s="15"/>
      <c r="F330" s="15">
        <v>0.87</v>
      </c>
      <c r="G330" s="15"/>
      <c r="H330" s="15"/>
      <c r="I330">
        <v>1.35</v>
      </c>
      <c r="J330">
        <v>0.96</v>
      </c>
      <c r="M330" s="15">
        <f t="shared" si="21"/>
        <v>0.38976312364182286</v>
      </c>
      <c r="N330" s="71">
        <f t="shared" si="22"/>
        <v>-0.19494938528457659</v>
      </c>
      <c r="O330" s="9"/>
    </row>
    <row r="331" spans="3:15" x14ac:dyDescent="0.3">
      <c r="C331" s="15">
        <v>0.81</v>
      </c>
      <c r="D331" s="15"/>
      <c r="F331" s="15">
        <v>0.87</v>
      </c>
      <c r="G331" s="15"/>
      <c r="H331" s="15"/>
      <c r="I331">
        <v>0.96</v>
      </c>
      <c r="J331">
        <v>0.93</v>
      </c>
      <c r="M331" s="15">
        <f t="shared" si="21"/>
        <v>-0.13951131305842074</v>
      </c>
      <c r="N331" s="71">
        <f t="shared" si="22"/>
        <v>-0.22298672658115057</v>
      </c>
      <c r="O331" s="9"/>
    </row>
    <row r="332" spans="3:15" x14ac:dyDescent="0.3">
      <c r="C332" s="15">
        <v>0.81</v>
      </c>
      <c r="D332" s="15"/>
      <c r="F332" s="15">
        <v>0.87</v>
      </c>
      <c r="G332" s="15"/>
      <c r="H332" s="15"/>
      <c r="I332">
        <v>0.56999999999999995</v>
      </c>
      <c r="J332">
        <v>1.1000000000000001</v>
      </c>
      <c r="M332" s="15">
        <f t="shared" si="21"/>
        <v>-0.66878574975866412</v>
      </c>
      <c r="N332" s="71">
        <f t="shared" si="22"/>
        <v>-6.4108459233897505E-2</v>
      </c>
      <c r="O332" s="9"/>
    </row>
    <row r="333" spans="3:15" x14ac:dyDescent="0.3">
      <c r="C333" s="15">
        <v>0.81</v>
      </c>
      <c r="D333" s="15"/>
      <c r="F333" s="15">
        <v>0.87</v>
      </c>
      <c r="G333" s="15"/>
      <c r="H333" s="15"/>
      <c r="I333">
        <v>1.07</v>
      </c>
      <c r="J333">
        <v>0.59</v>
      </c>
      <c r="M333" s="15">
        <f t="shared" si="21"/>
        <v>9.7712203698531869E-3</v>
      </c>
      <c r="N333" s="71">
        <f t="shared" si="22"/>
        <v>-0.54074326127565675</v>
      </c>
      <c r="O333" s="9"/>
    </row>
    <row r="334" spans="3:15" x14ac:dyDescent="0.3">
      <c r="C334" s="15">
        <v>0.81</v>
      </c>
      <c r="D334" s="15"/>
      <c r="F334" s="15">
        <v>0.87</v>
      </c>
      <c r="G334" s="15"/>
      <c r="H334" s="15"/>
      <c r="I334">
        <v>0.93</v>
      </c>
      <c r="J334">
        <v>1.64</v>
      </c>
      <c r="M334" s="15">
        <f t="shared" si="21"/>
        <v>-0.18022473126613164</v>
      </c>
      <c r="N334" s="71">
        <f t="shared" si="22"/>
        <v>0.44056368410443547</v>
      </c>
      <c r="O334" s="9"/>
    </row>
    <row r="335" spans="3:15" x14ac:dyDescent="0.3">
      <c r="C335" s="15">
        <v>0.81</v>
      </c>
      <c r="D335" s="15"/>
      <c r="F335" s="15">
        <v>0.87</v>
      </c>
      <c r="G335" s="15"/>
      <c r="H335" s="15"/>
      <c r="I335">
        <v>0.93</v>
      </c>
      <c r="J335">
        <v>0.74</v>
      </c>
      <c r="M335" s="15">
        <f t="shared" si="21"/>
        <v>-0.18022473126613164</v>
      </c>
      <c r="N335" s="71">
        <f t="shared" si="22"/>
        <v>-0.40055655479278635</v>
      </c>
      <c r="O335" s="9"/>
    </row>
    <row r="336" spans="3:15" x14ac:dyDescent="0.3">
      <c r="C336" s="15">
        <v>0.81</v>
      </c>
      <c r="D336" s="15"/>
      <c r="F336" s="15">
        <v>0.88</v>
      </c>
      <c r="G336" s="15"/>
      <c r="H336" s="15"/>
      <c r="I336">
        <v>2.2200000000000002</v>
      </c>
      <c r="J336">
        <v>0.98</v>
      </c>
      <c r="M336" s="15">
        <f t="shared" si="21"/>
        <v>1.5704522516654429</v>
      </c>
      <c r="N336" s="71">
        <f t="shared" si="22"/>
        <v>-0.17625782442019386</v>
      </c>
      <c r="O336" s="9"/>
    </row>
    <row r="337" spans="3:15" x14ac:dyDescent="0.3">
      <c r="C337" s="15">
        <v>0.82</v>
      </c>
      <c r="D337" s="15"/>
      <c r="F337" s="15">
        <v>0.88</v>
      </c>
      <c r="G337" s="15"/>
      <c r="H337" s="15"/>
      <c r="I337">
        <v>0.95</v>
      </c>
      <c r="J337">
        <v>0.81</v>
      </c>
      <c r="M337" s="15">
        <f t="shared" si="21"/>
        <v>-0.15308245246099109</v>
      </c>
      <c r="N337" s="71">
        <f t="shared" si="22"/>
        <v>-0.3351360917674468</v>
      </c>
      <c r="O337" s="9"/>
    </row>
    <row r="338" spans="3:15" x14ac:dyDescent="0.3">
      <c r="C338" s="15">
        <v>0.82</v>
      </c>
      <c r="D338" s="15"/>
      <c r="F338" s="15">
        <v>0.88</v>
      </c>
      <c r="G338" s="15"/>
      <c r="H338" s="15"/>
      <c r="I338">
        <v>0.53</v>
      </c>
      <c r="J338">
        <v>1.1200000000000001</v>
      </c>
      <c r="M338" s="15">
        <f t="shared" si="21"/>
        <v>-0.7230703073689454</v>
      </c>
      <c r="N338" s="71">
        <f t="shared" si="22"/>
        <v>-4.5416898369514784E-2</v>
      </c>
      <c r="O338" s="9"/>
    </row>
    <row r="339" spans="3:15" x14ac:dyDescent="0.3">
      <c r="C339" s="15">
        <v>0.82</v>
      </c>
      <c r="D339" s="15"/>
      <c r="F339" s="15">
        <v>0.88</v>
      </c>
      <c r="G339" s="15"/>
      <c r="H339" s="15"/>
      <c r="I339">
        <v>0.52</v>
      </c>
      <c r="J339">
        <v>1.69</v>
      </c>
      <c r="M339" s="15">
        <f t="shared" si="21"/>
        <v>-0.73664144677151577</v>
      </c>
      <c r="N339" s="71">
        <f t="shared" si="22"/>
        <v>0.48729258626539229</v>
      </c>
      <c r="O339" s="9"/>
    </row>
    <row r="340" spans="3:15" x14ac:dyDescent="0.3">
      <c r="C340" s="15">
        <v>0.82</v>
      </c>
      <c r="D340" s="15"/>
      <c r="F340" s="15">
        <v>0.88</v>
      </c>
      <c r="G340" s="15"/>
      <c r="H340" s="15"/>
      <c r="I340">
        <v>0.71</v>
      </c>
      <c r="J340">
        <v>0.9</v>
      </c>
      <c r="M340" s="15">
        <f t="shared" si="21"/>
        <v>-0.4787897981226793</v>
      </c>
      <c r="N340" s="71">
        <f t="shared" si="22"/>
        <v>-0.25102406787772463</v>
      </c>
      <c r="O340" s="9"/>
    </row>
    <row r="341" spans="3:15" x14ac:dyDescent="0.3">
      <c r="C341" s="15">
        <v>0.82</v>
      </c>
      <c r="D341" s="15"/>
      <c r="F341" s="15">
        <v>0.89</v>
      </c>
      <c r="G341" s="15"/>
      <c r="H341" s="15"/>
      <c r="I341">
        <v>0.68</v>
      </c>
      <c r="J341">
        <v>0.94</v>
      </c>
      <c r="M341" s="15">
        <f t="shared" si="21"/>
        <v>-0.51950321633039021</v>
      </c>
      <c r="N341" s="71">
        <f t="shared" si="22"/>
        <v>-0.21364094614895932</v>
      </c>
      <c r="O341" s="9"/>
    </row>
    <row r="342" spans="3:15" x14ac:dyDescent="0.3">
      <c r="C342" s="15">
        <v>0.82</v>
      </c>
      <c r="D342" s="15"/>
      <c r="F342" s="15">
        <v>0.89</v>
      </c>
      <c r="G342" s="15"/>
      <c r="H342" s="15"/>
      <c r="I342">
        <v>0.95</v>
      </c>
      <c r="J342">
        <v>0.72</v>
      </c>
      <c r="M342" s="15">
        <f t="shared" si="21"/>
        <v>-0.15308245246099109</v>
      </c>
      <c r="N342" s="71">
        <f t="shared" si="22"/>
        <v>-0.41924811565716907</v>
      </c>
      <c r="O342" s="9"/>
    </row>
    <row r="343" spans="3:15" x14ac:dyDescent="0.3">
      <c r="C343" s="15">
        <v>0.82</v>
      </c>
      <c r="D343" s="15"/>
      <c r="F343" s="15">
        <v>0.89</v>
      </c>
      <c r="G343" s="15"/>
      <c r="H343" s="15"/>
      <c r="I343">
        <v>0.94</v>
      </c>
      <c r="J343">
        <v>1.25</v>
      </c>
      <c r="M343" s="15">
        <f t="shared" si="21"/>
        <v>-0.16665359186356143</v>
      </c>
      <c r="N343" s="71">
        <f t="shared" si="22"/>
        <v>7.6078247248972719E-2</v>
      </c>
      <c r="O343" s="9"/>
    </row>
    <row r="344" spans="3:15" x14ac:dyDescent="0.3">
      <c r="C344" s="15">
        <v>0.83</v>
      </c>
      <c r="D344" s="15"/>
      <c r="F344" s="15">
        <v>0.89</v>
      </c>
      <c r="G344" s="15"/>
      <c r="H344" s="15"/>
      <c r="I344">
        <v>0.98</v>
      </c>
      <c r="J344">
        <v>1.54</v>
      </c>
      <c r="M344" s="15">
        <f t="shared" si="21"/>
        <v>-0.11236903425328001</v>
      </c>
      <c r="N344" s="71">
        <f t="shared" si="22"/>
        <v>0.34710587978252205</v>
      </c>
      <c r="O344" s="9"/>
    </row>
    <row r="345" spans="3:15" x14ac:dyDescent="0.3">
      <c r="C345" s="15">
        <v>0.83</v>
      </c>
      <c r="D345" s="15"/>
      <c r="F345" s="15">
        <v>0.89</v>
      </c>
      <c r="G345" s="15"/>
      <c r="H345" s="15"/>
      <c r="I345">
        <v>1.35</v>
      </c>
      <c r="J345">
        <v>1.54</v>
      </c>
      <c r="M345" s="15">
        <f t="shared" si="21"/>
        <v>0.38976312364182286</v>
      </c>
      <c r="N345" s="71">
        <f t="shared" si="22"/>
        <v>0.34710587978252205</v>
      </c>
      <c r="O345" s="9"/>
    </row>
    <row r="346" spans="3:15" x14ac:dyDescent="0.3">
      <c r="C346" s="15">
        <v>0.83</v>
      </c>
      <c r="D346" s="15"/>
      <c r="F346" s="15">
        <v>0.9</v>
      </c>
      <c r="G346" s="15"/>
      <c r="H346" s="15"/>
      <c r="I346">
        <v>0.54</v>
      </c>
      <c r="J346">
        <v>0.92</v>
      </c>
      <c r="M346" s="15">
        <f t="shared" si="21"/>
        <v>-0.70949916796637502</v>
      </c>
      <c r="N346" s="71">
        <f t="shared" si="22"/>
        <v>-0.23233250701334193</v>
      </c>
      <c r="O346" s="9"/>
    </row>
    <row r="347" spans="3:15" x14ac:dyDescent="0.3">
      <c r="C347" s="15">
        <v>0.83</v>
      </c>
      <c r="D347" s="15"/>
      <c r="F347" s="15">
        <v>0.9</v>
      </c>
      <c r="G347" s="15"/>
      <c r="H347" s="15"/>
      <c r="I347">
        <v>0.19</v>
      </c>
      <c r="J347">
        <v>1.75</v>
      </c>
      <c r="M347" s="15">
        <f t="shared" si="21"/>
        <v>-1.1844890470563372</v>
      </c>
      <c r="N347" s="71">
        <f t="shared" si="22"/>
        <v>0.54336726885854048</v>
      </c>
      <c r="O347" s="9"/>
    </row>
    <row r="348" spans="3:15" x14ac:dyDescent="0.3">
      <c r="C348" s="15">
        <v>0.84</v>
      </c>
      <c r="D348" s="15"/>
      <c r="F348" s="15">
        <v>0.9</v>
      </c>
      <c r="G348" s="15"/>
      <c r="H348" s="15"/>
      <c r="I348">
        <v>1.17</v>
      </c>
      <c r="J348">
        <v>0.21</v>
      </c>
      <c r="M348" s="15">
        <f t="shared" si="21"/>
        <v>0.14548261439555643</v>
      </c>
      <c r="N348" s="71">
        <f t="shared" si="22"/>
        <v>-0.89588291769892814</v>
      </c>
      <c r="O348" s="9"/>
    </row>
    <row r="349" spans="3:15" x14ac:dyDescent="0.3">
      <c r="C349" s="15">
        <v>0.84</v>
      </c>
      <c r="D349" s="15"/>
      <c r="F349" s="15">
        <v>0.9</v>
      </c>
      <c r="G349" s="15"/>
      <c r="H349" s="15"/>
      <c r="I349">
        <v>1.32</v>
      </c>
      <c r="J349">
        <v>0.78</v>
      </c>
      <c r="M349" s="15">
        <f t="shared" si="21"/>
        <v>0.34904970543411179</v>
      </c>
      <c r="N349" s="71">
        <f t="shared" si="22"/>
        <v>-0.36317343306402089</v>
      </c>
      <c r="O349" s="9"/>
    </row>
    <row r="350" spans="3:15" x14ac:dyDescent="0.3">
      <c r="C350" s="15">
        <v>0.84</v>
      </c>
      <c r="D350" s="15"/>
      <c r="F350" s="15">
        <v>0.9</v>
      </c>
      <c r="G350" s="15"/>
      <c r="H350" s="15"/>
      <c r="I350">
        <v>0.37</v>
      </c>
      <c r="J350">
        <v>0.66</v>
      </c>
      <c r="M350" s="15">
        <f t="shared" si="21"/>
        <v>-0.94020853781007097</v>
      </c>
      <c r="N350" s="71">
        <f t="shared" si="22"/>
        <v>-0.47532279825031715</v>
      </c>
      <c r="O350" s="9"/>
    </row>
    <row r="351" spans="3:15" x14ac:dyDescent="0.3">
      <c r="C351" s="15">
        <v>0.84</v>
      </c>
      <c r="D351" s="15"/>
      <c r="F351" s="15">
        <v>0.9</v>
      </c>
      <c r="G351" s="15"/>
      <c r="H351" s="15"/>
      <c r="I351">
        <v>5.45</v>
      </c>
      <c r="J351">
        <v>0.2</v>
      </c>
      <c r="M351" s="15">
        <f t="shared" si="21"/>
        <v>5.9539302786956636</v>
      </c>
      <c r="N351" s="71">
        <f t="shared" si="22"/>
        <v>-0.9052286981311195</v>
      </c>
      <c r="O351" s="9"/>
    </row>
    <row r="352" spans="3:15" x14ac:dyDescent="0.3">
      <c r="C352" s="15">
        <v>0.84</v>
      </c>
      <c r="D352" s="15"/>
      <c r="F352" s="15">
        <v>0.9</v>
      </c>
      <c r="G352" s="15"/>
      <c r="H352" s="15"/>
      <c r="I352">
        <v>1.6</v>
      </c>
      <c r="J352">
        <v>1.57</v>
      </c>
      <c r="M352" s="15">
        <f t="shared" si="21"/>
        <v>0.72904160870608148</v>
      </c>
      <c r="N352" s="71">
        <f t="shared" si="22"/>
        <v>0.37514322107909615</v>
      </c>
      <c r="O352" s="9"/>
    </row>
    <row r="353" spans="3:15" x14ac:dyDescent="0.3">
      <c r="C353" s="15">
        <v>0.85</v>
      </c>
      <c r="D353" s="15"/>
      <c r="F353" s="15">
        <v>0.91</v>
      </c>
      <c r="G353" s="15"/>
      <c r="H353" s="15"/>
      <c r="I353">
        <v>0.99</v>
      </c>
      <c r="J353">
        <v>1.48</v>
      </c>
      <c r="M353" s="15">
        <f t="shared" si="21"/>
        <v>-9.8797894850709653E-2</v>
      </c>
      <c r="N353" s="71">
        <f t="shared" si="22"/>
        <v>0.29103119718937387</v>
      </c>
      <c r="O353" s="9"/>
    </row>
    <row r="354" spans="3:15" x14ac:dyDescent="0.3">
      <c r="C354" s="15">
        <v>0.85</v>
      </c>
      <c r="D354" s="15"/>
      <c r="F354" s="15">
        <v>0.91</v>
      </c>
      <c r="G354" s="15"/>
      <c r="H354" s="15"/>
      <c r="I354">
        <v>5.45</v>
      </c>
      <c r="J354">
        <v>1.23</v>
      </c>
      <c r="M354" s="15">
        <f t="shared" si="21"/>
        <v>5.9539302786956636</v>
      </c>
      <c r="N354" s="71">
        <f t="shared" si="22"/>
        <v>5.7386686384589998E-2</v>
      </c>
      <c r="O354" s="9"/>
    </row>
    <row r="355" spans="3:15" x14ac:dyDescent="0.3">
      <c r="C355" s="15">
        <v>0.85</v>
      </c>
      <c r="D355" s="15"/>
      <c r="F355" s="15">
        <v>0.91</v>
      </c>
      <c r="G355" s="15"/>
      <c r="H355" s="15"/>
      <c r="I355">
        <v>0.98</v>
      </c>
      <c r="J355">
        <v>0.53</v>
      </c>
      <c r="M355" s="15">
        <f t="shared" si="21"/>
        <v>-0.11236903425328001</v>
      </c>
      <c r="N355" s="71">
        <f t="shared" si="22"/>
        <v>-0.59681794386880482</v>
      </c>
      <c r="O355" s="9"/>
    </row>
    <row r="356" spans="3:15" x14ac:dyDescent="0.3">
      <c r="C356" s="15">
        <v>0.85</v>
      </c>
      <c r="D356" s="15"/>
      <c r="F356" s="15">
        <v>0.91</v>
      </c>
      <c r="G356" s="15"/>
      <c r="H356" s="15"/>
      <c r="I356">
        <v>0.85</v>
      </c>
      <c r="J356">
        <v>1.1200000000000001</v>
      </c>
      <c r="M356" s="15">
        <f t="shared" si="21"/>
        <v>-0.28879384648669448</v>
      </c>
      <c r="N356" s="71">
        <f t="shared" si="22"/>
        <v>-4.5416898369514784E-2</v>
      </c>
      <c r="O356" s="9"/>
    </row>
    <row r="357" spans="3:15" x14ac:dyDescent="0.3">
      <c r="C357" s="15">
        <v>0.86</v>
      </c>
      <c r="D357" s="15"/>
      <c r="F357" s="15">
        <v>0.91</v>
      </c>
      <c r="G357" s="15"/>
      <c r="H357" s="15"/>
      <c r="I357">
        <v>1.96</v>
      </c>
      <c r="J357">
        <v>0.92</v>
      </c>
      <c r="M357" s="15">
        <f t="shared" si="21"/>
        <v>1.2176026271986136</v>
      </c>
      <c r="N357" s="71">
        <f t="shared" si="22"/>
        <v>-0.23233250701334193</v>
      </c>
      <c r="O357" s="9"/>
    </row>
    <row r="358" spans="3:15" x14ac:dyDescent="0.3">
      <c r="C358" s="15">
        <v>0.86</v>
      </c>
      <c r="D358" s="15"/>
      <c r="F358" s="15">
        <v>0.91</v>
      </c>
      <c r="G358" s="15"/>
      <c r="H358" s="15"/>
      <c r="I358">
        <v>0.53</v>
      </c>
      <c r="J358">
        <v>1.69</v>
      </c>
      <c r="M358" s="15">
        <f t="shared" si="21"/>
        <v>-0.7230703073689454</v>
      </c>
      <c r="N358" s="71">
        <f t="shared" si="22"/>
        <v>0.48729258626539229</v>
      </c>
      <c r="O358" s="9"/>
    </row>
    <row r="359" spans="3:15" x14ac:dyDescent="0.3">
      <c r="C359" s="15">
        <v>0.86</v>
      </c>
      <c r="D359" s="15"/>
      <c r="F359" s="15">
        <v>0.91</v>
      </c>
      <c r="G359" s="15"/>
      <c r="H359" s="15"/>
      <c r="I359">
        <v>0.33</v>
      </c>
      <c r="J359">
        <v>1.77</v>
      </c>
      <c r="M359" s="15">
        <f t="shared" si="21"/>
        <v>-0.99449309542035225</v>
      </c>
      <c r="N359" s="71">
        <f t="shared" si="22"/>
        <v>0.5620588297229232</v>
      </c>
      <c r="O359" s="9"/>
    </row>
    <row r="360" spans="3:15" x14ac:dyDescent="0.3">
      <c r="C360" s="15">
        <v>0.86</v>
      </c>
      <c r="D360" s="15"/>
      <c r="F360" s="15">
        <v>0.91</v>
      </c>
      <c r="G360" s="15"/>
      <c r="H360" s="15"/>
      <c r="I360">
        <v>1.1200000000000001</v>
      </c>
      <c r="J360">
        <v>1.36</v>
      </c>
      <c r="M360" s="15">
        <f t="shared" si="21"/>
        <v>7.7626917382704969E-2</v>
      </c>
      <c r="N360" s="71">
        <f t="shared" si="22"/>
        <v>0.17888183200307772</v>
      </c>
      <c r="O360" s="9"/>
    </row>
    <row r="361" spans="3:15" x14ac:dyDescent="0.3">
      <c r="C361" s="15">
        <v>0.86</v>
      </c>
      <c r="D361" s="15"/>
      <c r="F361" s="15">
        <v>0.92</v>
      </c>
      <c r="G361" s="15"/>
      <c r="H361" s="15"/>
      <c r="I361">
        <v>0.76</v>
      </c>
      <c r="J361">
        <v>5.93</v>
      </c>
      <c r="M361" s="15">
        <f t="shared" si="21"/>
        <v>-0.41093410110982753</v>
      </c>
      <c r="N361" s="71">
        <f t="shared" si="22"/>
        <v>4.4499034895145257</v>
      </c>
      <c r="O361" s="9"/>
    </row>
    <row r="362" spans="3:15" x14ac:dyDescent="0.3">
      <c r="C362" s="15">
        <v>0.87</v>
      </c>
      <c r="D362" s="15"/>
      <c r="F362" s="15">
        <v>0.92</v>
      </c>
      <c r="G362" s="15"/>
      <c r="H362" s="15"/>
      <c r="I362">
        <v>0.46</v>
      </c>
      <c r="J362">
        <v>2.5099999999999998</v>
      </c>
      <c r="M362" s="15">
        <f t="shared" si="21"/>
        <v>-0.81806828318693792</v>
      </c>
      <c r="N362" s="71">
        <f t="shared" si="22"/>
        <v>1.2536465817050833</v>
      </c>
      <c r="O362" s="9"/>
    </row>
    <row r="363" spans="3:15" x14ac:dyDescent="0.3">
      <c r="C363" s="15">
        <v>0.87</v>
      </c>
      <c r="D363" s="15"/>
      <c r="F363" s="15">
        <v>0.92</v>
      </c>
      <c r="G363" s="15"/>
      <c r="H363" s="15"/>
      <c r="I363">
        <v>0.53</v>
      </c>
      <c r="J363">
        <v>1.1200000000000001</v>
      </c>
      <c r="M363" s="15">
        <f t="shared" si="21"/>
        <v>-0.7230703073689454</v>
      </c>
      <c r="N363" s="71">
        <f t="shared" si="22"/>
        <v>-4.5416898369514784E-2</v>
      </c>
      <c r="O363" s="9"/>
    </row>
    <row r="364" spans="3:15" x14ac:dyDescent="0.3">
      <c r="C364" s="15">
        <v>0.88</v>
      </c>
      <c r="D364" s="15"/>
      <c r="F364" s="15">
        <v>0.92</v>
      </c>
      <c r="G364" s="15"/>
      <c r="H364" s="15"/>
      <c r="I364">
        <v>0.98</v>
      </c>
      <c r="J364">
        <v>0.73</v>
      </c>
      <c r="M364" s="15">
        <f t="shared" si="21"/>
        <v>-0.11236903425328001</v>
      </c>
      <c r="N364" s="71">
        <f t="shared" si="22"/>
        <v>-0.40990233522497771</v>
      </c>
      <c r="O364" s="9"/>
    </row>
    <row r="365" spans="3:15" x14ac:dyDescent="0.3">
      <c r="C365" s="15">
        <v>0.88</v>
      </c>
      <c r="D365" s="15"/>
      <c r="F365" s="15">
        <v>0.92</v>
      </c>
      <c r="G365" s="15"/>
      <c r="H365" s="15"/>
      <c r="I365">
        <v>0.95</v>
      </c>
      <c r="J365">
        <v>3.71</v>
      </c>
      <c r="M365" s="15">
        <f t="shared" si="21"/>
        <v>-0.15308245246099109</v>
      </c>
      <c r="N365" s="71">
        <f t="shared" si="22"/>
        <v>2.3751402335680458</v>
      </c>
      <c r="O365" s="9"/>
    </row>
    <row r="366" spans="3:15" x14ac:dyDescent="0.3">
      <c r="C366" s="15">
        <v>0.88</v>
      </c>
      <c r="D366" s="15"/>
      <c r="F366" s="15">
        <v>0.92</v>
      </c>
      <c r="G366" s="15"/>
      <c r="H366" s="15"/>
      <c r="I366">
        <v>1.28</v>
      </c>
      <c r="J366">
        <v>0.43</v>
      </c>
      <c r="M366" s="15">
        <f t="shared" si="21"/>
        <v>0.29476514782383034</v>
      </c>
      <c r="N366" s="71">
        <f t="shared" si="22"/>
        <v>-0.69027574819071835</v>
      </c>
      <c r="O366" s="9"/>
    </row>
    <row r="367" spans="3:15" x14ac:dyDescent="0.3">
      <c r="C367" s="15">
        <v>0.89</v>
      </c>
      <c r="D367" s="15"/>
      <c r="F367" s="15">
        <v>0.92</v>
      </c>
      <c r="G367" s="15"/>
      <c r="H367" s="15"/>
      <c r="I367">
        <v>2.35</v>
      </c>
      <c r="J367">
        <v>0.9</v>
      </c>
      <c r="M367" s="15">
        <f t="shared" si="21"/>
        <v>1.7468770638988571</v>
      </c>
      <c r="N367" s="71">
        <f t="shared" si="22"/>
        <v>-0.25102406787772463</v>
      </c>
      <c r="O367" s="9"/>
    </row>
    <row r="368" spans="3:15" x14ac:dyDescent="0.3">
      <c r="C368" s="15">
        <v>0.89</v>
      </c>
      <c r="D368" s="15"/>
      <c r="F368" s="15">
        <v>0.93</v>
      </c>
      <c r="G368" s="15"/>
      <c r="H368" s="15"/>
      <c r="I368">
        <v>0.84</v>
      </c>
      <c r="J368">
        <v>0.91</v>
      </c>
      <c r="M368" s="15">
        <f t="shared" si="21"/>
        <v>-0.30236498588926486</v>
      </c>
      <c r="N368" s="71">
        <f t="shared" si="22"/>
        <v>-0.2416782874455333</v>
      </c>
      <c r="O368" s="9"/>
    </row>
    <row r="369" spans="3:15" x14ac:dyDescent="0.3">
      <c r="C369" s="15">
        <v>0.89</v>
      </c>
      <c r="D369" s="15"/>
      <c r="F369" s="15">
        <v>0.93</v>
      </c>
      <c r="G369" s="15"/>
      <c r="H369" s="15"/>
      <c r="I369">
        <v>1.57</v>
      </c>
      <c r="J369">
        <v>1.42</v>
      </c>
      <c r="M369" s="15">
        <f t="shared" si="21"/>
        <v>0.68832819049837035</v>
      </c>
      <c r="N369" s="71">
        <f t="shared" si="22"/>
        <v>0.23495651459622569</v>
      </c>
      <c r="O369" s="9"/>
    </row>
    <row r="370" spans="3:15" x14ac:dyDescent="0.3">
      <c r="C370" s="15">
        <v>0.89</v>
      </c>
      <c r="D370" s="15"/>
      <c r="F370" s="15">
        <v>0.93</v>
      </c>
      <c r="G370" s="15"/>
      <c r="H370" s="15"/>
      <c r="I370">
        <v>0.5</v>
      </c>
      <c r="J370">
        <v>1.28</v>
      </c>
      <c r="M370" s="15">
        <f t="shared" si="21"/>
        <v>-0.76378372557665652</v>
      </c>
      <c r="N370" s="71">
        <f t="shared" si="22"/>
        <v>0.10411558854554681</v>
      </c>
      <c r="O370" s="9"/>
    </row>
    <row r="371" spans="3:15" x14ac:dyDescent="0.3">
      <c r="C371" s="15">
        <v>0.89</v>
      </c>
      <c r="D371" s="15"/>
      <c r="F371" s="15">
        <v>0.93</v>
      </c>
      <c r="G371" s="15"/>
      <c r="H371" s="15"/>
      <c r="I371">
        <v>1.1499999999999999</v>
      </c>
      <c r="J371">
        <v>0.61</v>
      </c>
      <c r="M371" s="15">
        <f t="shared" si="21"/>
        <v>0.11834033559041574</v>
      </c>
      <c r="N371" s="71">
        <f t="shared" si="22"/>
        <v>-0.52205170041127402</v>
      </c>
      <c r="O371" s="9"/>
    </row>
    <row r="372" spans="3:15" x14ac:dyDescent="0.3">
      <c r="C372" s="15">
        <v>0.9</v>
      </c>
      <c r="D372" s="15"/>
      <c r="F372" s="15">
        <v>0.93</v>
      </c>
      <c r="G372" s="15"/>
      <c r="H372" s="15"/>
      <c r="I372">
        <v>0.86</v>
      </c>
      <c r="J372">
        <v>0.4</v>
      </c>
      <c r="M372" s="15">
        <f t="shared" si="21"/>
        <v>-0.27522270708412411</v>
      </c>
      <c r="N372" s="71">
        <f t="shared" si="22"/>
        <v>-0.71831308948729233</v>
      </c>
      <c r="O372" s="9"/>
    </row>
    <row r="373" spans="3:15" x14ac:dyDescent="0.3">
      <c r="C373" s="15">
        <v>0.9</v>
      </c>
      <c r="D373" s="15"/>
      <c r="F373" s="15">
        <v>0.93</v>
      </c>
      <c r="G373" s="15"/>
      <c r="H373" s="15"/>
      <c r="I373">
        <v>1.03</v>
      </c>
      <c r="J373">
        <v>1.33</v>
      </c>
      <c r="M373" s="15">
        <f t="shared" si="21"/>
        <v>-4.4513337240428233E-2</v>
      </c>
      <c r="N373" s="71">
        <f t="shared" si="22"/>
        <v>0.15084449070650363</v>
      </c>
      <c r="O373" s="9"/>
    </row>
    <row r="374" spans="3:15" x14ac:dyDescent="0.3">
      <c r="C374" s="15">
        <v>0.9</v>
      </c>
      <c r="D374" s="15"/>
      <c r="F374" s="15">
        <v>0.93</v>
      </c>
      <c r="G374" s="15"/>
      <c r="H374" s="15"/>
      <c r="I374">
        <v>1.64</v>
      </c>
      <c r="J374">
        <v>0.42</v>
      </c>
      <c r="M374" s="15">
        <f t="shared" si="21"/>
        <v>0.78332616631636254</v>
      </c>
      <c r="N374" s="71">
        <f t="shared" si="22"/>
        <v>-0.69962152862290972</v>
      </c>
      <c r="O374" s="9"/>
    </row>
    <row r="375" spans="3:15" x14ac:dyDescent="0.3">
      <c r="C375" s="15">
        <v>0.9</v>
      </c>
      <c r="D375" s="15"/>
      <c r="F375" s="15">
        <v>0.93</v>
      </c>
      <c r="G375" s="15"/>
      <c r="H375" s="15"/>
      <c r="I375">
        <v>1.08</v>
      </c>
      <c r="J375">
        <v>1.5</v>
      </c>
      <c r="M375" s="15">
        <f t="shared" si="21"/>
        <v>2.3342359772423542E-2</v>
      </c>
      <c r="N375" s="71">
        <f t="shared" si="22"/>
        <v>0.3097227580537566</v>
      </c>
      <c r="O375" s="9"/>
    </row>
    <row r="376" spans="3:15" x14ac:dyDescent="0.3">
      <c r="C376" s="15">
        <v>0.91</v>
      </c>
      <c r="D376" s="15"/>
      <c r="F376" s="15">
        <v>0.93</v>
      </c>
      <c r="G376" s="15"/>
      <c r="H376" s="15"/>
      <c r="I376">
        <v>1.36</v>
      </c>
      <c r="J376">
        <v>0.87</v>
      </c>
      <c r="M376" s="15">
        <f t="shared" si="21"/>
        <v>0.40333426304439318</v>
      </c>
      <c r="N376" s="71">
        <f t="shared" si="22"/>
        <v>-0.27906140917429872</v>
      </c>
      <c r="O376" s="9"/>
    </row>
    <row r="377" spans="3:15" x14ac:dyDescent="0.3">
      <c r="C377" s="15">
        <v>0.91</v>
      </c>
      <c r="D377" s="15"/>
      <c r="F377" s="15">
        <v>0.94</v>
      </c>
      <c r="G377" s="15"/>
      <c r="H377" s="15"/>
      <c r="I377">
        <v>0.28999999999999998</v>
      </c>
      <c r="J377">
        <v>1.24</v>
      </c>
      <c r="M377" s="15">
        <f t="shared" si="21"/>
        <v>-1.0487776530306336</v>
      </c>
      <c r="N377" s="71">
        <f t="shared" si="22"/>
        <v>6.6732466816781369E-2</v>
      </c>
      <c r="O377" s="9"/>
    </row>
    <row r="378" spans="3:15" x14ac:dyDescent="0.3">
      <c r="C378" s="15">
        <v>0.91</v>
      </c>
      <c r="D378" s="15"/>
      <c r="F378" s="15">
        <v>0.94</v>
      </c>
      <c r="G378" s="15"/>
      <c r="H378" s="15"/>
      <c r="I378">
        <v>0.28000000000000003</v>
      </c>
      <c r="J378">
        <v>0.67</v>
      </c>
      <c r="M378" s="15">
        <f t="shared" si="21"/>
        <v>-1.062348792433204</v>
      </c>
      <c r="N378" s="71">
        <f t="shared" si="22"/>
        <v>-0.46597701781812578</v>
      </c>
      <c r="O378" s="9"/>
    </row>
    <row r="379" spans="3:15" x14ac:dyDescent="0.3">
      <c r="C379" s="15">
        <v>0.91</v>
      </c>
      <c r="D379" s="15"/>
      <c r="F379" s="15">
        <v>0.94</v>
      </c>
      <c r="G379" s="15"/>
      <c r="H379" s="15"/>
      <c r="I379">
        <v>0.98</v>
      </c>
      <c r="J379">
        <v>0.99</v>
      </c>
      <c r="M379" s="15">
        <f t="shared" si="21"/>
        <v>-0.11236903425328001</v>
      </c>
      <c r="N379" s="71">
        <f t="shared" si="22"/>
        <v>-0.1669120439880025</v>
      </c>
      <c r="O379" s="9"/>
    </row>
    <row r="380" spans="3:15" x14ac:dyDescent="0.3">
      <c r="C380" s="15">
        <v>0.91</v>
      </c>
      <c r="D380" s="15"/>
      <c r="F380" s="15">
        <v>0.94</v>
      </c>
      <c r="G380" s="15"/>
      <c r="H380" s="15"/>
      <c r="I380">
        <v>1.66</v>
      </c>
      <c r="J380">
        <v>0.97</v>
      </c>
      <c r="M380" s="15">
        <f t="shared" si="21"/>
        <v>0.81046844512150329</v>
      </c>
      <c r="N380" s="71">
        <f t="shared" si="22"/>
        <v>-0.18560360485238522</v>
      </c>
      <c r="O380" s="9"/>
    </row>
    <row r="381" spans="3:15" x14ac:dyDescent="0.3">
      <c r="C381" s="15">
        <v>0.91</v>
      </c>
      <c r="D381" s="15"/>
      <c r="F381" s="15">
        <v>0.94</v>
      </c>
      <c r="G381" s="15"/>
      <c r="H381" s="15"/>
      <c r="I381">
        <v>1.66</v>
      </c>
      <c r="J381">
        <v>0.53</v>
      </c>
      <c r="M381" s="15">
        <f t="shared" si="21"/>
        <v>0.81046844512150329</v>
      </c>
      <c r="N381" s="71">
        <f t="shared" si="22"/>
        <v>-0.59681794386880482</v>
      </c>
      <c r="O381" s="9"/>
    </row>
    <row r="382" spans="3:15" x14ac:dyDescent="0.3">
      <c r="C382" s="15">
        <v>0.92</v>
      </c>
      <c r="D382" s="15"/>
      <c r="F382" s="15">
        <v>0.94</v>
      </c>
      <c r="G382" s="15"/>
      <c r="H382" s="15"/>
      <c r="I382">
        <v>1.21</v>
      </c>
      <c r="J382">
        <v>1.68</v>
      </c>
      <c r="M382" s="15">
        <f t="shared" si="21"/>
        <v>0.19976717200583788</v>
      </c>
      <c r="N382" s="71">
        <f t="shared" si="22"/>
        <v>0.47794680583320093</v>
      </c>
      <c r="O382" s="9"/>
    </row>
    <row r="383" spans="3:15" x14ac:dyDescent="0.3">
      <c r="C383" s="15">
        <v>0.92</v>
      </c>
      <c r="D383" s="15"/>
      <c r="F383" s="15">
        <v>0.94</v>
      </c>
      <c r="G383" s="15"/>
      <c r="H383" s="15"/>
      <c r="I383">
        <v>2.7</v>
      </c>
      <c r="J383">
        <v>0.6</v>
      </c>
      <c r="M383" s="15">
        <f t="shared" si="21"/>
        <v>2.2218669429888194</v>
      </c>
      <c r="N383" s="71">
        <f t="shared" si="22"/>
        <v>-0.53139748084346539</v>
      </c>
      <c r="O383" s="9"/>
    </row>
    <row r="384" spans="3:15" x14ac:dyDescent="0.3">
      <c r="C384" s="15">
        <v>0.92</v>
      </c>
      <c r="D384" s="15"/>
      <c r="F384" s="15">
        <v>0.94</v>
      </c>
      <c r="G384" s="15"/>
      <c r="H384" s="15"/>
      <c r="I384">
        <v>1.31</v>
      </c>
      <c r="J384">
        <v>0.64</v>
      </c>
      <c r="M384" s="15">
        <f t="shared" si="21"/>
        <v>0.33547856603154141</v>
      </c>
      <c r="N384" s="71">
        <f t="shared" si="22"/>
        <v>-0.49401435911469987</v>
      </c>
      <c r="O384" s="9"/>
    </row>
    <row r="385" spans="3:15" x14ac:dyDescent="0.3">
      <c r="C385" s="15">
        <v>0.92</v>
      </c>
      <c r="D385" s="15"/>
      <c r="F385" s="15">
        <v>0.94</v>
      </c>
      <c r="G385" s="15"/>
      <c r="H385" s="15"/>
      <c r="I385">
        <v>2.12</v>
      </c>
      <c r="J385">
        <v>0.69</v>
      </c>
      <c r="M385" s="15">
        <f t="shared" si="21"/>
        <v>1.4347408576397394</v>
      </c>
      <c r="N385" s="71">
        <f t="shared" si="22"/>
        <v>-0.44728545695374317</v>
      </c>
      <c r="O385" s="9"/>
    </row>
    <row r="386" spans="3:15" x14ac:dyDescent="0.3">
      <c r="C386" s="15">
        <v>0.92</v>
      </c>
      <c r="D386" s="15"/>
      <c r="F386" s="15">
        <v>0.95</v>
      </c>
      <c r="G386" s="15"/>
      <c r="H386" s="15"/>
      <c r="I386">
        <v>0.89</v>
      </c>
      <c r="J386">
        <v>1.75</v>
      </c>
      <c r="M386" s="15">
        <f t="shared" si="21"/>
        <v>-0.23450928887641306</v>
      </c>
      <c r="N386" s="71">
        <f t="shared" si="22"/>
        <v>0.54336726885854048</v>
      </c>
      <c r="O386" s="9"/>
    </row>
    <row r="387" spans="3:15" x14ac:dyDescent="0.3">
      <c r="C387" s="15">
        <v>0.93</v>
      </c>
      <c r="D387" s="15"/>
      <c r="F387" s="15">
        <v>0.95</v>
      </c>
      <c r="G387" s="15"/>
      <c r="H387" s="15"/>
      <c r="I387">
        <v>0.84</v>
      </c>
      <c r="J387">
        <v>0.77</v>
      </c>
      <c r="M387" s="15">
        <f t="shared" si="21"/>
        <v>-0.30236498588926486</v>
      </c>
      <c r="N387" s="71">
        <f t="shared" si="22"/>
        <v>-0.37251921349621225</v>
      </c>
      <c r="O387" s="9"/>
    </row>
    <row r="388" spans="3:15" x14ac:dyDescent="0.3">
      <c r="C388" s="15">
        <v>0.93</v>
      </c>
      <c r="D388" s="15"/>
      <c r="F388" s="15">
        <v>0.95</v>
      </c>
      <c r="G388" s="15"/>
      <c r="H388" s="15"/>
      <c r="I388">
        <v>0.05</v>
      </c>
      <c r="J388">
        <v>0.94</v>
      </c>
      <c r="M388" s="15">
        <f t="shared" si="21"/>
        <v>-1.374484998692322</v>
      </c>
      <c r="N388" s="71">
        <f t="shared" si="22"/>
        <v>-0.21364094614895932</v>
      </c>
      <c r="O388" s="9"/>
    </row>
    <row r="389" spans="3:15" x14ac:dyDescent="0.3">
      <c r="C389" s="15">
        <v>0.93</v>
      </c>
      <c r="D389" s="15"/>
      <c r="F389" s="15">
        <v>0.95</v>
      </c>
      <c r="G389" s="15"/>
      <c r="H389" s="15"/>
      <c r="I389">
        <v>0.45</v>
      </c>
      <c r="J389">
        <v>0.69</v>
      </c>
      <c r="M389" s="15">
        <f t="shared" si="21"/>
        <v>-0.83163942258950829</v>
      </c>
      <c r="N389" s="71">
        <f t="shared" si="22"/>
        <v>-0.44728545695374317</v>
      </c>
      <c r="O389" s="9"/>
    </row>
    <row r="390" spans="3:15" x14ac:dyDescent="0.3">
      <c r="C390" s="15">
        <v>0.93</v>
      </c>
      <c r="D390" s="15"/>
      <c r="F390" s="15">
        <v>0.95</v>
      </c>
      <c r="G390" s="15"/>
      <c r="H390" s="15"/>
      <c r="I390">
        <v>1.58</v>
      </c>
      <c r="J390">
        <v>1.75</v>
      </c>
      <c r="M390" s="15">
        <f t="shared" si="21"/>
        <v>0.70189932990094073</v>
      </c>
      <c r="N390" s="71">
        <f t="shared" si="22"/>
        <v>0.54336726885854048</v>
      </c>
      <c r="O390" s="9"/>
    </row>
    <row r="391" spans="3:15" x14ac:dyDescent="0.3">
      <c r="C391" s="15">
        <v>0.93</v>
      </c>
      <c r="D391" s="15"/>
      <c r="F391" s="15">
        <v>0.96</v>
      </c>
      <c r="G391" s="15"/>
      <c r="H391" s="15"/>
      <c r="I391">
        <v>0.84</v>
      </c>
      <c r="J391">
        <v>1.1399999999999999</v>
      </c>
      <c r="M391" s="15">
        <f t="shared" si="21"/>
        <v>-0.30236498588926486</v>
      </c>
      <c r="N391" s="71">
        <f t="shared" si="22"/>
        <v>-2.6725337505132264E-2</v>
      </c>
      <c r="O391" s="9"/>
    </row>
    <row r="392" spans="3:15" x14ac:dyDescent="0.3">
      <c r="C392" s="15">
        <v>0.93</v>
      </c>
      <c r="D392" s="15"/>
      <c r="F392" s="15">
        <v>0.96</v>
      </c>
      <c r="G392" s="15"/>
      <c r="H392" s="15"/>
      <c r="I392">
        <v>0.48</v>
      </c>
      <c r="J392">
        <v>1.34</v>
      </c>
      <c r="M392" s="15">
        <f t="shared" ref="M392:M455" si="23">STANDARDIZE(I392,$I$1,$I$2)</f>
        <v>-0.79092600438179717</v>
      </c>
      <c r="N392" s="71">
        <f t="shared" ref="N392:N455" si="24">STANDARDIZE(J392,$J$1,$J$2)</f>
        <v>0.160190271138695</v>
      </c>
      <c r="O392" s="9"/>
    </row>
    <row r="393" spans="3:15" x14ac:dyDescent="0.3">
      <c r="C393" s="15">
        <v>0.94</v>
      </c>
      <c r="D393" s="15"/>
      <c r="F393" s="15">
        <v>0.96</v>
      </c>
      <c r="G393" s="15"/>
      <c r="H393" s="15"/>
      <c r="I393">
        <v>0.78</v>
      </c>
      <c r="J393">
        <v>0.96</v>
      </c>
      <c r="M393" s="15">
        <f t="shared" si="23"/>
        <v>-0.38379182230468684</v>
      </c>
      <c r="N393" s="71">
        <f t="shared" si="24"/>
        <v>-0.19494938528457659</v>
      </c>
      <c r="O393" s="9"/>
    </row>
    <row r="394" spans="3:15" x14ac:dyDescent="0.3">
      <c r="C394" s="15">
        <v>0.94</v>
      </c>
      <c r="D394" s="15"/>
      <c r="F394" s="15">
        <v>0.96</v>
      </c>
      <c r="G394" s="15"/>
      <c r="H394" s="15"/>
      <c r="I394">
        <v>1.41</v>
      </c>
      <c r="J394">
        <v>1.04</v>
      </c>
      <c r="M394" s="15">
        <f t="shared" si="23"/>
        <v>0.47118996005724467</v>
      </c>
      <c r="N394" s="71">
        <f t="shared" si="24"/>
        <v>-0.12018314182704569</v>
      </c>
      <c r="O394" s="9"/>
    </row>
    <row r="395" spans="3:15" x14ac:dyDescent="0.3">
      <c r="C395" s="15">
        <v>0.94</v>
      </c>
      <c r="D395" s="15"/>
      <c r="F395" s="15">
        <v>0.96</v>
      </c>
      <c r="G395" s="15"/>
      <c r="H395" s="15"/>
      <c r="I395">
        <v>0.33</v>
      </c>
      <c r="J395">
        <v>0.96</v>
      </c>
      <c r="M395" s="15">
        <f t="shared" si="23"/>
        <v>-0.99449309542035225</v>
      </c>
      <c r="N395" s="71">
        <f t="shared" si="24"/>
        <v>-0.19494938528457659</v>
      </c>
      <c r="O395" s="9"/>
    </row>
    <row r="396" spans="3:15" x14ac:dyDescent="0.3">
      <c r="C396" s="15">
        <v>0.95</v>
      </c>
      <c r="D396" s="15"/>
      <c r="F396" s="15">
        <v>0.96</v>
      </c>
      <c r="G396" s="15"/>
      <c r="H396" s="15"/>
      <c r="I396">
        <v>0.39</v>
      </c>
      <c r="J396">
        <v>0.37</v>
      </c>
      <c r="M396" s="15">
        <f t="shared" si="23"/>
        <v>-0.91306625900493021</v>
      </c>
      <c r="N396" s="71">
        <f t="shared" si="24"/>
        <v>-0.74635043078386643</v>
      </c>
      <c r="O396" s="9"/>
    </row>
    <row r="397" spans="3:15" x14ac:dyDescent="0.3">
      <c r="C397" s="15">
        <v>0.95</v>
      </c>
      <c r="D397" s="15"/>
      <c r="F397" s="15">
        <v>0.96</v>
      </c>
      <c r="G397" s="15"/>
      <c r="H397" s="15"/>
      <c r="I397">
        <v>2.54</v>
      </c>
      <c r="J397">
        <v>0.98</v>
      </c>
      <c r="M397" s="15">
        <f t="shared" si="23"/>
        <v>2.0047287125476938</v>
      </c>
      <c r="N397" s="71">
        <f t="shared" si="24"/>
        <v>-0.17625782442019386</v>
      </c>
      <c r="O397" s="9"/>
    </row>
    <row r="398" spans="3:15" x14ac:dyDescent="0.3">
      <c r="C398" s="15">
        <v>0.95</v>
      </c>
      <c r="D398" s="15"/>
      <c r="F398" s="15">
        <v>0.96</v>
      </c>
      <c r="G398" s="15"/>
      <c r="H398" s="15"/>
      <c r="I398">
        <v>0.59</v>
      </c>
      <c r="J398">
        <v>1.38</v>
      </c>
      <c r="M398" s="15">
        <f t="shared" si="23"/>
        <v>-0.64164347095352348</v>
      </c>
      <c r="N398" s="71">
        <f t="shared" si="24"/>
        <v>0.19757339286746023</v>
      </c>
      <c r="O398" s="9"/>
    </row>
    <row r="399" spans="3:15" x14ac:dyDescent="0.3">
      <c r="C399" s="15">
        <v>0.95</v>
      </c>
      <c r="D399" s="15"/>
      <c r="F399" s="15">
        <v>0.96</v>
      </c>
      <c r="G399" s="15"/>
      <c r="H399" s="15"/>
      <c r="I399">
        <v>0.18</v>
      </c>
      <c r="J399">
        <v>1.1100000000000001</v>
      </c>
      <c r="M399" s="15">
        <f t="shared" si="23"/>
        <v>-1.1980601864589076</v>
      </c>
      <c r="N399" s="71">
        <f t="shared" si="24"/>
        <v>-5.4762678801706148E-2</v>
      </c>
      <c r="O399" s="9"/>
    </row>
    <row r="400" spans="3:15" x14ac:dyDescent="0.3">
      <c r="C400" s="15">
        <v>0.95</v>
      </c>
      <c r="D400" s="15"/>
      <c r="F400" s="15">
        <v>0.97</v>
      </c>
      <c r="G400" s="15"/>
      <c r="H400" s="15"/>
      <c r="I400">
        <v>0.78</v>
      </c>
      <c r="J400">
        <v>0.53</v>
      </c>
      <c r="M400" s="15">
        <f t="shared" si="23"/>
        <v>-0.38379182230468684</v>
      </c>
      <c r="N400" s="71">
        <f t="shared" si="24"/>
        <v>-0.59681794386880482</v>
      </c>
      <c r="O400" s="9"/>
    </row>
    <row r="401" spans="3:15" x14ac:dyDescent="0.3">
      <c r="C401" s="15">
        <v>0.95</v>
      </c>
      <c r="D401" s="15"/>
      <c r="F401" s="15">
        <v>0.97</v>
      </c>
      <c r="G401" s="15"/>
      <c r="H401" s="15"/>
      <c r="I401">
        <v>2.25</v>
      </c>
      <c r="J401">
        <v>0.57999999999999996</v>
      </c>
      <c r="M401" s="15">
        <f t="shared" si="23"/>
        <v>1.6111656698731536</v>
      </c>
      <c r="N401" s="71">
        <f t="shared" si="24"/>
        <v>-0.55008904170784811</v>
      </c>
      <c r="O401" s="9"/>
    </row>
    <row r="402" spans="3:15" x14ac:dyDescent="0.3">
      <c r="C402" s="15">
        <v>0.95</v>
      </c>
      <c r="D402" s="15"/>
      <c r="F402" s="15">
        <v>0.97</v>
      </c>
      <c r="G402" s="15"/>
      <c r="H402" s="15"/>
      <c r="I402">
        <v>1.1499999999999999</v>
      </c>
      <c r="J402">
        <v>0.55000000000000004</v>
      </c>
      <c r="M402" s="15">
        <f t="shared" si="23"/>
        <v>0.11834033559041574</v>
      </c>
      <c r="N402" s="71">
        <f t="shared" si="24"/>
        <v>-0.5781263830044221</v>
      </c>
      <c r="O402" s="9"/>
    </row>
    <row r="403" spans="3:15" x14ac:dyDescent="0.3">
      <c r="C403" s="15">
        <v>0.95</v>
      </c>
      <c r="D403" s="15"/>
      <c r="F403" s="15">
        <v>0.97</v>
      </c>
      <c r="G403" s="15"/>
      <c r="H403" s="15"/>
      <c r="I403">
        <v>0.93</v>
      </c>
      <c r="J403">
        <v>0.32</v>
      </c>
      <c r="M403" s="15">
        <f t="shared" si="23"/>
        <v>-0.18022473126613164</v>
      </c>
      <c r="N403" s="71">
        <f t="shared" si="24"/>
        <v>-0.79307933294482313</v>
      </c>
      <c r="O403" s="9"/>
    </row>
    <row r="404" spans="3:15" x14ac:dyDescent="0.3">
      <c r="C404" s="15">
        <v>0.95</v>
      </c>
      <c r="D404" s="15"/>
      <c r="F404" s="15">
        <v>0.97</v>
      </c>
      <c r="G404" s="15"/>
      <c r="H404" s="15"/>
      <c r="I404">
        <v>1.17</v>
      </c>
      <c r="J404">
        <v>1</v>
      </c>
      <c r="M404" s="15">
        <f t="shared" si="23"/>
        <v>0.14548261439555643</v>
      </c>
      <c r="N404" s="71">
        <f t="shared" si="24"/>
        <v>-0.15756626355581113</v>
      </c>
      <c r="O404" s="9"/>
    </row>
    <row r="405" spans="3:15" x14ac:dyDescent="0.3">
      <c r="C405" s="15">
        <v>0.95</v>
      </c>
      <c r="D405" s="15"/>
      <c r="F405" s="15">
        <v>0.97</v>
      </c>
      <c r="G405" s="15"/>
      <c r="H405" s="15"/>
      <c r="I405">
        <v>0.84</v>
      </c>
      <c r="J405">
        <v>0.68</v>
      </c>
      <c r="M405" s="15">
        <f t="shared" si="23"/>
        <v>-0.30236498588926486</v>
      </c>
      <c r="N405" s="71">
        <f t="shared" si="24"/>
        <v>-0.45663123738593442</v>
      </c>
      <c r="O405" s="9"/>
    </row>
    <row r="406" spans="3:15" x14ac:dyDescent="0.3">
      <c r="C406" s="15">
        <v>0.95</v>
      </c>
      <c r="D406" s="15"/>
      <c r="F406" s="15">
        <v>0.97</v>
      </c>
      <c r="G406" s="15"/>
      <c r="H406" s="15"/>
      <c r="I406">
        <v>0.67</v>
      </c>
      <c r="J406">
        <v>0.93</v>
      </c>
      <c r="M406" s="15">
        <f t="shared" si="23"/>
        <v>-0.53307435573296058</v>
      </c>
      <c r="N406" s="71">
        <f t="shared" si="24"/>
        <v>-0.22298672658115057</v>
      </c>
      <c r="O406" s="9"/>
    </row>
    <row r="407" spans="3:15" x14ac:dyDescent="0.3">
      <c r="C407" s="15">
        <v>0.96</v>
      </c>
      <c r="D407" s="15"/>
      <c r="F407" s="15">
        <v>0.98</v>
      </c>
      <c r="G407" s="15"/>
      <c r="H407" s="15"/>
      <c r="I407">
        <v>1.45</v>
      </c>
      <c r="J407">
        <v>0.21</v>
      </c>
      <c r="M407" s="15">
        <f t="shared" si="23"/>
        <v>0.52547451766752606</v>
      </c>
      <c r="N407" s="71">
        <f t="shared" si="24"/>
        <v>-0.89588291769892814</v>
      </c>
      <c r="O407" s="9"/>
    </row>
    <row r="408" spans="3:15" x14ac:dyDescent="0.3">
      <c r="C408" s="15">
        <v>0.96</v>
      </c>
      <c r="D408" s="15"/>
      <c r="F408" s="15">
        <v>0.98</v>
      </c>
      <c r="G408" s="15"/>
      <c r="H408" s="15"/>
      <c r="I408">
        <v>0.83</v>
      </c>
      <c r="J408">
        <v>0.98</v>
      </c>
      <c r="M408" s="15">
        <f t="shared" si="23"/>
        <v>-0.31593612529183518</v>
      </c>
      <c r="N408" s="71">
        <f t="shared" si="24"/>
        <v>-0.17625782442019386</v>
      </c>
      <c r="O408" s="9"/>
    </row>
    <row r="409" spans="3:15" x14ac:dyDescent="0.3">
      <c r="C409" s="15">
        <v>0.96</v>
      </c>
      <c r="D409" s="15"/>
      <c r="F409" s="15">
        <v>0.98</v>
      </c>
      <c r="G409" s="15"/>
      <c r="H409" s="15"/>
      <c r="I409">
        <v>0.32</v>
      </c>
      <c r="J409">
        <v>1.38</v>
      </c>
      <c r="M409" s="15">
        <f t="shared" si="23"/>
        <v>-1.0080642348229225</v>
      </c>
      <c r="N409" s="71">
        <f t="shared" si="24"/>
        <v>0.19757339286746023</v>
      </c>
      <c r="O409" s="9"/>
    </row>
    <row r="410" spans="3:15" x14ac:dyDescent="0.3">
      <c r="C410" s="15">
        <v>0.96</v>
      </c>
      <c r="D410" s="15"/>
      <c r="F410" s="15">
        <v>0.98</v>
      </c>
      <c r="G410" s="15"/>
      <c r="H410" s="15"/>
      <c r="I410">
        <v>0.73</v>
      </c>
      <c r="J410">
        <v>1.52</v>
      </c>
      <c r="M410" s="15">
        <f t="shared" si="23"/>
        <v>-0.4516475193175386</v>
      </c>
      <c r="N410" s="71">
        <f t="shared" si="24"/>
        <v>0.32841431891813933</v>
      </c>
      <c r="O410" s="9"/>
    </row>
    <row r="411" spans="3:15" x14ac:dyDescent="0.3">
      <c r="C411" s="15">
        <v>0.96</v>
      </c>
      <c r="D411" s="15"/>
      <c r="F411" s="15">
        <v>0.98</v>
      </c>
      <c r="G411" s="15"/>
      <c r="H411" s="15"/>
      <c r="I411">
        <v>1.32</v>
      </c>
      <c r="J411">
        <v>0.32</v>
      </c>
      <c r="M411" s="15">
        <f t="shared" si="23"/>
        <v>0.34904970543411179</v>
      </c>
      <c r="N411" s="71">
        <f t="shared" si="24"/>
        <v>-0.79307933294482313</v>
      </c>
      <c r="O411" s="9"/>
    </row>
    <row r="412" spans="3:15" x14ac:dyDescent="0.3">
      <c r="C412" s="15">
        <v>0.96</v>
      </c>
      <c r="D412" s="15"/>
      <c r="F412" s="15">
        <v>0.98</v>
      </c>
      <c r="G412" s="15"/>
      <c r="H412" s="15"/>
      <c r="I412">
        <v>0.95</v>
      </c>
      <c r="J412">
        <v>0.94</v>
      </c>
      <c r="M412" s="15">
        <f t="shared" si="23"/>
        <v>-0.15308245246099109</v>
      </c>
      <c r="N412" s="71">
        <f t="shared" si="24"/>
        <v>-0.21364094614895932</v>
      </c>
      <c r="O412" s="9"/>
    </row>
    <row r="413" spans="3:15" x14ac:dyDescent="0.3">
      <c r="C413" s="15">
        <v>0.97</v>
      </c>
      <c r="D413" s="15"/>
      <c r="F413" s="15">
        <v>0.98</v>
      </c>
      <c r="G413" s="15"/>
      <c r="H413" s="15"/>
      <c r="I413">
        <v>0.42</v>
      </c>
      <c r="J413">
        <v>1.52</v>
      </c>
      <c r="M413" s="15">
        <f t="shared" si="23"/>
        <v>-0.87235284079721931</v>
      </c>
      <c r="N413" s="71">
        <f t="shared" si="24"/>
        <v>0.32841431891813933</v>
      </c>
      <c r="O413" s="9"/>
    </row>
    <row r="414" spans="3:15" x14ac:dyDescent="0.3">
      <c r="C414" s="15">
        <v>0.97</v>
      </c>
      <c r="D414" s="15"/>
      <c r="F414" s="15">
        <v>0.98</v>
      </c>
      <c r="G414" s="15"/>
      <c r="H414" s="15"/>
      <c r="I414">
        <v>1.19</v>
      </c>
      <c r="J414">
        <v>0.49</v>
      </c>
      <c r="M414" s="15">
        <f t="shared" si="23"/>
        <v>0.17262489320069715</v>
      </c>
      <c r="N414" s="71">
        <f t="shared" si="24"/>
        <v>-0.63420106559757017</v>
      </c>
      <c r="O414" s="9"/>
    </row>
    <row r="415" spans="3:15" x14ac:dyDescent="0.3">
      <c r="C415" s="15">
        <v>0.97</v>
      </c>
      <c r="D415" s="15"/>
      <c r="F415" s="15">
        <v>0.99</v>
      </c>
      <c r="G415" s="15"/>
      <c r="H415" s="15"/>
      <c r="I415">
        <v>0.78</v>
      </c>
      <c r="J415">
        <v>1.04</v>
      </c>
      <c r="M415" s="15">
        <f t="shared" si="23"/>
        <v>-0.38379182230468684</v>
      </c>
      <c r="N415" s="71">
        <f t="shared" si="24"/>
        <v>-0.12018314182704569</v>
      </c>
      <c r="O415" s="9"/>
    </row>
    <row r="416" spans="3:15" x14ac:dyDescent="0.3">
      <c r="C416" s="15">
        <v>0.97</v>
      </c>
      <c r="D416" s="15"/>
      <c r="F416" s="15">
        <v>0.99</v>
      </c>
      <c r="G416" s="15"/>
      <c r="H416" s="15"/>
      <c r="I416">
        <v>0.52</v>
      </c>
      <c r="J416">
        <v>1.24</v>
      </c>
      <c r="M416" s="15">
        <f t="shared" si="23"/>
        <v>-0.73664144677151577</v>
      </c>
      <c r="N416" s="71">
        <f t="shared" si="24"/>
        <v>6.6732466816781369E-2</v>
      </c>
      <c r="O416" s="9"/>
    </row>
    <row r="417" spans="3:15" x14ac:dyDescent="0.3">
      <c r="C417" s="15">
        <v>0.98</v>
      </c>
      <c r="D417" s="15"/>
      <c r="F417" s="15">
        <v>0.99</v>
      </c>
      <c r="G417" s="15"/>
      <c r="H417" s="15"/>
      <c r="I417">
        <v>0.67</v>
      </c>
      <c r="J417">
        <v>1.17</v>
      </c>
      <c r="M417" s="15">
        <f t="shared" si="23"/>
        <v>-0.53307435573296058</v>
      </c>
      <c r="N417" s="71">
        <f t="shared" si="24"/>
        <v>1.3120037914418239E-3</v>
      </c>
      <c r="O417" s="9"/>
    </row>
    <row r="418" spans="3:15" x14ac:dyDescent="0.3">
      <c r="C418" s="15">
        <v>0.98</v>
      </c>
      <c r="D418" s="15"/>
      <c r="F418" s="15">
        <v>0.99</v>
      </c>
      <c r="G418" s="15"/>
      <c r="H418" s="15"/>
      <c r="I418">
        <v>0.59</v>
      </c>
      <c r="J418">
        <v>0.98</v>
      </c>
      <c r="M418" s="15">
        <f t="shared" si="23"/>
        <v>-0.64164347095352348</v>
      </c>
      <c r="N418" s="71">
        <f t="shared" si="24"/>
        <v>-0.17625782442019386</v>
      </c>
      <c r="O418" s="9"/>
    </row>
    <row r="419" spans="3:15" x14ac:dyDescent="0.3">
      <c r="C419" s="15">
        <v>0.98</v>
      </c>
      <c r="D419" s="15"/>
      <c r="F419" s="15">
        <v>0.99</v>
      </c>
      <c r="G419" s="15"/>
      <c r="H419" s="15"/>
      <c r="I419">
        <v>0.53</v>
      </c>
      <c r="J419">
        <v>2.12</v>
      </c>
      <c r="M419" s="15">
        <f t="shared" si="23"/>
        <v>-0.7230703073689454</v>
      </c>
      <c r="N419" s="71">
        <f t="shared" si="24"/>
        <v>0.88916114484962061</v>
      </c>
      <c r="O419" s="9"/>
    </row>
    <row r="420" spans="3:15" x14ac:dyDescent="0.3">
      <c r="C420" s="15">
        <v>0.98</v>
      </c>
      <c r="D420" s="15"/>
      <c r="F420" s="15">
        <v>0.99</v>
      </c>
      <c r="G420" s="15"/>
      <c r="H420" s="15"/>
      <c r="I420">
        <v>3.76</v>
      </c>
      <c r="J420">
        <v>1.39</v>
      </c>
      <c r="M420" s="15">
        <f t="shared" si="23"/>
        <v>3.6604077196612748</v>
      </c>
      <c r="N420" s="71">
        <f t="shared" si="24"/>
        <v>0.20691917329965159</v>
      </c>
      <c r="O420" s="9"/>
    </row>
    <row r="421" spans="3:15" x14ac:dyDescent="0.3">
      <c r="C421" s="15">
        <v>0.98</v>
      </c>
      <c r="D421" s="15"/>
      <c r="F421" s="15">
        <v>0.99</v>
      </c>
      <c r="G421" s="15"/>
      <c r="H421" s="15"/>
      <c r="I421">
        <v>2.12</v>
      </c>
      <c r="J421">
        <v>0.82</v>
      </c>
      <c r="M421" s="15">
        <f t="shared" si="23"/>
        <v>1.4347408576397394</v>
      </c>
      <c r="N421" s="71">
        <f t="shared" si="24"/>
        <v>-0.32579031133525554</v>
      </c>
      <c r="O421" s="9"/>
    </row>
    <row r="422" spans="3:15" x14ac:dyDescent="0.3">
      <c r="C422" s="15">
        <v>0.98</v>
      </c>
      <c r="D422" s="15"/>
      <c r="F422" s="15">
        <v>0.99</v>
      </c>
      <c r="G422" s="15"/>
      <c r="H422" s="15"/>
      <c r="I422">
        <v>0.19</v>
      </c>
      <c r="J422">
        <v>1.17</v>
      </c>
      <c r="M422" s="15">
        <f t="shared" si="23"/>
        <v>-1.1844890470563372</v>
      </c>
      <c r="N422" s="71">
        <f t="shared" si="24"/>
        <v>1.3120037914418239E-3</v>
      </c>
      <c r="O422" s="9"/>
    </row>
    <row r="423" spans="3:15" x14ac:dyDescent="0.3">
      <c r="C423" s="15">
        <v>0.98</v>
      </c>
      <c r="D423" s="15"/>
      <c r="F423" s="15">
        <v>0.99</v>
      </c>
      <c r="G423" s="15"/>
      <c r="H423" s="15"/>
      <c r="I423">
        <v>1.81</v>
      </c>
      <c r="J423">
        <v>1.23</v>
      </c>
      <c r="M423" s="15">
        <f t="shared" si="23"/>
        <v>1.0140355361600586</v>
      </c>
      <c r="N423" s="71">
        <f t="shared" si="24"/>
        <v>5.7386686384589998E-2</v>
      </c>
      <c r="O423" s="9"/>
    </row>
    <row r="424" spans="3:15" x14ac:dyDescent="0.3">
      <c r="C424" s="15">
        <v>0.98</v>
      </c>
      <c r="D424" s="15"/>
      <c r="F424" s="15">
        <v>0.99</v>
      </c>
      <c r="G424" s="15"/>
      <c r="H424" s="15"/>
      <c r="I424">
        <v>0.34</v>
      </c>
      <c r="J424">
        <v>0.95</v>
      </c>
      <c r="M424" s="15">
        <f t="shared" si="23"/>
        <v>-0.98092195601778187</v>
      </c>
      <c r="N424" s="71">
        <f t="shared" si="24"/>
        <v>-0.20429516571676795</v>
      </c>
      <c r="O424" s="9"/>
    </row>
    <row r="425" spans="3:15" x14ac:dyDescent="0.3">
      <c r="C425" s="15">
        <v>0.99</v>
      </c>
      <c r="D425" s="15"/>
      <c r="F425" s="15">
        <v>0.99</v>
      </c>
      <c r="G425" s="15"/>
      <c r="H425" s="15"/>
      <c r="I425">
        <v>0.7</v>
      </c>
      <c r="J425">
        <v>1.07</v>
      </c>
      <c r="M425" s="15">
        <f t="shared" si="23"/>
        <v>-0.49236093752524968</v>
      </c>
      <c r="N425" s="71">
        <f t="shared" si="24"/>
        <v>-9.2145800530471597E-2</v>
      </c>
      <c r="O425" s="9"/>
    </row>
    <row r="426" spans="3:15" x14ac:dyDescent="0.3">
      <c r="C426" s="15">
        <v>0.99</v>
      </c>
      <c r="D426" s="15"/>
      <c r="F426" s="15">
        <v>1</v>
      </c>
      <c r="G426" s="15"/>
      <c r="H426" s="15"/>
      <c r="I426">
        <v>0.52</v>
      </c>
      <c r="J426">
        <v>0.5</v>
      </c>
      <c r="M426" s="15">
        <f t="shared" si="23"/>
        <v>-0.73664144677151577</v>
      </c>
      <c r="N426" s="71">
        <f t="shared" si="24"/>
        <v>-0.6248552851653788</v>
      </c>
      <c r="O426" s="9"/>
    </row>
    <row r="427" spans="3:15" x14ac:dyDescent="0.3">
      <c r="C427" s="15">
        <v>0.99</v>
      </c>
      <c r="D427" s="15"/>
      <c r="F427" s="15">
        <v>1</v>
      </c>
      <c r="G427" s="15"/>
      <c r="H427" s="15"/>
      <c r="I427">
        <v>0.59</v>
      </c>
      <c r="J427">
        <v>1.07</v>
      </c>
      <c r="M427" s="15">
        <f t="shared" si="23"/>
        <v>-0.64164347095352348</v>
      </c>
      <c r="N427" s="71">
        <f t="shared" si="24"/>
        <v>-9.2145800530471597E-2</v>
      </c>
      <c r="O427" s="9"/>
    </row>
    <row r="428" spans="3:15" x14ac:dyDescent="0.3">
      <c r="C428" s="15">
        <v>1</v>
      </c>
      <c r="D428" s="15"/>
      <c r="F428" s="15">
        <v>1</v>
      </c>
      <c r="G428" s="15"/>
      <c r="H428" s="15"/>
      <c r="I428">
        <v>0.77</v>
      </c>
      <c r="J428">
        <v>1.36</v>
      </c>
      <c r="M428" s="15">
        <f t="shared" si="23"/>
        <v>-0.39736296170725716</v>
      </c>
      <c r="N428" s="71">
        <f t="shared" si="24"/>
        <v>0.17888183200307772</v>
      </c>
      <c r="O428" s="9"/>
    </row>
    <row r="429" spans="3:15" x14ac:dyDescent="0.3">
      <c r="C429" s="15">
        <v>1</v>
      </c>
      <c r="D429" s="15"/>
      <c r="F429" s="15">
        <v>1</v>
      </c>
      <c r="G429" s="15"/>
      <c r="H429" s="15"/>
      <c r="I429">
        <v>1.1599999999999999</v>
      </c>
      <c r="J429">
        <v>1.24</v>
      </c>
      <c r="M429" s="15">
        <f t="shared" si="23"/>
        <v>0.13191147499298608</v>
      </c>
      <c r="N429" s="71">
        <f t="shared" si="24"/>
        <v>6.6732466816781369E-2</v>
      </c>
      <c r="O429" s="9"/>
    </row>
    <row r="430" spans="3:15" x14ac:dyDescent="0.3">
      <c r="C430" s="15">
        <v>1</v>
      </c>
      <c r="D430" s="15"/>
      <c r="F430" s="15">
        <v>1</v>
      </c>
      <c r="G430" s="15"/>
      <c r="H430" s="15"/>
      <c r="I430">
        <v>0.22</v>
      </c>
      <c r="J430">
        <v>0.92</v>
      </c>
      <c r="M430" s="15">
        <f t="shared" si="23"/>
        <v>-1.143775628848626</v>
      </c>
      <c r="N430" s="71">
        <f t="shared" si="24"/>
        <v>-0.23233250701334193</v>
      </c>
      <c r="O430" s="9"/>
    </row>
    <row r="431" spans="3:15" x14ac:dyDescent="0.3">
      <c r="C431" s="15">
        <v>1</v>
      </c>
      <c r="D431" s="15"/>
      <c r="F431" s="15">
        <v>1.01</v>
      </c>
      <c r="G431" s="15"/>
      <c r="H431" s="15"/>
      <c r="I431">
        <v>0.89</v>
      </c>
      <c r="J431">
        <v>0.62</v>
      </c>
      <c r="M431" s="15">
        <f t="shared" si="23"/>
        <v>-0.23450928887641306</v>
      </c>
      <c r="N431" s="71">
        <f t="shared" si="24"/>
        <v>-0.51270591997908266</v>
      </c>
      <c r="O431" s="9"/>
    </row>
    <row r="432" spans="3:15" x14ac:dyDescent="0.3">
      <c r="C432" s="15">
        <v>1</v>
      </c>
      <c r="D432" s="15"/>
      <c r="F432" s="15">
        <v>1.01</v>
      </c>
      <c r="G432" s="15"/>
      <c r="H432" s="15"/>
      <c r="I432">
        <v>1.24</v>
      </c>
      <c r="J432">
        <v>0.66</v>
      </c>
      <c r="M432" s="15">
        <f t="shared" si="23"/>
        <v>0.24048059021354892</v>
      </c>
      <c r="N432" s="71">
        <f t="shared" si="24"/>
        <v>-0.47532279825031715</v>
      </c>
      <c r="O432" s="9"/>
    </row>
    <row r="433" spans="3:15" x14ac:dyDescent="0.3">
      <c r="C433" s="15">
        <v>1.01</v>
      </c>
      <c r="D433" s="15"/>
      <c r="F433" s="15">
        <v>1.01</v>
      </c>
      <c r="G433" s="15"/>
      <c r="H433" s="15"/>
      <c r="I433">
        <v>0.5</v>
      </c>
      <c r="J433">
        <v>0.63</v>
      </c>
      <c r="M433" s="15">
        <f t="shared" si="23"/>
        <v>-0.76378372557665652</v>
      </c>
      <c r="N433" s="71">
        <f t="shared" si="24"/>
        <v>-0.50336013954689129</v>
      </c>
      <c r="O433" s="9"/>
    </row>
    <row r="434" spans="3:15" x14ac:dyDescent="0.3">
      <c r="C434" s="15">
        <v>1.01</v>
      </c>
      <c r="D434" s="15"/>
      <c r="F434" s="15">
        <v>1.01</v>
      </c>
      <c r="G434" s="15"/>
      <c r="H434" s="15"/>
      <c r="I434">
        <v>0.97</v>
      </c>
      <c r="J434">
        <v>0.57999999999999996</v>
      </c>
      <c r="M434" s="15">
        <f t="shared" si="23"/>
        <v>-0.12594017365585036</v>
      </c>
      <c r="N434" s="71">
        <f t="shared" si="24"/>
        <v>-0.55008904170784811</v>
      </c>
      <c r="O434" s="9"/>
    </row>
    <row r="435" spans="3:15" x14ac:dyDescent="0.3">
      <c r="C435" s="15">
        <v>1.01</v>
      </c>
      <c r="D435" s="15"/>
      <c r="F435" s="15">
        <v>1.01</v>
      </c>
      <c r="G435" s="15"/>
      <c r="H435" s="15"/>
      <c r="I435">
        <v>0.18</v>
      </c>
      <c r="J435">
        <v>1.05</v>
      </c>
      <c r="M435" s="15">
        <f t="shared" si="23"/>
        <v>-1.1980601864589076</v>
      </c>
      <c r="N435" s="71">
        <f t="shared" si="24"/>
        <v>-0.11083736139485433</v>
      </c>
      <c r="O435" s="9"/>
    </row>
    <row r="436" spans="3:15" x14ac:dyDescent="0.3">
      <c r="C436" s="15">
        <v>1.01</v>
      </c>
      <c r="D436" s="15"/>
      <c r="F436" s="15">
        <v>1.01</v>
      </c>
      <c r="G436" s="15"/>
      <c r="H436" s="15"/>
      <c r="I436">
        <v>0.97</v>
      </c>
      <c r="J436">
        <v>0.56999999999999995</v>
      </c>
      <c r="M436" s="15">
        <f t="shared" si="23"/>
        <v>-0.12594017365585036</v>
      </c>
      <c r="N436" s="71">
        <f t="shared" si="24"/>
        <v>-0.55943482214003937</v>
      </c>
      <c r="O436" s="9"/>
    </row>
    <row r="437" spans="3:15" x14ac:dyDescent="0.3">
      <c r="C437" s="15">
        <v>1.02</v>
      </c>
      <c r="D437" s="15"/>
      <c r="F437" s="15">
        <v>1.02</v>
      </c>
      <c r="G437" s="15"/>
      <c r="H437" s="15"/>
      <c r="I437">
        <v>0.69</v>
      </c>
      <c r="J437">
        <v>0.68</v>
      </c>
      <c r="M437" s="15">
        <f t="shared" si="23"/>
        <v>-0.50593207692782005</v>
      </c>
      <c r="N437" s="71">
        <f t="shared" si="24"/>
        <v>-0.45663123738593442</v>
      </c>
      <c r="O437" s="9"/>
    </row>
    <row r="438" spans="3:15" x14ac:dyDescent="0.3">
      <c r="C438" s="15">
        <v>1.02</v>
      </c>
      <c r="D438" s="15"/>
      <c r="F438" s="15">
        <v>1.02</v>
      </c>
      <c r="G438" s="15"/>
      <c r="H438" s="15"/>
      <c r="I438">
        <v>0.61</v>
      </c>
      <c r="J438">
        <v>1</v>
      </c>
      <c r="M438" s="15">
        <f t="shared" si="23"/>
        <v>-0.61450119214838272</v>
      </c>
      <c r="N438" s="71">
        <f t="shared" si="24"/>
        <v>-0.15756626355581113</v>
      </c>
      <c r="O438" s="9"/>
    </row>
    <row r="439" spans="3:15" x14ac:dyDescent="0.3">
      <c r="C439" s="15">
        <v>1.03</v>
      </c>
      <c r="D439" s="15"/>
      <c r="F439" s="15">
        <v>1.02</v>
      </c>
      <c r="G439" s="15"/>
      <c r="H439" s="15"/>
      <c r="I439">
        <v>1.61</v>
      </c>
      <c r="J439">
        <v>1.01</v>
      </c>
      <c r="M439" s="15">
        <f t="shared" si="23"/>
        <v>0.74261274810865174</v>
      </c>
      <c r="N439" s="71">
        <f t="shared" si="24"/>
        <v>-0.14822048312361977</v>
      </c>
      <c r="O439" s="9"/>
    </row>
    <row r="440" spans="3:15" x14ac:dyDescent="0.3">
      <c r="C440" s="15">
        <v>1.03</v>
      </c>
      <c r="D440" s="15"/>
      <c r="F440" s="15">
        <v>1.02</v>
      </c>
      <c r="G440" s="15"/>
      <c r="H440" s="15"/>
      <c r="I440">
        <v>0.52</v>
      </c>
      <c r="J440">
        <v>1.96</v>
      </c>
      <c r="M440" s="15">
        <f t="shared" si="23"/>
        <v>-0.73664144677151577</v>
      </c>
      <c r="N440" s="71">
        <f t="shared" si="24"/>
        <v>0.7396286579345589</v>
      </c>
      <c r="O440" s="9"/>
    </row>
    <row r="441" spans="3:15" x14ac:dyDescent="0.3">
      <c r="C441" s="15">
        <v>1.03</v>
      </c>
      <c r="D441" s="15"/>
      <c r="F441" s="15">
        <v>1.02</v>
      </c>
      <c r="G441" s="15"/>
      <c r="H441" s="15"/>
      <c r="I441">
        <v>2.82</v>
      </c>
      <c r="J441">
        <v>1.1599999999999999</v>
      </c>
      <c r="M441" s="15">
        <f t="shared" si="23"/>
        <v>2.384720615819663</v>
      </c>
      <c r="N441" s="71">
        <f t="shared" si="24"/>
        <v>-8.0337766407495379E-3</v>
      </c>
      <c r="O441" s="9"/>
    </row>
    <row r="442" spans="3:15" x14ac:dyDescent="0.3">
      <c r="C442" s="15">
        <v>1.03</v>
      </c>
      <c r="D442" s="15"/>
      <c r="F442" s="15">
        <v>1.03</v>
      </c>
      <c r="G442" s="15"/>
      <c r="H442" s="15"/>
      <c r="I442">
        <v>0.7</v>
      </c>
      <c r="J442">
        <v>0.74</v>
      </c>
      <c r="M442" s="15">
        <f t="shared" si="23"/>
        <v>-0.49236093752524968</v>
      </c>
      <c r="N442" s="71">
        <f t="shared" si="24"/>
        <v>-0.40055655479278635</v>
      </c>
      <c r="O442" s="9"/>
    </row>
    <row r="443" spans="3:15" x14ac:dyDescent="0.3">
      <c r="C443" s="15">
        <v>1.03</v>
      </c>
      <c r="D443" s="15"/>
      <c r="F443" s="15">
        <v>1.03</v>
      </c>
      <c r="G443" s="15"/>
      <c r="H443" s="15"/>
      <c r="I443">
        <v>2.91</v>
      </c>
      <c r="J443">
        <v>1.42</v>
      </c>
      <c r="M443" s="15">
        <f t="shared" si="23"/>
        <v>2.5068608704427966</v>
      </c>
      <c r="N443" s="71">
        <f t="shared" si="24"/>
        <v>0.23495651459622569</v>
      </c>
      <c r="O443" s="9"/>
    </row>
    <row r="444" spans="3:15" x14ac:dyDescent="0.3">
      <c r="C444" s="15">
        <v>1.03</v>
      </c>
      <c r="D444" s="15"/>
      <c r="F444" s="15">
        <v>1.03</v>
      </c>
      <c r="G444" s="15"/>
      <c r="H444" s="15"/>
      <c r="I444">
        <v>0.98</v>
      </c>
      <c r="J444">
        <v>0.56000000000000005</v>
      </c>
      <c r="M444" s="15">
        <f t="shared" si="23"/>
        <v>-0.11236903425328001</v>
      </c>
      <c r="N444" s="71">
        <f t="shared" si="24"/>
        <v>-0.56878060257223073</v>
      </c>
      <c r="O444" s="9"/>
    </row>
    <row r="445" spans="3:15" x14ac:dyDescent="0.3">
      <c r="C445" s="15">
        <v>1.03</v>
      </c>
      <c r="D445" s="15"/>
      <c r="F445" s="15">
        <v>1.03</v>
      </c>
      <c r="G445" s="15"/>
      <c r="H445" s="15"/>
      <c r="I445">
        <v>1.31</v>
      </c>
      <c r="J445">
        <v>1.1200000000000001</v>
      </c>
      <c r="M445" s="15">
        <f t="shared" si="23"/>
        <v>0.33547856603154141</v>
      </c>
      <c r="N445" s="71">
        <f t="shared" si="24"/>
        <v>-4.5416898369514784E-2</v>
      </c>
      <c r="O445" s="9"/>
    </row>
    <row r="446" spans="3:15" x14ac:dyDescent="0.3">
      <c r="C446" s="15">
        <v>1.03</v>
      </c>
      <c r="D446" s="15"/>
      <c r="F446" s="15">
        <v>1.03</v>
      </c>
      <c r="G446" s="15"/>
      <c r="H446" s="15"/>
      <c r="I446">
        <v>0.91</v>
      </c>
      <c r="J446">
        <v>2.38</v>
      </c>
      <c r="M446" s="15">
        <f t="shared" si="23"/>
        <v>-0.20736701007127237</v>
      </c>
      <c r="N446" s="71">
        <f t="shared" si="24"/>
        <v>1.1321514360865956</v>
      </c>
      <c r="O446" s="9"/>
    </row>
    <row r="447" spans="3:15" x14ac:dyDescent="0.3">
      <c r="C447" s="15">
        <v>1.03</v>
      </c>
      <c r="D447" s="15"/>
      <c r="F447" s="15">
        <v>1.04</v>
      </c>
      <c r="G447" s="15"/>
      <c r="H447" s="15"/>
      <c r="I447">
        <v>1.92</v>
      </c>
      <c r="J447">
        <v>1.24</v>
      </c>
      <c r="M447" s="15">
        <f t="shared" si="23"/>
        <v>1.1633180695883323</v>
      </c>
      <c r="N447" s="71">
        <f t="shared" si="24"/>
        <v>6.6732466816781369E-2</v>
      </c>
      <c r="O447" s="9"/>
    </row>
    <row r="448" spans="3:15" x14ac:dyDescent="0.3">
      <c r="C448" s="15">
        <v>1.04</v>
      </c>
      <c r="D448" s="15"/>
      <c r="F448" s="15">
        <v>1.04</v>
      </c>
      <c r="G448" s="15"/>
      <c r="H448" s="15"/>
      <c r="I448">
        <v>2.64</v>
      </c>
      <c r="J448">
        <v>0.55000000000000004</v>
      </c>
      <c r="M448" s="15">
        <f t="shared" si="23"/>
        <v>2.1404401065733971</v>
      </c>
      <c r="N448" s="71">
        <f t="shared" si="24"/>
        <v>-0.5781263830044221</v>
      </c>
      <c r="O448" s="9"/>
    </row>
    <row r="449" spans="3:15" x14ac:dyDescent="0.3">
      <c r="C449" s="15">
        <v>1.04</v>
      </c>
      <c r="D449" s="15"/>
      <c r="F449" s="15">
        <v>1.04</v>
      </c>
      <c r="G449" s="15"/>
      <c r="H449" s="15"/>
      <c r="I449">
        <v>0.78</v>
      </c>
      <c r="J449">
        <v>0.56000000000000005</v>
      </c>
      <c r="M449" s="15">
        <f t="shared" si="23"/>
        <v>-0.38379182230468684</v>
      </c>
      <c r="N449" s="71">
        <f t="shared" si="24"/>
        <v>-0.56878060257223073</v>
      </c>
      <c r="O449" s="9"/>
    </row>
    <row r="450" spans="3:15" x14ac:dyDescent="0.3">
      <c r="C450" s="15">
        <v>1.04</v>
      </c>
      <c r="D450" s="15"/>
      <c r="F450" s="15">
        <v>1.04</v>
      </c>
      <c r="G450" s="15"/>
      <c r="H450" s="15"/>
      <c r="I450">
        <v>0.76</v>
      </c>
      <c r="J450">
        <v>0.53</v>
      </c>
      <c r="M450" s="15">
        <f t="shared" si="23"/>
        <v>-0.41093410110982753</v>
      </c>
      <c r="N450" s="71">
        <f t="shared" si="24"/>
        <v>-0.59681794386880482</v>
      </c>
      <c r="O450" s="9"/>
    </row>
    <row r="451" spans="3:15" x14ac:dyDescent="0.3">
      <c r="C451" s="15">
        <v>1.04</v>
      </c>
      <c r="D451" s="15"/>
      <c r="F451" s="15">
        <v>1.04</v>
      </c>
      <c r="G451" s="15"/>
      <c r="H451" s="15"/>
      <c r="I451">
        <v>3.33</v>
      </c>
      <c r="J451">
        <v>1.35</v>
      </c>
      <c r="M451" s="15">
        <f t="shared" si="23"/>
        <v>3.0768487253507506</v>
      </c>
      <c r="N451" s="71">
        <f t="shared" si="24"/>
        <v>0.16953605157088636</v>
      </c>
      <c r="O451" s="9"/>
    </row>
    <row r="452" spans="3:15" x14ac:dyDescent="0.3">
      <c r="C452" s="15">
        <v>1.04</v>
      </c>
      <c r="D452" s="15"/>
      <c r="F452" s="15">
        <v>1.04</v>
      </c>
      <c r="G452" s="15"/>
      <c r="H452" s="15"/>
      <c r="I452">
        <v>0.84</v>
      </c>
      <c r="J452">
        <v>0.73</v>
      </c>
      <c r="M452" s="15">
        <f t="shared" si="23"/>
        <v>-0.30236498588926486</v>
      </c>
      <c r="N452" s="71">
        <f t="shared" si="24"/>
        <v>-0.40990233522497771</v>
      </c>
      <c r="O452" s="9"/>
    </row>
    <row r="453" spans="3:15" x14ac:dyDescent="0.3">
      <c r="C453" s="15">
        <v>1.04</v>
      </c>
      <c r="D453" s="15"/>
      <c r="F453" s="15">
        <v>1.04</v>
      </c>
      <c r="G453" s="15"/>
      <c r="H453" s="15"/>
      <c r="I453">
        <v>3.14</v>
      </c>
      <c r="J453">
        <v>1.06</v>
      </c>
      <c r="M453" s="15">
        <f t="shared" si="23"/>
        <v>2.8189970767019146</v>
      </c>
      <c r="N453" s="71">
        <f t="shared" si="24"/>
        <v>-0.10149158096266296</v>
      </c>
      <c r="O453" s="9"/>
    </row>
    <row r="454" spans="3:15" x14ac:dyDescent="0.3">
      <c r="C454" s="15">
        <v>1.05</v>
      </c>
      <c r="D454" s="15"/>
      <c r="F454" s="15">
        <v>1.04</v>
      </c>
      <c r="G454" s="15"/>
      <c r="H454" s="15"/>
      <c r="I454">
        <v>0.69</v>
      </c>
      <c r="J454">
        <v>1.08</v>
      </c>
      <c r="M454" s="15">
        <f t="shared" si="23"/>
        <v>-0.50593207692782005</v>
      </c>
      <c r="N454" s="71">
        <f t="shared" si="24"/>
        <v>-8.2800020098280233E-2</v>
      </c>
      <c r="O454" s="9"/>
    </row>
    <row r="455" spans="3:15" x14ac:dyDescent="0.3">
      <c r="C455" s="15">
        <v>1.06</v>
      </c>
      <c r="D455" s="15"/>
      <c r="F455" s="15">
        <v>1.04</v>
      </c>
      <c r="G455" s="15"/>
      <c r="H455" s="15"/>
      <c r="I455">
        <v>0.85</v>
      </c>
      <c r="J455">
        <v>1.06</v>
      </c>
      <c r="M455" s="15">
        <f t="shared" si="23"/>
        <v>-0.28879384648669448</v>
      </c>
      <c r="N455" s="71">
        <f t="shared" si="24"/>
        <v>-0.10149158096266296</v>
      </c>
      <c r="O455" s="9"/>
    </row>
    <row r="456" spans="3:15" x14ac:dyDescent="0.3">
      <c r="C456" s="15">
        <v>1.06</v>
      </c>
      <c r="D456" s="15"/>
      <c r="F456" s="15">
        <v>1.05</v>
      </c>
      <c r="G456" s="15"/>
      <c r="H456" s="15"/>
      <c r="I456">
        <v>1.32</v>
      </c>
      <c r="J456">
        <v>0.88</v>
      </c>
      <c r="M456" s="15">
        <f t="shared" ref="M456:M519" si="25">STANDARDIZE(I456,$I$1,$I$2)</f>
        <v>0.34904970543411179</v>
      </c>
      <c r="N456" s="71">
        <f t="shared" ref="N456:N519" si="26">STANDARDIZE(J456,$J$1,$J$2)</f>
        <v>-0.26971562874210736</v>
      </c>
      <c r="O456" s="9"/>
    </row>
    <row r="457" spans="3:15" x14ac:dyDescent="0.3">
      <c r="C457" s="15">
        <v>1.06</v>
      </c>
      <c r="D457" s="15"/>
      <c r="F457" s="15">
        <v>1.05</v>
      </c>
      <c r="G457" s="15"/>
      <c r="H457" s="15"/>
      <c r="I457">
        <v>0.52</v>
      </c>
      <c r="J457">
        <v>3.13</v>
      </c>
      <c r="M457" s="15">
        <f t="shared" si="25"/>
        <v>-0.73664144677151577</v>
      </c>
      <c r="N457" s="71">
        <f t="shared" si="26"/>
        <v>1.8330849685009472</v>
      </c>
      <c r="O457" s="9"/>
    </row>
    <row r="458" spans="3:15" x14ac:dyDescent="0.3">
      <c r="C458" s="15">
        <v>1.06</v>
      </c>
      <c r="D458" s="15"/>
      <c r="F458" s="15">
        <v>1.05</v>
      </c>
      <c r="G458" s="15"/>
      <c r="H458" s="15"/>
      <c r="I458">
        <v>1.96</v>
      </c>
      <c r="J458">
        <v>1.28</v>
      </c>
      <c r="M458" s="15">
        <f t="shared" si="25"/>
        <v>1.2176026271986136</v>
      </c>
      <c r="N458" s="71">
        <f t="shared" si="26"/>
        <v>0.10411558854554681</v>
      </c>
      <c r="O458" s="9"/>
    </row>
    <row r="459" spans="3:15" x14ac:dyDescent="0.3">
      <c r="C459" s="15">
        <v>1.06</v>
      </c>
      <c r="D459" s="15"/>
      <c r="F459" s="15">
        <v>1.05</v>
      </c>
      <c r="G459" s="15"/>
      <c r="H459" s="15"/>
      <c r="I459">
        <v>1.1000000000000001</v>
      </c>
      <c r="J459">
        <v>2.71</v>
      </c>
      <c r="M459" s="15">
        <f t="shared" si="25"/>
        <v>5.0484638577564252E-2</v>
      </c>
      <c r="N459" s="71">
        <f t="shared" si="26"/>
        <v>1.4405621903489105</v>
      </c>
      <c r="O459" s="9"/>
    </row>
    <row r="460" spans="3:15" x14ac:dyDescent="0.3">
      <c r="C460" s="15">
        <v>1.06</v>
      </c>
      <c r="D460" s="15"/>
      <c r="F460" s="15">
        <v>1.05</v>
      </c>
      <c r="G460" s="15"/>
      <c r="H460" s="15"/>
      <c r="I460">
        <v>0.42</v>
      </c>
      <c r="J460">
        <v>0.7</v>
      </c>
      <c r="M460" s="15">
        <f t="shared" si="25"/>
        <v>-0.87235284079721931</v>
      </c>
      <c r="N460" s="71">
        <f t="shared" si="26"/>
        <v>-0.4379396765215518</v>
      </c>
      <c r="O460" s="9"/>
    </row>
    <row r="461" spans="3:15" x14ac:dyDescent="0.3">
      <c r="C461" s="15">
        <v>1.06</v>
      </c>
      <c r="D461" s="15"/>
      <c r="F461" s="15">
        <v>1.06</v>
      </c>
      <c r="G461" s="15"/>
      <c r="H461" s="15"/>
      <c r="I461">
        <v>0.26</v>
      </c>
      <c r="J461">
        <v>0.84</v>
      </c>
      <c r="M461" s="15">
        <f t="shared" si="25"/>
        <v>-1.0894910712383448</v>
      </c>
      <c r="N461" s="71">
        <f t="shared" si="26"/>
        <v>-0.30709875047087282</v>
      </c>
      <c r="O461" s="9"/>
    </row>
    <row r="462" spans="3:15" x14ac:dyDescent="0.3">
      <c r="C462" s="15">
        <v>1.07</v>
      </c>
      <c r="D462" s="15"/>
      <c r="F462" s="15">
        <v>1.06</v>
      </c>
      <c r="G462" s="15"/>
      <c r="H462" s="15"/>
      <c r="I462">
        <v>1.07</v>
      </c>
      <c r="J462">
        <v>0.14000000000000001</v>
      </c>
      <c r="M462" s="15">
        <f t="shared" si="25"/>
        <v>9.7712203698531869E-3</v>
      </c>
      <c r="N462" s="71">
        <f t="shared" si="26"/>
        <v>-0.96130338072426769</v>
      </c>
      <c r="O462" s="9"/>
    </row>
    <row r="463" spans="3:15" x14ac:dyDescent="0.3">
      <c r="C463" s="15">
        <v>1.07</v>
      </c>
      <c r="D463" s="15"/>
      <c r="F463" s="15">
        <v>1.06</v>
      </c>
      <c r="G463" s="15"/>
      <c r="H463" s="15"/>
      <c r="I463">
        <v>2.12</v>
      </c>
      <c r="J463">
        <v>0.68</v>
      </c>
      <c r="M463" s="15">
        <f t="shared" si="25"/>
        <v>1.4347408576397394</v>
      </c>
      <c r="N463" s="71">
        <f t="shared" si="26"/>
        <v>-0.45663123738593442</v>
      </c>
      <c r="O463" s="9"/>
    </row>
    <row r="464" spans="3:15" x14ac:dyDescent="0.3">
      <c r="C464" s="15">
        <v>1.07</v>
      </c>
      <c r="D464" s="15"/>
      <c r="F464" s="15">
        <v>1.06</v>
      </c>
      <c r="G464" s="15"/>
      <c r="H464" s="15"/>
      <c r="I464">
        <v>1.06</v>
      </c>
      <c r="J464">
        <v>0.93</v>
      </c>
      <c r="M464" s="15">
        <f t="shared" si="25"/>
        <v>-3.7999190327171685E-3</v>
      </c>
      <c r="N464" s="71">
        <f t="shared" si="26"/>
        <v>-0.22298672658115057</v>
      </c>
      <c r="O464" s="9"/>
    </row>
    <row r="465" spans="3:15" x14ac:dyDescent="0.3">
      <c r="C465" s="15">
        <v>1.07</v>
      </c>
      <c r="D465" s="15"/>
      <c r="F465" s="15">
        <v>1.06</v>
      </c>
      <c r="G465" s="15"/>
      <c r="H465" s="15"/>
      <c r="I465">
        <v>0.93</v>
      </c>
      <c r="J465">
        <v>1.26</v>
      </c>
      <c r="M465" s="15">
        <f t="shared" si="25"/>
        <v>-0.18022473126613164</v>
      </c>
      <c r="N465" s="71">
        <f t="shared" si="26"/>
        <v>8.5424027681164083E-2</v>
      </c>
      <c r="O465" s="9"/>
    </row>
    <row r="466" spans="3:15" x14ac:dyDescent="0.3">
      <c r="C466" s="15">
        <v>1.07</v>
      </c>
      <c r="D466" s="15"/>
      <c r="F466" s="15">
        <v>1.06</v>
      </c>
      <c r="G466" s="15"/>
      <c r="H466" s="15"/>
      <c r="I466">
        <v>1.41</v>
      </c>
      <c r="J466">
        <v>0.69</v>
      </c>
      <c r="M466" s="15">
        <f t="shared" si="25"/>
        <v>0.47118996005724467</v>
      </c>
      <c r="N466" s="71">
        <f t="shared" si="26"/>
        <v>-0.44728545695374317</v>
      </c>
      <c r="O466" s="9"/>
    </row>
    <row r="467" spans="3:15" x14ac:dyDescent="0.3">
      <c r="C467" s="15">
        <v>1.08</v>
      </c>
      <c r="D467" s="15"/>
      <c r="F467" s="15">
        <v>1.06</v>
      </c>
      <c r="G467" s="15"/>
      <c r="H467" s="15"/>
      <c r="I467">
        <v>1.33</v>
      </c>
      <c r="J467">
        <v>0.82</v>
      </c>
      <c r="M467" s="15">
        <f t="shared" si="25"/>
        <v>0.36262084483668211</v>
      </c>
      <c r="N467" s="71">
        <f t="shared" si="26"/>
        <v>-0.32579031133525554</v>
      </c>
      <c r="O467" s="9"/>
    </row>
    <row r="468" spans="3:15" x14ac:dyDescent="0.3">
      <c r="C468" s="15">
        <v>1.08</v>
      </c>
      <c r="D468" s="15"/>
      <c r="F468" s="15">
        <v>1.07</v>
      </c>
      <c r="G468" s="15"/>
      <c r="H468" s="15"/>
      <c r="I468">
        <v>0.13</v>
      </c>
      <c r="J468">
        <v>0.84</v>
      </c>
      <c r="M468" s="15">
        <f t="shared" si="25"/>
        <v>-1.2659158834717592</v>
      </c>
      <c r="N468" s="71">
        <f t="shared" si="26"/>
        <v>-0.30709875047087282</v>
      </c>
      <c r="O468" s="9"/>
    </row>
    <row r="469" spans="3:15" x14ac:dyDescent="0.3">
      <c r="C469" s="15">
        <v>1.08</v>
      </c>
      <c r="D469" s="15"/>
      <c r="F469" s="15">
        <v>1.07</v>
      </c>
      <c r="G469" s="15"/>
      <c r="H469" s="15"/>
      <c r="I469">
        <v>0.42</v>
      </c>
      <c r="J469">
        <v>0.84</v>
      </c>
      <c r="M469" s="15">
        <f t="shared" si="25"/>
        <v>-0.87235284079721931</v>
      </c>
      <c r="N469" s="71">
        <f t="shared" si="26"/>
        <v>-0.30709875047087282</v>
      </c>
      <c r="O469" s="9"/>
    </row>
    <row r="470" spans="3:15" x14ac:dyDescent="0.3">
      <c r="C470" s="15">
        <v>1.08</v>
      </c>
      <c r="D470" s="15"/>
      <c r="F470" s="15">
        <v>1.07</v>
      </c>
      <c r="G470" s="15"/>
      <c r="H470" s="15"/>
      <c r="I470">
        <v>1.88</v>
      </c>
      <c r="J470">
        <v>0.94</v>
      </c>
      <c r="M470" s="15">
        <f t="shared" si="25"/>
        <v>1.1090335119780508</v>
      </c>
      <c r="N470" s="71">
        <f t="shared" si="26"/>
        <v>-0.21364094614895932</v>
      </c>
      <c r="O470" s="9"/>
    </row>
    <row r="471" spans="3:15" x14ac:dyDescent="0.3">
      <c r="C471" s="15">
        <v>1.0900000000000001</v>
      </c>
      <c r="D471" s="15"/>
      <c r="F471" s="15">
        <v>1.07</v>
      </c>
      <c r="G471" s="15"/>
      <c r="H471" s="15"/>
      <c r="I471">
        <v>1.71</v>
      </c>
      <c r="J471">
        <v>0.74</v>
      </c>
      <c r="M471" s="15">
        <f t="shared" si="25"/>
        <v>0.87832414213435506</v>
      </c>
      <c r="N471" s="71">
        <f t="shared" si="26"/>
        <v>-0.40055655479278635</v>
      </c>
      <c r="O471" s="9"/>
    </row>
    <row r="472" spans="3:15" x14ac:dyDescent="0.3">
      <c r="C472" s="15">
        <v>1.0900000000000001</v>
      </c>
      <c r="D472" s="15"/>
      <c r="F472" s="15">
        <v>1.08</v>
      </c>
      <c r="G472" s="15"/>
      <c r="H472" s="15"/>
      <c r="I472">
        <v>1.35</v>
      </c>
      <c r="J472">
        <v>1.25</v>
      </c>
      <c r="M472" s="15">
        <f t="shared" si="25"/>
        <v>0.38976312364182286</v>
      </c>
      <c r="N472" s="71">
        <f t="shared" si="26"/>
        <v>7.6078247248972719E-2</v>
      </c>
      <c r="O472" s="9"/>
    </row>
    <row r="473" spans="3:15" x14ac:dyDescent="0.3">
      <c r="C473" s="15">
        <v>1.0900000000000001</v>
      </c>
      <c r="D473" s="15"/>
      <c r="F473" s="15">
        <v>1.08</v>
      </c>
      <c r="G473" s="15"/>
      <c r="H473" s="15"/>
      <c r="I473">
        <v>0.45</v>
      </c>
      <c r="J473">
        <v>1.44</v>
      </c>
      <c r="M473" s="15">
        <f t="shared" si="25"/>
        <v>-0.83163942258950829</v>
      </c>
      <c r="N473" s="71">
        <f t="shared" si="26"/>
        <v>0.25364807546060841</v>
      </c>
      <c r="O473" s="9"/>
    </row>
    <row r="474" spans="3:15" x14ac:dyDescent="0.3">
      <c r="C474" s="15">
        <v>1.0900000000000001</v>
      </c>
      <c r="D474" s="15"/>
      <c r="F474" s="15">
        <v>1.08</v>
      </c>
      <c r="G474" s="15"/>
      <c r="H474" s="15"/>
      <c r="I474">
        <v>1.08</v>
      </c>
      <c r="J474">
        <v>5.36</v>
      </c>
      <c r="M474" s="15">
        <f t="shared" si="25"/>
        <v>2.3342359772423542E-2</v>
      </c>
      <c r="N474" s="71">
        <f t="shared" si="26"/>
        <v>3.9171940048796197</v>
      </c>
      <c r="O474" s="9"/>
    </row>
    <row r="475" spans="3:15" x14ac:dyDescent="0.3">
      <c r="C475" s="15">
        <v>1.0900000000000001</v>
      </c>
      <c r="D475" s="15"/>
      <c r="F475" s="15">
        <v>1.08</v>
      </c>
      <c r="G475" s="15"/>
      <c r="H475" s="15"/>
      <c r="I475">
        <v>1.43</v>
      </c>
      <c r="J475">
        <v>0.74</v>
      </c>
      <c r="M475" s="15">
        <f t="shared" si="25"/>
        <v>0.49833223886238537</v>
      </c>
      <c r="N475" s="71">
        <f t="shared" si="26"/>
        <v>-0.40055655479278635</v>
      </c>
      <c r="O475" s="9"/>
    </row>
    <row r="476" spans="3:15" x14ac:dyDescent="0.3">
      <c r="C476" s="15">
        <v>1.0900000000000001</v>
      </c>
      <c r="D476" s="15"/>
      <c r="F476" s="15">
        <v>1.08</v>
      </c>
      <c r="G476" s="15"/>
      <c r="H476" s="15"/>
      <c r="I476">
        <v>0.97</v>
      </c>
      <c r="J476">
        <v>0.53</v>
      </c>
      <c r="M476" s="15">
        <f t="shared" si="25"/>
        <v>-0.12594017365585036</v>
      </c>
      <c r="N476" s="71">
        <f t="shared" si="26"/>
        <v>-0.59681794386880482</v>
      </c>
      <c r="O476" s="9"/>
    </row>
    <row r="477" spans="3:15" x14ac:dyDescent="0.3">
      <c r="C477" s="15">
        <v>1.1000000000000001</v>
      </c>
      <c r="D477" s="15"/>
      <c r="F477" s="15">
        <v>1.08</v>
      </c>
      <c r="G477" s="15"/>
      <c r="H477" s="15"/>
      <c r="I477">
        <v>0.8</v>
      </c>
      <c r="J477">
        <v>1.61</v>
      </c>
      <c r="M477" s="15">
        <f t="shared" si="25"/>
        <v>-0.35664954349954614</v>
      </c>
      <c r="N477" s="71">
        <f t="shared" si="26"/>
        <v>0.4125263428078616</v>
      </c>
      <c r="O477" s="9"/>
    </row>
    <row r="478" spans="3:15" x14ac:dyDescent="0.3">
      <c r="C478" s="15">
        <v>1.1000000000000001</v>
      </c>
      <c r="D478" s="15"/>
      <c r="F478" s="15">
        <v>1.08</v>
      </c>
      <c r="G478" s="15"/>
      <c r="H478" s="15"/>
      <c r="I478">
        <v>0.55000000000000004</v>
      </c>
      <c r="J478">
        <v>0.73</v>
      </c>
      <c r="M478" s="15">
        <f t="shared" si="25"/>
        <v>-0.69592802856380476</v>
      </c>
      <c r="N478" s="71">
        <f t="shared" si="26"/>
        <v>-0.40990233522497771</v>
      </c>
      <c r="O478" s="9"/>
    </row>
    <row r="479" spans="3:15" x14ac:dyDescent="0.3">
      <c r="C479" s="15">
        <v>1.1000000000000001</v>
      </c>
      <c r="D479" s="15"/>
      <c r="F479" s="15">
        <v>1.08</v>
      </c>
      <c r="G479" s="15"/>
      <c r="H479" s="15"/>
      <c r="I479">
        <v>0.05</v>
      </c>
      <c r="J479">
        <v>0.85</v>
      </c>
      <c r="M479" s="15">
        <f t="shared" si="25"/>
        <v>-1.374484998692322</v>
      </c>
      <c r="N479" s="71">
        <f t="shared" si="26"/>
        <v>-0.29775297003868145</v>
      </c>
      <c r="O479" s="9"/>
    </row>
    <row r="480" spans="3:15" x14ac:dyDescent="0.3">
      <c r="C480" s="15">
        <v>1.1000000000000001</v>
      </c>
      <c r="D480" s="15"/>
      <c r="F480" s="15">
        <v>1.08</v>
      </c>
      <c r="G480" s="15"/>
      <c r="H480" s="15"/>
      <c r="I480">
        <v>0.77</v>
      </c>
      <c r="J480">
        <v>1</v>
      </c>
      <c r="M480" s="15">
        <f t="shared" si="25"/>
        <v>-0.39736296170725716</v>
      </c>
      <c r="N480" s="71">
        <f t="shared" si="26"/>
        <v>-0.15756626355581113</v>
      </c>
      <c r="O480" s="9"/>
    </row>
    <row r="481" spans="3:15" x14ac:dyDescent="0.3">
      <c r="C481" s="15">
        <v>1.1000000000000001</v>
      </c>
      <c r="D481" s="15"/>
      <c r="F481" s="15">
        <v>1.0900000000000001</v>
      </c>
      <c r="G481" s="15"/>
      <c r="H481" s="15"/>
      <c r="I481">
        <v>1.41</v>
      </c>
      <c r="J481">
        <v>0.9</v>
      </c>
      <c r="M481" s="15">
        <f t="shared" si="25"/>
        <v>0.47118996005724467</v>
      </c>
      <c r="N481" s="71">
        <f t="shared" si="26"/>
        <v>-0.25102406787772463</v>
      </c>
      <c r="O481" s="9"/>
    </row>
    <row r="482" spans="3:15" x14ac:dyDescent="0.3">
      <c r="C482" s="15">
        <v>1.1000000000000001</v>
      </c>
      <c r="D482" s="15"/>
      <c r="F482" s="15">
        <v>1.0900000000000001</v>
      </c>
      <c r="G482" s="15"/>
      <c r="H482" s="15"/>
      <c r="I482">
        <v>0.88</v>
      </c>
      <c r="J482">
        <v>1.0900000000000001</v>
      </c>
      <c r="M482" s="15">
        <f t="shared" si="25"/>
        <v>-0.24808042827898341</v>
      </c>
      <c r="N482" s="71">
        <f t="shared" si="26"/>
        <v>-7.3454239666088869E-2</v>
      </c>
      <c r="O482" s="9"/>
    </row>
    <row r="483" spans="3:15" x14ac:dyDescent="0.3">
      <c r="C483" s="15">
        <v>1.1100000000000001</v>
      </c>
      <c r="D483" s="15"/>
      <c r="F483" s="15">
        <v>1.0900000000000001</v>
      </c>
      <c r="G483" s="15"/>
      <c r="H483" s="15"/>
      <c r="I483">
        <v>0.53</v>
      </c>
      <c r="J483">
        <v>1.06</v>
      </c>
      <c r="M483" s="15">
        <f t="shared" si="25"/>
        <v>-0.7230703073689454</v>
      </c>
      <c r="N483" s="71">
        <f t="shared" si="26"/>
        <v>-0.10149158096266296</v>
      </c>
      <c r="O483" s="9"/>
    </row>
    <row r="484" spans="3:15" x14ac:dyDescent="0.3">
      <c r="C484" s="15">
        <v>1.1100000000000001</v>
      </c>
      <c r="D484" s="15"/>
      <c r="F484" s="15">
        <v>1.1000000000000001</v>
      </c>
      <c r="G484" s="15"/>
      <c r="H484" s="15"/>
      <c r="I484">
        <v>0.28000000000000003</v>
      </c>
      <c r="J484">
        <v>3.24</v>
      </c>
      <c r="M484" s="15">
        <f t="shared" si="25"/>
        <v>-1.062348792433204</v>
      </c>
      <c r="N484" s="71">
        <f t="shared" si="26"/>
        <v>1.9358885532550523</v>
      </c>
      <c r="O484" s="9"/>
    </row>
    <row r="485" spans="3:15" x14ac:dyDescent="0.3">
      <c r="C485" s="15">
        <v>1.1100000000000001</v>
      </c>
      <c r="D485" s="15"/>
      <c r="F485" s="15">
        <v>1.1000000000000001</v>
      </c>
      <c r="G485" s="15"/>
      <c r="H485" s="15"/>
      <c r="I485">
        <v>1.06</v>
      </c>
      <c r="J485">
        <v>1.19</v>
      </c>
      <c r="M485" s="15">
        <f t="shared" si="25"/>
        <v>-3.7999190327171685E-3</v>
      </c>
      <c r="N485" s="71">
        <f t="shared" si="26"/>
        <v>2.0003564655824549E-2</v>
      </c>
      <c r="O485" s="9"/>
    </row>
    <row r="486" spans="3:15" x14ac:dyDescent="0.3">
      <c r="C486" s="15">
        <v>1.1200000000000001</v>
      </c>
      <c r="D486" s="15"/>
      <c r="F486" s="15">
        <v>1.1000000000000001</v>
      </c>
      <c r="G486" s="15"/>
      <c r="H486" s="15"/>
      <c r="I486">
        <v>0.82</v>
      </c>
      <c r="J486">
        <v>0.96</v>
      </c>
      <c r="M486" s="15">
        <f t="shared" si="25"/>
        <v>-0.32950726469440555</v>
      </c>
      <c r="N486" s="71">
        <f t="shared" si="26"/>
        <v>-0.19494938528457659</v>
      </c>
      <c r="O486" s="9"/>
    </row>
    <row r="487" spans="3:15" x14ac:dyDescent="0.3">
      <c r="C487" s="15">
        <v>1.1200000000000001</v>
      </c>
      <c r="D487" s="15"/>
      <c r="F487" s="15">
        <v>1.1000000000000001</v>
      </c>
      <c r="G487" s="15"/>
      <c r="H487" s="15"/>
      <c r="I487">
        <v>0.15</v>
      </c>
      <c r="J487">
        <v>1.03</v>
      </c>
      <c r="M487" s="15">
        <f t="shared" si="25"/>
        <v>-1.2387736046666185</v>
      </c>
      <c r="N487" s="71">
        <f t="shared" si="26"/>
        <v>-0.12952892225923704</v>
      </c>
      <c r="O487" s="9"/>
    </row>
    <row r="488" spans="3:15" x14ac:dyDescent="0.3">
      <c r="C488" s="15">
        <v>1.1200000000000001</v>
      </c>
      <c r="D488" s="15"/>
      <c r="F488" s="15">
        <v>1.1000000000000001</v>
      </c>
      <c r="G488" s="15"/>
      <c r="H488" s="15"/>
      <c r="I488">
        <v>0.9</v>
      </c>
      <c r="J488">
        <v>0.64</v>
      </c>
      <c r="M488" s="15">
        <f t="shared" si="25"/>
        <v>-0.22093814947384272</v>
      </c>
      <c r="N488" s="71">
        <f t="shared" si="26"/>
        <v>-0.49401435911469987</v>
      </c>
      <c r="O488" s="9"/>
    </row>
    <row r="489" spans="3:15" x14ac:dyDescent="0.3">
      <c r="C489" s="15">
        <v>1.1299999999999999</v>
      </c>
      <c r="D489" s="15"/>
      <c r="F489" s="15">
        <v>1.1000000000000001</v>
      </c>
      <c r="G489" s="15"/>
      <c r="H489" s="15"/>
      <c r="I489">
        <v>1.27</v>
      </c>
      <c r="J489">
        <v>1.3</v>
      </c>
      <c r="M489" s="15">
        <f t="shared" si="25"/>
        <v>0.28119400842126002</v>
      </c>
      <c r="N489" s="71">
        <f t="shared" si="26"/>
        <v>0.12280714940992954</v>
      </c>
      <c r="O489" s="9"/>
    </row>
    <row r="490" spans="3:15" x14ac:dyDescent="0.3">
      <c r="C490" s="15">
        <v>1.1299999999999999</v>
      </c>
      <c r="D490" s="15"/>
      <c r="F490" s="15">
        <v>1.1100000000000001</v>
      </c>
      <c r="G490" s="15"/>
      <c r="H490" s="15"/>
      <c r="I490">
        <v>0.05</v>
      </c>
      <c r="J490">
        <v>0.85</v>
      </c>
      <c r="M490" s="15">
        <f t="shared" si="25"/>
        <v>-1.374484998692322</v>
      </c>
      <c r="N490" s="71">
        <f t="shared" si="26"/>
        <v>-0.29775297003868145</v>
      </c>
      <c r="O490" s="9"/>
    </row>
    <row r="491" spans="3:15" x14ac:dyDescent="0.3">
      <c r="C491" s="15">
        <v>1.1399999999999999</v>
      </c>
      <c r="D491" s="15"/>
      <c r="F491" s="15">
        <v>1.1100000000000001</v>
      </c>
      <c r="G491" s="15"/>
      <c r="H491" s="15"/>
      <c r="I491">
        <v>0.77</v>
      </c>
      <c r="J491">
        <v>0.45</v>
      </c>
      <c r="M491" s="15">
        <f t="shared" si="25"/>
        <v>-0.39736296170725716</v>
      </c>
      <c r="N491" s="71">
        <f t="shared" si="26"/>
        <v>-0.67158418732633562</v>
      </c>
      <c r="O491" s="9"/>
    </row>
    <row r="492" spans="3:15" x14ac:dyDescent="0.3">
      <c r="C492" s="15">
        <v>1.1399999999999999</v>
      </c>
      <c r="D492" s="15"/>
      <c r="F492" s="15">
        <v>1.1100000000000001</v>
      </c>
      <c r="G492" s="15"/>
      <c r="H492" s="15"/>
      <c r="I492">
        <v>1.1100000000000001</v>
      </c>
      <c r="J492">
        <v>0.35</v>
      </c>
      <c r="M492" s="15">
        <f t="shared" si="25"/>
        <v>6.4055777980134607E-2</v>
      </c>
      <c r="N492" s="71">
        <f t="shared" si="26"/>
        <v>-0.76504199164824915</v>
      </c>
      <c r="O492" s="9"/>
    </row>
    <row r="493" spans="3:15" x14ac:dyDescent="0.3">
      <c r="C493" s="15">
        <v>1.1399999999999999</v>
      </c>
      <c r="D493" s="15"/>
      <c r="F493" s="15">
        <v>1.1100000000000001</v>
      </c>
      <c r="G493" s="15"/>
      <c r="H493" s="15"/>
      <c r="I493">
        <v>1.46</v>
      </c>
      <c r="J493">
        <v>1.36</v>
      </c>
      <c r="M493" s="15">
        <f t="shared" si="25"/>
        <v>0.53904565707009644</v>
      </c>
      <c r="N493" s="71">
        <f t="shared" si="26"/>
        <v>0.17888183200307772</v>
      </c>
      <c r="O493" s="9"/>
    </row>
    <row r="494" spans="3:15" x14ac:dyDescent="0.3">
      <c r="C494" s="15">
        <v>1.1499999999999999</v>
      </c>
      <c r="D494" s="15"/>
      <c r="F494" s="15">
        <v>1.1100000000000001</v>
      </c>
      <c r="G494" s="15"/>
      <c r="H494" s="15"/>
      <c r="I494">
        <v>0.97</v>
      </c>
      <c r="J494">
        <v>0.93</v>
      </c>
      <c r="M494" s="15">
        <f t="shared" si="25"/>
        <v>-0.12594017365585036</v>
      </c>
      <c r="N494" s="71">
        <f t="shared" si="26"/>
        <v>-0.22298672658115057</v>
      </c>
      <c r="O494" s="9"/>
    </row>
    <row r="495" spans="3:15" x14ac:dyDescent="0.3">
      <c r="C495" s="15">
        <v>1.1499999999999999</v>
      </c>
      <c r="D495" s="15"/>
      <c r="F495" s="15">
        <v>1.1100000000000001</v>
      </c>
      <c r="G495" s="15"/>
      <c r="H495" s="15"/>
      <c r="I495">
        <v>0.56999999999999995</v>
      </c>
      <c r="J495">
        <v>1.04</v>
      </c>
      <c r="M495" s="15">
        <f t="shared" si="25"/>
        <v>-0.66878574975866412</v>
      </c>
      <c r="N495" s="71">
        <f t="shared" si="26"/>
        <v>-0.12018314182704569</v>
      </c>
      <c r="O495" s="9"/>
    </row>
    <row r="496" spans="3:15" x14ac:dyDescent="0.3">
      <c r="C496" s="15">
        <v>1.1599999999999999</v>
      </c>
      <c r="D496" s="15"/>
      <c r="F496" s="15">
        <v>1.1100000000000001</v>
      </c>
      <c r="G496" s="15"/>
      <c r="H496" s="15"/>
      <c r="I496">
        <v>0.33</v>
      </c>
      <c r="J496">
        <v>1.19</v>
      </c>
      <c r="M496" s="15">
        <f t="shared" si="25"/>
        <v>-0.99449309542035225</v>
      </c>
      <c r="N496" s="71">
        <f t="shared" si="26"/>
        <v>2.0003564655824549E-2</v>
      </c>
      <c r="O496" s="9"/>
    </row>
    <row r="497" spans="3:15" x14ac:dyDescent="0.3">
      <c r="C497" s="15">
        <v>1.1599999999999999</v>
      </c>
      <c r="D497" s="15"/>
      <c r="F497" s="15">
        <v>1.1200000000000001</v>
      </c>
      <c r="G497" s="15"/>
      <c r="H497" s="15"/>
      <c r="I497">
        <v>1.04</v>
      </c>
      <c r="J497">
        <v>0.99</v>
      </c>
      <c r="M497" s="15">
        <f t="shared" si="25"/>
        <v>-3.0942197837857881E-2</v>
      </c>
      <c r="N497" s="71">
        <f t="shared" si="26"/>
        <v>-0.1669120439880025</v>
      </c>
      <c r="O497" s="9"/>
    </row>
    <row r="498" spans="3:15" x14ac:dyDescent="0.3">
      <c r="C498" s="15">
        <v>1.1599999999999999</v>
      </c>
      <c r="D498" s="15"/>
      <c r="F498" s="15">
        <v>1.1200000000000001</v>
      </c>
      <c r="G498" s="15"/>
      <c r="H498" s="15"/>
      <c r="I498">
        <v>0.36</v>
      </c>
      <c r="J498">
        <v>1.77</v>
      </c>
      <c r="M498" s="15">
        <f t="shared" si="25"/>
        <v>-0.95377967721264134</v>
      </c>
      <c r="N498" s="71">
        <f t="shared" si="26"/>
        <v>0.5620588297229232</v>
      </c>
      <c r="O498" s="9"/>
    </row>
    <row r="499" spans="3:15" x14ac:dyDescent="0.3">
      <c r="C499" s="15">
        <v>1.1599999999999999</v>
      </c>
      <c r="D499" s="15"/>
      <c r="F499" s="15">
        <v>1.1200000000000001</v>
      </c>
      <c r="G499" s="15"/>
      <c r="H499" s="15"/>
      <c r="I499">
        <v>1.26</v>
      </c>
      <c r="J499">
        <v>1.1599999999999999</v>
      </c>
      <c r="M499" s="15">
        <f t="shared" si="25"/>
        <v>0.26762286901868965</v>
      </c>
      <c r="N499" s="71">
        <f t="shared" si="26"/>
        <v>-8.0337766407495379E-3</v>
      </c>
      <c r="O499" s="9"/>
    </row>
    <row r="500" spans="3:15" x14ac:dyDescent="0.3">
      <c r="C500" s="15">
        <v>1.1599999999999999</v>
      </c>
      <c r="D500" s="15"/>
      <c r="F500" s="15">
        <v>1.1200000000000001</v>
      </c>
      <c r="G500" s="15"/>
      <c r="H500" s="15"/>
      <c r="I500">
        <v>0.57999999999999996</v>
      </c>
      <c r="J500">
        <v>0.65</v>
      </c>
      <c r="M500" s="15">
        <f t="shared" si="25"/>
        <v>-0.65521461035609374</v>
      </c>
      <c r="N500" s="71">
        <f t="shared" si="26"/>
        <v>-0.48466857868250851</v>
      </c>
      <c r="O500" s="9"/>
    </row>
    <row r="501" spans="3:15" x14ac:dyDescent="0.3">
      <c r="C501" s="15">
        <v>1.1599999999999999</v>
      </c>
      <c r="D501" s="15"/>
      <c r="F501" s="15">
        <v>1.1200000000000001</v>
      </c>
      <c r="G501" s="15"/>
      <c r="H501" s="15"/>
      <c r="I501">
        <v>0.97</v>
      </c>
      <c r="J501">
        <v>0.39</v>
      </c>
      <c r="M501" s="15">
        <f t="shared" si="25"/>
        <v>-0.12594017365585036</v>
      </c>
      <c r="N501" s="71">
        <f t="shared" si="26"/>
        <v>-0.7276588699194837</v>
      </c>
      <c r="O501" s="9"/>
    </row>
    <row r="502" spans="3:15" x14ac:dyDescent="0.3">
      <c r="C502" s="15">
        <v>1.1599999999999999</v>
      </c>
      <c r="D502" s="15"/>
      <c r="F502" s="15">
        <v>1.1200000000000001</v>
      </c>
      <c r="G502" s="15"/>
      <c r="H502" s="15"/>
      <c r="I502">
        <v>1.88</v>
      </c>
      <c r="J502">
        <v>0.8</v>
      </c>
      <c r="M502" s="15">
        <f t="shared" si="25"/>
        <v>1.1090335119780508</v>
      </c>
      <c r="N502" s="71">
        <f t="shared" si="26"/>
        <v>-0.34448187219963816</v>
      </c>
      <c r="O502" s="9"/>
    </row>
    <row r="503" spans="3:15" x14ac:dyDescent="0.3">
      <c r="C503" s="15">
        <v>1.1599999999999999</v>
      </c>
      <c r="D503" s="15"/>
      <c r="F503" s="15">
        <v>1.1200000000000001</v>
      </c>
      <c r="G503" s="15"/>
      <c r="H503" s="15"/>
      <c r="I503">
        <v>0.59</v>
      </c>
      <c r="J503">
        <v>1.01</v>
      </c>
      <c r="M503" s="15">
        <f t="shared" si="25"/>
        <v>-0.64164347095352348</v>
      </c>
      <c r="N503" s="71">
        <f t="shared" si="26"/>
        <v>-0.14822048312361977</v>
      </c>
      <c r="O503" s="9"/>
    </row>
    <row r="504" spans="3:15" x14ac:dyDescent="0.3">
      <c r="C504" s="15">
        <v>1.17</v>
      </c>
      <c r="D504" s="15"/>
      <c r="F504" s="15">
        <v>1.1299999999999999</v>
      </c>
      <c r="G504" s="15"/>
      <c r="H504" s="15"/>
      <c r="I504">
        <v>0.56000000000000005</v>
      </c>
      <c r="J504">
        <v>1.73</v>
      </c>
      <c r="M504" s="15">
        <f t="shared" si="25"/>
        <v>-0.68235688916123438</v>
      </c>
      <c r="N504" s="71">
        <f t="shared" si="26"/>
        <v>0.52467570799415775</v>
      </c>
      <c r="O504" s="9"/>
    </row>
    <row r="505" spans="3:15" x14ac:dyDescent="0.3">
      <c r="C505" s="15">
        <v>1.17</v>
      </c>
      <c r="D505" s="15"/>
      <c r="F505" s="15">
        <v>1.1299999999999999</v>
      </c>
      <c r="G505" s="15"/>
      <c r="H505" s="15"/>
      <c r="I505">
        <v>1.6</v>
      </c>
      <c r="J505">
        <v>1.42</v>
      </c>
      <c r="M505" s="15">
        <f t="shared" si="25"/>
        <v>0.72904160870608148</v>
      </c>
      <c r="N505" s="71">
        <f t="shared" si="26"/>
        <v>0.23495651459622569</v>
      </c>
      <c r="O505" s="9"/>
    </row>
    <row r="506" spans="3:15" x14ac:dyDescent="0.3">
      <c r="C506" s="15">
        <v>1.17</v>
      </c>
      <c r="D506" s="15"/>
      <c r="F506" s="15">
        <v>1.1299999999999999</v>
      </c>
      <c r="G506" s="15"/>
      <c r="H506" s="15"/>
      <c r="I506">
        <v>2.8</v>
      </c>
      <c r="J506">
        <v>1.73</v>
      </c>
      <c r="M506" s="15">
        <f t="shared" si="25"/>
        <v>2.3575783370145222</v>
      </c>
      <c r="N506" s="71">
        <f t="shared" si="26"/>
        <v>0.52467570799415775</v>
      </c>
      <c r="O506" s="9"/>
    </row>
    <row r="507" spans="3:15" x14ac:dyDescent="0.3">
      <c r="C507" s="15">
        <v>1.17</v>
      </c>
      <c r="D507" s="15"/>
      <c r="F507" s="15">
        <v>1.1299999999999999</v>
      </c>
      <c r="G507" s="15"/>
      <c r="H507" s="15"/>
      <c r="I507">
        <v>0.77</v>
      </c>
      <c r="J507">
        <v>1.74</v>
      </c>
      <c r="M507" s="15">
        <f t="shared" si="25"/>
        <v>-0.39736296170725716</v>
      </c>
      <c r="N507" s="71">
        <f t="shared" si="26"/>
        <v>0.53402148842634911</v>
      </c>
      <c r="O507" s="9"/>
    </row>
    <row r="508" spans="3:15" x14ac:dyDescent="0.3">
      <c r="C508" s="15">
        <v>1.17</v>
      </c>
      <c r="D508" s="15"/>
      <c r="F508" s="15">
        <v>1.1399999999999999</v>
      </c>
      <c r="G508" s="15"/>
      <c r="H508" s="15"/>
      <c r="I508">
        <v>2.0499999999999998</v>
      </c>
      <c r="J508">
        <v>3.71</v>
      </c>
      <c r="M508" s="15">
        <f t="shared" si="25"/>
        <v>1.3397428818217465</v>
      </c>
      <c r="N508" s="71">
        <f t="shared" si="26"/>
        <v>2.3751402335680458</v>
      </c>
      <c r="O508" s="9"/>
    </row>
    <row r="509" spans="3:15" x14ac:dyDescent="0.3">
      <c r="C509" s="15">
        <v>1.17</v>
      </c>
      <c r="D509" s="15"/>
      <c r="F509" s="15">
        <v>1.1399999999999999</v>
      </c>
      <c r="G509" s="15"/>
      <c r="H509" s="15"/>
      <c r="I509">
        <v>1.19</v>
      </c>
      <c r="J509">
        <v>1.3</v>
      </c>
      <c r="M509" s="15">
        <f t="shared" si="25"/>
        <v>0.17262489320069715</v>
      </c>
      <c r="N509" s="71">
        <f t="shared" si="26"/>
        <v>0.12280714940992954</v>
      </c>
      <c r="O509" s="9"/>
    </row>
    <row r="510" spans="3:15" x14ac:dyDescent="0.3">
      <c r="C510" s="15">
        <v>1.18</v>
      </c>
      <c r="D510" s="15"/>
      <c r="F510" s="15">
        <v>1.1399999999999999</v>
      </c>
      <c r="G510" s="15"/>
      <c r="H510" s="15"/>
      <c r="I510">
        <v>0.95</v>
      </c>
      <c r="J510">
        <v>0.46</v>
      </c>
      <c r="M510" s="15">
        <f t="shared" si="25"/>
        <v>-0.15308245246099109</v>
      </c>
      <c r="N510" s="71">
        <f t="shared" si="26"/>
        <v>-0.66223840689414426</v>
      </c>
      <c r="O510" s="9"/>
    </row>
    <row r="511" spans="3:15" x14ac:dyDescent="0.3">
      <c r="C511" s="15">
        <v>1.18</v>
      </c>
      <c r="D511" s="15"/>
      <c r="F511" s="15">
        <v>1.1399999999999999</v>
      </c>
      <c r="G511" s="15"/>
      <c r="H511" s="15"/>
      <c r="I511">
        <v>0.47</v>
      </c>
      <c r="J511">
        <v>1.08</v>
      </c>
      <c r="M511" s="15">
        <f t="shared" si="25"/>
        <v>-0.80449714378436754</v>
      </c>
      <c r="N511" s="71">
        <f t="shared" si="26"/>
        <v>-8.2800020098280233E-2</v>
      </c>
      <c r="O511" s="9"/>
    </row>
    <row r="512" spans="3:15" x14ac:dyDescent="0.3">
      <c r="C512" s="15">
        <v>1.18</v>
      </c>
      <c r="D512" s="15"/>
      <c r="F512" s="15">
        <v>1.1499999999999999</v>
      </c>
      <c r="G512" s="15"/>
      <c r="H512" s="15"/>
      <c r="I512">
        <v>1.06</v>
      </c>
      <c r="J512">
        <v>1.41</v>
      </c>
      <c r="M512" s="15">
        <f t="shared" si="25"/>
        <v>-3.7999190327171685E-3</v>
      </c>
      <c r="N512" s="71">
        <f t="shared" si="26"/>
        <v>0.22561073416403432</v>
      </c>
      <c r="O512" s="9"/>
    </row>
    <row r="513" spans="3:15" x14ac:dyDescent="0.3">
      <c r="C513" s="15">
        <v>1.18</v>
      </c>
      <c r="D513" s="15"/>
      <c r="F513" s="15">
        <v>1.1499999999999999</v>
      </c>
      <c r="G513" s="15"/>
      <c r="H513" s="15"/>
      <c r="I513">
        <v>0.26</v>
      </c>
      <c r="J513">
        <v>0.59</v>
      </c>
      <c r="M513" s="15">
        <f t="shared" si="25"/>
        <v>-1.0894910712383448</v>
      </c>
      <c r="N513" s="71">
        <f t="shared" si="26"/>
        <v>-0.54074326127565675</v>
      </c>
      <c r="O513" s="9"/>
    </row>
    <row r="514" spans="3:15" x14ac:dyDescent="0.3">
      <c r="C514" s="15">
        <v>1.18</v>
      </c>
      <c r="D514" s="15"/>
      <c r="F514" s="15">
        <v>1.1499999999999999</v>
      </c>
      <c r="G514" s="15"/>
      <c r="H514" s="15"/>
      <c r="I514">
        <v>0.8</v>
      </c>
      <c r="J514">
        <v>0.83</v>
      </c>
      <c r="M514" s="15">
        <f t="shared" si="25"/>
        <v>-0.35664954349954614</v>
      </c>
      <c r="N514" s="71">
        <f t="shared" si="26"/>
        <v>-0.31644453090306418</v>
      </c>
      <c r="O514" s="9"/>
    </row>
    <row r="515" spans="3:15" x14ac:dyDescent="0.3">
      <c r="C515" s="15">
        <v>1.18</v>
      </c>
      <c r="D515" s="15"/>
      <c r="F515" s="15">
        <v>1.1499999999999999</v>
      </c>
      <c r="G515" s="15"/>
      <c r="H515" s="15"/>
      <c r="I515">
        <v>0.74</v>
      </c>
      <c r="J515">
        <v>0.72</v>
      </c>
      <c r="M515" s="15">
        <f t="shared" si="25"/>
        <v>-0.43807637991496823</v>
      </c>
      <c r="N515" s="71">
        <f t="shared" si="26"/>
        <v>-0.41924811565716907</v>
      </c>
      <c r="O515" s="9"/>
    </row>
    <row r="516" spans="3:15" x14ac:dyDescent="0.3">
      <c r="C516" s="15">
        <v>1.19</v>
      </c>
      <c r="D516" s="15"/>
      <c r="F516" s="15">
        <v>1.1499999999999999</v>
      </c>
      <c r="G516" s="15"/>
      <c r="H516" s="15"/>
      <c r="I516">
        <v>0.64</v>
      </c>
      <c r="J516">
        <v>0.42</v>
      </c>
      <c r="M516" s="15">
        <f t="shared" si="25"/>
        <v>-0.57378777394067171</v>
      </c>
      <c r="N516" s="71">
        <f t="shared" si="26"/>
        <v>-0.69962152862290972</v>
      </c>
      <c r="O516" s="9"/>
    </row>
    <row r="517" spans="3:15" x14ac:dyDescent="0.3">
      <c r="C517" s="15">
        <v>1.19</v>
      </c>
      <c r="D517" s="15"/>
      <c r="F517" s="15">
        <v>1.1599999999999999</v>
      </c>
      <c r="G517" s="15"/>
      <c r="H517" s="15"/>
      <c r="I517">
        <v>0.33</v>
      </c>
      <c r="J517">
        <v>1.74</v>
      </c>
      <c r="M517" s="15">
        <f t="shared" si="25"/>
        <v>-0.99449309542035225</v>
      </c>
      <c r="N517" s="71">
        <f t="shared" si="26"/>
        <v>0.53402148842634911</v>
      </c>
      <c r="O517" s="9"/>
    </row>
    <row r="518" spans="3:15" x14ac:dyDescent="0.3">
      <c r="C518" s="15">
        <v>1.2</v>
      </c>
      <c r="D518" s="15"/>
      <c r="F518" s="15">
        <v>1.1599999999999999</v>
      </c>
      <c r="G518" s="15"/>
      <c r="H518" s="15"/>
      <c r="I518">
        <v>0.89</v>
      </c>
      <c r="J518">
        <v>0.95</v>
      </c>
      <c r="M518" s="15">
        <f t="shared" si="25"/>
        <v>-0.23450928887641306</v>
      </c>
      <c r="N518" s="71">
        <f t="shared" si="26"/>
        <v>-0.20429516571676795</v>
      </c>
      <c r="O518" s="9"/>
    </row>
    <row r="519" spans="3:15" x14ac:dyDescent="0.3">
      <c r="C519" s="15">
        <v>1.2</v>
      </c>
      <c r="D519" s="15"/>
      <c r="F519" s="15">
        <v>1.1599999999999999</v>
      </c>
      <c r="G519" s="15"/>
      <c r="H519" s="15"/>
      <c r="I519">
        <v>0.64</v>
      </c>
      <c r="J519">
        <v>1.21</v>
      </c>
      <c r="M519" s="15">
        <f t="shared" si="25"/>
        <v>-0.57378777394067171</v>
      </c>
      <c r="N519" s="71">
        <f t="shared" si="26"/>
        <v>3.8695125520207277E-2</v>
      </c>
      <c r="O519" s="9"/>
    </row>
    <row r="520" spans="3:15" x14ac:dyDescent="0.3">
      <c r="C520" s="15">
        <v>1.2</v>
      </c>
      <c r="D520" s="15"/>
      <c r="F520" s="15">
        <v>1.1599999999999999</v>
      </c>
      <c r="G520" s="15"/>
      <c r="H520" s="15"/>
      <c r="I520">
        <v>0.53</v>
      </c>
      <c r="J520">
        <v>1.75</v>
      </c>
      <c r="M520" s="15">
        <f t="shared" ref="M520:M583" si="27">STANDARDIZE(I520,$I$1,$I$2)</f>
        <v>-0.7230703073689454</v>
      </c>
      <c r="N520" s="71">
        <f t="shared" ref="N520:N526" si="28">STANDARDIZE(J520,$J$1,$J$2)</f>
        <v>0.54336726885854048</v>
      </c>
      <c r="O520" s="9"/>
    </row>
    <row r="521" spans="3:15" x14ac:dyDescent="0.3">
      <c r="C521" s="15">
        <v>1.2</v>
      </c>
      <c r="D521" s="15"/>
      <c r="F521" s="15">
        <v>1.17</v>
      </c>
      <c r="G521" s="15"/>
      <c r="H521" s="15"/>
      <c r="I521">
        <v>1.24</v>
      </c>
      <c r="J521">
        <v>1.22</v>
      </c>
      <c r="M521" s="15">
        <f t="shared" si="27"/>
        <v>0.24048059021354892</v>
      </c>
      <c r="N521" s="71">
        <f t="shared" si="28"/>
        <v>4.8040905952398641E-2</v>
      </c>
      <c r="O521" s="9"/>
    </row>
    <row r="522" spans="3:15" x14ac:dyDescent="0.3">
      <c r="C522" s="15">
        <v>1.2</v>
      </c>
      <c r="D522" s="15"/>
      <c r="F522" s="15">
        <v>1.17</v>
      </c>
      <c r="G522" s="15"/>
      <c r="H522" s="15"/>
      <c r="I522">
        <v>0.76</v>
      </c>
      <c r="J522">
        <v>0.98</v>
      </c>
      <c r="M522" s="15">
        <f t="shared" si="27"/>
        <v>-0.41093410110982753</v>
      </c>
      <c r="N522" s="71">
        <f t="shared" si="28"/>
        <v>-0.17625782442019386</v>
      </c>
      <c r="O522" s="9"/>
    </row>
    <row r="523" spans="3:15" x14ac:dyDescent="0.3">
      <c r="C523" s="15">
        <v>1.21</v>
      </c>
      <c r="D523" s="15"/>
      <c r="F523" s="15">
        <v>1.17</v>
      </c>
      <c r="G523" s="15"/>
      <c r="H523" s="15"/>
      <c r="I523">
        <v>0.78</v>
      </c>
      <c r="J523">
        <v>0.5</v>
      </c>
      <c r="M523" s="15">
        <f t="shared" si="27"/>
        <v>-0.38379182230468684</v>
      </c>
      <c r="N523" s="71">
        <f t="shared" si="28"/>
        <v>-0.6248552851653788</v>
      </c>
      <c r="O523" s="9"/>
    </row>
    <row r="524" spans="3:15" x14ac:dyDescent="0.3">
      <c r="C524" s="15">
        <v>1.23</v>
      </c>
      <c r="D524" s="15"/>
      <c r="F524" s="15">
        <v>1.17</v>
      </c>
      <c r="G524" s="15"/>
      <c r="H524" s="15"/>
      <c r="I524">
        <v>0.67</v>
      </c>
      <c r="J524">
        <v>0.35</v>
      </c>
      <c r="M524" s="15">
        <f t="shared" si="27"/>
        <v>-0.53307435573296058</v>
      </c>
      <c r="N524" s="71">
        <f t="shared" si="28"/>
        <v>-0.76504199164824915</v>
      </c>
      <c r="O524" s="9"/>
    </row>
    <row r="525" spans="3:15" x14ac:dyDescent="0.3">
      <c r="C525" s="15">
        <v>1.23</v>
      </c>
      <c r="D525" s="15"/>
      <c r="F525" s="15">
        <v>1.18</v>
      </c>
      <c r="G525" s="15"/>
      <c r="H525" s="15"/>
      <c r="I525">
        <v>3.21</v>
      </c>
      <c r="J525">
        <v>0.78</v>
      </c>
      <c r="M525" s="15">
        <f t="shared" si="27"/>
        <v>2.9139950525199061</v>
      </c>
      <c r="N525" s="71">
        <f t="shared" si="28"/>
        <v>-0.36317343306402089</v>
      </c>
      <c r="O525" s="9"/>
    </row>
    <row r="526" spans="3:15" x14ac:dyDescent="0.3">
      <c r="C526" s="15">
        <v>1.23</v>
      </c>
      <c r="D526" s="15"/>
      <c r="F526" s="15">
        <v>1.18</v>
      </c>
      <c r="G526" s="15"/>
      <c r="H526" s="15"/>
      <c r="I526">
        <v>0.64</v>
      </c>
      <c r="J526">
        <v>0.6</v>
      </c>
      <c r="M526" s="15">
        <f t="shared" si="27"/>
        <v>-0.57378777394067171</v>
      </c>
      <c r="N526" s="71">
        <f t="shared" si="28"/>
        <v>-0.53139748084346539</v>
      </c>
      <c r="O526" s="9"/>
    </row>
    <row r="527" spans="3:15" x14ac:dyDescent="0.3">
      <c r="C527" s="15">
        <v>1.24</v>
      </c>
      <c r="D527" s="15"/>
      <c r="F527" s="15">
        <v>1.19</v>
      </c>
      <c r="G527" s="15"/>
      <c r="H527" s="15"/>
      <c r="I527">
        <v>3.21</v>
      </c>
      <c r="M527" s="15">
        <f t="shared" si="27"/>
        <v>2.9139950525199061</v>
      </c>
      <c r="N527" s="9"/>
      <c r="O527" s="9"/>
    </row>
    <row r="528" spans="3:15" x14ac:dyDescent="0.3">
      <c r="C528" s="15">
        <v>1.24</v>
      </c>
      <c r="D528" s="15"/>
      <c r="F528" s="15">
        <v>1.19</v>
      </c>
      <c r="G528" s="15"/>
      <c r="H528" s="15"/>
      <c r="I528">
        <v>1.27</v>
      </c>
      <c r="M528" s="15">
        <f t="shared" si="27"/>
        <v>0.28119400842126002</v>
      </c>
      <c r="N528" s="9"/>
      <c r="O528" s="9"/>
    </row>
    <row r="529" spans="3:15" x14ac:dyDescent="0.3">
      <c r="C529" s="15">
        <v>1.24</v>
      </c>
      <c r="D529" s="15"/>
      <c r="F529" s="15">
        <v>1.19</v>
      </c>
      <c r="G529" s="15"/>
      <c r="H529" s="15"/>
      <c r="I529">
        <v>1.93</v>
      </c>
      <c r="M529" s="15">
        <f t="shared" si="27"/>
        <v>1.1768892089909027</v>
      </c>
      <c r="N529" s="9"/>
      <c r="O529" s="9"/>
    </row>
    <row r="530" spans="3:15" x14ac:dyDescent="0.3">
      <c r="C530" s="15">
        <v>1.24</v>
      </c>
      <c r="D530" s="15"/>
      <c r="F530" s="15">
        <v>1.19</v>
      </c>
      <c r="G530" s="15"/>
      <c r="H530" s="15"/>
      <c r="I530">
        <v>1.1000000000000001</v>
      </c>
      <c r="M530" s="15">
        <f t="shared" si="27"/>
        <v>5.0484638577564252E-2</v>
      </c>
      <c r="N530" s="9"/>
      <c r="O530" s="9"/>
    </row>
    <row r="531" spans="3:15" x14ac:dyDescent="0.3">
      <c r="C531" s="15">
        <v>1.25</v>
      </c>
      <c r="D531" s="15"/>
      <c r="F531" s="15">
        <v>1.19</v>
      </c>
      <c r="G531" s="15"/>
      <c r="H531" s="15"/>
      <c r="I531">
        <v>1.64</v>
      </c>
      <c r="M531" s="15">
        <f t="shared" si="27"/>
        <v>0.78332616631636254</v>
      </c>
      <c r="N531" s="9"/>
      <c r="O531" s="9"/>
    </row>
    <row r="532" spans="3:15" x14ac:dyDescent="0.3">
      <c r="C532" s="15">
        <v>1.25</v>
      </c>
      <c r="D532" s="15"/>
      <c r="F532" s="15">
        <v>1.19</v>
      </c>
      <c r="G532" s="15"/>
      <c r="H532" s="15"/>
      <c r="I532">
        <v>3.76</v>
      </c>
      <c r="M532" s="15">
        <f t="shared" si="27"/>
        <v>3.6604077196612748</v>
      </c>
      <c r="N532" s="9"/>
      <c r="O532" s="9"/>
    </row>
    <row r="533" spans="3:15" x14ac:dyDescent="0.3">
      <c r="C533" s="15">
        <v>1.25</v>
      </c>
      <c r="D533" s="15"/>
      <c r="F533" s="15">
        <v>1.19</v>
      </c>
      <c r="G533" s="15"/>
      <c r="H533" s="15"/>
      <c r="I533">
        <v>1.1399999999999999</v>
      </c>
      <c r="M533" s="15">
        <f t="shared" si="27"/>
        <v>0.10476919618784537</v>
      </c>
      <c r="N533" s="9"/>
      <c r="O533" s="9"/>
    </row>
    <row r="534" spans="3:15" x14ac:dyDescent="0.3">
      <c r="C534" s="15">
        <v>1.26</v>
      </c>
      <c r="D534" s="15"/>
      <c r="F534" s="15">
        <v>1.2</v>
      </c>
      <c r="G534" s="15"/>
      <c r="H534" s="15"/>
      <c r="I534">
        <v>1.93</v>
      </c>
      <c r="M534" s="15">
        <f t="shared" si="27"/>
        <v>1.1768892089909027</v>
      </c>
      <c r="N534" s="9"/>
      <c r="O534" s="9"/>
    </row>
    <row r="535" spans="3:15" x14ac:dyDescent="0.3">
      <c r="C535" s="15">
        <v>1.26</v>
      </c>
      <c r="D535" s="15"/>
      <c r="F535" s="15">
        <v>1.2</v>
      </c>
      <c r="G535" s="15"/>
      <c r="H535" s="15"/>
      <c r="I535">
        <v>1.0900000000000001</v>
      </c>
      <c r="M535" s="15">
        <f t="shared" si="27"/>
        <v>3.6913499174993897E-2</v>
      </c>
      <c r="N535" s="9"/>
      <c r="O535" s="9"/>
    </row>
    <row r="536" spans="3:15" x14ac:dyDescent="0.3">
      <c r="C536" s="15">
        <v>1.26</v>
      </c>
      <c r="D536" s="15"/>
      <c r="F536" s="15">
        <v>1.2</v>
      </c>
      <c r="G536" s="15"/>
      <c r="H536" s="15"/>
      <c r="I536">
        <v>3.3</v>
      </c>
      <c r="M536" s="15">
        <f t="shared" si="27"/>
        <v>3.0361353071430393</v>
      </c>
      <c r="N536" s="9"/>
      <c r="O536" s="9"/>
    </row>
    <row r="537" spans="3:15" x14ac:dyDescent="0.3">
      <c r="C537" s="15">
        <v>1.26</v>
      </c>
      <c r="D537" s="15"/>
      <c r="F537" s="15">
        <v>1.2</v>
      </c>
      <c r="G537" s="15"/>
      <c r="H537" s="15"/>
      <c r="I537">
        <v>1.97</v>
      </c>
      <c r="M537" s="15">
        <f t="shared" si="27"/>
        <v>1.2311737666011839</v>
      </c>
      <c r="N537" s="9"/>
      <c r="O537" s="9"/>
    </row>
    <row r="538" spans="3:15" x14ac:dyDescent="0.3">
      <c r="C538" s="15">
        <v>1.26</v>
      </c>
      <c r="D538" s="15"/>
      <c r="F538" s="15">
        <v>1.21</v>
      </c>
      <c r="G538" s="15"/>
      <c r="H538" s="15"/>
      <c r="I538">
        <v>1.55</v>
      </c>
      <c r="M538" s="15">
        <f t="shared" si="27"/>
        <v>0.66118591169322971</v>
      </c>
      <c r="N538" s="9"/>
      <c r="O538" s="9"/>
    </row>
    <row r="539" spans="3:15" x14ac:dyDescent="0.3">
      <c r="C539" s="15">
        <v>1.26</v>
      </c>
      <c r="D539" s="15"/>
      <c r="F539" s="15">
        <v>1.21</v>
      </c>
      <c r="G539" s="15"/>
      <c r="H539" s="15"/>
      <c r="I539">
        <v>1.59</v>
      </c>
      <c r="M539" s="15">
        <f t="shared" si="27"/>
        <v>0.7154704693035111</v>
      </c>
      <c r="N539" s="9"/>
      <c r="O539" s="9"/>
    </row>
    <row r="540" spans="3:15" x14ac:dyDescent="0.3">
      <c r="C540" s="15">
        <v>1.26</v>
      </c>
      <c r="D540" s="15"/>
      <c r="F540" s="15">
        <v>1.21</v>
      </c>
      <c r="G540" s="15"/>
      <c r="H540" s="15"/>
      <c r="I540">
        <v>0.9</v>
      </c>
      <c r="M540" s="15">
        <f t="shared" si="27"/>
        <v>-0.22093814947384272</v>
      </c>
      <c r="N540" s="9"/>
      <c r="O540" s="9"/>
    </row>
    <row r="541" spans="3:15" x14ac:dyDescent="0.3">
      <c r="C541" s="15">
        <v>1.27</v>
      </c>
      <c r="D541" s="15"/>
      <c r="F541" s="15">
        <v>1.21</v>
      </c>
      <c r="G541" s="15"/>
      <c r="H541" s="15"/>
      <c r="I541">
        <v>1.64</v>
      </c>
      <c r="M541" s="15">
        <f t="shared" si="27"/>
        <v>0.78332616631636254</v>
      </c>
      <c r="N541" s="9"/>
      <c r="O541" s="9"/>
    </row>
    <row r="542" spans="3:15" x14ac:dyDescent="0.3">
      <c r="C542" s="15">
        <v>1.27</v>
      </c>
      <c r="D542" s="15"/>
      <c r="F542" s="15">
        <v>1.21</v>
      </c>
      <c r="G542" s="15"/>
      <c r="H542" s="15"/>
      <c r="I542">
        <v>1.32</v>
      </c>
      <c r="M542" s="15">
        <f t="shared" si="27"/>
        <v>0.34904970543411179</v>
      </c>
      <c r="N542" s="9"/>
      <c r="O542" s="9"/>
    </row>
    <row r="543" spans="3:15" x14ac:dyDescent="0.3">
      <c r="C543" s="15">
        <v>1.27</v>
      </c>
      <c r="D543" s="15"/>
      <c r="F543" s="15">
        <v>1.22</v>
      </c>
      <c r="G543" s="15"/>
      <c r="H543" s="15"/>
      <c r="I543">
        <v>0.74</v>
      </c>
      <c r="M543" s="15">
        <f t="shared" si="27"/>
        <v>-0.43807637991496823</v>
      </c>
      <c r="N543" s="9"/>
      <c r="O543" s="9"/>
    </row>
    <row r="544" spans="3:15" x14ac:dyDescent="0.3">
      <c r="C544" s="15">
        <v>1.27</v>
      </c>
      <c r="D544" s="15"/>
      <c r="F544" s="15">
        <v>1.22</v>
      </c>
      <c r="G544" s="15"/>
      <c r="H544" s="15"/>
      <c r="I544">
        <v>0.91</v>
      </c>
      <c r="M544" s="15">
        <f t="shared" si="27"/>
        <v>-0.20736701007127237</v>
      </c>
      <c r="N544" s="9"/>
      <c r="O544" s="9"/>
    </row>
    <row r="545" spans="3:15" x14ac:dyDescent="0.3">
      <c r="C545" s="15">
        <v>1.28</v>
      </c>
      <c r="D545" s="15"/>
      <c r="F545" s="15">
        <v>1.22</v>
      </c>
      <c r="G545" s="15"/>
      <c r="H545" s="15"/>
      <c r="I545">
        <v>1.1599999999999999</v>
      </c>
      <c r="M545" s="15">
        <f t="shared" si="27"/>
        <v>0.13191147499298608</v>
      </c>
      <c r="N545" s="9"/>
      <c r="O545" s="9"/>
    </row>
    <row r="546" spans="3:15" x14ac:dyDescent="0.3">
      <c r="C546" s="15">
        <v>1.28</v>
      </c>
      <c r="D546" s="15"/>
      <c r="F546" s="15">
        <v>1.22</v>
      </c>
      <c r="G546" s="15"/>
      <c r="H546" s="15"/>
      <c r="I546">
        <v>1.39</v>
      </c>
      <c r="M546" s="15">
        <f t="shared" si="27"/>
        <v>0.44404768125210398</v>
      </c>
      <c r="N546" s="9"/>
      <c r="O546" s="9"/>
    </row>
    <row r="547" spans="3:15" x14ac:dyDescent="0.3">
      <c r="C547" s="15">
        <v>1.28</v>
      </c>
      <c r="D547" s="15"/>
      <c r="F547" s="15">
        <v>1.23</v>
      </c>
      <c r="G547" s="15"/>
      <c r="H547" s="15"/>
      <c r="I547">
        <v>0.95</v>
      </c>
      <c r="M547" s="15">
        <f t="shared" si="27"/>
        <v>-0.15308245246099109</v>
      </c>
      <c r="N547" s="9"/>
      <c r="O547" s="9"/>
    </row>
    <row r="548" spans="3:15" x14ac:dyDescent="0.3">
      <c r="C548" s="15">
        <v>1.28</v>
      </c>
      <c r="D548" s="15"/>
      <c r="F548" s="15">
        <v>1.23</v>
      </c>
      <c r="G548" s="15"/>
      <c r="H548" s="15"/>
      <c r="I548">
        <v>0.86</v>
      </c>
      <c r="M548" s="15">
        <f t="shared" si="27"/>
        <v>-0.27522270708412411</v>
      </c>
      <c r="N548" s="9"/>
      <c r="O548" s="9"/>
    </row>
    <row r="549" spans="3:15" x14ac:dyDescent="0.3">
      <c r="C549" s="15">
        <v>1.28</v>
      </c>
      <c r="D549" s="15"/>
      <c r="F549" s="15">
        <v>1.23</v>
      </c>
      <c r="G549" s="15"/>
      <c r="H549" s="15"/>
      <c r="I549">
        <v>0.76</v>
      </c>
      <c r="M549" s="15">
        <f t="shared" si="27"/>
        <v>-0.41093410110982753</v>
      </c>
      <c r="N549" s="9"/>
      <c r="O549" s="9"/>
    </row>
    <row r="550" spans="3:15" x14ac:dyDescent="0.3">
      <c r="C550" s="15">
        <v>1.28</v>
      </c>
      <c r="D550" s="15"/>
      <c r="F550" s="15">
        <v>1.24</v>
      </c>
      <c r="G550" s="15"/>
      <c r="H550" s="15"/>
      <c r="I550">
        <v>1.88</v>
      </c>
      <c r="M550" s="15">
        <f t="shared" si="27"/>
        <v>1.1090335119780508</v>
      </c>
      <c r="N550" s="9"/>
      <c r="O550" s="9"/>
    </row>
    <row r="551" spans="3:15" x14ac:dyDescent="0.3">
      <c r="C551" s="15">
        <v>1.29</v>
      </c>
      <c r="D551" s="15"/>
      <c r="F551" s="15">
        <v>1.24</v>
      </c>
      <c r="G551" s="15"/>
      <c r="H551" s="15"/>
      <c r="I551">
        <v>0.42</v>
      </c>
      <c r="M551" s="15">
        <f t="shared" si="27"/>
        <v>-0.87235284079721931</v>
      </c>
      <c r="N551" s="9"/>
      <c r="O551" s="9"/>
    </row>
    <row r="552" spans="3:15" x14ac:dyDescent="0.3">
      <c r="C552" s="15">
        <v>1.29</v>
      </c>
      <c r="D552" s="15"/>
      <c r="F552" s="15">
        <v>1.24</v>
      </c>
      <c r="G552" s="15"/>
      <c r="H552" s="15"/>
      <c r="I552">
        <v>0.3</v>
      </c>
      <c r="M552" s="15">
        <f t="shared" si="27"/>
        <v>-1.0352065136280633</v>
      </c>
      <c r="N552" s="9"/>
      <c r="O552" s="9"/>
    </row>
    <row r="553" spans="3:15" x14ac:dyDescent="0.3">
      <c r="C553" s="15">
        <v>1.3</v>
      </c>
      <c r="D553" s="15"/>
      <c r="F553" s="15">
        <v>1.24</v>
      </c>
      <c r="G553" s="15"/>
      <c r="H553" s="15"/>
      <c r="I553">
        <v>3</v>
      </c>
      <c r="M553" s="15">
        <f t="shared" si="27"/>
        <v>2.6290011250659293</v>
      </c>
      <c r="N553" s="9"/>
      <c r="O553" s="9"/>
    </row>
    <row r="554" spans="3:15" x14ac:dyDescent="0.3">
      <c r="C554" s="15">
        <v>1.31</v>
      </c>
      <c r="D554" s="15"/>
      <c r="F554" s="15">
        <v>1.24</v>
      </c>
      <c r="G554" s="15"/>
      <c r="H554" s="15"/>
      <c r="I554">
        <v>0.61</v>
      </c>
      <c r="M554" s="15">
        <f t="shared" si="27"/>
        <v>-0.61450119214838272</v>
      </c>
      <c r="N554" s="9"/>
      <c r="O554" s="9"/>
    </row>
    <row r="555" spans="3:15" x14ac:dyDescent="0.3">
      <c r="C555" s="15">
        <v>1.31</v>
      </c>
      <c r="D555" s="15"/>
      <c r="F555" s="15">
        <v>1.24</v>
      </c>
      <c r="G555" s="15"/>
      <c r="H555" s="15"/>
      <c r="I555">
        <v>0.79</v>
      </c>
      <c r="M555" s="15">
        <f t="shared" si="27"/>
        <v>-0.37022068290211646</v>
      </c>
      <c r="N555" s="9"/>
      <c r="O555" s="9"/>
    </row>
    <row r="556" spans="3:15" x14ac:dyDescent="0.3">
      <c r="C556" s="15">
        <v>1.31</v>
      </c>
      <c r="D556" s="15"/>
      <c r="F556" s="15">
        <v>1.24</v>
      </c>
      <c r="G556" s="15"/>
      <c r="H556" s="15"/>
      <c r="I556">
        <v>0.81</v>
      </c>
      <c r="M556" s="15">
        <f t="shared" si="27"/>
        <v>-0.34307840409697576</v>
      </c>
      <c r="N556" s="9"/>
      <c r="O556" s="9"/>
    </row>
    <row r="557" spans="3:15" x14ac:dyDescent="0.3">
      <c r="C557" s="15">
        <v>1.31</v>
      </c>
      <c r="D557" s="15"/>
      <c r="F557" s="15">
        <v>1.25</v>
      </c>
      <c r="G557" s="15"/>
      <c r="H557" s="15"/>
      <c r="I557">
        <v>1.42</v>
      </c>
      <c r="M557" s="15">
        <f t="shared" si="27"/>
        <v>0.48476109945981505</v>
      </c>
      <c r="N557" s="9"/>
      <c r="O557" s="9"/>
    </row>
    <row r="558" spans="3:15" x14ac:dyDescent="0.3">
      <c r="C558" s="15">
        <v>1.32</v>
      </c>
      <c r="D558" s="15"/>
      <c r="F558" s="15">
        <v>1.25</v>
      </c>
      <c r="G558" s="15"/>
      <c r="H558" s="15"/>
      <c r="I558">
        <v>0.55000000000000004</v>
      </c>
      <c r="M558" s="15">
        <f t="shared" si="27"/>
        <v>-0.69592802856380476</v>
      </c>
      <c r="N558" s="9"/>
      <c r="O558" s="9"/>
    </row>
    <row r="559" spans="3:15" x14ac:dyDescent="0.3">
      <c r="C559" s="15">
        <v>1.32</v>
      </c>
      <c r="D559" s="15"/>
      <c r="F559" s="15">
        <v>1.25</v>
      </c>
      <c r="G559" s="15"/>
      <c r="H559" s="15"/>
      <c r="I559">
        <v>0.33</v>
      </c>
      <c r="M559" s="15">
        <f t="shared" si="27"/>
        <v>-0.99449309542035225</v>
      </c>
      <c r="N559" s="9"/>
      <c r="O559" s="9"/>
    </row>
    <row r="560" spans="3:15" x14ac:dyDescent="0.3">
      <c r="C560" s="15">
        <v>1.32</v>
      </c>
      <c r="D560" s="15"/>
      <c r="F560" s="15">
        <v>1.25</v>
      </c>
      <c r="G560" s="15"/>
      <c r="H560" s="15"/>
      <c r="I560">
        <v>0.37</v>
      </c>
      <c r="M560" s="15">
        <f t="shared" si="27"/>
        <v>-0.94020853781007097</v>
      </c>
      <c r="N560" s="9"/>
      <c r="O560" s="9"/>
    </row>
    <row r="561" spans="3:15" x14ac:dyDescent="0.3">
      <c r="C561" s="15">
        <v>1.32</v>
      </c>
      <c r="D561" s="15"/>
      <c r="F561" s="15">
        <v>1.26</v>
      </c>
      <c r="G561" s="15"/>
      <c r="H561" s="15"/>
      <c r="I561">
        <v>1.62</v>
      </c>
      <c r="M561" s="15">
        <f t="shared" si="27"/>
        <v>0.75618388751122212</v>
      </c>
      <c r="N561" s="9"/>
      <c r="O561" s="9"/>
    </row>
    <row r="562" spans="3:15" x14ac:dyDescent="0.3">
      <c r="C562" s="15">
        <v>1.32</v>
      </c>
      <c r="D562" s="15"/>
      <c r="F562" s="15">
        <v>1.26</v>
      </c>
      <c r="G562" s="15"/>
      <c r="H562" s="15"/>
      <c r="I562">
        <v>0.13</v>
      </c>
      <c r="M562" s="15">
        <f t="shared" si="27"/>
        <v>-1.2659158834717592</v>
      </c>
      <c r="N562" s="9"/>
      <c r="O562" s="9"/>
    </row>
    <row r="563" spans="3:15" x14ac:dyDescent="0.3">
      <c r="C563" s="15">
        <v>1.33</v>
      </c>
      <c r="D563" s="15"/>
      <c r="F563" s="15">
        <v>1.26</v>
      </c>
      <c r="G563" s="15"/>
      <c r="H563" s="15"/>
      <c r="I563">
        <v>1.32</v>
      </c>
      <c r="M563" s="15">
        <f t="shared" si="27"/>
        <v>0.34904970543411179</v>
      </c>
      <c r="N563" s="9"/>
      <c r="O563" s="9"/>
    </row>
    <row r="564" spans="3:15" x14ac:dyDescent="0.3">
      <c r="C564" s="15">
        <v>1.33</v>
      </c>
      <c r="D564" s="15"/>
      <c r="F564" s="15">
        <v>1.26</v>
      </c>
      <c r="G564" s="15"/>
      <c r="H564" s="15"/>
      <c r="I564">
        <v>0.5</v>
      </c>
      <c r="M564" s="15">
        <f t="shared" si="27"/>
        <v>-0.76378372557665652</v>
      </c>
      <c r="N564" s="9"/>
      <c r="O564" s="9"/>
    </row>
    <row r="565" spans="3:15" x14ac:dyDescent="0.3">
      <c r="C565" s="15">
        <v>1.33</v>
      </c>
      <c r="D565" s="15"/>
      <c r="F565" s="15">
        <v>1.27</v>
      </c>
      <c r="G565" s="15"/>
      <c r="H565" s="15"/>
      <c r="I565">
        <v>1.01</v>
      </c>
      <c r="M565" s="15">
        <f t="shared" si="27"/>
        <v>-7.1655616045568943E-2</v>
      </c>
      <c r="N565" s="9"/>
      <c r="O565" s="9"/>
    </row>
    <row r="566" spans="3:15" x14ac:dyDescent="0.3">
      <c r="C566" s="15">
        <v>1.34</v>
      </c>
      <c r="D566" s="15"/>
      <c r="F566" s="15">
        <v>1.27</v>
      </c>
      <c r="G566" s="15"/>
      <c r="H566" s="15"/>
      <c r="I566">
        <v>1.43</v>
      </c>
      <c r="M566" s="15">
        <f t="shared" si="27"/>
        <v>0.49833223886238537</v>
      </c>
      <c r="N566" s="9"/>
      <c r="O566" s="9"/>
    </row>
    <row r="567" spans="3:15" x14ac:dyDescent="0.3">
      <c r="C567" s="15">
        <v>1.34</v>
      </c>
      <c r="D567" s="15"/>
      <c r="F567" s="15">
        <v>1.28</v>
      </c>
      <c r="G567" s="15"/>
      <c r="H567" s="15"/>
      <c r="I567">
        <v>1.26</v>
      </c>
      <c r="M567" s="15">
        <f t="shared" si="27"/>
        <v>0.26762286901868965</v>
      </c>
      <c r="N567" s="9"/>
      <c r="O567" s="9"/>
    </row>
    <row r="568" spans="3:15" x14ac:dyDescent="0.3">
      <c r="C568" s="15">
        <v>1.35</v>
      </c>
      <c r="D568" s="15"/>
      <c r="F568" s="15">
        <v>1.28</v>
      </c>
      <c r="G568" s="15"/>
      <c r="H568" s="15"/>
      <c r="I568">
        <v>1.37</v>
      </c>
      <c r="M568" s="15">
        <f t="shared" si="27"/>
        <v>0.41690540244696356</v>
      </c>
      <c r="N568" s="9"/>
      <c r="O568" s="9"/>
    </row>
    <row r="569" spans="3:15" x14ac:dyDescent="0.3">
      <c r="C569" s="15">
        <v>1.35</v>
      </c>
      <c r="D569" s="15"/>
      <c r="F569" s="15">
        <v>1.28</v>
      </c>
      <c r="G569" s="15"/>
      <c r="H569" s="15"/>
      <c r="I569">
        <v>0.57999999999999996</v>
      </c>
      <c r="M569" s="15">
        <f t="shared" si="27"/>
        <v>-0.65521461035609374</v>
      </c>
      <c r="N569" s="9"/>
      <c r="O569" s="9"/>
    </row>
    <row r="570" spans="3:15" x14ac:dyDescent="0.3">
      <c r="C570" s="15">
        <v>1.35</v>
      </c>
      <c r="D570" s="15"/>
      <c r="F570" s="15">
        <v>1.28</v>
      </c>
      <c r="G570" s="15"/>
      <c r="H570" s="15"/>
      <c r="I570">
        <v>0.28999999999999998</v>
      </c>
      <c r="M570" s="15">
        <f t="shared" si="27"/>
        <v>-1.0487776530306336</v>
      </c>
      <c r="N570" s="9"/>
      <c r="O570" s="9"/>
    </row>
    <row r="571" spans="3:15" x14ac:dyDescent="0.3">
      <c r="C571" s="15">
        <v>1.35</v>
      </c>
      <c r="D571" s="15"/>
      <c r="F571" s="15">
        <v>1.29</v>
      </c>
      <c r="G571" s="15"/>
      <c r="H571" s="15"/>
      <c r="I571">
        <v>1.29</v>
      </c>
      <c r="M571" s="15">
        <f t="shared" si="27"/>
        <v>0.30833628722640072</v>
      </c>
      <c r="N571" s="9"/>
      <c r="O571" s="9"/>
    </row>
    <row r="572" spans="3:15" x14ac:dyDescent="0.3">
      <c r="C572" s="15">
        <v>1.35</v>
      </c>
      <c r="D572" s="15"/>
      <c r="F572" s="15">
        <v>1.29</v>
      </c>
      <c r="G572" s="15"/>
      <c r="H572" s="15"/>
      <c r="I572">
        <v>1.38</v>
      </c>
      <c r="M572" s="15">
        <f t="shared" si="27"/>
        <v>0.4304765418495336</v>
      </c>
      <c r="N572" s="9"/>
      <c r="O572" s="9"/>
    </row>
    <row r="573" spans="3:15" x14ac:dyDescent="0.3">
      <c r="C573" s="15">
        <v>1.35</v>
      </c>
      <c r="D573" s="15"/>
      <c r="F573" s="15">
        <v>1.29</v>
      </c>
      <c r="G573" s="15"/>
      <c r="H573" s="15"/>
      <c r="I573">
        <v>0.78</v>
      </c>
      <c r="M573" s="15">
        <f t="shared" si="27"/>
        <v>-0.38379182230468684</v>
      </c>
      <c r="N573" s="9"/>
      <c r="O573" s="9"/>
    </row>
    <row r="574" spans="3:15" x14ac:dyDescent="0.3">
      <c r="C574" s="15">
        <v>1.36</v>
      </c>
      <c r="D574" s="15"/>
      <c r="F574" s="15">
        <v>1.29</v>
      </c>
      <c r="G574" s="15"/>
      <c r="H574" s="15"/>
      <c r="I574">
        <v>5.2</v>
      </c>
      <c r="M574" s="15">
        <f t="shared" si="27"/>
        <v>5.6146517936314053</v>
      </c>
      <c r="N574" s="9"/>
      <c r="O574" s="9"/>
    </row>
    <row r="575" spans="3:15" x14ac:dyDescent="0.3">
      <c r="C575" s="15">
        <v>1.36</v>
      </c>
      <c r="D575" s="15"/>
      <c r="F575" s="15">
        <v>1.3</v>
      </c>
      <c r="G575" s="15"/>
      <c r="H575" s="15"/>
      <c r="I575">
        <v>1.17</v>
      </c>
      <c r="M575" s="15">
        <f t="shared" si="27"/>
        <v>0.14548261439555643</v>
      </c>
      <c r="N575" s="9"/>
      <c r="O575" s="9"/>
    </row>
    <row r="576" spans="3:15" x14ac:dyDescent="0.3">
      <c r="C576" s="15">
        <v>1.37</v>
      </c>
      <c r="D576" s="15"/>
      <c r="F576" s="15">
        <v>1.3</v>
      </c>
      <c r="G576" s="15"/>
      <c r="H576" s="15"/>
      <c r="I576">
        <v>3.23</v>
      </c>
      <c r="M576" s="15">
        <f t="shared" si="27"/>
        <v>2.9411373313250477</v>
      </c>
      <c r="N576" s="9"/>
      <c r="O576" s="9"/>
    </row>
    <row r="577" spans="3:15" x14ac:dyDescent="0.3">
      <c r="C577" s="15">
        <v>1.37</v>
      </c>
      <c r="D577" s="15"/>
      <c r="F577" s="15">
        <v>1.31</v>
      </c>
      <c r="G577" s="15"/>
      <c r="H577" s="15"/>
      <c r="I577">
        <v>1.51</v>
      </c>
      <c r="M577" s="15">
        <f t="shared" si="27"/>
        <v>0.60690135408294821</v>
      </c>
      <c r="N577" s="9"/>
      <c r="O577" s="9"/>
    </row>
    <row r="578" spans="3:15" x14ac:dyDescent="0.3">
      <c r="C578" s="15">
        <v>1.38</v>
      </c>
      <c r="D578" s="15"/>
      <c r="F578" s="15">
        <v>1.31</v>
      </c>
      <c r="G578" s="15"/>
      <c r="H578" s="15"/>
      <c r="I578">
        <v>1.38</v>
      </c>
      <c r="M578" s="15">
        <f t="shared" si="27"/>
        <v>0.4304765418495336</v>
      </c>
      <c r="N578" s="9"/>
      <c r="O578" s="9"/>
    </row>
    <row r="579" spans="3:15" x14ac:dyDescent="0.3">
      <c r="C579" s="15">
        <v>1.38</v>
      </c>
      <c r="D579" s="15"/>
      <c r="F579" s="15">
        <v>1.31</v>
      </c>
      <c r="G579" s="15"/>
      <c r="H579" s="15"/>
      <c r="I579">
        <v>0.78</v>
      </c>
      <c r="M579" s="15">
        <f t="shared" si="27"/>
        <v>-0.38379182230468684</v>
      </c>
      <c r="N579" s="9"/>
      <c r="O579" s="9"/>
    </row>
    <row r="580" spans="3:15" x14ac:dyDescent="0.3">
      <c r="C580" s="15">
        <v>1.38</v>
      </c>
      <c r="D580" s="15"/>
      <c r="F580" s="15">
        <v>1.33</v>
      </c>
      <c r="G580" s="15"/>
      <c r="H580" s="15"/>
      <c r="I580">
        <v>0.56000000000000005</v>
      </c>
      <c r="M580" s="15">
        <f t="shared" si="27"/>
        <v>-0.68235688916123438</v>
      </c>
      <c r="N580" s="9"/>
      <c r="O580" s="9"/>
    </row>
    <row r="581" spans="3:15" x14ac:dyDescent="0.3">
      <c r="C581" s="15">
        <v>1.39</v>
      </c>
      <c r="D581" s="15"/>
      <c r="F581" s="15">
        <v>1.33</v>
      </c>
      <c r="G581" s="15"/>
      <c r="H581" s="15"/>
      <c r="I581">
        <v>1.73</v>
      </c>
      <c r="M581" s="15">
        <f t="shared" si="27"/>
        <v>0.90546642093949581</v>
      </c>
      <c r="N581" s="9"/>
      <c r="O581" s="9"/>
    </row>
    <row r="582" spans="3:15" x14ac:dyDescent="0.3">
      <c r="C582" s="15">
        <v>1.39</v>
      </c>
      <c r="D582" s="15"/>
      <c r="F582" s="15">
        <v>1.33</v>
      </c>
      <c r="G582" s="15"/>
      <c r="H582" s="15"/>
      <c r="I582">
        <v>0.56000000000000005</v>
      </c>
      <c r="M582" s="15">
        <f t="shared" si="27"/>
        <v>-0.68235688916123438</v>
      </c>
      <c r="N582" s="9"/>
      <c r="O582" s="9"/>
    </row>
    <row r="583" spans="3:15" x14ac:dyDescent="0.3">
      <c r="C583" s="15">
        <v>1.39</v>
      </c>
      <c r="D583" s="15"/>
      <c r="F583" s="15">
        <v>1.33</v>
      </c>
      <c r="G583" s="15"/>
      <c r="H583" s="15"/>
      <c r="I583">
        <v>0.48</v>
      </c>
      <c r="M583" s="15">
        <f t="shared" si="27"/>
        <v>-0.79092600438179717</v>
      </c>
      <c r="N583" s="9"/>
      <c r="O583" s="9"/>
    </row>
    <row r="584" spans="3:15" x14ac:dyDescent="0.3">
      <c r="C584" s="15">
        <v>1.39</v>
      </c>
      <c r="D584" s="15"/>
      <c r="F584" s="15">
        <v>1.33</v>
      </c>
      <c r="G584" s="15"/>
      <c r="H584" s="15"/>
      <c r="I584">
        <v>1.48</v>
      </c>
      <c r="M584" s="15">
        <f t="shared" ref="M584:M606" si="29">STANDARDIZE(I584,$I$1,$I$2)</f>
        <v>0.56618793587523719</v>
      </c>
      <c r="N584" s="9"/>
      <c r="O584" s="9"/>
    </row>
    <row r="585" spans="3:15" x14ac:dyDescent="0.3">
      <c r="C585" s="15">
        <v>1.4</v>
      </c>
      <c r="D585" s="15"/>
      <c r="F585" s="15">
        <v>1.34</v>
      </c>
      <c r="G585" s="15"/>
      <c r="H585" s="15"/>
      <c r="I585">
        <v>2.61</v>
      </c>
      <c r="M585" s="15">
        <f t="shared" si="29"/>
        <v>2.0997266883656858</v>
      </c>
      <c r="N585" s="9"/>
      <c r="O585" s="9"/>
    </row>
    <row r="586" spans="3:15" x14ac:dyDescent="0.3">
      <c r="C586" s="15">
        <v>1.41</v>
      </c>
      <c r="D586" s="15"/>
      <c r="F586" s="15">
        <v>1.34</v>
      </c>
      <c r="G586" s="15"/>
      <c r="H586" s="15"/>
      <c r="I586">
        <v>1.1399999999999999</v>
      </c>
      <c r="M586" s="15">
        <f t="shared" si="29"/>
        <v>0.10476919618784537</v>
      </c>
      <c r="N586" s="9"/>
      <c r="O586" s="9"/>
    </row>
    <row r="587" spans="3:15" x14ac:dyDescent="0.3">
      <c r="C587" s="15">
        <v>1.41</v>
      </c>
      <c r="D587" s="15"/>
      <c r="F587" s="15">
        <v>1.34</v>
      </c>
      <c r="G587" s="15"/>
      <c r="H587" s="15"/>
      <c r="I587">
        <v>0.77</v>
      </c>
      <c r="M587" s="15">
        <f t="shared" si="29"/>
        <v>-0.39736296170725716</v>
      </c>
      <c r="N587" s="9"/>
      <c r="O587" s="9"/>
    </row>
    <row r="588" spans="3:15" x14ac:dyDescent="0.3">
      <c r="C588" s="15">
        <v>1.41</v>
      </c>
      <c r="D588" s="15"/>
      <c r="F588" s="15">
        <v>1.35</v>
      </c>
      <c r="G588" s="15"/>
      <c r="H588" s="15"/>
      <c r="I588">
        <v>0.53</v>
      </c>
      <c r="M588" s="15">
        <f t="shared" si="29"/>
        <v>-0.7230703073689454</v>
      </c>
      <c r="N588" s="9"/>
      <c r="O588" s="9"/>
    </row>
    <row r="589" spans="3:15" x14ac:dyDescent="0.3">
      <c r="C589" s="15">
        <v>1.41</v>
      </c>
      <c r="D589" s="15"/>
      <c r="F589" s="15">
        <v>1.35</v>
      </c>
      <c r="G589" s="15"/>
      <c r="H589" s="15"/>
      <c r="I589">
        <v>0.77</v>
      </c>
      <c r="M589" s="15">
        <f t="shared" si="29"/>
        <v>-0.39736296170725716</v>
      </c>
      <c r="N589" s="9"/>
      <c r="O589" s="9"/>
    </row>
    <row r="590" spans="3:15" x14ac:dyDescent="0.3">
      <c r="C590" s="15">
        <v>1.41</v>
      </c>
      <c r="D590" s="15"/>
      <c r="F590" s="15">
        <v>1.35</v>
      </c>
      <c r="G590" s="15"/>
      <c r="H590" s="15"/>
      <c r="I590">
        <v>1.18</v>
      </c>
      <c r="M590" s="15">
        <f t="shared" si="29"/>
        <v>0.15905375379812681</v>
      </c>
      <c r="N590" s="9"/>
      <c r="O590" s="9"/>
    </row>
    <row r="591" spans="3:15" x14ac:dyDescent="0.3">
      <c r="C591" s="15">
        <v>1.42</v>
      </c>
      <c r="D591" s="15"/>
      <c r="F591" s="15">
        <v>1.35</v>
      </c>
      <c r="G591" s="15"/>
      <c r="H591" s="15"/>
      <c r="I591">
        <v>0.78</v>
      </c>
      <c r="M591" s="15">
        <f t="shared" si="29"/>
        <v>-0.38379182230468684</v>
      </c>
      <c r="N591" s="9"/>
      <c r="O591" s="9"/>
    </row>
    <row r="592" spans="3:15" x14ac:dyDescent="0.3">
      <c r="C592" s="15">
        <v>1.42</v>
      </c>
      <c r="D592" s="15"/>
      <c r="F592" s="15">
        <v>1.35</v>
      </c>
      <c r="G592" s="15"/>
      <c r="H592" s="15"/>
      <c r="I592">
        <v>0.61</v>
      </c>
      <c r="M592" s="15">
        <f t="shared" si="29"/>
        <v>-0.61450119214838272</v>
      </c>
      <c r="N592" s="9"/>
      <c r="O592" s="9"/>
    </row>
    <row r="593" spans="3:15" x14ac:dyDescent="0.3">
      <c r="C593" s="15">
        <v>1.42</v>
      </c>
      <c r="D593" s="15"/>
      <c r="F593" s="15">
        <v>1.36</v>
      </c>
      <c r="G593" s="15"/>
      <c r="H593" s="15"/>
      <c r="I593">
        <v>0.69</v>
      </c>
      <c r="M593" s="15">
        <f t="shared" si="29"/>
        <v>-0.50593207692782005</v>
      </c>
      <c r="N593" s="9"/>
      <c r="O593" s="9"/>
    </row>
    <row r="594" spans="3:15" x14ac:dyDescent="0.3">
      <c r="C594" s="15">
        <v>1.43</v>
      </c>
      <c r="D594" s="15"/>
      <c r="F594" s="15">
        <v>1.36</v>
      </c>
      <c r="G594" s="15"/>
      <c r="H594" s="15"/>
      <c r="I594">
        <v>0.79</v>
      </c>
      <c r="M594" s="15">
        <f t="shared" si="29"/>
        <v>-0.37022068290211646</v>
      </c>
      <c r="N594" s="9"/>
      <c r="O594" s="9"/>
    </row>
    <row r="595" spans="3:15" x14ac:dyDescent="0.3">
      <c r="C595" s="15">
        <v>1.43</v>
      </c>
      <c r="D595" s="15"/>
      <c r="F595" s="15">
        <v>1.36</v>
      </c>
      <c r="G595" s="15"/>
      <c r="H595" s="15"/>
      <c r="I595">
        <v>1.07</v>
      </c>
      <c r="M595" s="15">
        <f t="shared" si="29"/>
        <v>9.7712203698531869E-3</v>
      </c>
      <c r="N595" s="9"/>
      <c r="O595" s="9"/>
    </row>
    <row r="596" spans="3:15" x14ac:dyDescent="0.3">
      <c r="C596" s="15">
        <v>1.43</v>
      </c>
      <c r="D596" s="15"/>
      <c r="F596" s="15">
        <v>1.36</v>
      </c>
      <c r="G596" s="15"/>
      <c r="H596" s="15"/>
      <c r="I596">
        <v>1.04</v>
      </c>
      <c r="M596" s="15">
        <f t="shared" si="29"/>
        <v>-3.0942197837857881E-2</v>
      </c>
      <c r="N596" s="9"/>
      <c r="O596" s="9"/>
    </row>
    <row r="597" spans="3:15" x14ac:dyDescent="0.3">
      <c r="C597" s="15">
        <v>1.45</v>
      </c>
      <c r="D597" s="15"/>
      <c r="F597" s="15">
        <v>1.37</v>
      </c>
      <c r="G597" s="15"/>
      <c r="H597" s="15"/>
      <c r="I597">
        <v>0.83</v>
      </c>
      <c r="M597" s="15">
        <f t="shared" si="29"/>
        <v>-0.31593612529183518</v>
      </c>
      <c r="N597" s="9"/>
      <c r="O597" s="9"/>
    </row>
    <row r="598" spans="3:15" x14ac:dyDescent="0.3">
      <c r="C598" s="15">
        <v>1.45</v>
      </c>
      <c r="D598" s="15"/>
      <c r="F598" s="15">
        <v>1.38</v>
      </c>
      <c r="G598" s="15"/>
      <c r="H598" s="15"/>
      <c r="I598">
        <v>0.99</v>
      </c>
      <c r="M598" s="15">
        <f t="shared" si="29"/>
        <v>-9.8797894850709653E-2</v>
      </c>
      <c r="N598" s="9"/>
      <c r="O598" s="9"/>
    </row>
    <row r="599" spans="3:15" x14ac:dyDescent="0.3">
      <c r="C599" s="15">
        <v>1.46</v>
      </c>
      <c r="D599" s="15"/>
      <c r="F599" s="15">
        <v>1.38</v>
      </c>
      <c r="G599" s="15"/>
      <c r="H599" s="15"/>
      <c r="I599">
        <v>0.56000000000000005</v>
      </c>
      <c r="M599" s="15">
        <f t="shared" si="29"/>
        <v>-0.68235688916123438</v>
      </c>
      <c r="N599" s="9"/>
      <c r="O599" s="9"/>
    </row>
    <row r="600" spans="3:15" x14ac:dyDescent="0.3">
      <c r="C600" s="15">
        <v>1.46</v>
      </c>
      <c r="D600" s="15"/>
      <c r="F600" s="15">
        <v>1.38</v>
      </c>
      <c r="G600" s="15"/>
      <c r="H600" s="15"/>
      <c r="I600">
        <v>0.66</v>
      </c>
      <c r="M600" s="15">
        <f t="shared" si="29"/>
        <v>-0.54664549513553096</v>
      </c>
      <c r="N600" s="9"/>
      <c r="O600" s="9"/>
    </row>
    <row r="601" spans="3:15" x14ac:dyDescent="0.3">
      <c r="C601" s="15">
        <v>1.46</v>
      </c>
      <c r="D601" s="15"/>
      <c r="F601" s="15">
        <v>1.39</v>
      </c>
      <c r="G601" s="15"/>
      <c r="H601" s="15"/>
      <c r="I601">
        <v>1.64</v>
      </c>
      <c r="M601" s="15">
        <f t="shared" si="29"/>
        <v>0.78332616631636254</v>
      </c>
      <c r="N601" s="9"/>
      <c r="O601" s="9"/>
    </row>
    <row r="602" spans="3:15" x14ac:dyDescent="0.3">
      <c r="C602" s="15">
        <v>1.47</v>
      </c>
      <c r="D602" s="15"/>
      <c r="F602" s="15">
        <v>1.39</v>
      </c>
      <c r="G602" s="15"/>
      <c r="H602" s="15"/>
      <c r="I602">
        <v>0.66</v>
      </c>
      <c r="M602" s="15">
        <f t="shared" si="29"/>
        <v>-0.54664549513553096</v>
      </c>
      <c r="N602" s="9"/>
      <c r="O602" s="9"/>
    </row>
    <row r="603" spans="3:15" x14ac:dyDescent="0.3">
      <c r="C603" s="15">
        <v>1.47</v>
      </c>
      <c r="D603" s="15"/>
      <c r="F603" s="15">
        <v>1.39</v>
      </c>
      <c r="G603" s="15"/>
      <c r="H603" s="15"/>
      <c r="I603">
        <v>1.32</v>
      </c>
      <c r="M603" s="15">
        <f t="shared" si="29"/>
        <v>0.34904970543411179</v>
      </c>
      <c r="N603" s="9"/>
      <c r="O603" s="9"/>
    </row>
    <row r="604" spans="3:15" x14ac:dyDescent="0.3">
      <c r="C604" s="15">
        <v>1.48</v>
      </c>
      <c r="D604" s="15"/>
      <c r="F604" s="15">
        <v>1.4</v>
      </c>
      <c r="G604" s="15"/>
      <c r="H604" s="15"/>
      <c r="I604">
        <v>0.28999999999999998</v>
      </c>
      <c r="M604" s="15">
        <f t="shared" si="29"/>
        <v>-1.0487776530306336</v>
      </c>
      <c r="N604" s="9"/>
      <c r="O604" s="9"/>
    </row>
    <row r="605" spans="3:15" x14ac:dyDescent="0.3">
      <c r="C605" s="15">
        <v>1.48</v>
      </c>
      <c r="D605" s="15"/>
      <c r="F605" s="15">
        <v>1.4</v>
      </c>
      <c r="G605" s="15"/>
      <c r="H605" s="15"/>
      <c r="I605">
        <v>1</v>
      </c>
      <c r="M605" s="15">
        <f t="shared" si="29"/>
        <v>-8.5226755448139305E-2</v>
      </c>
      <c r="N605" s="9"/>
      <c r="O605" s="9"/>
    </row>
    <row r="606" spans="3:15" x14ac:dyDescent="0.3">
      <c r="C606" s="15">
        <v>1.48</v>
      </c>
      <c r="D606" s="15"/>
      <c r="F606" s="15">
        <v>1.41</v>
      </c>
      <c r="G606" s="15"/>
      <c r="H606" s="15"/>
      <c r="I606">
        <v>0.64</v>
      </c>
      <c r="M606" s="15">
        <f t="shared" si="29"/>
        <v>-0.57378777394067171</v>
      </c>
      <c r="N606" s="9"/>
      <c r="O606" s="9"/>
    </row>
    <row r="607" spans="3:15" x14ac:dyDescent="0.3">
      <c r="C607" s="15">
        <v>1.49</v>
      </c>
      <c r="D607" s="15"/>
      <c r="F607" s="15">
        <v>1.41</v>
      </c>
      <c r="G607" s="15"/>
      <c r="H607" s="15"/>
      <c r="I607" s="15"/>
      <c r="M607" s="15"/>
      <c r="N607" s="9"/>
      <c r="O607" s="9"/>
    </row>
    <row r="608" spans="3:15" x14ac:dyDescent="0.3">
      <c r="C608" s="15">
        <v>1.49</v>
      </c>
      <c r="D608" s="15"/>
      <c r="F608" s="15">
        <v>1.41</v>
      </c>
      <c r="G608" s="15"/>
      <c r="H608" s="15"/>
      <c r="I608" s="15"/>
      <c r="M608" s="15"/>
      <c r="N608" s="9"/>
      <c r="O608" s="9"/>
    </row>
    <row r="609" spans="3:15" x14ac:dyDescent="0.3">
      <c r="C609" s="15">
        <v>1.49</v>
      </c>
      <c r="D609" s="15"/>
      <c r="F609" s="15">
        <v>1.42</v>
      </c>
      <c r="G609" s="15"/>
      <c r="H609" s="15"/>
      <c r="I609" s="15"/>
      <c r="M609" s="15"/>
      <c r="N609" s="9"/>
      <c r="O609" s="9"/>
    </row>
    <row r="610" spans="3:15" x14ac:dyDescent="0.3">
      <c r="C610" s="15">
        <v>1.5</v>
      </c>
      <c r="D610" s="15"/>
      <c r="F610" s="15">
        <v>1.42</v>
      </c>
      <c r="G610" s="15"/>
      <c r="H610" s="15"/>
      <c r="I610" s="15"/>
      <c r="M610" s="15"/>
      <c r="N610" s="9"/>
      <c r="O610" s="9"/>
    </row>
    <row r="611" spans="3:15" x14ac:dyDescent="0.3">
      <c r="C611" s="15">
        <v>1.51</v>
      </c>
      <c r="D611" s="15"/>
      <c r="F611" s="15">
        <v>1.42</v>
      </c>
      <c r="G611" s="15"/>
      <c r="H611" s="15"/>
      <c r="I611" s="15"/>
      <c r="M611" s="15"/>
      <c r="N611" s="9"/>
      <c r="O611" s="9"/>
    </row>
    <row r="612" spans="3:15" x14ac:dyDescent="0.3">
      <c r="C612" s="15">
        <v>1.51</v>
      </c>
      <c r="D612" s="15"/>
      <c r="F612" s="15">
        <v>1.42</v>
      </c>
      <c r="G612" s="15"/>
      <c r="H612" s="15"/>
      <c r="I612" s="15"/>
      <c r="M612" s="15"/>
      <c r="N612" s="9"/>
      <c r="O612" s="9"/>
    </row>
    <row r="613" spans="3:15" x14ac:dyDescent="0.3">
      <c r="C613" s="15">
        <v>1.51</v>
      </c>
      <c r="D613" s="15"/>
      <c r="F613" s="15">
        <v>1.42</v>
      </c>
      <c r="G613" s="15"/>
      <c r="H613" s="15"/>
      <c r="I613" s="15"/>
      <c r="M613" s="15"/>
      <c r="N613" s="9"/>
      <c r="O613" s="9"/>
    </row>
    <row r="614" spans="3:15" x14ac:dyDescent="0.3">
      <c r="C614" s="15">
        <v>1.51</v>
      </c>
      <c r="D614" s="15"/>
      <c r="F614" s="15">
        <v>1.43</v>
      </c>
      <c r="G614" s="15"/>
      <c r="H614" s="15"/>
      <c r="I614" s="15"/>
      <c r="M614" s="15"/>
      <c r="N614" s="9"/>
      <c r="O614" s="9"/>
    </row>
    <row r="615" spans="3:15" x14ac:dyDescent="0.3">
      <c r="C615" s="15">
        <v>1.52</v>
      </c>
      <c r="D615" s="15"/>
      <c r="F615" s="15">
        <v>1.44</v>
      </c>
      <c r="G615" s="15"/>
      <c r="H615" s="15"/>
      <c r="I615" s="15"/>
      <c r="M615" s="15"/>
      <c r="N615" s="9"/>
      <c r="O615" s="9"/>
    </row>
    <row r="616" spans="3:15" x14ac:dyDescent="0.3">
      <c r="C616" s="15">
        <v>1.52</v>
      </c>
      <c r="D616" s="15"/>
      <c r="F616" s="15">
        <v>1.45</v>
      </c>
      <c r="G616" s="15"/>
      <c r="H616" s="15"/>
      <c r="I616" s="15"/>
      <c r="M616" s="15"/>
      <c r="N616" s="9"/>
      <c r="O616" s="9"/>
    </row>
    <row r="617" spans="3:15" x14ac:dyDescent="0.3">
      <c r="C617" s="15">
        <v>1.52</v>
      </c>
      <c r="D617" s="15"/>
      <c r="F617" s="15">
        <v>1.45</v>
      </c>
      <c r="G617" s="15"/>
      <c r="H617" s="15"/>
      <c r="I617" s="15"/>
      <c r="M617" s="15"/>
      <c r="N617" s="9"/>
      <c r="O617" s="9"/>
    </row>
    <row r="618" spans="3:15" x14ac:dyDescent="0.3">
      <c r="C618" s="15">
        <v>1.54</v>
      </c>
      <c r="D618" s="15"/>
      <c r="F618" s="15">
        <v>1.45</v>
      </c>
      <c r="G618" s="15"/>
      <c r="H618" s="15"/>
      <c r="I618" s="15"/>
      <c r="M618" s="15"/>
      <c r="N618" s="9"/>
      <c r="O618" s="9"/>
    </row>
    <row r="619" spans="3:15" x14ac:dyDescent="0.3">
      <c r="C619" s="15">
        <v>1.55</v>
      </c>
      <c r="D619" s="15"/>
      <c r="F619" s="15">
        <v>1.45</v>
      </c>
      <c r="G619" s="15"/>
      <c r="H619" s="15"/>
      <c r="I619" s="15"/>
      <c r="M619" s="15"/>
      <c r="N619" s="9"/>
      <c r="O619" s="9"/>
    </row>
    <row r="620" spans="3:15" x14ac:dyDescent="0.3">
      <c r="C620" s="15">
        <v>1.55</v>
      </c>
      <c r="D620" s="15"/>
      <c r="F620" s="15">
        <v>1.46</v>
      </c>
      <c r="G620" s="15"/>
      <c r="H620" s="15"/>
      <c r="I620" s="15"/>
      <c r="M620" s="15"/>
      <c r="N620" s="9"/>
      <c r="O620" s="9"/>
    </row>
    <row r="621" spans="3:15" x14ac:dyDescent="0.3">
      <c r="C621" s="15">
        <v>1.56</v>
      </c>
      <c r="D621" s="15"/>
      <c r="F621" s="15">
        <v>1.46</v>
      </c>
      <c r="G621" s="15"/>
      <c r="H621" s="15"/>
      <c r="I621" s="15"/>
      <c r="M621" s="15"/>
      <c r="N621" s="9"/>
      <c r="O621" s="9"/>
    </row>
    <row r="622" spans="3:15" x14ac:dyDescent="0.3">
      <c r="C622" s="15">
        <v>1.56</v>
      </c>
      <c r="D622" s="15"/>
      <c r="F622" s="15">
        <v>1.46</v>
      </c>
      <c r="G622" s="15"/>
      <c r="H622" s="15"/>
      <c r="I622" s="15"/>
      <c r="M622" s="15"/>
      <c r="N622" s="9"/>
      <c r="O622" s="9"/>
    </row>
    <row r="623" spans="3:15" x14ac:dyDescent="0.3">
      <c r="C623" s="15">
        <v>1.57</v>
      </c>
      <c r="D623" s="15"/>
      <c r="F623" s="15">
        <v>1.47</v>
      </c>
      <c r="G623" s="15"/>
      <c r="H623" s="15"/>
      <c r="I623" s="15"/>
      <c r="M623" s="15"/>
      <c r="N623" s="9"/>
      <c r="O623" s="9"/>
    </row>
    <row r="624" spans="3:15" x14ac:dyDescent="0.3">
      <c r="C624" s="15">
        <v>1.58</v>
      </c>
      <c r="D624" s="15"/>
      <c r="F624" s="15">
        <v>1.47</v>
      </c>
      <c r="G624" s="15"/>
      <c r="H624" s="15"/>
      <c r="I624" s="15"/>
      <c r="M624" s="15"/>
      <c r="N624" s="9"/>
      <c r="O624" s="9"/>
    </row>
    <row r="625" spans="3:15" x14ac:dyDescent="0.3">
      <c r="C625" s="15">
        <v>1.59</v>
      </c>
      <c r="D625" s="15"/>
      <c r="F625" s="15">
        <v>1.48</v>
      </c>
      <c r="G625" s="15"/>
      <c r="H625" s="15"/>
      <c r="I625" s="15"/>
      <c r="M625" s="15"/>
      <c r="N625" s="9"/>
      <c r="O625" s="9"/>
    </row>
    <row r="626" spans="3:15" x14ac:dyDescent="0.3">
      <c r="C626" s="15">
        <v>1.59</v>
      </c>
      <c r="D626" s="15"/>
      <c r="F626" s="15">
        <v>1.48</v>
      </c>
      <c r="G626" s="15"/>
      <c r="H626" s="15"/>
      <c r="I626" s="15"/>
      <c r="M626" s="15"/>
      <c r="N626" s="9"/>
      <c r="O626" s="9"/>
    </row>
    <row r="627" spans="3:15" x14ac:dyDescent="0.3">
      <c r="C627" s="15">
        <v>1.59</v>
      </c>
      <c r="D627" s="15"/>
      <c r="F627" s="15">
        <v>1.49</v>
      </c>
      <c r="G627" s="15"/>
      <c r="H627" s="15"/>
      <c r="I627" s="15"/>
      <c r="M627" s="15"/>
      <c r="N627" s="9"/>
      <c r="O627" s="9"/>
    </row>
    <row r="628" spans="3:15" x14ac:dyDescent="0.3">
      <c r="C628" s="15">
        <v>1.59</v>
      </c>
      <c r="D628" s="15"/>
      <c r="F628" s="15">
        <v>1.49</v>
      </c>
      <c r="G628" s="15"/>
      <c r="H628" s="15"/>
      <c r="I628" s="15"/>
      <c r="M628" s="15"/>
      <c r="N628" s="9"/>
      <c r="O628" s="9"/>
    </row>
    <row r="629" spans="3:15" x14ac:dyDescent="0.3">
      <c r="C629" s="15">
        <v>1.6</v>
      </c>
      <c r="D629" s="15"/>
      <c r="F629" s="15">
        <v>1.5</v>
      </c>
      <c r="G629" s="15"/>
      <c r="H629" s="15"/>
      <c r="I629" s="15"/>
      <c r="M629" s="15"/>
      <c r="N629" s="9"/>
      <c r="O629" s="9"/>
    </row>
    <row r="630" spans="3:15" x14ac:dyDescent="0.3">
      <c r="C630" s="15">
        <v>1.61</v>
      </c>
      <c r="D630" s="15"/>
      <c r="F630" s="15">
        <v>1.51</v>
      </c>
      <c r="G630" s="15"/>
      <c r="H630" s="15"/>
      <c r="I630" s="15"/>
      <c r="M630" s="15"/>
      <c r="N630" s="9"/>
      <c r="O630" s="9"/>
    </row>
    <row r="631" spans="3:15" x14ac:dyDescent="0.3">
      <c r="C631" s="15">
        <v>1.61</v>
      </c>
      <c r="D631" s="15"/>
      <c r="F631" s="15">
        <v>1.51</v>
      </c>
      <c r="G631" s="15"/>
      <c r="H631" s="15"/>
      <c r="I631" s="15"/>
      <c r="M631" s="15"/>
      <c r="N631" s="9"/>
      <c r="O631" s="9"/>
    </row>
    <row r="632" spans="3:15" x14ac:dyDescent="0.3">
      <c r="C632" s="15">
        <v>1.62</v>
      </c>
      <c r="D632" s="15"/>
      <c r="F632" s="15">
        <v>1.52</v>
      </c>
      <c r="G632" s="15"/>
      <c r="H632" s="15"/>
      <c r="I632" s="15"/>
      <c r="M632" s="15"/>
      <c r="N632" s="9"/>
      <c r="O632" s="9"/>
    </row>
    <row r="633" spans="3:15" x14ac:dyDescent="0.3">
      <c r="C633" s="15">
        <v>1.62</v>
      </c>
      <c r="D633" s="15"/>
      <c r="F633" s="15">
        <v>1.52</v>
      </c>
      <c r="G633" s="15"/>
      <c r="H633" s="15"/>
      <c r="I633" s="15"/>
      <c r="M633" s="15"/>
      <c r="N633" s="9"/>
      <c r="O633" s="9"/>
    </row>
    <row r="634" spans="3:15" x14ac:dyDescent="0.3">
      <c r="C634" s="15">
        <v>1.63</v>
      </c>
      <c r="D634" s="15"/>
      <c r="F634" s="15">
        <v>1.53</v>
      </c>
      <c r="G634" s="15"/>
      <c r="H634" s="15"/>
      <c r="I634" s="15"/>
      <c r="M634" s="15"/>
      <c r="N634" s="9"/>
      <c r="O634" s="9"/>
    </row>
    <row r="635" spans="3:15" x14ac:dyDescent="0.3">
      <c r="C635" s="15">
        <v>1.64</v>
      </c>
      <c r="D635" s="15"/>
      <c r="F635" s="15">
        <v>1.53</v>
      </c>
      <c r="G635" s="15"/>
      <c r="H635" s="15"/>
      <c r="I635" s="15"/>
      <c r="M635" s="15"/>
      <c r="N635" s="9"/>
      <c r="O635" s="9"/>
    </row>
    <row r="636" spans="3:15" x14ac:dyDescent="0.3">
      <c r="C636" s="15">
        <v>1.64</v>
      </c>
      <c r="D636" s="15"/>
      <c r="F636" s="15">
        <v>1.54</v>
      </c>
      <c r="G636" s="15"/>
      <c r="H636" s="15"/>
      <c r="I636" s="15"/>
      <c r="M636" s="15"/>
      <c r="N636" s="9"/>
      <c r="O636" s="9"/>
    </row>
    <row r="637" spans="3:15" x14ac:dyDescent="0.3">
      <c r="C637" s="15">
        <v>1.64</v>
      </c>
      <c r="D637" s="15"/>
      <c r="F637" s="15">
        <v>1.54</v>
      </c>
      <c r="G637" s="15"/>
      <c r="H637" s="15"/>
      <c r="I637" s="15"/>
      <c r="M637" s="15"/>
      <c r="N637" s="9"/>
      <c r="O637" s="9"/>
    </row>
    <row r="638" spans="3:15" x14ac:dyDescent="0.3">
      <c r="C638" s="15">
        <v>1.65</v>
      </c>
      <c r="D638" s="15"/>
      <c r="F638" s="15">
        <v>1.54</v>
      </c>
      <c r="G638" s="15"/>
      <c r="H638" s="15"/>
      <c r="I638" s="15"/>
      <c r="M638" s="15"/>
      <c r="N638" s="9"/>
      <c r="O638" s="9"/>
    </row>
    <row r="639" spans="3:15" x14ac:dyDescent="0.3">
      <c r="C639" s="15">
        <v>1.66</v>
      </c>
      <c r="D639" s="15"/>
      <c r="F639" s="15">
        <v>1.54</v>
      </c>
      <c r="G639" s="15"/>
      <c r="H639" s="15"/>
      <c r="I639" s="15"/>
      <c r="M639" s="15"/>
      <c r="N639" s="9"/>
      <c r="O639" s="9"/>
    </row>
    <row r="640" spans="3:15" x14ac:dyDescent="0.3">
      <c r="C640" s="15">
        <v>1.66</v>
      </c>
      <c r="D640" s="15"/>
      <c r="F640" s="15">
        <v>1.54</v>
      </c>
      <c r="G640" s="15"/>
      <c r="H640" s="15"/>
      <c r="I640" s="15"/>
      <c r="M640" s="15"/>
      <c r="N640" s="9"/>
      <c r="O640" s="9"/>
    </row>
    <row r="641" spans="3:15" x14ac:dyDescent="0.3">
      <c r="C641" s="15">
        <v>1.66</v>
      </c>
      <c r="D641" s="15"/>
      <c r="F641" s="15">
        <v>1.57</v>
      </c>
      <c r="G641" s="15"/>
      <c r="H641" s="15"/>
      <c r="I641" s="15"/>
      <c r="M641" s="15"/>
      <c r="N641" s="9"/>
      <c r="O641" s="9"/>
    </row>
    <row r="642" spans="3:15" x14ac:dyDescent="0.3">
      <c r="C642" s="15">
        <v>1.67</v>
      </c>
      <c r="D642" s="15"/>
      <c r="F642" s="15">
        <v>1.57</v>
      </c>
      <c r="G642" s="15"/>
      <c r="H642" s="15"/>
      <c r="I642" s="15"/>
      <c r="M642" s="15"/>
      <c r="N642" s="9"/>
      <c r="O642" s="9"/>
    </row>
    <row r="643" spans="3:15" x14ac:dyDescent="0.3">
      <c r="C643" s="15">
        <v>1.71</v>
      </c>
      <c r="D643" s="15"/>
      <c r="F643" s="15">
        <v>1.6</v>
      </c>
      <c r="G643" s="15"/>
      <c r="H643" s="15"/>
      <c r="I643" s="15"/>
      <c r="M643" s="15"/>
      <c r="N643" s="9"/>
      <c r="O643" s="9"/>
    </row>
    <row r="644" spans="3:15" x14ac:dyDescent="0.3">
      <c r="C644" s="15">
        <v>1.73</v>
      </c>
      <c r="D644" s="15"/>
      <c r="F644" s="15">
        <v>1.61</v>
      </c>
      <c r="G644" s="15"/>
      <c r="H644" s="15"/>
      <c r="I644" s="15"/>
      <c r="M644" s="15"/>
      <c r="N644" s="9"/>
      <c r="O644" s="9"/>
    </row>
    <row r="645" spans="3:15" x14ac:dyDescent="0.3">
      <c r="C645" s="15">
        <v>1.73</v>
      </c>
      <c r="D645" s="15"/>
      <c r="F645" s="15">
        <v>1.61</v>
      </c>
      <c r="G645" s="15"/>
      <c r="H645" s="15"/>
      <c r="I645" s="15"/>
      <c r="M645" s="15"/>
      <c r="N645" s="9"/>
      <c r="O645" s="9"/>
    </row>
    <row r="646" spans="3:15" x14ac:dyDescent="0.3">
      <c r="C646" s="15">
        <v>1.73</v>
      </c>
      <c r="D646" s="15"/>
      <c r="F646" s="15">
        <v>1.62</v>
      </c>
      <c r="G646" s="15"/>
      <c r="H646" s="15"/>
      <c r="I646" s="15"/>
      <c r="M646" s="15"/>
      <c r="N646" s="9"/>
      <c r="O646" s="9"/>
    </row>
    <row r="647" spans="3:15" x14ac:dyDescent="0.3">
      <c r="C647" s="15">
        <v>1.74</v>
      </c>
      <c r="D647" s="15"/>
      <c r="F647" s="15">
        <v>1.63</v>
      </c>
      <c r="G647" s="15"/>
      <c r="H647" s="15"/>
      <c r="I647" s="15"/>
      <c r="M647" s="15"/>
      <c r="N647" s="9"/>
      <c r="O647" s="9"/>
    </row>
    <row r="648" spans="3:15" x14ac:dyDescent="0.3">
      <c r="C648" s="15">
        <v>1.79</v>
      </c>
      <c r="D648" s="15"/>
      <c r="F648" s="15">
        <v>1.63</v>
      </c>
      <c r="G648" s="15"/>
      <c r="H648" s="15"/>
      <c r="I648" s="15"/>
      <c r="M648" s="15"/>
      <c r="N648" s="9"/>
      <c r="O648" s="9"/>
    </row>
    <row r="649" spans="3:15" x14ac:dyDescent="0.3">
      <c r="C649" s="15">
        <v>1.81</v>
      </c>
      <c r="D649" s="15"/>
      <c r="F649" s="15">
        <v>1.64</v>
      </c>
      <c r="G649" s="15"/>
      <c r="H649" s="15"/>
      <c r="I649" s="15"/>
      <c r="M649" s="15"/>
      <c r="N649" s="9"/>
      <c r="O649" s="9"/>
    </row>
    <row r="650" spans="3:15" x14ac:dyDescent="0.3">
      <c r="C650" s="15">
        <v>1.81</v>
      </c>
      <c r="D650" s="15"/>
      <c r="F650" s="15">
        <v>1.64</v>
      </c>
      <c r="G650" s="15"/>
      <c r="H650" s="15"/>
      <c r="I650" s="15"/>
      <c r="M650" s="15"/>
      <c r="N650" s="9"/>
      <c r="O650" s="9"/>
    </row>
    <row r="651" spans="3:15" x14ac:dyDescent="0.3">
      <c r="C651" s="15">
        <v>1.81</v>
      </c>
      <c r="D651" s="15"/>
      <c r="F651" s="15">
        <v>1.65</v>
      </c>
      <c r="G651" s="15"/>
      <c r="H651" s="15"/>
      <c r="I651" s="15"/>
      <c r="M651" s="15"/>
      <c r="N651" s="9"/>
      <c r="O651" s="9"/>
    </row>
    <row r="652" spans="3:15" x14ac:dyDescent="0.3">
      <c r="C652" s="15">
        <v>1.82</v>
      </c>
      <c r="D652" s="15"/>
      <c r="F652" s="15">
        <v>1.65</v>
      </c>
      <c r="G652" s="15"/>
      <c r="H652" s="15"/>
      <c r="I652" s="15"/>
      <c r="M652" s="15"/>
      <c r="N652" s="9"/>
      <c r="O652" s="9"/>
    </row>
    <row r="653" spans="3:15" x14ac:dyDescent="0.3">
      <c r="C653" s="15">
        <v>1.82</v>
      </c>
      <c r="D653" s="15"/>
      <c r="F653" s="15">
        <v>1.66</v>
      </c>
      <c r="G653" s="15"/>
      <c r="H653" s="15"/>
      <c r="I653" s="15"/>
      <c r="M653" s="15"/>
      <c r="N653" s="9"/>
      <c r="O653" s="9"/>
    </row>
    <row r="654" spans="3:15" x14ac:dyDescent="0.3">
      <c r="C654" s="15">
        <v>1.83</v>
      </c>
      <c r="D654" s="15"/>
      <c r="F654" s="15">
        <v>1.68</v>
      </c>
      <c r="G654" s="15"/>
      <c r="H654" s="15"/>
      <c r="I654" s="15"/>
      <c r="M654" s="15"/>
      <c r="N654" s="9"/>
      <c r="O654" s="9"/>
    </row>
    <row r="655" spans="3:15" x14ac:dyDescent="0.3">
      <c r="C655" s="15">
        <v>1.83</v>
      </c>
      <c r="D655" s="15"/>
      <c r="F655" s="15">
        <v>1.68</v>
      </c>
      <c r="G655" s="15"/>
      <c r="H655" s="15"/>
      <c r="I655" s="15"/>
      <c r="M655" s="15"/>
      <c r="N655" s="9"/>
      <c r="O655" s="9"/>
    </row>
    <row r="656" spans="3:15" x14ac:dyDescent="0.3">
      <c r="C656" s="15">
        <v>1.85</v>
      </c>
      <c r="D656" s="15"/>
      <c r="F656" s="15">
        <v>1.68</v>
      </c>
      <c r="G656" s="15"/>
      <c r="H656" s="15"/>
      <c r="I656" s="15"/>
      <c r="M656" s="15"/>
      <c r="N656" s="9"/>
      <c r="O656" s="9"/>
    </row>
    <row r="657" spans="3:15" x14ac:dyDescent="0.3">
      <c r="C657" s="15">
        <v>1.86</v>
      </c>
      <c r="D657" s="15"/>
      <c r="F657" s="15">
        <v>1.69</v>
      </c>
      <c r="G657" s="15"/>
      <c r="H657" s="15"/>
      <c r="I657" s="15"/>
      <c r="M657" s="15"/>
      <c r="N657" s="9"/>
      <c r="O657" s="9"/>
    </row>
    <row r="658" spans="3:15" x14ac:dyDescent="0.3">
      <c r="C658" s="15">
        <v>1.88</v>
      </c>
      <c r="D658" s="15"/>
      <c r="F658" s="15">
        <v>1.71</v>
      </c>
      <c r="G658" s="15"/>
      <c r="H658" s="15"/>
      <c r="I658" s="15"/>
      <c r="M658" s="15"/>
      <c r="N658" s="9"/>
      <c r="O658" s="9"/>
    </row>
    <row r="659" spans="3:15" x14ac:dyDescent="0.3">
      <c r="C659" s="15">
        <v>1.88</v>
      </c>
      <c r="D659" s="15"/>
      <c r="F659" s="15">
        <v>1.72</v>
      </c>
      <c r="G659" s="15"/>
      <c r="H659" s="15"/>
      <c r="I659" s="15"/>
      <c r="M659" s="15"/>
      <c r="N659" s="9"/>
      <c r="O659" s="9"/>
    </row>
    <row r="660" spans="3:15" x14ac:dyDescent="0.3">
      <c r="C660" s="15">
        <v>1.89</v>
      </c>
      <c r="D660" s="15"/>
      <c r="F660" s="15">
        <v>1.72</v>
      </c>
      <c r="G660" s="15"/>
      <c r="H660" s="15"/>
      <c r="I660" s="15"/>
      <c r="M660" s="15"/>
      <c r="N660" s="9"/>
      <c r="O660" s="9"/>
    </row>
    <row r="661" spans="3:15" x14ac:dyDescent="0.3">
      <c r="C661" s="15">
        <v>1.92</v>
      </c>
      <c r="D661" s="15"/>
      <c r="F661" s="15">
        <v>1.73</v>
      </c>
      <c r="G661" s="15"/>
      <c r="H661" s="15"/>
      <c r="I661" s="15"/>
      <c r="M661" s="15"/>
      <c r="N661" s="9"/>
      <c r="O661" s="9"/>
    </row>
    <row r="662" spans="3:15" x14ac:dyDescent="0.3">
      <c r="C662" s="15">
        <v>1.93</v>
      </c>
      <c r="D662" s="15"/>
      <c r="F662" s="15">
        <v>1.73</v>
      </c>
      <c r="G662" s="15"/>
      <c r="H662" s="15"/>
      <c r="I662" s="15"/>
      <c r="M662" s="15"/>
      <c r="N662" s="9"/>
      <c r="O662" s="9"/>
    </row>
    <row r="663" spans="3:15" x14ac:dyDescent="0.3">
      <c r="C663" s="15">
        <v>1.93</v>
      </c>
      <c r="D663" s="15"/>
      <c r="F663" s="15">
        <v>1.74</v>
      </c>
      <c r="G663" s="15"/>
      <c r="H663" s="15"/>
      <c r="I663" s="15"/>
      <c r="M663" s="15"/>
      <c r="N663" s="9"/>
      <c r="O663" s="9"/>
    </row>
    <row r="664" spans="3:15" x14ac:dyDescent="0.3">
      <c r="C664" s="15">
        <v>1.96</v>
      </c>
      <c r="D664" s="15"/>
      <c r="F664" s="15">
        <v>1.74</v>
      </c>
      <c r="G664" s="15"/>
      <c r="H664" s="15"/>
      <c r="I664" s="15"/>
      <c r="M664" s="15"/>
      <c r="N664" s="9"/>
      <c r="O664" s="9"/>
    </row>
    <row r="665" spans="3:15" x14ac:dyDescent="0.3">
      <c r="C665" s="15">
        <v>1.97</v>
      </c>
      <c r="D665" s="15"/>
      <c r="F665" s="15">
        <v>1.75</v>
      </c>
      <c r="G665" s="15"/>
      <c r="H665" s="15"/>
      <c r="I665" s="15"/>
      <c r="M665" s="15"/>
      <c r="N665" s="9"/>
      <c r="O665" s="9"/>
    </row>
    <row r="666" spans="3:15" x14ac:dyDescent="0.3">
      <c r="C666" s="15">
        <v>2.0299999999999998</v>
      </c>
      <c r="D666" s="15"/>
      <c r="F666" s="15">
        <v>1.75</v>
      </c>
      <c r="G666" s="15"/>
      <c r="H666" s="15"/>
      <c r="I666" s="15"/>
      <c r="M666" s="15"/>
      <c r="N666" s="9"/>
      <c r="O666" s="9"/>
    </row>
    <row r="667" spans="3:15" x14ac:dyDescent="0.3">
      <c r="C667" s="15">
        <v>2.04</v>
      </c>
      <c r="D667" s="15"/>
      <c r="F667" s="15">
        <v>1.76</v>
      </c>
      <c r="G667" s="15"/>
      <c r="H667" s="15"/>
      <c r="I667" s="15"/>
      <c r="M667" s="15"/>
      <c r="N667" s="9"/>
      <c r="O667" s="9"/>
    </row>
    <row r="668" spans="3:15" x14ac:dyDescent="0.3">
      <c r="C668" s="15">
        <v>2.0499999999999998</v>
      </c>
      <c r="D668" s="15"/>
      <c r="F668" s="15">
        <v>1.77</v>
      </c>
      <c r="G668" s="15"/>
      <c r="H668" s="15"/>
      <c r="I668" s="15"/>
      <c r="M668" s="15"/>
      <c r="N668" s="9"/>
      <c r="O668" s="9"/>
    </row>
    <row r="669" spans="3:15" x14ac:dyDescent="0.3">
      <c r="C669" s="15">
        <v>2.0699999999999998</v>
      </c>
      <c r="D669" s="15"/>
      <c r="F669" s="15">
        <v>1.77</v>
      </c>
      <c r="G669" s="15"/>
      <c r="H669" s="15"/>
      <c r="I669" s="15"/>
      <c r="M669" s="15"/>
      <c r="N669" s="9"/>
      <c r="O669" s="9"/>
    </row>
    <row r="670" spans="3:15" x14ac:dyDescent="0.3">
      <c r="C670" s="15">
        <v>2.08</v>
      </c>
      <c r="D670" s="15"/>
      <c r="F670" s="15">
        <v>1.79</v>
      </c>
      <c r="G670" s="15"/>
      <c r="H670" s="15"/>
      <c r="I670" s="15"/>
      <c r="M670" s="15"/>
      <c r="N670" s="9"/>
      <c r="O670" s="9"/>
    </row>
    <row r="671" spans="3:15" x14ac:dyDescent="0.3">
      <c r="C671" s="15">
        <v>2.12</v>
      </c>
      <c r="D671" s="15"/>
      <c r="F671" s="15">
        <v>1.8</v>
      </c>
      <c r="G671" s="15"/>
      <c r="H671" s="15"/>
      <c r="I671" s="15"/>
      <c r="M671" s="15"/>
      <c r="N671" s="9"/>
      <c r="O671" s="9"/>
    </row>
    <row r="672" spans="3:15" x14ac:dyDescent="0.3">
      <c r="C672" s="15">
        <v>2.13</v>
      </c>
      <c r="D672" s="15"/>
      <c r="F672" s="15">
        <v>1.82</v>
      </c>
      <c r="G672" s="15"/>
      <c r="H672" s="15"/>
      <c r="I672" s="15"/>
      <c r="M672" s="15"/>
      <c r="N672" s="9"/>
      <c r="O672" s="9"/>
    </row>
    <row r="673" spans="3:15" x14ac:dyDescent="0.3">
      <c r="C673" s="15">
        <v>2.14</v>
      </c>
      <c r="D673" s="15"/>
      <c r="F673" s="15">
        <v>1.83</v>
      </c>
      <c r="G673" s="15"/>
      <c r="H673" s="15"/>
      <c r="I673" s="15"/>
      <c r="M673" s="15"/>
      <c r="N673" s="9"/>
      <c r="O673" s="9"/>
    </row>
    <row r="674" spans="3:15" x14ac:dyDescent="0.3">
      <c r="C674" s="15">
        <v>2.17</v>
      </c>
      <c r="D674" s="15"/>
      <c r="F674" s="15">
        <v>1.85</v>
      </c>
      <c r="G674" s="15"/>
      <c r="H674" s="15"/>
      <c r="I674" s="15"/>
      <c r="M674" s="15"/>
      <c r="N674" s="9"/>
      <c r="O674" s="9"/>
    </row>
    <row r="675" spans="3:15" x14ac:dyDescent="0.3">
      <c r="C675" s="15">
        <v>2.17</v>
      </c>
      <c r="D675" s="15"/>
      <c r="F675" s="15">
        <v>1.87</v>
      </c>
      <c r="G675" s="15"/>
      <c r="H675" s="15"/>
      <c r="I675" s="15"/>
      <c r="M675" s="15"/>
      <c r="N675" s="9"/>
      <c r="O675" s="9"/>
    </row>
    <row r="676" spans="3:15" x14ac:dyDescent="0.3">
      <c r="C676" s="15">
        <v>2.1800000000000002</v>
      </c>
      <c r="D676" s="15"/>
      <c r="F676" s="15">
        <v>1.88</v>
      </c>
      <c r="G676" s="15"/>
      <c r="H676" s="15"/>
      <c r="I676" s="15"/>
      <c r="M676" s="15"/>
      <c r="N676" s="9"/>
      <c r="O676" s="9"/>
    </row>
    <row r="677" spans="3:15" x14ac:dyDescent="0.3">
      <c r="C677" s="15">
        <v>2.21</v>
      </c>
      <c r="D677" s="15"/>
      <c r="F677" s="15">
        <v>1.89</v>
      </c>
      <c r="G677" s="15"/>
      <c r="H677" s="15"/>
      <c r="I677" s="15"/>
      <c r="M677" s="15"/>
      <c r="N677" s="9"/>
      <c r="O677" s="9"/>
    </row>
    <row r="678" spans="3:15" x14ac:dyDescent="0.3">
      <c r="C678" s="15">
        <v>2.2200000000000002</v>
      </c>
      <c r="D678" s="15"/>
      <c r="F678" s="15">
        <v>1.96</v>
      </c>
      <c r="G678" s="15"/>
      <c r="H678" s="15"/>
      <c r="I678" s="15"/>
      <c r="M678" s="15"/>
      <c r="N678" s="9"/>
      <c r="O678" s="9"/>
    </row>
    <row r="679" spans="3:15" x14ac:dyDescent="0.3">
      <c r="C679" s="15">
        <v>2.23</v>
      </c>
      <c r="D679" s="15"/>
      <c r="F679" s="15">
        <v>1.96</v>
      </c>
      <c r="G679" s="15"/>
      <c r="H679" s="15"/>
      <c r="I679" s="15"/>
      <c r="M679" s="15"/>
      <c r="N679" s="9"/>
      <c r="O679" s="9"/>
    </row>
    <row r="680" spans="3:15" x14ac:dyDescent="0.3">
      <c r="C680" s="15">
        <v>2.2400000000000002</v>
      </c>
      <c r="D680" s="15"/>
      <c r="F680" s="15">
        <v>2.0499999999999998</v>
      </c>
      <c r="G680" s="15"/>
      <c r="H680" s="15"/>
      <c r="I680" s="15"/>
      <c r="M680" s="15"/>
      <c r="N680" s="9"/>
      <c r="O680" s="9"/>
    </row>
    <row r="681" spans="3:15" x14ac:dyDescent="0.3">
      <c r="C681" s="15">
        <v>2.2400000000000002</v>
      </c>
      <c r="D681" s="15"/>
      <c r="F681" s="15">
        <v>2.06</v>
      </c>
      <c r="G681" s="15"/>
      <c r="H681" s="15"/>
      <c r="I681" s="15"/>
      <c r="M681" s="15"/>
      <c r="N681" s="9"/>
      <c r="O681" s="9"/>
    </row>
    <row r="682" spans="3:15" x14ac:dyDescent="0.3">
      <c r="C682" s="15">
        <v>2.2400000000000002</v>
      </c>
      <c r="D682" s="15"/>
      <c r="F682" s="15">
        <v>2.1</v>
      </c>
      <c r="G682" s="15"/>
      <c r="H682" s="15"/>
      <c r="I682" s="15"/>
      <c r="M682" s="15"/>
      <c r="N682" s="9"/>
      <c r="O682" s="9"/>
    </row>
    <row r="683" spans="3:15" x14ac:dyDescent="0.3">
      <c r="C683" s="15">
        <v>2.2400000000000002</v>
      </c>
      <c r="D683" s="15"/>
      <c r="F683" s="15">
        <v>2.12</v>
      </c>
      <c r="G683" s="15"/>
      <c r="H683" s="15"/>
      <c r="I683" s="15"/>
      <c r="M683" s="15"/>
      <c r="N683" s="9"/>
      <c r="O683" s="9"/>
    </row>
    <row r="684" spans="3:15" x14ac:dyDescent="0.3">
      <c r="C684" s="15">
        <v>2.25</v>
      </c>
      <c r="D684" s="15"/>
      <c r="F684" s="15">
        <v>2.13</v>
      </c>
      <c r="G684" s="15"/>
      <c r="H684" s="15"/>
      <c r="I684" s="15"/>
      <c r="M684" s="15"/>
      <c r="N684" s="9"/>
      <c r="O684" s="9"/>
    </row>
    <row r="685" spans="3:15" x14ac:dyDescent="0.3">
      <c r="C685" s="15">
        <v>2.2799999999999998</v>
      </c>
      <c r="D685" s="15"/>
      <c r="F685" s="15">
        <v>2.19</v>
      </c>
      <c r="G685" s="15"/>
      <c r="H685" s="15"/>
      <c r="I685" s="15"/>
      <c r="M685" s="15"/>
      <c r="N685" s="9"/>
      <c r="O685" s="9"/>
    </row>
    <row r="686" spans="3:15" x14ac:dyDescent="0.3">
      <c r="C686" s="15">
        <v>2.3199999999999998</v>
      </c>
      <c r="D686" s="15"/>
      <c r="F686" s="15">
        <v>2.25</v>
      </c>
      <c r="G686" s="15"/>
      <c r="H686" s="15"/>
      <c r="I686" s="15"/>
      <c r="M686" s="15"/>
      <c r="N686" s="9"/>
      <c r="O686" s="9"/>
    </row>
    <row r="687" spans="3:15" x14ac:dyDescent="0.3">
      <c r="C687" s="15">
        <v>2.3199999999999998</v>
      </c>
      <c r="D687" s="15"/>
      <c r="F687" s="15">
        <v>2.27</v>
      </c>
      <c r="G687" s="15"/>
      <c r="H687" s="15"/>
      <c r="I687" s="15"/>
      <c r="M687" s="15"/>
      <c r="N687" s="9"/>
      <c r="O687" s="9"/>
    </row>
    <row r="688" spans="3:15" x14ac:dyDescent="0.3">
      <c r="C688" s="15">
        <v>2.35</v>
      </c>
      <c r="D688" s="15"/>
      <c r="F688" s="15">
        <v>2.29</v>
      </c>
      <c r="G688" s="15"/>
      <c r="H688" s="15"/>
      <c r="I688" s="15"/>
      <c r="M688" s="15"/>
      <c r="N688" s="9"/>
      <c r="O688" s="9"/>
    </row>
    <row r="689" spans="3:15" x14ac:dyDescent="0.3">
      <c r="C689" s="15">
        <v>2.37</v>
      </c>
      <c r="D689" s="15"/>
      <c r="F689" s="15">
        <v>2.3199999999999998</v>
      </c>
      <c r="G689" s="15"/>
      <c r="H689" s="15"/>
      <c r="I689" s="15"/>
      <c r="M689" s="15"/>
      <c r="N689" s="9"/>
      <c r="O689" s="9"/>
    </row>
    <row r="690" spans="3:15" x14ac:dyDescent="0.3">
      <c r="C690" s="15">
        <v>2.38</v>
      </c>
      <c r="D690" s="15"/>
      <c r="F690" s="15">
        <v>2.38</v>
      </c>
      <c r="G690" s="15"/>
      <c r="H690" s="15"/>
      <c r="I690" s="15"/>
      <c r="M690" s="15"/>
      <c r="N690" s="9"/>
      <c r="O690" s="9"/>
    </row>
    <row r="691" spans="3:15" x14ac:dyDescent="0.3">
      <c r="C691" s="15">
        <v>2.4</v>
      </c>
      <c r="D691" s="15"/>
      <c r="F691" s="15">
        <v>2.39</v>
      </c>
      <c r="G691" s="15"/>
      <c r="H691" s="15"/>
      <c r="I691" s="15"/>
      <c r="M691" s="15"/>
      <c r="N691" s="9"/>
      <c r="O691" s="9"/>
    </row>
    <row r="692" spans="3:15" x14ac:dyDescent="0.3">
      <c r="C692" s="15">
        <v>2.4700000000000002</v>
      </c>
      <c r="D692" s="15"/>
      <c r="F692" s="15">
        <v>2.4300000000000002</v>
      </c>
      <c r="G692" s="15"/>
      <c r="H692" s="15"/>
      <c r="I692" s="15"/>
      <c r="M692" s="15"/>
      <c r="N692" s="9"/>
      <c r="O692" s="9"/>
    </row>
    <row r="693" spans="3:15" x14ac:dyDescent="0.3">
      <c r="C693" s="15">
        <v>2.52</v>
      </c>
      <c r="D693" s="15"/>
      <c r="F693" s="15">
        <v>2.5</v>
      </c>
      <c r="G693" s="15"/>
      <c r="H693" s="15"/>
      <c r="I693" s="15"/>
      <c r="M693" s="15"/>
      <c r="N693" s="9"/>
      <c r="O693" s="9"/>
    </row>
    <row r="694" spans="3:15" x14ac:dyDescent="0.3">
      <c r="C694" s="15">
        <v>2.54</v>
      </c>
      <c r="D694" s="15"/>
      <c r="F694" s="15">
        <v>2.5099999999999998</v>
      </c>
      <c r="G694" s="15"/>
      <c r="H694" s="15"/>
      <c r="I694" s="15"/>
      <c r="M694" s="15"/>
      <c r="N694" s="9"/>
      <c r="O694" s="9"/>
    </row>
    <row r="695" spans="3:15" x14ac:dyDescent="0.3">
      <c r="C695" s="15">
        <v>2.5499999999999998</v>
      </c>
      <c r="D695" s="15"/>
      <c r="F695" s="15">
        <v>2.5499999999999998</v>
      </c>
      <c r="G695" s="15"/>
      <c r="H695" s="15"/>
      <c r="I695" s="15"/>
      <c r="M695" s="15"/>
      <c r="N695" s="9"/>
      <c r="O695" s="9"/>
    </row>
    <row r="696" spans="3:15" x14ac:dyDescent="0.3">
      <c r="C696" s="15">
        <v>2.6</v>
      </c>
      <c r="D696" s="15"/>
      <c r="F696" s="15">
        <v>2.5499999999999998</v>
      </c>
      <c r="G696" s="15"/>
      <c r="H696" s="15"/>
      <c r="I696" s="15"/>
      <c r="M696" s="15"/>
      <c r="N696" s="9"/>
      <c r="O696" s="9"/>
    </row>
    <row r="697" spans="3:15" x14ac:dyDescent="0.3">
      <c r="C697" s="15">
        <v>2.61</v>
      </c>
      <c r="D697" s="15"/>
      <c r="F697" s="15">
        <v>2.56</v>
      </c>
      <c r="G697" s="15"/>
      <c r="H697" s="15"/>
      <c r="I697" s="15"/>
      <c r="M697" s="15"/>
      <c r="N697" s="9"/>
      <c r="O697" s="9"/>
    </row>
    <row r="698" spans="3:15" x14ac:dyDescent="0.3">
      <c r="C698" s="15">
        <v>2.64</v>
      </c>
      <c r="D698" s="15"/>
      <c r="F698" s="15">
        <v>2.71</v>
      </c>
      <c r="G698" s="15"/>
      <c r="H698" s="15"/>
      <c r="I698" s="15"/>
      <c r="M698" s="15"/>
      <c r="N698" s="9"/>
      <c r="O698" s="9"/>
    </row>
    <row r="699" spans="3:15" x14ac:dyDescent="0.3">
      <c r="C699" s="15">
        <v>2.7</v>
      </c>
      <c r="D699" s="15"/>
      <c r="F699" s="15">
        <v>3.13</v>
      </c>
      <c r="G699" s="15"/>
      <c r="H699" s="15"/>
      <c r="I699" s="15"/>
      <c r="M699" s="15"/>
      <c r="N699" s="9"/>
      <c r="O699" s="9"/>
    </row>
    <row r="700" spans="3:15" x14ac:dyDescent="0.3">
      <c r="C700" s="15">
        <v>2.77</v>
      </c>
      <c r="D700" s="15"/>
      <c r="F700" s="15">
        <v>3.15</v>
      </c>
      <c r="G700" s="15"/>
      <c r="H700" s="15"/>
      <c r="I700" s="15"/>
      <c r="M700" s="15"/>
      <c r="N700" s="9"/>
      <c r="O700" s="9"/>
    </row>
    <row r="701" spans="3:15" x14ac:dyDescent="0.3">
      <c r="C701" s="15">
        <v>2.8</v>
      </c>
      <c r="D701" s="15"/>
      <c r="F701" s="15">
        <v>3.24</v>
      </c>
      <c r="G701" s="15"/>
      <c r="H701" s="15"/>
      <c r="I701" s="15"/>
      <c r="M701" s="15"/>
      <c r="N701" s="9"/>
      <c r="O701" s="9"/>
    </row>
    <row r="702" spans="3:15" x14ac:dyDescent="0.3">
      <c r="C702" s="15">
        <v>2.8</v>
      </c>
      <c r="D702" s="15"/>
      <c r="F702" s="15">
        <v>3.41</v>
      </c>
      <c r="G702" s="15"/>
      <c r="H702" s="15"/>
      <c r="I702" s="15"/>
      <c r="M702" s="15"/>
      <c r="N702" s="9"/>
      <c r="O702" s="9"/>
    </row>
    <row r="703" spans="3:15" x14ac:dyDescent="0.3">
      <c r="C703" s="15">
        <v>2.82</v>
      </c>
      <c r="D703" s="15"/>
      <c r="F703" s="15">
        <v>3.47</v>
      </c>
      <c r="G703" s="15"/>
      <c r="H703" s="15"/>
      <c r="I703" s="15"/>
      <c r="M703" s="15"/>
      <c r="N703" s="9"/>
      <c r="O703" s="9"/>
    </row>
    <row r="704" spans="3:15" x14ac:dyDescent="0.3">
      <c r="C704" s="15">
        <v>2.88</v>
      </c>
      <c r="D704" s="15"/>
      <c r="F704" s="15">
        <v>3.5</v>
      </c>
      <c r="G704" s="15"/>
      <c r="H704" s="15"/>
      <c r="I704" s="15"/>
      <c r="M704" s="15"/>
      <c r="N704" s="9"/>
      <c r="O704" s="9"/>
    </row>
    <row r="705" spans="3:15" x14ac:dyDescent="0.3">
      <c r="C705" s="15">
        <v>2.91</v>
      </c>
      <c r="D705" s="15"/>
      <c r="F705" s="15">
        <v>3.63</v>
      </c>
      <c r="G705" s="15"/>
      <c r="H705" s="15"/>
      <c r="I705" s="15"/>
      <c r="M705" s="15"/>
      <c r="N705" s="9"/>
      <c r="O705" s="9"/>
    </row>
    <row r="706" spans="3:15" x14ac:dyDescent="0.3">
      <c r="C706" s="15">
        <v>3</v>
      </c>
      <c r="D706" s="15"/>
      <c r="F706" s="15">
        <v>3.71</v>
      </c>
      <c r="G706" s="15"/>
      <c r="H706" s="15"/>
      <c r="I706" s="15"/>
      <c r="M706" s="15"/>
      <c r="N706" s="9"/>
      <c r="O706" s="9"/>
    </row>
    <row r="707" spans="3:15" x14ac:dyDescent="0.3">
      <c r="C707" s="15">
        <v>3.06</v>
      </c>
      <c r="D707" s="15"/>
      <c r="F707" s="15">
        <v>3.79</v>
      </c>
      <c r="G707" s="15"/>
      <c r="H707" s="15"/>
      <c r="I707" s="15"/>
      <c r="M707" s="15"/>
      <c r="N707" s="9"/>
      <c r="O707" s="9"/>
    </row>
    <row r="708" spans="3:15" x14ac:dyDescent="0.3">
      <c r="C708" s="15">
        <v>3.13</v>
      </c>
      <c r="D708" s="15"/>
      <c r="F708" s="15">
        <v>3.84</v>
      </c>
      <c r="G708" s="15"/>
      <c r="H708" s="15"/>
      <c r="I708" s="15"/>
      <c r="M708" s="15"/>
      <c r="N708" s="9"/>
      <c r="O708" s="9"/>
    </row>
    <row r="709" spans="3:15" x14ac:dyDescent="0.3">
      <c r="C709" s="15">
        <v>3.14</v>
      </c>
      <c r="D709" s="15"/>
      <c r="F709" s="15">
        <v>4.4000000000000004</v>
      </c>
      <c r="G709" s="15"/>
      <c r="H709" s="15"/>
      <c r="I709" s="15"/>
      <c r="M709" s="15"/>
      <c r="N709" s="9"/>
      <c r="O709" s="9"/>
    </row>
    <row r="710" spans="3:15" x14ac:dyDescent="0.3">
      <c r="C710" s="15">
        <v>3.21</v>
      </c>
      <c r="D710" s="15"/>
      <c r="F710" s="15">
        <v>5.3</v>
      </c>
      <c r="G710" s="15"/>
      <c r="H710" s="15"/>
      <c r="I710" s="15"/>
      <c r="M710" s="15"/>
      <c r="N710" s="9"/>
      <c r="O710" s="9"/>
    </row>
    <row r="711" spans="3:15" x14ac:dyDescent="0.3">
      <c r="C711" s="15">
        <v>3.23</v>
      </c>
      <c r="D711" s="15"/>
      <c r="F711" s="15">
        <v>5.36</v>
      </c>
      <c r="G711" s="15"/>
      <c r="H711" s="15"/>
      <c r="I711" s="15"/>
      <c r="M711" s="15"/>
      <c r="N711" s="9"/>
      <c r="O711" s="9"/>
    </row>
    <row r="712" spans="3:15" x14ac:dyDescent="0.3">
      <c r="C712" s="15">
        <v>3.24</v>
      </c>
      <c r="D712" s="15"/>
      <c r="F712" s="15">
        <v>5.57</v>
      </c>
      <c r="G712" s="15"/>
      <c r="H712" s="15"/>
      <c r="I712" s="15"/>
      <c r="M712" s="15"/>
      <c r="N712" s="9"/>
      <c r="O712" s="9"/>
    </row>
    <row r="713" spans="3:15" x14ac:dyDescent="0.3">
      <c r="C713" s="15">
        <v>3.24</v>
      </c>
      <c r="D713" s="15"/>
      <c r="F713" s="15">
        <v>5.93</v>
      </c>
      <c r="G713" s="15"/>
      <c r="H713" s="15"/>
      <c r="I713" s="15"/>
      <c r="M713" s="15"/>
      <c r="N713" s="9"/>
      <c r="O713" s="9"/>
    </row>
    <row r="714" spans="3:15" x14ac:dyDescent="0.3">
      <c r="C714" s="15">
        <v>3.27</v>
      </c>
      <c r="D714" s="15"/>
      <c r="F714" s="15">
        <v>6.29</v>
      </c>
      <c r="G714" s="15"/>
      <c r="H714" s="15"/>
      <c r="I714" s="15"/>
      <c r="M714" s="15"/>
      <c r="N714" s="9"/>
      <c r="O714" s="9"/>
    </row>
    <row r="715" spans="3:15" x14ac:dyDescent="0.3">
      <c r="C715" s="15">
        <v>3.3</v>
      </c>
      <c r="D715" s="15"/>
      <c r="F715" s="15">
        <v>6.49</v>
      </c>
      <c r="G715" s="15"/>
      <c r="H715" s="15"/>
      <c r="I715" s="15"/>
      <c r="M715" s="15"/>
      <c r="N715" s="9"/>
      <c r="O715" s="9"/>
    </row>
    <row r="716" spans="3:15" x14ac:dyDescent="0.3">
      <c r="C716" s="15">
        <v>3.31</v>
      </c>
      <c r="D716" s="15"/>
      <c r="F716" s="15">
        <v>6.59</v>
      </c>
      <c r="G716" s="15"/>
      <c r="H716" s="15"/>
      <c r="I716" s="15"/>
      <c r="M716" s="15"/>
      <c r="N716" s="9"/>
      <c r="O716" s="9"/>
    </row>
    <row r="717" spans="3:15" x14ac:dyDescent="0.3">
      <c r="C717" s="15">
        <v>3.33</v>
      </c>
      <c r="D717" s="15"/>
      <c r="F717" s="15">
        <v>7.22</v>
      </c>
      <c r="G717" s="15"/>
      <c r="H717" s="15"/>
      <c r="I717" s="15"/>
      <c r="M717" s="15"/>
      <c r="N717" s="9"/>
      <c r="O717" s="9"/>
    </row>
    <row r="718" spans="3:15" x14ac:dyDescent="0.3">
      <c r="C718" s="15">
        <v>3.76</v>
      </c>
      <c r="D718" s="15"/>
      <c r="F718" s="15">
        <v>9.09</v>
      </c>
      <c r="G718" s="15"/>
      <c r="H718" s="15"/>
      <c r="I718" s="15"/>
      <c r="M718" s="15"/>
      <c r="N718" s="9"/>
      <c r="O718" s="9"/>
    </row>
    <row r="719" spans="3:15" x14ac:dyDescent="0.3">
      <c r="C719" s="15">
        <v>5.07</v>
      </c>
      <c r="D719" s="15"/>
      <c r="F719" s="15">
        <v>9.36</v>
      </c>
      <c r="G719" s="15"/>
      <c r="H719" s="15"/>
      <c r="I719" s="15"/>
      <c r="M719" s="15"/>
      <c r="N719" s="9"/>
      <c r="O719" s="9"/>
    </row>
    <row r="720" spans="3:15" x14ac:dyDescent="0.3">
      <c r="C720" s="15">
        <v>5.2</v>
      </c>
      <c r="D720" s="15"/>
      <c r="F720" s="15">
        <v>9.7100000000000009</v>
      </c>
      <c r="G720" s="15"/>
      <c r="H720" s="15"/>
      <c r="I720" s="15"/>
      <c r="M720" s="15"/>
      <c r="N720" s="9"/>
      <c r="O720" s="9"/>
    </row>
    <row r="721" spans="3:14" x14ac:dyDescent="0.3">
      <c r="C721" s="15">
        <v>5.45</v>
      </c>
      <c r="D721" s="15"/>
      <c r="F721" s="15">
        <v>11.69</v>
      </c>
      <c r="G721" s="15"/>
      <c r="H721" s="15"/>
      <c r="I721" s="15"/>
      <c r="M721" s="15"/>
      <c r="N721" s="9"/>
    </row>
  </sheetData>
  <sortState ref="F4:F718">
    <sortCondition ref="F4"/>
  </sortState>
  <mergeCells count="17">
    <mergeCell ref="P3:W3"/>
    <mergeCell ref="P5:W5"/>
    <mergeCell ref="P29:S29"/>
    <mergeCell ref="T29:W29"/>
    <mergeCell ref="P30:S30"/>
    <mergeCell ref="T30:W30"/>
    <mergeCell ref="P4:W4"/>
    <mergeCell ref="P32:R32"/>
    <mergeCell ref="Q8:V8"/>
    <mergeCell ref="Q15:V15"/>
    <mergeCell ref="Q22:V22"/>
    <mergeCell ref="P7:W7"/>
    <mergeCell ref="P14:W14"/>
    <mergeCell ref="P21:W21"/>
    <mergeCell ref="P31:S31"/>
    <mergeCell ref="T31:W31"/>
    <mergeCell ref="P28:W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S322"/>
  <sheetViews>
    <sheetView showGridLines="0" tabSelected="1" zoomScale="80" zoomScaleNormal="80" workbookViewId="0">
      <selection activeCell="AO30" sqref="AO30"/>
    </sheetView>
  </sheetViews>
  <sheetFormatPr defaultColWidth="9.21875" defaultRowHeight="15.6" x14ac:dyDescent="0.3"/>
  <cols>
    <col min="1" max="1" width="9.21875" style="24"/>
    <col min="2" max="2" width="69.5546875" style="39" bestFit="1" customWidth="1"/>
    <col min="3" max="3" width="12" style="24" customWidth="1"/>
    <col min="4" max="4" width="12" style="40" customWidth="1"/>
    <col min="5" max="5" width="5.44140625" style="41" customWidth="1"/>
    <col min="6" max="6" width="19.44140625" style="41" customWidth="1"/>
    <col min="7" max="7" width="14.44140625" style="41" customWidth="1"/>
    <col min="8" max="9" width="16.44140625" style="41" customWidth="1"/>
    <col min="10" max="10" width="22.5546875" style="41" customWidth="1"/>
    <col min="11" max="11" width="18.77734375" style="41" customWidth="1"/>
    <col min="12" max="12" width="2.5546875" style="41" customWidth="1"/>
    <col min="13" max="13" width="21" style="75" customWidth="1"/>
    <col min="14" max="14" width="12.6640625" style="75" customWidth="1"/>
    <col min="15" max="15" width="32.5546875" style="41" bestFit="1" customWidth="1"/>
    <col min="16" max="16" width="21.44140625" style="41" bestFit="1" customWidth="1"/>
    <col min="17" max="17" width="14.21875" style="41" customWidth="1"/>
    <col min="18" max="18" width="4.77734375" style="41" customWidth="1"/>
    <col min="19" max="20" width="14.77734375" style="24" customWidth="1"/>
    <col min="21" max="24" width="14.77734375" style="41" customWidth="1"/>
    <col min="25" max="25" width="6.21875" style="41" customWidth="1"/>
    <col min="26" max="26" width="5.6640625" style="41" customWidth="1"/>
    <col min="27" max="27" width="25.44140625" style="41" customWidth="1"/>
    <col min="28" max="32" width="13.44140625" style="41" customWidth="1"/>
    <col min="33" max="37" width="13.44140625" style="77" customWidth="1"/>
    <col min="38" max="38" width="17.6640625" style="41" customWidth="1"/>
    <col min="39" max="39" width="16.6640625" style="75" customWidth="1"/>
    <col min="40" max="40" width="17.44140625" style="75" customWidth="1"/>
    <col min="41" max="41" width="16.6640625" style="75" customWidth="1"/>
    <col min="42" max="42" width="20.77734375" style="75" customWidth="1"/>
    <col min="43" max="43" width="23.77734375" style="75" customWidth="1"/>
    <col min="44" max="44" width="22.21875" style="75" customWidth="1"/>
    <col min="45" max="45" width="32.6640625" style="75" customWidth="1"/>
    <col min="46" max="46" width="14.44140625" style="41" customWidth="1"/>
    <col min="47" max="47" width="21.21875" style="41" customWidth="1"/>
    <col min="48" max="16384" width="9.21875" style="41"/>
  </cols>
  <sheetData>
    <row r="2" spans="1:45" ht="16.2" thickBot="1" x14ac:dyDescent="0.35">
      <c r="C2" s="24" t="s">
        <v>880</v>
      </c>
      <c r="D2" s="40" t="s">
        <v>879</v>
      </c>
      <c r="F2" s="135" t="s">
        <v>860</v>
      </c>
      <c r="G2" s="136"/>
      <c r="M2" s="132" t="s">
        <v>858</v>
      </c>
      <c r="N2" s="133"/>
      <c r="P2" s="132" t="s">
        <v>862</v>
      </c>
      <c r="Q2" s="133"/>
      <c r="T2" s="40"/>
      <c r="U2" s="24"/>
      <c r="V2" s="24"/>
      <c r="W2" s="40"/>
      <c r="AM2" s="132" t="s">
        <v>866</v>
      </c>
      <c r="AN2" s="134"/>
      <c r="AO2" s="134"/>
      <c r="AP2" s="134"/>
      <c r="AQ2" s="134"/>
      <c r="AR2" s="134"/>
      <c r="AS2" s="133"/>
    </row>
    <row r="3" spans="1:45" ht="31.8" thickBot="1" x14ac:dyDescent="0.35">
      <c r="B3" s="42" t="s">
        <v>0</v>
      </c>
      <c r="C3" s="42" t="s">
        <v>816</v>
      </c>
      <c r="D3" s="42" t="s">
        <v>817</v>
      </c>
      <c r="F3" s="43" t="s">
        <v>869</v>
      </c>
      <c r="G3" s="44">
        <f>SLOPE(D4:D283,C4:C283)</f>
        <v>0.46568692917113452</v>
      </c>
      <c r="L3" s="45"/>
      <c r="M3" s="42" t="s">
        <v>859</v>
      </c>
      <c r="N3" s="42" t="s">
        <v>824</v>
      </c>
      <c r="P3" s="46" t="s">
        <v>825</v>
      </c>
      <c r="Q3" s="47">
        <f>AVERAGE(N4:N283)</f>
        <v>4.9167019661971221E-16</v>
      </c>
      <c r="S3" s="128" t="s">
        <v>888</v>
      </c>
      <c r="T3" s="128"/>
      <c r="U3" s="128"/>
      <c r="V3" s="128"/>
      <c r="W3" s="128"/>
      <c r="X3" s="128"/>
      <c r="AA3" s="129" t="s">
        <v>865</v>
      </c>
      <c r="AB3" s="130"/>
      <c r="AC3" s="130"/>
      <c r="AD3" s="130"/>
      <c r="AE3" s="130"/>
      <c r="AF3" s="131"/>
      <c r="AG3" s="78"/>
      <c r="AH3" s="78"/>
      <c r="AI3" s="80" t="s">
        <v>824</v>
      </c>
      <c r="AJ3" s="81" t="s">
        <v>885</v>
      </c>
      <c r="AK3" s="81" t="s">
        <v>886</v>
      </c>
      <c r="AM3" s="89" t="s">
        <v>830</v>
      </c>
      <c r="AN3" s="89" t="s">
        <v>831</v>
      </c>
      <c r="AO3" s="89" t="s">
        <v>832</v>
      </c>
      <c r="AP3" s="89" t="s">
        <v>833</v>
      </c>
      <c r="AQ3" s="89" t="s">
        <v>834</v>
      </c>
      <c r="AR3" s="89" t="s">
        <v>835</v>
      </c>
      <c r="AS3" s="89" t="s">
        <v>870</v>
      </c>
    </row>
    <row r="4" spans="1:45" ht="16.2" thickTop="1" x14ac:dyDescent="0.3">
      <c r="A4" s="24">
        <v>1</v>
      </c>
      <c r="B4" s="39" t="s">
        <v>11</v>
      </c>
      <c r="C4" s="40">
        <v>0.63</v>
      </c>
      <c r="D4" s="40">
        <v>0.91</v>
      </c>
      <c r="F4" s="46" t="s">
        <v>871</v>
      </c>
      <c r="G4" s="49">
        <f>INTERCEPT(D4:D283,C4:C283)</f>
        <v>0.84682471955316363</v>
      </c>
      <c r="J4" s="45"/>
      <c r="K4" s="45"/>
      <c r="L4" s="45"/>
      <c r="M4" s="75">
        <f>($G$3*C4)+$G$4</f>
        <v>1.1402074849309785</v>
      </c>
      <c r="N4" s="75">
        <f t="shared" ref="N4:N67" si="0">D4-M4</f>
        <v>-0.23020748493097842</v>
      </c>
      <c r="O4" s="75"/>
      <c r="P4" s="46" t="s">
        <v>826</v>
      </c>
      <c r="Q4" s="50">
        <f>_xlfn.STDEV.S(N4:N283)</f>
        <v>0.67256186979255406</v>
      </c>
      <c r="S4" s="119" t="s">
        <v>842</v>
      </c>
      <c r="T4" s="120"/>
      <c r="U4" s="120"/>
      <c r="V4" s="120"/>
      <c r="W4" s="120"/>
      <c r="X4" s="121"/>
      <c r="AA4" s="119" t="s">
        <v>842</v>
      </c>
      <c r="AB4" s="120"/>
      <c r="AC4" s="120"/>
      <c r="AD4" s="120"/>
      <c r="AE4" s="120"/>
      <c r="AF4" s="121"/>
      <c r="AG4" s="87"/>
      <c r="AH4" s="79"/>
      <c r="AI4" s="79">
        <v>-0.23020748493097842</v>
      </c>
      <c r="AJ4" s="88">
        <v>-1.8073653558545255</v>
      </c>
      <c r="AK4" s="82">
        <v>1</v>
      </c>
      <c r="AL4" s="41">
        <v>1</v>
      </c>
      <c r="AM4" s="55">
        <f>AJ4-((AJ5-AJ4)/2)</f>
        <v>-1.9567602845955099</v>
      </c>
      <c r="AN4" s="55">
        <f t="shared" ref="AN4:AN19" si="1">AJ4+((AJ5-AJ4)/2)</f>
        <v>-1.6579704271135411</v>
      </c>
      <c r="AO4" s="55">
        <f>(AM4+AN4)/2</f>
        <v>-1.8073653558545255</v>
      </c>
      <c r="AP4" s="55">
        <f>AK4</f>
        <v>1</v>
      </c>
      <c r="AQ4" s="55">
        <f>_xlfn.NORM.DIST(AN4,0,$Q$4,1)</f>
        <v>6.8476663584489533E-3</v>
      </c>
      <c r="AR4" s="55">
        <f>AQ4*$AP$24</f>
        <v>1.9173465803657068</v>
      </c>
      <c r="AS4" s="55">
        <f>(AP4-AR4)^2/AR4</f>
        <v>0.43890069595458703</v>
      </c>
    </row>
    <row r="5" spans="1:45" x14ac:dyDescent="0.3">
      <c r="A5" s="24">
        <v>2</v>
      </c>
      <c r="B5" s="39" t="s">
        <v>12</v>
      </c>
      <c r="C5" s="40">
        <v>1.04</v>
      </c>
      <c r="D5" s="40">
        <v>1.42</v>
      </c>
      <c r="F5" s="46" t="s">
        <v>872</v>
      </c>
      <c r="G5" s="49">
        <f>CORREL(C4:C283,D4:D283)</f>
        <v>0.41033486986610723</v>
      </c>
      <c r="J5" s="45"/>
      <c r="K5" s="45"/>
      <c r="L5" s="45"/>
      <c r="M5" s="75">
        <f t="shared" ref="M5:M68" si="2">($G$3*C5)+$G$4</f>
        <v>1.3311391258911436</v>
      </c>
      <c r="N5" s="75">
        <f t="shared" si="0"/>
        <v>8.8860874108856347E-2</v>
      </c>
      <c r="O5" s="75"/>
      <c r="P5" s="46" t="s">
        <v>828</v>
      </c>
      <c r="Q5" s="56">
        <f>MIN(N4:N283)</f>
        <v>-1.8073653558545255</v>
      </c>
      <c r="S5" s="122"/>
      <c r="T5" s="123"/>
      <c r="U5" s="123"/>
      <c r="V5" s="123"/>
      <c r="W5" s="123"/>
      <c r="X5" s="124"/>
      <c r="AA5" s="122"/>
      <c r="AB5" s="123"/>
      <c r="AC5" s="123"/>
      <c r="AD5" s="123"/>
      <c r="AE5" s="123"/>
      <c r="AF5" s="124"/>
      <c r="AG5" s="87"/>
      <c r="AH5" s="79"/>
      <c r="AI5" s="79">
        <v>8.8860874108856347E-2</v>
      </c>
      <c r="AJ5" s="88">
        <v>-1.5085754983725566</v>
      </c>
      <c r="AK5" s="82">
        <v>0</v>
      </c>
      <c r="AL5" s="41">
        <v>2</v>
      </c>
      <c r="AM5" s="55">
        <f t="shared" ref="AM5:AM19" si="3">AJ5-((AJ6-AJ5)/2)</f>
        <v>-1.6579704271135411</v>
      </c>
      <c r="AN5" s="55">
        <f t="shared" si="1"/>
        <v>-1.359180569631572</v>
      </c>
      <c r="AO5" s="55">
        <f t="shared" ref="AO5:AO18" si="4">(AM5+AN5)/2</f>
        <v>-1.5085754983725566</v>
      </c>
      <c r="AP5" s="55">
        <f t="shared" ref="AP5:AP20" si="5">AK5</f>
        <v>0</v>
      </c>
      <c r="AQ5" s="48">
        <f>_xlfn.NORM.DIST(AN5,0,$Q$4,1)-_xlfn.NORM.DIST(AM5,0,$Q$4,1)</f>
        <v>1.479737051149858E-2</v>
      </c>
      <c r="AR5" s="55">
        <f t="shared" ref="AR5:AR20" si="6">AQ5*$AP$24</f>
        <v>4.1432637432196024</v>
      </c>
      <c r="AS5" s="55">
        <f t="shared" ref="AS5:AS20" si="7">(AP5-AR5)^2/AR5</f>
        <v>4.1432637432196024</v>
      </c>
    </row>
    <row r="6" spans="1:45" ht="17.399999999999999" x14ac:dyDescent="0.3">
      <c r="A6" s="24">
        <v>3</v>
      </c>
      <c r="B6" s="39" t="s">
        <v>13</v>
      </c>
      <c r="C6" s="40">
        <v>0.91</v>
      </c>
      <c r="D6" s="40">
        <v>2.41</v>
      </c>
      <c r="F6" s="46" t="s">
        <v>873</v>
      </c>
      <c r="G6" s="49">
        <f>G5^2</f>
        <v>0.16837470542803515</v>
      </c>
      <c r="J6" s="45"/>
      <c r="K6" s="45"/>
      <c r="L6" s="45"/>
      <c r="M6" s="75">
        <f t="shared" si="2"/>
        <v>1.2705998250988961</v>
      </c>
      <c r="N6" s="75">
        <f t="shared" si="0"/>
        <v>1.139400174901104</v>
      </c>
      <c r="O6" s="75"/>
      <c r="P6" s="46" t="s">
        <v>829</v>
      </c>
      <c r="Q6" s="56">
        <f>MAX(N4:N283)</f>
        <v>2.9732723638569798</v>
      </c>
      <c r="S6" s="122"/>
      <c r="T6" s="123"/>
      <c r="U6" s="123"/>
      <c r="V6" s="123"/>
      <c r="W6" s="123"/>
      <c r="X6" s="124"/>
      <c r="AA6" s="122"/>
      <c r="AB6" s="123"/>
      <c r="AC6" s="123"/>
      <c r="AD6" s="123"/>
      <c r="AE6" s="123"/>
      <c r="AF6" s="124"/>
      <c r="AG6" s="87"/>
      <c r="AH6" s="79"/>
      <c r="AI6" s="79">
        <v>1.139400174901104</v>
      </c>
      <c r="AJ6" s="88">
        <v>-1.2097856408905874</v>
      </c>
      <c r="AK6" s="82">
        <v>3</v>
      </c>
      <c r="AL6" s="41">
        <v>3</v>
      </c>
      <c r="AM6" s="55">
        <f t="shared" si="3"/>
        <v>-1.359180569631572</v>
      </c>
      <c r="AN6" s="55">
        <f t="shared" si="1"/>
        <v>-1.0603907121496028</v>
      </c>
      <c r="AO6" s="55">
        <f t="shared" si="4"/>
        <v>-1.2097856408905874</v>
      </c>
      <c r="AP6" s="55">
        <f t="shared" si="5"/>
        <v>3</v>
      </c>
      <c r="AQ6" s="48">
        <f t="shared" ref="AQ6:AQ19" si="8">_xlfn.NORM.DIST(AN6,0,$Q$4,1)-_xlfn.NORM.DIST(AM6,0,$Q$4,1)</f>
        <v>3.579368144550818E-2</v>
      </c>
      <c r="AR6" s="55">
        <f t="shared" si="6"/>
        <v>10.022230804742291</v>
      </c>
      <c r="AS6" s="55">
        <f t="shared" si="7"/>
        <v>4.920234470327542</v>
      </c>
    </row>
    <row r="7" spans="1:45" x14ac:dyDescent="0.3">
      <c r="A7" s="24">
        <v>4</v>
      </c>
      <c r="B7" s="39" t="s">
        <v>16</v>
      </c>
      <c r="C7" s="40">
        <v>1.62</v>
      </c>
      <c r="D7" s="40">
        <v>0.83</v>
      </c>
      <c r="J7" s="45"/>
      <c r="K7" s="45"/>
      <c r="M7" s="75">
        <f t="shared" si="2"/>
        <v>1.6012375448104015</v>
      </c>
      <c r="N7" s="75">
        <f t="shared" si="0"/>
        <v>-0.77123754481040152</v>
      </c>
      <c r="O7" s="75"/>
      <c r="P7" s="46" t="s">
        <v>827</v>
      </c>
      <c r="Q7" s="61">
        <f>COUNT(N4:N283)</f>
        <v>280</v>
      </c>
      <c r="S7" s="122"/>
      <c r="T7" s="123"/>
      <c r="U7" s="123"/>
      <c r="V7" s="123"/>
      <c r="W7" s="123"/>
      <c r="X7" s="124"/>
      <c r="AA7" s="122"/>
      <c r="AB7" s="123"/>
      <c r="AC7" s="123"/>
      <c r="AD7" s="123"/>
      <c r="AE7" s="123"/>
      <c r="AF7" s="124"/>
      <c r="AG7" s="87"/>
      <c r="AH7" s="79"/>
      <c r="AI7" s="79">
        <v>-0.77123754481040152</v>
      </c>
      <c r="AJ7" s="88">
        <v>-0.91099578340861831</v>
      </c>
      <c r="AK7" s="82">
        <v>11</v>
      </c>
      <c r="AL7" s="41">
        <v>4</v>
      </c>
      <c r="AM7" s="55">
        <f t="shared" si="3"/>
        <v>-1.0603907121496028</v>
      </c>
      <c r="AN7" s="55">
        <f t="shared" si="1"/>
        <v>-0.76160085466763383</v>
      </c>
      <c r="AO7" s="55">
        <f t="shared" si="4"/>
        <v>-0.91099578340861831</v>
      </c>
      <c r="AP7" s="55">
        <f t="shared" si="5"/>
        <v>11</v>
      </c>
      <c r="AQ7" s="48">
        <f t="shared" si="8"/>
        <v>7.1296997980100807E-2</v>
      </c>
      <c r="AR7" s="55">
        <f t="shared" si="6"/>
        <v>19.963159434428228</v>
      </c>
      <c r="AS7" s="55">
        <f t="shared" si="7"/>
        <v>4.0243242714592258</v>
      </c>
    </row>
    <row r="8" spans="1:45" x14ac:dyDescent="0.3">
      <c r="A8" s="24">
        <v>5</v>
      </c>
      <c r="B8" s="39" t="s">
        <v>17</v>
      </c>
      <c r="C8" s="40">
        <v>1.1299999999999999</v>
      </c>
      <c r="D8" s="40">
        <v>2.33</v>
      </c>
      <c r="F8" s="137" t="s">
        <v>861</v>
      </c>
      <c r="G8" s="137"/>
      <c r="H8" s="137"/>
      <c r="J8" s="45"/>
      <c r="K8" s="45"/>
      <c r="L8" s="45"/>
      <c r="M8" s="75">
        <f t="shared" si="2"/>
        <v>1.3730509495165455</v>
      </c>
      <c r="N8" s="75">
        <f t="shared" si="0"/>
        <v>0.95694905048345458</v>
      </c>
      <c r="O8" s="75"/>
      <c r="S8" s="122"/>
      <c r="T8" s="123"/>
      <c r="U8" s="123"/>
      <c r="V8" s="123"/>
      <c r="W8" s="123"/>
      <c r="X8" s="124"/>
      <c r="AA8" s="122"/>
      <c r="AB8" s="123"/>
      <c r="AC8" s="123"/>
      <c r="AD8" s="123"/>
      <c r="AE8" s="123"/>
      <c r="AF8" s="124"/>
      <c r="AG8" s="87"/>
      <c r="AH8" s="79"/>
      <c r="AI8" s="79">
        <v>0.95694905048345458</v>
      </c>
      <c r="AJ8" s="88">
        <v>-0.61220592592664924</v>
      </c>
      <c r="AK8" s="82">
        <v>17</v>
      </c>
      <c r="AL8" s="41">
        <v>5</v>
      </c>
      <c r="AM8" s="55">
        <f t="shared" si="3"/>
        <v>-0.76160085466763383</v>
      </c>
      <c r="AN8" s="55">
        <f t="shared" si="1"/>
        <v>-0.46281099718566465</v>
      </c>
      <c r="AO8" s="55">
        <f t="shared" si="4"/>
        <v>-0.61220592592664924</v>
      </c>
      <c r="AP8" s="55">
        <f t="shared" si="5"/>
        <v>17</v>
      </c>
      <c r="AQ8" s="48">
        <f t="shared" si="8"/>
        <v>0.11694927668641797</v>
      </c>
      <c r="AR8" s="55">
        <f t="shared" si="6"/>
        <v>32.745797472197033</v>
      </c>
      <c r="AS8" s="55">
        <f t="shared" si="7"/>
        <v>7.5713574618530108</v>
      </c>
    </row>
    <row r="9" spans="1:45" ht="16.2" thickBot="1" x14ac:dyDescent="0.35">
      <c r="A9" s="24">
        <v>6</v>
      </c>
      <c r="B9" s="39" t="s">
        <v>18</v>
      </c>
      <c r="C9" s="40">
        <v>1.45</v>
      </c>
      <c r="D9" s="40">
        <v>2.1</v>
      </c>
      <c r="F9" s="137"/>
      <c r="G9" s="137"/>
      <c r="H9" s="137"/>
      <c r="J9" s="45"/>
      <c r="K9" s="45"/>
      <c r="L9" s="45"/>
      <c r="M9" s="75">
        <f t="shared" si="2"/>
        <v>1.5220707668513087</v>
      </c>
      <c r="N9" s="75">
        <f t="shared" si="0"/>
        <v>0.57792923314869138</v>
      </c>
      <c r="O9" s="75"/>
      <c r="S9" s="122"/>
      <c r="T9" s="123"/>
      <c r="U9" s="123"/>
      <c r="V9" s="123"/>
      <c r="W9" s="123"/>
      <c r="X9" s="124"/>
      <c r="AA9" s="122"/>
      <c r="AB9" s="123"/>
      <c r="AC9" s="123"/>
      <c r="AD9" s="123"/>
      <c r="AE9" s="123"/>
      <c r="AF9" s="124"/>
      <c r="AG9" s="87"/>
      <c r="AH9" s="79"/>
      <c r="AI9" s="79">
        <v>0.57792923314869138</v>
      </c>
      <c r="AJ9" s="88">
        <v>-0.31341606844468006</v>
      </c>
      <c r="AK9" s="82">
        <v>29</v>
      </c>
      <c r="AL9" s="41">
        <v>6</v>
      </c>
      <c r="AM9" s="55">
        <f t="shared" si="3"/>
        <v>-0.46281099718566454</v>
      </c>
      <c r="AN9" s="55">
        <f t="shared" si="1"/>
        <v>-0.16402113970369558</v>
      </c>
      <c r="AO9" s="55">
        <f t="shared" si="4"/>
        <v>-0.31341606844468006</v>
      </c>
      <c r="AP9" s="55">
        <f t="shared" si="5"/>
        <v>29</v>
      </c>
      <c r="AQ9" s="48">
        <f t="shared" si="8"/>
        <v>0.15797875744138296</v>
      </c>
      <c r="AR9" s="55">
        <f t="shared" si="6"/>
        <v>44.23405208358723</v>
      </c>
      <c r="AS9" s="55">
        <f t="shared" si="7"/>
        <v>5.2465539997760891</v>
      </c>
    </row>
    <row r="10" spans="1:45" x14ac:dyDescent="0.3">
      <c r="A10" s="24">
        <v>7</v>
      </c>
      <c r="B10" s="39" t="s">
        <v>19</v>
      </c>
      <c r="C10" s="40">
        <v>1.2</v>
      </c>
      <c r="D10" s="40">
        <v>0.71</v>
      </c>
      <c r="F10" s="51" t="s">
        <v>843</v>
      </c>
      <c r="G10" s="52"/>
      <c r="H10" s="53"/>
      <c r="I10" s="53"/>
      <c r="J10" s="52"/>
      <c r="K10" s="54"/>
      <c r="L10" s="45"/>
      <c r="M10" s="75">
        <f t="shared" si="2"/>
        <v>1.4056490345585251</v>
      </c>
      <c r="N10" s="75">
        <f t="shared" si="0"/>
        <v>-0.69564903455852511</v>
      </c>
      <c r="O10" s="75"/>
      <c r="P10" s="24"/>
      <c r="Q10" s="24"/>
      <c r="R10" s="24"/>
      <c r="S10" s="122"/>
      <c r="T10" s="123"/>
      <c r="U10" s="123"/>
      <c r="V10" s="123"/>
      <c r="W10" s="123"/>
      <c r="X10" s="124"/>
      <c r="AA10" s="122"/>
      <c r="AB10" s="123"/>
      <c r="AC10" s="123"/>
      <c r="AD10" s="123"/>
      <c r="AE10" s="123"/>
      <c r="AF10" s="124"/>
      <c r="AG10" s="87"/>
      <c r="AH10" s="79"/>
      <c r="AI10" s="79">
        <v>-0.69564903455852511</v>
      </c>
      <c r="AJ10" s="88">
        <v>-1.4626210962711106E-2</v>
      </c>
      <c r="AK10" s="82">
        <v>119</v>
      </c>
      <c r="AL10" s="41">
        <v>7</v>
      </c>
      <c r="AM10" s="55">
        <f t="shared" si="3"/>
        <v>-0.16402113970369558</v>
      </c>
      <c r="AN10" s="55">
        <f t="shared" si="1"/>
        <v>0.13476871777827337</v>
      </c>
      <c r="AO10" s="55">
        <f t="shared" si="4"/>
        <v>-1.4626210962711106E-2</v>
      </c>
      <c r="AP10" s="55">
        <f t="shared" si="5"/>
        <v>119</v>
      </c>
      <c r="AQ10" s="48">
        <f t="shared" si="8"/>
        <v>0.17574499743047411</v>
      </c>
      <c r="AR10" s="55">
        <f t="shared" si="6"/>
        <v>49.208599280532752</v>
      </c>
      <c r="AS10" s="55">
        <f t="shared" si="7"/>
        <v>98.983504623188693</v>
      </c>
    </row>
    <row r="11" spans="1:45" x14ac:dyDescent="0.3">
      <c r="A11" s="24">
        <v>8</v>
      </c>
      <c r="B11" s="39" t="s">
        <v>20</v>
      </c>
      <c r="C11" s="40">
        <v>1.35</v>
      </c>
      <c r="D11" s="40">
        <v>0.05</v>
      </c>
      <c r="F11" s="57"/>
      <c r="G11" s="58"/>
      <c r="H11" s="59"/>
      <c r="I11" s="59"/>
      <c r="J11" s="58"/>
      <c r="K11" s="60"/>
      <c r="L11" s="45"/>
      <c r="M11" s="75">
        <f t="shared" si="2"/>
        <v>1.4755020739341953</v>
      </c>
      <c r="N11" s="75">
        <f t="shared" si="0"/>
        <v>-1.4255020739341953</v>
      </c>
      <c r="O11" s="75"/>
      <c r="P11" s="24"/>
      <c r="Q11" s="24"/>
      <c r="R11" s="24"/>
      <c r="S11" s="122"/>
      <c r="T11" s="123"/>
      <c r="U11" s="123"/>
      <c r="V11" s="123"/>
      <c r="W11" s="123"/>
      <c r="X11" s="124"/>
      <c r="AA11" s="122"/>
      <c r="AB11" s="123"/>
      <c r="AC11" s="123"/>
      <c r="AD11" s="123"/>
      <c r="AE11" s="123"/>
      <c r="AF11" s="124"/>
      <c r="AG11" s="87"/>
      <c r="AH11" s="79"/>
      <c r="AI11" s="79">
        <v>-1.4255020739341953</v>
      </c>
      <c r="AJ11" s="88">
        <v>0.28416364651925785</v>
      </c>
      <c r="AK11" s="82">
        <v>34</v>
      </c>
      <c r="AL11" s="41">
        <v>8</v>
      </c>
      <c r="AM11" s="55">
        <f t="shared" si="3"/>
        <v>0.13476871777827326</v>
      </c>
      <c r="AN11" s="55">
        <f t="shared" si="1"/>
        <v>0.43355857526024244</v>
      </c>
      <c r="AO11" s="55">
        <f t="shared" si="4"/>
        <v>0.28416364651925785</v>
      </c>
      <c r="AP11" s="55">
        <f t="shared" si="5"/>
        <v>34</v>
      </c>
      <c r="AQ11" s="48">
        <f t="shared" si="8"/>
        <v>0.16101017537999085</v>
      </c>
      <c r="AR11" s="55">
        <f t="shared" si="6"/>
        <v>45.08284910639744</v>
      </c>
      <c r="AS11" s="55">
        <f t="shared" si="7"/>
        <v>2.724529322121847</v>
      </c>
    </row>
    <row r="12" spans="1:45" x14ac:dyDescent="0.3">
      <c r="A12" s="24">
        <v>9</v>
      </c>
      <c r="B12" s="39" t="s">
        <v>21</v>
      </c>
      <c r="C12" s="40">
        <v>1.35</v>
      </c>
      <c r="D12" s="40">
        <v>1.21</v>
      </c>
      <c r="F12" s="57"/>
      <c r="G12" s="58"/>
      <c r="H12" s="59"/>
      <c r="I12" s="59"/>
      <c r="J12" s="58"/>
      <c r="K12" s="60"/>
      <c r="L12" s="45"/>
      <c r="M12" s="75">
        <f t="shared" si="2"/>
        <v>1.4755020739341953</v>
      </c>
      <c r="N12" s="75">
        <f t="shared" si="0"/>
        <v>-0.26550207393419534</v>
      </c>
      <c r="O12" s="75"/>
      <c r="P12" s="24"/>
      <c r="Q12" s="24"/>
      <c r="R12" s="24"/>
      <c r="S12" s="122"/>
      <c r="T12" s="123"/>
      <c r="U12" s="123"/>
      <c r="V12" s="123"/>
      <c r="W12" s="123"/>
      <c r="X12" s="124"/>
      <c r="AA12" s="122"/>
      <c r="AB12" s="123"/>
      <c r="AC12" s="123"/>
      <c r="AD12" s="123"/>
      <c r="AE12" s="123"/>
      <c r="AF12" s="124"/>
      <c r="AG12" s="87"/>
      <c r="AH12" s="79"/>
      <c r="AI12" s="79">
        <v>-0.26550207393419534</v>
      </c>
      <c r="AJ12" s="88">
        <v>0.58295350400122703</v>
      </c>
      <c r="AK12" s="82">
        <v>27</v>
      </c>
      <c r="AL12" s="41">
        <v>9</v>
      </c>
      <c r="AM12" s="55">
        <f t="shared" si="3"/>
        <v>0.43355857526024244</v>
      </c>
      <c r="AN12" s="55">
        <f t="shared" si="1"/>
        <v>0.73234843274221162</v>
      </c>
      <c r="AO12" s="55">
        <f t="shared" si="4"/>
        <v>0.58295350400122703</v>
      </c>
      <c r="AP12" s="55">
        <f t="shared" si="5"/>
        <v>27</v>
      </c>
      <c r="AQ12" s="48">
        <f t="shared" si="8"/>
        <v>0.12148071073825684</v>
      </c>
      <c r="AR12" s="55">
        <f t="shared" si="6"/>
        <v>34.014599006711911</v>
      </c>
      <c r="AS12" s="55">
        <f t="shared" si="7"/>
        <v>1.4465729616643273</v>
      </c>
    </row>
    <row r="13" spans="1:45" x14ac:dyDescent="0.3">
      <c r="A13" s="24">
        <v>10</v>
      </c>
      <c r="B13" s="39" t="s">
        <v>22</v>
      </c>
      <c r="C13" s="40">
        <v>0.53</v>
      </c>
      <c r="D13" s="40">
        <v>1.21</v>
      </c>
      <c r="F13" s="57"/>
      <c r="G13" s="58"/>
      <c r="H13" s="59"/>
      <c r="I13" s="59"/>
      <c r="J13" s="58"/>
      <c r="K13" s="60"/>
      <c r="L13" s="45"/>
      <c r="M13" s="75">
        <f t="shared" si="2"/>
        <v>1.093638792013865</v>
      </c>
      <c r="N13" s="75">
        <f t="shared" si="0"/>
        <v>0.11636120798613492</v>
      </c>
      <c r="O13" s="75"/>
      <c r="P13" s="24"/>
      <c r="Q13" s="24"/>
      <c r="R13" s="24"/>
      <c r="S13" s="122"/>
      <c r="T13" s="123"/>
      <c r="U13" s="123"/>
      <c r="V13" s="123"/>
      <c r="W13" s="123"/>
      <c r="X13" s="124"/>
      <c r="AA13" s="122"/>
      <c r="AB13" s="123"/>
      <c r="AC13" s="123"/>
      <c r="AD13" s="123"/>
      <c r="AE13" s="123"/>
      <c r="AF13" s="124"/>
      <c r="AG13" s="87"/>
      <c r="AH13" s="79"/>
      <c r="AI13" s="79">
        <v>0.11636120798613492</v>
      </c>
      <c r="AJ13" s="88">
        <v>0.88174336148319621</v>
      </c>
      <c r="AK13" s="82">
        <v>15</v>
      </c>
      <c r="AL13" s="41">
        <v>10</v>
      </c>
      <c r="AM13" s="55">
        <f t="shared" si="3"/>
        <v>0.73234843274221162</v>
      </c>
      <c r="AN13" s="55">
        <f t="shared" si="1"/>
        <v>1.0311382902241808</v>
      </c>
      <c r="AO13" s="55">
        <f t="shared" si="4"/>
        <v>0.88174336148319621</v>
      </c>
      <c r="AP13" s="55">
        <f t="shared" si="5"/>
        <v>15</v>
      </c>
      <c r="AQ13" s="48">
        <f t="shared" si="8"/>
        <v>7.5480926673980986E-2</v>
      </c>
      <c r="AR13" s="55">
        <f t="shared" si="6"/>
        <v>21.134659468714677</v>
      </c>
      <c r="AS13" s="55">
        <f t="shared" si="7"/>
        <v>1.7806791187149129</v>
      </c>
    </row>
    <row r="14" spans="1:45" x14ac:dyDescent="0.3">
      <c r="A14" s="24">
        <v>11</v>
      </c>
      <c r="B14" s="39" t="s">
        <v>23</v>
      </c>
      <c r="C14" s="40">
        <v>0.88</v>
      </c>
      <c r="D14" s="40">
        <v>0.78</v>
      </c>
      <c r="F14" s="57"/>
      <c r="G14" s="58"/>
      <c r="H14" s="59"/>
      <c r="I14" s="59"/>
      <c r="J14" s="58"/>
      <c r="K14" s="60"/>
      <c r="L14" s="45"/>
      <c r="M14" s="75">
        <f t="shared" si="2"/>
        <v>1.2566292172237621</v>
      </c>
      <c r="N14" s="75">
        <f t="shared" si="0"/>
        <v>-0.47662921722376206</v>
      </c>
      <c r="O14" s="75"/>
      <c r="P14" s="24"/>
      <c r="Q14" s="24"/>
      <c r="R14" s="24"/>
      <c r="S14" s="122"/>
      <c r="T14" s="123"/>
      <c r="U14" s="123"/>
      <c r="V14" s="123"/>
      <c r="W14" s="123"/>
      <c r="X14" s="124"/>
      <c r="AA14" s="122"/>
      <c r="AB14" s="123"/>
      <c r="AC14" s="123"/>
      <c r="AD14" s="123"/>
      <c r="AE14" s="123"/>
      <c r="AF14" s="124"/>
      <c r="AG14" s="87"/>
      <c r="AH14" s="79"/>
      <c r="AI14" s="79">
        <v>-0.47662921722376206</v>
      </c>
      <c r="AJ14" s="88">
        <v>1.1805332189651654</v>
      </c>
      <c r="AK14" s="82">
        <v>7</v>
      </c>
      <c r="AL14" s="41">
        <v>11</v>
      </c>
      <c r="AM14" s="55">
        <f t="shared" si="3"/>
        <v>1.031138290224181</v>
      </c>
      <c r="AN14" s="55">
        <f t="shared" si="1"/>
        <v>1.3299281477061498</v>
      </c>
      <c r="AO14" s="55">
        <f t="shared" si="4"/>
        <v>1.1805332189651654</v>
      </c>
      <c r="AP14" s="55">
        <f t="shared" si="5"/>
        <v>7</v>
      </c>
      <c r="AQ14" s="48">
        <f t="shared" si="8"/>
        <v>3.8621583953493244E-2</v>
      </c>
      <c r="AR14" s="55">
        <f t="shared" si="6"/>
        <v>10.814043506978109</v>
      </c>
      <c r="AS14" s="55">
        <f t="shared" si="7"/>
        <v>1.3451885840606246</v>
      </c>
    </row>
    <row r="15" spans="1:45" x14ac:dyDescent="0.3">
      <c r="A15" s="24">
        <v>12</v>
      </c>
      <c r="B15" s="39" t="s">
        <v>24</v>
      </c>
      <c r="C15" s="40">
        <v>0.83</v>
      </c>
      <c r="D15" s="40">
        <v>1.96</v>
      </c>
      <c r="F15" s="57"/>
      <c r="G15" s="58"/>
      <c r="H15" s="59"/>
      <c r="I15" s="59"/>
      <c r="J15" s="58"/>
      <c r="K15" s="60"/>
      <c r="L15" s="45"/>
      <c r="M15" s="75">
        <f t="shared" si="2"/>
        <v>1.2333448707652053</v>
      </c>
      <c r="N15" s="75">
        <f t="shared" si="0"/>
        <v>0.72665512923479469</v>
      </c>
      <c r="O15" s="75"/>
      <c r="P15" s="24"/>
      <c r="Q15" s="24"/>
      <c r="R15" s="24"/>
      <c r="S15" s="122"/>
      <c r="T15" s="123"/>
      <c r="U15" s="123"/>
      <c r="V15" s="123"/>
      <c r="W15" s="123"/>
      <c r="X15" s="124"/>
      <c r="AA15" s="122"/>
      <c r="AB15" s="123"/>
      <c r="AC15" s="123"/>
      <c r="AD15" s="123"/>
      <c r="AE15" s="123"/>
      <c r="AF15" s="124"/>
      <c r="AG15" s="87"/>
      <c r="AH15" s="79"/>
      <c r="AI15" s="79">
        <v>0.72665512923479469</v>
      </c>
      <c r="AJ15" s="88">
        <v>1.4793230764471341</v>
      </c>
      <c r="AK15" s="82">
        <v>5</v>
      </c>
      <c r="AL15" s="41">
        <v>12</v>
      </c>
      <c r="AM15" s="55">
        <f t="shared" si="3"/>
        <v>1.3299281477061495</v>
      </c>
      <c r="AN15" s="55">
        <f t="shared" si="1"/>
        <v>1.6287180051881187</v>
      </c>
      <c r="AO15" s="55">
        <f t="shared" si="4"/>
        <v>1.4793230764471341</v>
      </c>
      <c r="AP15" s="55">
        <f t="shared" si="5"/>
        <v>5</v>
      </c>
      <c r="AQ15" s="48">
        <f t="shared" si="8"/>
        <v>1.6273014117199502E-2</v>
      </c>
      <c r="AR15" s="55">
        <f t="shared" si="6"/>
        <v>4.5564439528158607</v>
      </c>
      <c r="AS15" s="55">
        <f t="shared" si="7"/>
        <v>4.3178840567551113E-2</v>
      </c>
    </row>
    <row r="16" spans="1:45" x14ac:dyDescent="0.3">
      <c r="A16" s="24">
        <v>13</v>
      </c>
      <c r="B16" s="39" t="s">
        <v>25</v>
      </c>
      <c r="C16" s="40">
        <v>1.52</v>
      </c>
      <c r="D16" s="40">
        <v>1.41</v>
      </c>
      <c r="F16" s="57"/>
      <c r="G16" s="58"/>
      <c r="H16" s="59"/>
      <c r="I16" s="59"/>
      <c r="J16" s="58"/>
      <c r="K16" s="60"/>
      <c r="L16" s="45"/>
      <c r="M16" s="75">
        <f t="shared" si="2"/>
        <v>1.5546688518932881</v>
      </c>
      <c r="N16" s="75">
        <f t="shared" si="0"/>
        <v>-0.14466885189328815</v>
      </c>
      <c r="O16" s="75"/>
      <c r="P16" s="24"/>
      <c r="Q16" s="24"/>
      <c r="R16" s="24"/>
      <c r="S16" s="122"/>
      <c r="T16" s="123"/>
      <c r="U16" s="123"/>
      <c r="V16" s="123"/>
      <c r="W16" s="123"/>
      <c r="X16" s="124"/>
      <c r="AA16" s="122"/>
      <c r="AB16" s="123"/>
      <c r="AC16" s="123"/>
      <c r="AD16" s="123"/>
      <c r="AE16" s="123"/>
      <c r="AF16" s="124"/>
      <c r="AG16" s="87"/>
      <c r="AH16" s="79"/>
      <c r="AI16" s="79">
        <v>-0.14466885189328815</v>
      </c>
      <c r="AJ16" s="88">
        <v>1.7781129339291033</v>
      </c>
      <c r="AK16" s="82">
        <v>4</v>
      </c>
      <c r="AL16" s="41">
        <v>13</v>
      </c>
      <c r="AM16" s="55">
        <f t="shared" si="3"/>
        <v>1.6287180051881189</v>
      </c>
      <c r="AN16" s="55">
        <f t="shared" si="1"/>
        <v>1.9275078626700877</v>
      </c>
      <c r="AO16" s="55">
        <f t="shared" si="4"/>
        <v>1.7781129339291033</v>
      </c>
      <c r="AP16" s="55">
        <f t="shared" si="5"/>
        <v>4</v>
      </c>
      <c r="AQ16" s="48">
        <f t="shared" si="8"/>
        <v>5.6458383906666798E-3</v>
      </c>
      <c r="AR16" s="55">
        <f t="shared" si="6"/>
        <v>1.5808347493866703</v>
      </c>
      <c r="AS16" s="55">
        <f t="shared" si="7"/>
        <v>3.7020697527338915</v>
      </c>
    </row>
    <row r="17" spans="1:45" x14ac:dyDescent="0.3">
      <c r="A17" s="24">
        <v>14</v>
      </c>
      <c r="B17" s="39" t="s">
        <v>26</v>
      </c>
      <c r="C17" s="40">
        <v>1.24</v>
      </c>
      <c r="D17" s="40">
        <v>1.93</v>
      </c>
      <c r="F17" s="57"/>
      <c r="G17" s="58"/>
      <c r="H17" s="59"/>
      <c r="I17" s="59"/>
      <c r="J17" s="58"/>
      <c r="K17" s="60"/>
      <c r="L17" s="45"/>
      <c r="M17" s="75">
        <f t="shared" si="2"/>
        <v>1.4242765117253704</v>
      </c>
      <c r="N17" s="75">
        <f t="shared" si="0"/>
        <v>0.50572348827462954</v>
      </c>
      <c r="O17" s="75"/>
      <c r="P17" s="24"/>
      <c r="Q17" s="24"/>
      <c r="R17" s="24"/>
      <c r="S17" s="122"/>
      <c r="T17" s="123"/>
      <c r="U17" s="123"/>
      <c r="V17" s="123"/>
      <c r="W17" s="123"/>
      <c r="X17" s="124"/>
      <c r="AA17" s="122"/>
      <c r="AB17" s="123"/>
      <c r="AC17" s="123"/>
      <c r="AD17" s="123"/>
      <c r="AE17" s="123"/>
      <c r="AF17" s="124"/>
      <c r="AG17" s="87"/>
      <c r="AH17" s="79"/>
      <c r="AI17" s="79">
        <v>0.50572348827462954</v>
      </c>
      <c r="AJ17" s="88">
        <v>2.0769027914110723</v>
      </c>
      <c r="AK17" s="82">
        <v>2</v>
      </c>
      <c r="AL17" s="41">
        <v>14</v>
      </c>
      <c r="AM17" s="55">
        <f t="shared" si="3"/>
        <v>1.9275078626700877</v>
      </c>
      <c r="AN17" s="55">
        <f t="shared" si="1"/>
        <v>2.2262977201520568</v>
      </c>
      <c r="AO17" s="55">
        <f t="shared" si="4"/>
        <v>2.0769027914110723</v>
      </c>
      <c r="AP17" s="55">
        <f t="shared" si="5"/>
        <v>2</v>
      </c>
      <c r="AQ17" s="48">
        <f t="shared" si="8"/>
        <v>1.6128151780719913E-3</v>
      </c>
      <c r="AR17" s="55">
        <f t="shared" si="6"/>
        <v>0.45158824986015755</v>
      </c>
      <c r="AS17" s="55">
        <f t="shared" si="7"/>
        <v>5.3092146412436181</v>
      </c>
    </row>
    <row r="18" spans="1:45" ht="16.2" thickBot="1" x14ac:dyDescent="0.35">
      <c r="A18" s="24">
        <v>15</v>
      </c>
      <c r="B18" s="39" t="s">
        <v>27</v>
      </c>
      <c r="C18" s="40">
        <v>1.56</v>
      </c>
      <c r="D18" s="40">
        <v>2.77</v>
      </c>
      <c r="F18" s="57"/>
      <c r="G18" s="58"/>
      <c r="H18" s="59"/>
      <c r="I18" s="59"/>
      <c r="J18" s="58"/>
      <c r="K18" s="60"/>
      <c r="L18" s="45"/>
      <c r="M18" s="75">
        <f t="shared" si="2"/>
        <v>1.5732963290601334</v>
      </c>
      <c r="N18" s="75">
        <f t="shared" si="0"/>
        <v>1.1967036709398666</v>
      </c>
      <c r="O18" s="75"/>
      <c r="P18" s="24"/>
      <c r="Q18" s="24"/>
      <c r="R18" s="24"/>
      <c r="S18" s="125"/>
      <c r="T18" s="126"/>
      <c r="U18" s="126"/>
      <c r="V18" s="126"/>
      <c r="W18" s="126"/>
      <c r="X18" s="127"/>
      <c r="AA18" s="122"/>
      <c r="AB18" s="123"/>
      <c r="AC18" s="123"/>
      <c r="AD18" s="123"/>
      <c r="AE18" s="123"/>
      <c r="AF18" s="124"/>
      <c r="AG18" s="87"/>
      <c r="AH18" s="79"/>
      <c r="AI18" s="79">
        <v>1.1967036709398666</v>
      </c>
      <c r="AJ18" s="88">
        <v>2.3756926488930414</v>
      </c>
      <c r="AK18" s="82">
        <v>3</v>
      </c>
      <c r="AL18" s="41">
        <v>15</v>
      </c>
      <c r="AM18" s="55">
        <f t="shared" si="3"/>
        <v>2.2262977201520568</v>
      </c>
      <c r="AN18" s="55">
        <f t="shared" si="1"/>
        <v>2.525087577634026</v>
      </c>
      <c r="AO18" s="55">
        <f t="shared" si="4"/>
        <v>2.3756926488930414</v>
      </c>
      <c r="AP18" s="55">
        <f t="shared" si="5"/>
        <v>3</v>
      </c>
      <c r="AQ18" s="48">
        <f t="shared" si="8"/>
        <v>3.7932009618202311E-4</v>
      </c>
      <c r="AR18" s="55">
        <f t="shared" si="6"/>
        <v>0.10620962693096647</v>
      </c>
      <c r="AS18" s="55">
        <f t="shared" si="7"/>
        <v>78.844290910746878</v>
      </c>
    </row>
    <row r="19" spans="1:45" x14ac:dyDescent="0.3">
      <c r="A19" s="24">
        <v>16</v>
      </c>
      <c r="B19" s="39" t="s">
        <v>28</v>
      </c>
      <c r="C19" s="40">
        <v>0.2</v>
      </c>
      <c r="D19" s="40">
        <v>1.37</v>
      </c>
      <c r="F19" s="57"/>
      <c r="G19" s="58"/>
      <c r="H19" s="59"/>
      <c r="I19" s="59"/>
      <c r="J19" s="58"/>
      <c r="K19" s="60"/>
      <c r="L19" s="45"/>
      <c r="M19" s="75">
        <f t="shared" si="2"/>
        <v>0.93996210538739056</v>
      </c>
      <c r="N19" s="75">
        <f t="shared" si="0"/>
        <v>0.43003789461260955</v>
      </c>
      <c r="O19" s="75"/>
      <c r="P19" s="24"/>
      <c r="Q19" s="24"/>
      <c r="R19" s="24"/>
      <c r="S19" s="41"/>
      <c r="T19" s="41"/>
      <c r="AA19" s="122"/>
      <c r="AB19" s="123"/>
      <c r="AC19" s="123"/>
      <c r="AD19" s="123"/>
      <c r="AE19" s="123"/>
      <c r="AF19" s="124"/>
      <c r="AG19" s="87"/>
      <c r="AH19" s="79"/>
      <c r="AI19" s="79">
        <v>0.43003789461260955</v>
      </c>
      <c r="AJ19" s="88">
        <v>2.6744825063750106</v>
      </c>
      <c r="AK19" s="82">
        <v>2</v>
      </c>
      <c r="AL19" s="41">
        <v>16</v>
      </c>
      <c r="AM19" s="55">
        <f t="shared" si="3"/>
        <v>2.525087577634026</v>
      </c>
      <c r="AN19" s="55">
        <f t="shared" si="1"/>
        <v>2.8238774351159952</v>
      </c>
      <c r="AO19" s="55">
        <f t="shared" ref="AO19" si="9">(AM19+AN19)/2</f>
        <v>2.6744825063750106</v>
      </c>
      <c r="AP19" s="55">
        <f t="shared" si="5"/>
        <v>2</v>
      </c>
      <c r="AQ19" s="48">
        <f t="shared" si="8"/>
        <v>7.3444321083471209E-5</v>
      </c>
      <c r="AR19" s="55">
        <f t="shared" si="6"/>
        <v>2.0564409903371939E-2</v>
      </c>
      <c r="AS19" s="55">
        <f t="shared" si="7"/>
        <v>190.53137307376497</v>
      </c>
    </row>
    <row r="20" spans="1:45" ht="21" customHeight="1" thickBot="1" x14ac:dyDescent="0.35">
      <c r="A20" s="24">
        <v>17</v>
      </c>
      <c r="B20" s="39" t="s">
        <v>29</v>
      </c>
      <c r="C20" s="40">
        <v>0.79</v>
      </c>
      <c r="D20" s="40">
        <v>0.43</v>
      </c>
      <c r="F20" s="57"/>
      <c r="G20" s="58"/>
      <c r="H20" s="59"/>
      <c r="I20" s="59"/>
      <c r="J20" s="58"/>
      <c r="K20" s="60"/>
      <c r="L20" s="45"/>
      <c r="M20" s="75">
        <f t="shared" si="2"/>
        <v>1.21471739359836</v>
      </c>
      <c r="N20" s="75">
        <f t="shared" si="0"/>
        <v>-0.78471739359836001</v>
      </c>
      <c r="O20" s="75"/>
      <c r="P20" s="24"/>
      <c r="Q20" s="24"/>
      <c r="R20" s="24"/>
      <c r="S20" s="128" t="s">
        <v>863</v>
      </c>
      <c r="T20" s="128"/>
      <c r="U20" s="128"/>
      <c r="V20" s="128"/>
      <c r="W20" s="128"/>
      <c r="X20" s="128"/>
      <c r="AA20" s="122"/>
      <c r="AB20" s="123"/>
      <c r="AC20" s="123"/>
      <c r="AD20" s="123"/>
      <c r="AE20" s="123"/>
      <c r="AF20" s="124"/>
      <c r="AG20" s="87"/>
      <c r="AH20" s="79"/>
      <c r="AI20" s="79">
        <v>-0.78471739359836001</v>
      </c>
      <c r="AJ20" s="84">
        <f>AJ19+AJ19-AJ18</f>
        <v>2.9732723638569798</v>
      </c>
      <c r="AK20" s="83">
        <v>1</v>
      </c>
      <c r="AL20" s="41">
        <v>17</v>
      </c>
      <c r="AM20" s="55">
        <f>AN19</f>
        <v>2.8238774351159952</v>
      </c>
      <c r="AN20" s="48">
        <f>AM20+(AN19-AM19)</f>
        <v>3.1226672925979644</v>
      </c>
      <c r="AO20" s="55">
        <f t="shared" ref="AO20" si="10">(AM20+AN20)/2</f>
        <v>2.9732723638569798</v>
      </c>
      <c r="AP20" s="55">
        <f t="shared" si="5"/>
        <v>1</v>
      </c>
      <c r="AQ20" s="48">
        <f>1-_xlfn.NORM.DIST(AM20,0,$Q$4,1)</f>
        <v>1.3423297243075893E-5</v>
      </c>
      <c r="AR20" s="55">
        <f t="shared" si="6"/>
        <v>3.7585232280612502E-3</v>
      </c>
      <c r="AS20" s="55">
        <f t="shared" si="7"/>
        <v>264.06570342061997</v>
      </c>
    </row>
    <row r="21" spans="1:45" x14ac:dyDescent="0.3">
      <c r="A21" s="24">
        <v>18</v>
      </c>
      <c r="B21" s="39" t="s">
        <v>30</v>
      </c>
      <c r="C21" s="40">
        <v>1.48</v>
      </c>
      <c r="D21" s="40">
        <v>4.07</v>
      </c>
      <c r="F21" s="57"/>
      <c r="G21" s="58"/>
      <c r="H21" s="59"/>
      <c r="I21" s="59"/>
      <c r="J21" s="58"/>
      <c r="K21" s="60"/>
      <c r="L21" s="45"/>
      <c r="M21" s="75">
        <f t="shared" si="2"/>
        <v>1.5360413747264428</v>
      </c>
      <c r="N21" s="75">
        <f t="shared" si="0"/>
        <v>2.5339586252735575</v>
      </c>
      <c r="O21" s="75"/>
      <c r="P21" s="24"/>
      <c r="Q21" s="24"/>
      <c r="R21" s="24"/>
      <c r="S21" s="119" t="s">
        <v>842</v>
      </c>
      <c r="T21" s="120"/>
      <c r="U21" s="120"/>
      <c r="V21" s="120"/>
      <c r="W21" s="120"/>
      <c r="X21" s="121"/>
      <c r="AA21" s="122"/>
      <c r="AB21" s="123"/>
      <c r="AC21" s="123"/>
      <c r="AD21" s="123"/>
      <c r="AE21" s="123"/>
      <c r="AF21" s="124"/>
      <c r="AG21" s="87"/>
      <c r="AH21" s="79"/>
      <c r="AI21" s="79">
        <v>2.5339586252735575</v>
      </c>
      <c r="AJ21" s="87"/>
      <c r="AK21" s="82"/>
      <c r="AL21" s="41">
        <v>18</v>
      </c>
      <c r="AM21" s="55"/>
      <c r="AN21" s="55"/>
      <c r="AO21" s="55"/>
      <c r="AP21" s="55"/>
      <c r="AQ21" s="55"/>
      <c r="AR21" s="55"/>
      <c r="AS21" s="55"/>
    </row>
    <row r="22" spans="1:45" ht="16.2" thickBot="1" x14ac:dyDescent="0.35">
      <c r="A22" s="24">
        <v>19</v>
      </c>
      <c r="B22" s="39" t="s">
        <v>32</v>
      </c>
      <c r="C22" s="40">
        <v>0.96</v>
      </c>
      <c r="D22" s="40">
        <v>1.1000000000000001</v>
      </c>
      <c r="F22" s="57"/>
      <c r="G22" s="58"/>
      <c r="H22" s="59"/>
      <c r="I22" s="59"/>
      <c r="J22" s="58"/>
      <c r="K22" s="60"/>
      <c r="L22" s="45"/>
      <c r="M22" s="75">
        <f t="shared" si="2"/>
        <v>1.2938841715574527</v>
      </c>
      <c r="N22" s="75">
        <f t="shared" si="0"/>
        <v>-0.19388417155745263</v>
      </c>
      <c r="O22" s="75"/>
      <c r="P22" s="24"/>
      <c r="Q22" s="24"/>
      <c r="R22" s="24"/>
      <c r="S22" s="122"/>
      <c r="T22" s="123"/>
      <c r="U22" s="123"/>
      <c r="V22" s="123"/>
      <c r="W22" s="123"/>
      <c r="X22" s="124"/>
      <c r="AA22" s="125"/>
      <c r="AB22" s="126"/>
      <c r="AC22" s="126"/>
      <c r="AD22" s="126"/>
      <c r="AE22" s="126"/>
      <c r="AF22" s="127"/>
      <c r="AG22" s="87"/>
      <c r="AH22" s="79"/>
      <c r="AI22" s="79">
        <v>-0.19388417155745263</v>
      </c>
      <c r="AJ22" s="87"/>
      <c r="AK22" s="82"/>
      <c r="AL22" s="41">
        <v>19</v>
      </c>
      <c r="AM22" s="55"/>
      <c r="AN22" s="55"/>
      <c r="AO22" s="55"/>
      <c r="AP22" s="55"/>
      <c r="AQ22" s="55"/>
      <c r="AR22" s="55"/>
      <c r="AS22" s="55"/>
    </row>
    <row r="23" spans="1:45" x14ac:dyDescent="0.3">
      <c r="A23" s="24">
        <v>20</v>
      </c>
      <c r="B23" s="39" t="s">
        <v>33</v>
      </c>
      <c r="C23" s="40">
        <v>0.72</v>
      </c>
      <c r="D23" s="40">
        <v>1.59</v>
      </c>
      <c r="F23" s="57"/>
      <c r="G23" s="58"/>
      <c r="H23" s="59"/>
      <c r="I23" s="59"/>
      <c r="J23" s="58"/>
      <c r="K23" s="60"/>
      <c r="L23" s="45"/>
      <c r="M23" s="75">
        <f t="shared" si="2"/>
        <v>1.1821193085563806</v>
      </c>
      <c r="N23" s="75">
        <f t="shared" si="0"/>
        <v>0.40788069144361949</v>
      </c>
      <c r="O23" s="75"/>
      <c r="P23" s="24"/>
      <c r="Q23" s="24"/>
      <c r="R23" s="24"/>
      <c r="S23" s="122"/>
      <c r="T23" s="123"/>
      <c r="U23" s="123"/>
      <c r="V23" s="123"/>
      <c r="W23" s="123"/>
      <c r="X23" s="124"/>
      <c r="AG23" s="87"/>
      <c r="AI23" s="77">
        <v>0.40788069144361949</v>
      </c>
      <c r="AJ23" s="87"/>
      <c r="AK23" s="82"/>
      <c r="AL23" s="41">
        <v>20</v>
      </c>
      <c r="AM23" s="55"/>
      <c r="AN23" s="55"/>
      <c r="AO23" s="55"/>
      <c r="AP23" s="55"/>
      <c r="AQ23" s="55"/>
      <c r="AR23" s="55"/>
      <c r="AS23" s="55"/>
    </row>
    <row r="24" spans="1:45" x14ac:dyDescent="0.3">
      <c r="A24" s="24">
        <v>21</v>
      </c>
      <c r="B24" s="39" t="s">
        <v>34</v>
      </c>
      <c r="C24" s="40">
        <v>0.6</v>
      </c>
      <c r="D24" s="40">
        <v>0.89</v>
      </c>
      <c r="F24" s="57"/>
      <c r="G24" s="58"/>
      <c r="H24" s="59"/>
      <c r="I24" s="59"/>
      <c r="J24" s="58"/>
      <c r="K24" s="60"/>
      <c r="L24" s="45"/>
      <c r="M24" s="75">
        <f t="shared" si="2"/>
        <v>1.1262368770558444</v>
      </c>
      <c r="N24" s="75">
        <f t="shared" si="0"/>
        <v>-0.2362368770558444</v>
      </c>
      <c r="O24" s="75"/>
      <c r="P24" s="24"/>
      <c r="Q24" s="24"/>
      <c r="R24" s="24"/>
      <c r="S24" s="122"/>
      <c r="T24" s="123"/>
      <c r="U24" s="123"/>
      <c r="V24" s="123"/>
      <c r="W24" s="123"/>
      <c r="X24" s="124"/>
      <c r="AI24" s="77">
        <v>-0.2362368770558444</v>
      </c>
      <c r="AJ24"/>
      <c r="AK24"/>
      <c r="AO24" s="66"/>
      <c r="AP24" s="67">
        <f>SUM(AP4:AP23)</f>
        <v>280</v>
      </c>
      <c r="AQ24" s="67">
        <f>SUM(AQ4:AQ23)</f>
        <v>1.0000000000000002</v>
      </c>
      <c r="AR24" s="67">
        <f>SUM(AR4:AR23)</f>
        <v>280.00000000000011</v>
      </c>
      <c r="AS24" s="67">
        <f>SUM(AS4:AS23)</f>
        <v>675.1209398920173</v>
      </c>
    </row>
    <row r="25" spans="1:45" x14ac:dyDescent="0.3">
      <c r="A25" s="24">
        <v>22</v>
      </c>
      <c r="B25" s="39" t="s">
        <v>35</v>
      </c>
      <c r="C25" s="40">
        <v>0.56000000000000005</v>
      </c>
      <c r="D25" s="40">
        <v>0.8</v>
      </c>
      <c r="F25" s="57"/>
      <c r="G25" s="58"/>
      <c r="H25" s="59"/>
      <c r="I25" s="59"/>
      <c r="J25" s="58"/>
      <c r="K25" s="60"/>
      <c r="L25" s="45"/>
      <c r="M25" s="75">
        <f t="shared" si="2"/>
        <v>1.1076093998889989</v>
      </c>
      <c r="N25" s="75">
        <f t="shared" si="0"/>
        <v>-0.30760939988899882</v>
      </c>
      <c r="O25" s="75"/>
      <c r="P25" s="24"/>
      <c r="Q25" s="24"/>
      <c r="R25" s="24"/>
      <c r="S25" s="122"/>
      <c r="T25" s="123"/>
      <c r="U25" s="123"/>
      <c r="V25" s="123"/>
      <c r="W25" s="123"/>
      <c r="X25" s="124"/>
      <c r="AI25" s="77">
        <v>-0.30760939988899882</v>
      </c>
      <c r="AP25" s="40"/>
      <c r="AQ25" s="40"/>
      <c r="AR25" s="40"/>
      <c r="AS25" s="40"/>
    </row>
    <row r="26" spans="1:45" x14ac:dyDescent="0.3">
      <c r="A26" s="24">
        <v>23</v>
      </c>
      <c r="B26" s="39" t="s">
        <v>37</v>
      </c>
      <c r="C26" s="40">
        <v>0.26</v>
      </c>
      <c r="D26" s="40">
        <v>0.76</v>
      </c>
      <c r="F26" s="57"/>
      <c r="G26" s="58"/>
      <c r="H26" s="59"/>
      <c r="I26" s="59"/>
      <c r="J26" s="58"/>
      <c r="K26" s="60"/>
      <c r="L26" s="45"/>
      <c r="M26" s="75">
        <f t="shared" si="2"/>
        <v>0.96790332113765865</v>
      </c>
      <c r="N26" s="75">
        <f t="shared" si="0"/>
        <v>-0.20790332113765864</v>
      </c>
      <c r="O26" s="75"/>
      <c r="P26" s="24"/>
      <c r="Q26" s="24"/>
      <c r="R26" s="24"/>
      <c r="S26" s="122"/>
      <c r="T26" s="123"/>
      <c r="U26" s="123"/>
      <c r="V26" s="123"/>
      <c r="W26" s="123"/>
      <c r="X26" s="124"/>
      <c r="AI26" s="77">
        <v>-0.20790332113765864</v>
      </c>
    </row>
    <row r="27" spans="1:45" x14ac:dyDescent="0.3">
      <c r="A27" s="24">
        <v>24</v>
      </c>
      <c r="B27" s="39" t="s">
        <v>38</v>
      </c>
      <c r="C27" s="40">
        <v>1.21</v>
      </c>
      <c r="D27" s="40">
        <v>1.24</v>
      </c>
      <c r="F27" s="57"/>
      <c r="G27" s="58"/>
      <c r="H27" s="59"/>
      <c r="I27" s="59"/>
      <c r="J27" s="58"/>
      <c r="K27" s="60"/>
      <c r="L27" s="45"/>
      <c r="M27" s="75">
        <f t="shared" si="2"/>
        <v>1.4103059038502364</v>
      </c>
      <c r="N27" s="75">
        <f t="shared" si="0"/>
        <v>-0.17030590385023636</v>
      </c>
      <c r="O27" s="75"/>
      <c r="P27" s="24"/>
      <c r="Q27" s="24"/>
      <c r="R27" s="24"/>
      <c r="S27" s="122"/>
      <c r="T27" s="123"/>
      <c r="U27" s="123"/>
      <c r="V27" s="123"/>
      <c r="W27" s="123"/>
      <c r="X27" s="124"/>
      <c r="AI27" s="77">
        <v>-0.17030590385023636</v>
      </c>
      <c r="AM27" s="72" t="s">
        <v>867</v>
      </c>
      <c r="AN27" s="73"/>
      <c r="AP27" s="91" t="s">
        <v>891</v>
      </c>
    </row>
    <row r="28" spans="1:45" ht="17.399999999999999" x14ac:dyDescent="0.3">
      <c r="A28" s="24">
        <v>25</v>
      </c>
      <c r="B28" s="39" t="s">
        <v>39</v>
      </c>
      <c r="C28" s="40">
        <v>0.68</v>
      </c>
      <c r="D28" s="40">
        <v>2.0099999999999998</v>
      </c>
      <c r="F28" s="57"/>
      <c r="G28" s="58"/>
      <c r="H28" s="59"/>
      <c r="I28" s="59"/>
      <c r="J28" s="58"/>
      <c r="K28" s="60"/>
      <c r="L28" s="45"/>
      <c r="M28" s="75">
        <f t="shared" si="2"/>
        <v>1.163491831389535</v>
      </c>
      <c r="N28" s="75">
        <f t="shared" si="0"/>
        <v>0.84650816861046474</v>
      </c>
      <c r="O28" s="75"/>
      <c r="P28" s="24"/>
      <c r="Q28" s="24"/>
      <c r="R28" s="24"/>
      <c r="S28" s="122"/>
      <c r="T28" s="123"/>
      <c r="U28" s="123"/>
      <c r="V28" s="123"/>
      <c r="W28" s="123"/>
      <c r="X28" s="124"/>
      <c r="AI28" s="77">
        <v>0.84650816861046474</v>
      </c>
      <c r="AM28" s="90" t="s">
        <v>841</v>
      </c>
      <c r="AN28" s="68">
        <f>AS24</f>
        <v>675.1209398920173</v>
      </c>
      <c r="AP28" s="91" t="s">
        <v>892</v>
      </c>
    </row>
    <row r="29" spans="1:45" ht="16.2" thickBot="1" x14ac:dyDescent="0.35">
      <c r="A29" s="24">
        <v>26</v>
      </c>
      <c r="B29" s="39" t="s">
        <v>40</v>
      </c>
      <c r="C29" s="40">
        <v>0.8</v>
      </c>
      <c r="D29" s="40">
        <v>1.01</v>
      </c>
      <c r="F29" s="62"/>
      <c r="G29" s="63"/>
      <c r="H29" s="64"/>
      <c r="I29" s="64"/>
      <c r="J29" s="63"/>
      <c r="K29" s="65"/>
      <c r="L29" s="45"/>
      <c r="M29" s="75">
        <f t="shared" si="2"/>
        <v>1.2193742628900712</v>
      </c>
      <c r="N29" s="75">
        <f t="shared" si="0"/>
        <v>-0.20937426289007122</v>
      </c>
      <c r="O29" s="75"/>
      <c r="S29" s="122"/>
      <c r="T29" s="123"/>
      <c r="U29" s="123"/>
      <c r="V29" s="123"/>
      <c r="W29" s="123"/>
      <c r="X29" s="124"/>
      <c r="AI29" s="77">
        <v>-0.20937426289007122</v>
      </c>
      <c r="AM29" s="90" t="s">
        <v>823</v>
      </c>
      <c r="AN29" s="48">
        <f>COUNT(AJ4:AJ23)-1-1</f>
        <v>15</v>
      </c>
    </row>
    <row r="30" spans="1:45" x14ac:dyDescent="0.3">
      <c r="A30" s="24">
        <v>27</v>
      </c>
      <c r="B30" s="39" t="s">
        <v>42</v>
      </c>
      <c r="C30" s="40">
        <v>0.84</v>
      </c>
      <c r="D30" s="40">
        <v>2.2799999999999998</v>
      </c>
      <c r="J30" s="45"/>
      <c r="K30" s="45"/>
      <c r="L30" s="45"/>
      <c r="M30" s="75">
        <f t="shared" si="2"/>
        <v>1.2380017400569165</v>
      </c>
      <c r="N30" s="75">
        <f t="shared" si="0"/>
        <v>1.0419982599430833</v>
      </c>
      <c r="O30" s="75"/>
      <c r="S30" s="122"/>
      <c r="T30" s="123"/>
      <c r="U30" s="123"/>
      <c r="V30" s="123"/>
      <c r="W30" s="123"/>
      <c r="X30" s="124"/>
      <c r="AI30" s="77">
        <v>1.0419982599430833</v>
      </c>
      <c r="AM30" s="90" t="s">
        <v>812</v>
      </c>
      <c r="AN30" s="92">
        <f>1-_xlfn.CHISQ.DIST(AN28,AN29,1)</f>
        <v>0</v>
      </c>
      <c r="AO30" s="75" t="s">
        <v>844</v>
      </c>
    </row>
    <row r="31" spans="1:45" x14ac:dyDescent="0.3">
      <c r="A31" s="24">
        <v>28</v>
      </c>
      <c r="B31" s="39" t="s">
        <v>43</v>
      </c>
      <c r="C31" s="40">
        <v>0.89</v>
      </c>
      <c r="D31" s="40">
        <v>1.06</v>
      </c>
      <c r="J31" s="45"/>
      <c r="K31" s="45"/>
      <c r="L31" s="45"/>
      <c r="M31" s="75">
        <f t="shared" si="2"/>
        <v>1.2612860865154734</v>
      </c>
      <c r="N31" s="75">
        <f t="shared" si="0"/>
        <v>-0.20128608651547331</v>
      </c>
      <c r="O31" s="75"/>
      <c r="S31" s="122"/>
      <c r="T31" s="123"/>
      <c r="U31" s="123"/>
      <c r="V31" s="123"/>
      <c r="W31" s="123"/>
      <c r="X31" s="124"/>
      <c r="AI31" s="77">
        <v>-0.20128608651547331</v>
      </c>
    </row>
    <row r="32" spans="1:45" x14ac:dyDescent="0.3">
      <c r="A32" s="24">
        <v>29</v>
      </c>
      <c r="B32" s="39" t="s">
        <v>44</v>
      </c>
      <c r="C32" s="40">
        <v>3.23</v>
      </c>
      <c r="D32" s="40">
        <v>2.38</v>
      </c>
      <c r="J32" s="45"/>
      <c r="K32" s="45"/>
      <c r="L32" s="45"/>
      <c r="M32" s="75">
        <f t="shared" si="2"/>
        <v>2.3509935007759282</v>
      </c>
      <c r="N32" s="75">
        <f t="shared" si="0"/>
        <v>2.9006499224071725E-2</v>
      </c>
      <c r="O32" s="75"/>
      <c r="S32" s="122"/>
      <c r="T32" s="123"/>
      <c r="U32" s="123"/>
      <c r="V32" s="123"/>
      <c r="W32" s="123"/>
      <c r="X32" s="124"/>
      <c r="AI32" s="77">
        <v>2.9006499224071725E-2</v>
      </c>
      <c r="AN32" s="138" t="s">
        <v>887</v>
      </c>
    </row>
    <row r="33" spans="1:35" x14ac:dyDescent="0.3">
      <c r="A33" s="24">
        <v>30</v>
      </c>
      <c r="B33" s="39" t="s">
        <v>45</v>
      </c>
      <c r="C33" s="40">
        <v>0.86</v>
      </c>
      <c r="D33" s="40">
        <v>1.04</v>
      </c>
      <c r="J33" s="45"/>
      <c r="K33" s="45"/>
      <c r="L33" s="45"/>
      <c r="M33" s="75">
        <f t="shared" si="2"/>
        <v>1.2473154786403393</v>
      </c>
      <c r="N33" s="75">
        <f t="shared" si="0"/>
        <v>-0.20731547864033928</v>
      </c>
      <c r="O33" s="75"/>
      <c r="S33" s="122"/>
      <c r="T33" s="123"/>
      <c r="U33" s="123"/>
      <c r="V33" s="123"/>
      <c r="W33" s="123"/>
      <c r="X33" s="124"/>
      <c r="AI33" s="77">
        <v>-0.20731547864033928</v>
      </c>
    </row>
    <row r="34" spans="1:35" x14ac:dyDescent="0.3">
      <c r="A34" s="24">
        <v>31</v>
      </c>
      <c r="B34" s="39" t="s">
        <v>46</v>
      </c>
      <c r="C34" s="40">
        <v>1.1100000000000001</v>
      </c>
      <c r="D34" s="40">
        <v>1.34</v>
      </c>
      <c r="J34" s="45"/>
      <c r="K34" s="45"/>
      <c r="L34" s="45"/>
      <c r="M34" s="75">
        <f t="shared" si="2"/>
        <v>1.3637372109331229</v>
      </c>
      <c r="N34" s="75">
        <f t="shared" si="0"/>
        <v>-2.3737210933122865E-2</v>
      </c>
      <c r="O34" s="75"/>
      <c r="S34" s="122"/>
      <c r="T34" s="123"/>
      <c r="U34" s="123"/>
      <c r="V34" s="123"/>
      <c r="W34" s="123"/>
      <c r="X34" s="124"/>
      <c r="AI34" s="77">
        <v>-2.3737210933122865E-2</v>
      </c>
    </row>
    <row r="35" spans="1:35" ht="16.2" thickBot="1" x14ac:dyDescent="0.35">
      <c r="A35" s="24">
        <v>32</v>
      </c>
      <c r="B35" s="39" t="s">
        <v>47</v>
      </c>
      <c r="C35" s="40">
        <v>1.18</v>
      </c>
      <c r="D35" s="40">
        <v>0.28999999999999998</v>
      </c>
      <c r="J35" s="45"/>
      <c r="K35" s="45"/>
      <c r="L35" s="45"/>
      <c r="M35" s="75">
        <f t="shared" si="2"/>
        <v>1.3963352959751023</v>
      </c>
      <c r="N35" s="75">
        <f t="shared" si="0"/>
        <v>-1.1063352959751023</v>
      </c>
      <c r="O35" s="75"/>
      <c r="S35" s="125"/>
      <c r="T35" s="126"/>
      <c r="U35" s="126"/>
      <c r="V35" s="126"/>
      <c r="W35" s="126"/>
      <c r="X35" s="127"/>
      <c r="AI35" s="77">
        <v>-1.1063352959751023</v>
      </c>
    </row>
    <row r="36" spans="1:35" x14ac:dyDescent="0.3">
      <c r="A36" s="24">
        <v>33</v>
      </c>
      <c r="B36" s="39" t="s">
        <v>48</v>
      </c>
      <c r="C36" s="40">
        <v>1.1499999999999999</v>
      </c>
      <c r="D36" s="40">
        <v>1.1000000000000001</v>
      </c>
      <c r="J36" s="45"/>
      <c r="K36" s="45"/>
      <c r="L36" s="45"/>
      <c r="M36" s="75">
        <f t="shared" si="2"/>
        <v>1.3823646880999683</v>
      </c>
      <c r="N36" s="75">
        <f t="shared" si="0"/>
        <v>-0.28236468809996818</v>
      </c>
      <c r="O36" s="75"/>
      <c r="T36" s="40"/>
      <c r="U36" s="24"/>
      <c r="V36" s="24"/>
      <c r="W36" s="40"/>
      <c r="AI36" s="77">
        <v>-0.28236468809996818</v>
      </c>
    </row>
    <row r="37" spans="1:35" ht="16.2" thickBot="1" x14ac:dyDescent="0.35">
      <c r="A37" s="24">
        <v>34</v>
      </c>
      <c r="B37" s="39" t="s">
        <v>49</v>
      </c>
      <c r="C37" s="40">
        <v>0.74</v>
      </c>
      <c r="D37" s="40">
        <v>7.0000000000000007E-2</v>
      </c>
      <c r="J37" s="45"/>
      <c r="K37" s="45"/>
      <c r="L37" s="45"/>
      <c r="M37" s="75">
        <f t="shared" si="2"/>
        <v>1.1914330471398031</v>
      </c>
      <c r="N37" s="75">
        <f t="shared" si="0"/>
        <v>-1.1214330471398031</v>
      </c>
      <c r="O37" s="75"/>
      <c r="S37" s="128" t="s">
        <v>864</v>
      </c>
      <c r="T37" s="128"/>
      <c r="U37" s="128"/>
      <c r="V37" s="128"/>
      <c r="W37" s="128"/>
      <c r="X37" s="128"/>
      <c r="AI37" s="77">
        <v>-1.1214330471398031</v>
      </c>
    </row>
    <row r="38" spans="1:35" x14ac:dyDescent="0.3">
      <c r="A38" s="24">
        <v>35</v>
      </c>
      <c r="B38" s="39" t="s">
        <v>50</v>
      </c>
      <c r="C38" s="40">
        <v>1.06</v>
      </c>
      <c r="D38" s="40">
        <v>3.66</v>
      </c>
      <c r="J38" s="45"/>
      <c r="K38" s="45"/>
      <c r="L38" s="45"/>
      <c r="M38" s="75">
        <f t="shared" si="2"/>
        <v>1.3404528644745661</v>
      </c>
      <c r="N38" s="75">
        <f t="shared" si="0"/>
        <v>2.319547135525434</v>
      </c>
      <c r="O38" s="75"/>
      <c r="S38" s="119" t="s">
        <v>842</v>
      </c>
      <c r="T38" s="120"/>
      <c r="U38" s="120"/>
      <c r="V38" s="120"/>
      <c r="W38" s="120"/>
      <c r="X38" s="121"/>
      <c r="AI38" s="77">
        <v>2.319547135525434</v>
      </c>
    </row>
    <row r="39" spans="1:35" x14ac:dyDescent="0.3">
      <c r="A39" s="24">
        <v>36</v>
      </c>
      <c r="B39" s="39" t="s">
        <v>51</v>
      </c>
      <c r="C39" s="40">
        <v>1.51</v>
      </c>
      <c r="D39" s="40">
        <v>3.57</v>
      </c>
      <c r="J39" s="45"/>
      <c r="K39" s="45"/>
      <c r="L39" s="45"/>
      <c r="M39" s="75">
        <f t="shared" si="2"/>
        <v>1.5500119826015768</v>
      </c>
      <c r="N39" s="75">
        <f t="shared" si="0"/>
        <v>2.0199880173984228</v>
      </c>
      <c r="O39" s="75"/>
      <c r="S39" s="122"/>
      <c r="T39" s="123"/>
      <c r="U39" s="123"/>
      <c r="V39" s="123"/>
      <c r="W39" s="123"/>
      <c r="X39" s="124"/>
      <c r="AI39" s="77">
        <v>2.0199880173984228</v>
      </c>
    </row>
    <row r="40" spans="1:35" x14ac:dyDescent="0.3">
      <c r="A40" s="24">
        <v>37</v>
      </c>
      <c r="B40" s="39" t="s">
        <v>52</v>
      </c>
      <c r="C40" s="40">
        <v>0.71</v>
      </c>
      <c r="D40" s="40">
        <v>1.48</v>
      </c>
      <c r="J40" s="45"/>
      <c r="K40" s="45"/>
      <c r="L40" s="45"/>
      <c r="M40" s="75">
        <f t="shared" si="2"/>
        <v>1.1774624392646691</v>
      </c>
      <c r="N40" s="75">
        <f t="shared" si="0"/>
        <v>0.30253756073533089</v>
      </c>
      <c r="O40" s="75"/>
      <c r="S40" s="122"/>
      <c r="T40" s="123"/>
      <c r="U40" s="123"/>
      <c r="V40" s="123"/>
      <c r="W40" s="123"/>
      <c r="X40" s="124"/>
      <c r="AI40" s="77">
        <v>0.30253756073533089</v>
      </c>
    </row>
    <row r="41" spans="1:35" x14ac:dyDescent="0.3">
      <c r="A41" s="24">
        <v>38</v>
      </c>
      <c r="B41" s="39" t="s">
        <v>53</v>
      </c>
      <c r="C41" s="40">
        <v>1.03</v>
      </c>
      <c r="D41" s="40">
        <v>0.98</v>
      </c>
      <c r="J41" s="45"/>
      <c r="K41" s="45"/>
      <c r="L41" s="45"/>
      <c r="M41" s="75">
        <f t="shared" si="2"/>
        <v>1.3264822565994323</v>
      </c>
      <c r="N41" s="75">
        <f t="shared" si="0"/>
        <v>-0.34648225659943233</v>
      </c>
      <c r="O41" s="75"/>
      <c r="S41" s="122"/>
      <c r="T41" s="123"/>
      <c r="U41" s="123"/>
      <c r="V41" s="123"/>
      <c r="W41" s="123"/>
      <c r="X41" s="124"/>
      <c r="AI41" s="77">
        <v>-0.34648225659943233</v>
      </c>
    </row>
    <row r="42" spans="1:35" x14ac:dyDescent="0.3">
      <c r="A42" s="24">
        <v>39</v>
      </c>
      <c r="B42" s="39" t="s">
        <v>54</v>
      </c>
      <c r="C42" s="40">
        <v>1.54</v>
      </c>
      <c r="D42" s="40">
        <v>1.42</v>
      </c>
      <c r="J42" s="45"/>
      <c r="K42" s="45"/>
      <c r="L42" s="45"/>
      <c r="M42" s="75">
        <f t="shared" si="2"/>
        <v>1.5639825904767108</v>
      </c>
      <c r="N42" s="75">
        <f t="shared" si="0"/>
        <v>-0.14398259047671091</v>
      </c>
      <c r="O42" s="75"/>
      <c r="S42" s="122"/>
      <c r="T42" s="123"/>
      <c r="U42" s="123"/>
      <c r="V42" s="123"/>
      <c r="W42" s="123"/>
      <c r="X42" s="124"/>
      <c r="AI42" s="77">
        <v>-0.14398259047671091</v>
      </c>
    </row>
    <row r="43" spans="1:35" x14ac:dyDescent="0.3">
      <c r="A43" s="24">
        <v>40</v>
      </c>
      <c r="B43" s="39" t="s">
        <v>55</v>
      </c>
      <c r="C43" s="40">
        <v>1.28</v>
      </c>
      <c r="D43" s="40">
        <v>1.55</v>
      </c>
      <c r="J43" s="45"/>
      <c r="K43" s="45"/>
      <c r="L43" s="45"/>
      <c r="M43" s="75">
        <f t="shared" si="2"/>
        <v>1.4429039888922159</v>
      </c>
      <c r="N43" s="75">
        <f t="shared" si="0"/>
        <v>0.10709601110778411</v>
      </c>
      <c r="O43" s="75"/>
      <c r="S43" s="122"/>
      <c r="T43" s="123"/>
      <c r="U43" s="123"/>
      <c r="V43" s="123"/>
      <c r="W43" s="123"/>
      <c r="X43" s="124"/>
      <c r="AI43" s="77">
        <v>0.10709601110778411</v>
      </c>
    </row>
    <row r="44" spans="1:35" x14ac:dyDescent="0.3">
      <c r="A44" s="24">
        <v>41</v>
      </c>
      <c r="B44" s="39" t="s">
        <v>56</v>
      </c>
      <c r="C44" s="40">
        <v>1.5</v>
      </c>
      <c r="D44" s="40">
        <v>1.78</v>
      </c>
      <c r="J44" s="45"/>
      <c r="K44" s="45"/>
      <c r="L44" s="45"/>
      <c r="M44" s="75">
        <f t="shared" si="2"/>
        <v>1.5453551133098653</v>
      </c>
      <c r="N44" s="75">
        <f t="shared" si="0"/>
        <v>0.23464488669013472</v>
      </c>
      <c r="O44" s="75"/>
      <c r="S44" s="122"/>
      <c r="T44" s="123"/>
      <c r="U44" s="123"/>
      <c r="V44" s="123"/>
      <c r="W44" s="123"/>
      <c r="X44" s="124"/>
      <c r="AI44" s="77">
        <v>0.23464488669013472</v>
      </c>
    </row>
    <row r="45" spans="1:35" x14ac:dyDescent="0.3">
      <c r="A45" s="24">
        <v>42</v>
      </c>
      <c r="B45" s="39" t="s">
        <v>57</v>
      </c>
      <c r="C45" s="40">
        <v>1.08</v>
      </c>
      <c r="D45" s="40">
        <v>0.62</v>
      </c>
      <c r="J45" s="45"/>
      <c r="K45" s="45"/>
      <c r="L45" s="45"/>
      <c r="M45" s="75">
        <f t="shared" si="2"/>
        <v>1.3497666030579889</v>
      </c>
      <c r="N45" s="75">
        <f t="shared" si="0"/>
        <v>-0.72976660305798891</v>
      </c>
      <c r="O45" s="75"/>
      <c r="S45" s="122"/>
      <c r="T45" s="123"/>
      <c r="U45" s="123"/>
      <c r="V45" s="123"/>
      <c r="W45" s="123"/>
      <c r="X45" s="124"/>
      <c r="AI45" s="77">
        <v>-0.72976660305798891</v>
      </c>
    </row>
    <row r="46" spans="1:35" x14ac:dyDescent="0.3">
      <c r="A46" s="24">
        <v>43</v>
      </c>
      <c r="B46" s="39" t="s">
        <v>58</v>
      </c>
      <c r="C46" s="40">
        <v>1.66</v>
      </c>
      <c r="D46" s="40">
        <v>1.49</v>
      </c>
      <c r="J46" s="45"/>
      <c r="K46" s="45"/>
      <c r="L46" s="45"/>
      <c r="M46" s="75">
        <f t="shared" si="2"/>
        <v>1.619865021977247</v>
      </c>
      <c r="N46" s="75">
        <f t="shared" si="0"/>
        <v>-0.12986502197724703</v>
      </c>
      <c r="O46" s="75"/>
      <c r="S46" s="122"/>
      <c r="T46" s="123"/>
      <c r="U46" s="123"/>
      <c r="V46" s="123"/>
      <c r="W46" s="123"/>
      <c r="X46" s="124"/>
      <c r="AI46" s="77">
        <v>-0.12986502197724703</v>
      </c>
    </row>
    <row r="47" spans="1:35" x14ac:dyDescent="0.3">
      <c r="A47" s="24">
        <v>44</v>
      </c>
      <c r="B47" s="39" t="s">
        <v>59</v>
      </c>
      <c r="C47" s="40">
        <v>0.74</v>
      </c>
      <c r="D47" s="40">
        <v>0.97</v>
      </c>
      <c r="J47" s="45"/>
      <c r="K47" s="45"/>
      <c r="L47" s="45"/>
      <c r="M47" s="75">
        <f t="shared" si="2"/>
        <v>1.1914330471398031</v>
      </c>
      <c r="N47" s="75">
        <f t="shared" si="0"/>
        <v>-0.22143304713980316</v>
      </c>
      <c r="O47" s="75"/>
      <c r="S47" s="122"/>
      <c r="T47" s="123"/>
      <c r="U47" s="123"/>
      <c r="V47" s="123"/>
      <c r="W47" s="123"/>
      <c r="X47" s="124"/>
      <c r="AI47" s="77">
        <v>-0.22143304713980316</v>
      </c>
    </row>
    <row r="48" spans="1:35" x14ac:dyDescent="0.3">
      <c r="A48" s="24">
        <v>45</v>
      </c>
      <c r="B48" s="39" t="s">
        <v>60</v>
      </c>
      <c r="C48" s="40">
        <v>1.42</v>
      </c>
      <c r="D48" s="40">
        <v>2.12</v>
      </c>
      <c r="J48" s="45"/>
      <c r="K48" s="45"/>
      <c r="L48" s="45"/>
      <c r="M48" s="75">
        <f t="shared" si="2"/>
        <v>1.5081001589761747</v>
      </c>
      <c r="N48" s="75">
        <f t="shared" si="0"/>
        <v>0.61189984102382544</v>
      </c>
      <c r="O48" s="75"/>
      <c r="S48" s="122"/>
      <c r="T48" s="123"/>
      <c r="U48" s="123"/>
      <c r="V48" s="123"/>
      <c r="W48" s="123"/>
      <c r="X48" s="124"/>
      <c r="AI48" s="77">
        <v>0.61189984102382544</v>
      </c>
    </row>
    <row r="49" spans="1:35" x14ac:dyDescent="0.3">
      <c r="A49" s="24">
        <v>46</v>
      </c>
      <c r="B49" s="39" t="s">
        <v>61</v>
      </c>
      <c r="C49" s="40">
        <v>0.56000000000000005</v>
      </c>
      <c r="D49" s="40">
        <v>0.87</v>
      </c>
      <c r="J49" s="45"/>
      <c r="K49" s="45"/>
      <c r="L49" s="45"/>
      <c r="M49" s="75">
        <f t="shared" si="2"/>
        <v>1.1076093998889989</v>
      </c>
      <c r="N49" s="75">
        <f t="shared" si="0"/>
        <v>-0.23760939988899887</v>
      </c>
      <c r="O49" s="75"/>
      <c r="S49" s="122"/>
      <c r="T49" s="123"/>
      <c r="U49" s="123"/>
      <c r="V49" s="123"/>
      <c r="W49" s="123"/>
      <c r="X49" s="124"/>
      <c r="AI49" s="77">
        <v>-0.23760939988899887</v>
      </c>
    </row>
    <row r="50" spans="1:35" x14ac:dyDescent="0.3">
      <c r="A50" s="24">
        <v>47</v>
      </c>
      <c r="B50" s="39" t="s">
        <v>62</v>
      </c>
      <c r="C50" s="40">
        <v>0.96</v>
      </c>
      <c r="D50" s="40">
        <v>1.85</v>
      </c>
      <c r="J50" s="45"/>
      <c r="K50" s="45"/>
      <c r="L50" s="45"/>
      <c r="M50" s="75">
        <f t="shared" si="2"/>
        <v>1.2938841715574527</v>
      </c>
      <c r="N50" s="75">
        <f t="shared" si="0"/>
        <v>0.55611582844254737</v>
      </c>
      <c r="O50" s="75"/>
      <c r="S50" s="122"/>
      <c r="T50" s="123"/>
      <c r="U50" s="123"/>
      <c r="V50" s="123"/>
      <c r="W50" s="123"/>
      <c r="X50" s="124"/>
      <c r="AI50" s="77">
        <v>0.55611582844254737</v>
      </c>
    </row>
    <row r="51" spans="1:35" x14ac:dyDescent="0.3">
      <c r="A51" s="24">
        <v>48</v>
      </c>
      <c r="B51" s="39" t="s">
        <v>63</v>
      </c>
      <c r="C51" s="40">
        <v>1.79</v>
      </c>
      <c r="D51" s="40">
        <v>0.69</v>
      </c>
      <c r="J51" s="45"/>
      <c r="K51" s="45"/>
      <c r="L51" s="45"/>
      <c r="M51" s="75">
        <f t="shared" si="2"/>
        <v>1.6804043227694945</v>
      </c>
      <c r="N51" s="75">
        <f t="shared" si="0"/>
        <v>-0.99040432276949453</v>
      </c>
      <c r="O51" s="75"/>
      <c r="S51" s="122"/>
      <c r="T51" s="123"/>
      <c r="U51" s="123"/>
      <c r="V51" s="123"/>
      <c r="W51" s="123"/>
      <c r="X51" s="124"/>
      <c r="AI51" s="77">
        <v>-0.99040432276949453</v>
      </c>
    </row>
    <row r="52" spans="1:35" ht="16.2" thickBot="1" x14ac:dyDescent="0.35">
      <c r="A52" s="24">
        <v>49</v>
      </c>
      <c r="B52" s="39" t="s">
        <v>64</v>
      </c>
      <c r="C52" s="40">
        <v>2.91</v>
      </c>
      <c r="D52" s="40">
        <v>1.44</v>
      </c>
      <c r="J52" s="45"/>
      <c r="K52" s="45"/>
      <c r="L52" s="45"/>
      <c r="M52" s="75">
        <f t="shared" si="2"/>
        <v>2.2019736834411652</v>
      </c>
      <c r="N52" s="75">
        <f t="shared" si="0"/>
        <v>-0.76197368344116523</v>
      </c>
      <c r="O52" s="75"/>
      <c r="S52" s="125"/>
      <c r="T52" s="126"/>
      <c r="U52" s="126"/>
      <c r="V52" s="126"/>
      <c r="W52" s="126"/>
      <c r="X52" s="127"/>
      <c r="AI52" s="77">
        <v>-0.76197368344116523</v>
      </c>
    </row>
    <row r="53" spans="1:35" x14ac:dyDescent="0.3">
      <c r="A53" s="24">
        <v>50</v>
      </c>
      <c r="B53" s="39" t="s">
        <v>65</v>
      </c>
      <c r="C53" s="40">
        <v>2.2799999999999998</v>
      </c>
      <c r="D53" s="40">
        <v>1.84</v>
      </c>
      <c r="J53" s="45"/>
      <c r="K53" s="45"/>
      <c r="L53" s="45"/>
      <c r="M53" s="75">
        <f t="shared" si="2"/>
        <v>1.9085909180633505</v>
      </c>
      <c r="N53" s="75">
        <f t="shared" si="0"/>
        <v>-6.8590918063350381E-2</v>
      </c>
      <c r="O53" s="75"/>
      <c r="T53" s="40"/>
      <c r="U53" s="24"/>
      <c r="V53" s="24"/>
      <c r="W53" s="40"/>
      <c r="AI53" s="77">
        <v>-6.8590918063350381E-2</v>
      </c>
    </row>
    <row r="54" spans="1:35" x14ac:dyDescent="0.3">
      <c r="A54" s="24">
        <v>51</v>
      </c>
      <c r="B54" s="39" t="s">
        <v>66</v>
      </c>
      <c r="C54" s="40">
        <v>1.33</v>
      </c>
      <c r="D54" s="40">
        <v>3.04</v>
      </c>
      <c r="J54" s="45"/>
      <c r="K54" s="45"/>
      <c r="L54" s="45"/>
      <c r="M54" s="75">
        <f t="shared" si="2"/>
        <v>1.4661883353507725</v>
      </c>
      <c r="N54" s="75">
        <f t="shared" si="0"/>
        <v>1.5738116646492275</v>
      </c>
      <c r="O54" s="75"/>
      <c r="T54" s="40"/>
      <c r="U54" s="24"/>
      <c r="V54" s="24"/>
      <c r="W54" s="40"/>
      <c r="AI54" s="77">
        <v>1.5738116646492275</v>
      </c>
    </row>
    <row r="55" spans="1:35" x14ac:dyDescent="0.3">
      <c r="A55" s="24">
        <v>52</v>
      </c>
      <c r="B55" s="39" t="s">
        <v>67</v>
      </c>
      <c r="C55" s="40">
        <v>2.17</v>
      </c>
      <c r="D55" s="40">
        <v>0.05</v>
      </c>
      <c r="J55" s="45"/>
      <c r="K55" s="45"/>
      <c r="L55" s="45"/>
      <c r="M55" s="75">
        <f t="shared" si="2"/>
        <v>1.8573653558545256</v>
      </c>
      <c r="N55" s="75">
        <f t="shared" si="0"/>
        <v>-1.8073653558545255</v>
      </c>
      <c r="O55" s="75"/>
      <c r="T55" s="40"/>
      <c r="U55" s="24"/>
      <c r="V55" s="24"/>
      <c r="W55" s="40"/>
      <c r="AI55" s="77">
        <v>-1.8073653558545255</v>
      </c>
    </row>
    <row r="56" spans="1:35" x14ac:dyDescent="0.3">
      <c r="A56" s="24">
        <v>53</v>
      </c>
      <c r="B56" s="39" t="s">
        <v>68</v>
      </c>
      <c r="C56" s="40">
        <v>0.83</v>
      </c>
      <c r="D56" s="40">
        <v>1.02</v>
      </c>
      <c r="J56" s="45"/>
      <c r="K56" s="45"/>
      <c r="L56" s="45"/>
      <c r="M56" s="75">
        <f t="shared" si="2"/>
        <v>1.2333448707652053</v>
      </c>
      <c r="N56" s="75">
        <f t="shared" si="0"/>
        <v>-0.21334487076520525</v>
      </c>
      <c r="O56" s="75"/>
      <c r="T56" s="40"/>
      <c r="U56" s="24"/>
      <c r="V56" s="24"/>
      <c r="W56" s="40"/>
      <c r="AI56" s="77">
        <v>-0.21334487076520525</v>
      </c>
    </row>
    <row r="57" spans="1:35" x14ac:dyDescent="0.3">
      <c r="A57" s="24">
        <v>54</v>
      </c>
      <c r="B57" s="39" t="s">
        <v>69</v>
      </c>
      <c r="C57" s="40">
        <v>0.64</v>
      </c>
      <c r="D57" s="40">
        <v>0.91</v>
      </c>
      <c r="J57" s="45"/>
      <c r="K57" s="45"/>
      <c r="L57" s="45"/>
      <c r="M57" s="75">
        <f t="shared" si="2"/>
        <v>1.1448643542226897</v>
      </c>
      <c r="N57" s="75">
        <f t="shared" si="0"/>
        <v>-0.2348643542226897</v>
      </c>
      <c r="O57" s="75"/>
      <c r="T57" s="40"/>
      <c r="U57" s="24"/>
      <c r="V57" s="24"/>
      <c r="W57" s="40"/>
      <c r="AI57" s="77">
        <v>-0.2348643542226897</v>
      </c>
    </row>
    <row r="58" spans="1:35" x14ac:dyDescent="0.3">
      <c r="A58" s="24">
        <v>55</v>
      </c>
      <c r="B58" s="39" t="s">
        <v>70</v>
      </c>
      <c r="C58" s="40">
        <v>0.97</v>
      </c>
      <c r="D58" s="40">
        <v>1.56</v>
      </c>
      <c r="J58" s="45"/>
      <c r="K58" s="45"/>
      <c r="L58" s="45"/>
      <c r="M58" s="75">
        <f t="shared" si="2"/>
        <v>1.2985410408491642</v>
      </c>
      <c r="N58" s="75">
        <f t="shared" si="0"/>
        <v>0.26145895915083583</v>
      </c>
      <c r="O58" s="75"/>
      <c r="T58" s="40"/>
      <c r="U58" s="24"/>
      <c r="V58" s="24"/>
      <c r="W58" s="40"/>
      <c r="AI58" s="77">
        <v>0.26145895915083583</v>
      </c>
    </row>
    <row r="59" spans="1:35" x14ac:dyDescent="0.3">
      <c r="A59" s="24">
        <v>56</v>
      </c>
      <c r="B59" s="39" t="s">
        <v>71</v>
      </c>
      <c r="C59" s="40">
        <v>0.64</v>
      </c>
      <c r="D59" s="40">
        <v>3.69</v>
      </c>
      <c r="J59" s="45"/>
      <c r="K59" s="45"/>
      <c r="L59" s="45"/>
      <c r="M59" s="75">
        <f t="shared" si="2"/>
        <v>1.1448643542226897</v>
      </c>
      <c r="N59" s="75">
        <f t="shared" si="0"/>
        <v>2.54513564577731</v>
      </c>
      <c r="O59" s="75"/>
      <c r="T59" s="40"/>
      <c r="U59" s="24"/>
      <c r="V59" s="24"/>
      <c r="W59" s="40"/>
      <c r="AI59" s="77">
        <v>2.54513564577731</v>
      </c>
    </row>
    <row r="60" spans="1:35" x14ac:dyDescent="0.3">
      <c r="A60" s="24">
        <v>57</v>
      </c>
      <c r="B60" s="39" t="s">
        <v>72</v>
      </c>
      <c r="C60" s="40">
        <v>0.86</v>
      </c>
      <c r="D60" s="40">
        <v>1.2</v>
      </c>
      <c r="J60" s="45"/>
      <c r="K60" s="45"/>
      <c r="L60" s="45"/>
      <c r="M60" s="75">
        <f t="shared" si="2"/>
        <v>1.2473154786403393</v>
      </c>
      <c r="N60" s="75">
        <f t="shared" si="0"/>
        <v>-4.7315478640339359E-2</v>
      </c>
      <c r="O60" s="75"/>
      <c r="T60" s="40"/>
      <c r="U60" s="24"/>
      <c r="V60" s="24"/>
      <c r="W60" s="40"/>
      <c r="AI60" s="77">
        <v>-4.7315478640339359E-2</v>
      </c>
    </row>
    <row r="61" spans="1:35" x14ac:dyDescent="0.3">
      <c r="A61" s="24">
        <v>58</v>
      </c>
      <c r="B61" s="39" t="s">
        <v>73</v>
      </c>
      <c r="C61" s="40">
        <v>0.95</v>
      </c>
      <c r="D61" s="40">
        <v>1.0900000000000001</v>
      </c>
      <c r="J61" s="45"/>
      <c r="K61" s="45"/>
      <c r="L61" s="45"/>
      <c r="M61" s="75">
        <f t="shared" si="2"/>
        <v>1.2892273022657414</v>
      </c>
      <c r="N61" s="75">
        <f t="shared" si="0"/>
        <v>-0.19922730226574137</v>
      </c>
      <c r="O61" s="75"/>
      <c r="T61" s="40"/>
      <c r="U61" s="24"/>
      <c r="V61" s="24"/>
      <c r="W61" s="40"/>
      <c r="AI61" s="77">
        <v>-0.19922730226574137</v>
      </c>
    </row>
    <row r="62" spans="1:35" x14ac:dyDescent="0.3">
      <c r="A62" s="24">
        <v>59</v>
      </c>
      <c r="B62" s="39" t="s">
        <v>74</v>
      </c>
      <c r="C62" s="40">
        <v>1.1000000000000001</v>
      </c>
      <c r="D62" s="40">
        <v>1.32</v>
      </c>
      <c r="J62" s="45"/>
      <c r="K62" s="45"/>
      <c r="L62" s="45"/>
      <c r="M62" s="75">
        <f t="shared" si="2"/>
        <v>1.3590803416414117</v>
      </c>
      <c r="N62" s="75">
        <f t="shared" si="0"/>
        <v>-3.9080341641411609E-2</v>
      </c>
      <c r="O62" s="75"/>
      <c r="T62" s="40"/>
      <c r="U62" s="24"/>
      <c r="V62" s="24"/>
      <c r="W62" s="40"/>
      <c r="AI62" s="77">
        <v>-3.9080341641411609E-2</v>
      </c>
    </row>
    <row r="63" spans="1:35" x14ac:dyDescent="0.3">
      <c r="A63" s="24">
        <v>60</v>
      </c>
      <c r="B63" s="39" t="s">
        <v>75</v>
      </c>
      <c r="C63" s="40">
        <v>1.07</v>
      </c>
      <c r="D63" s="40">
        <v>1.1599999999999999</v>
      </c>
      <c r="J63" s="45"/>
      <c r="K63" s="45"/>
      <c r="L63" s="45"/>
      <c r="M63" s="75">
        <f t="shared" si="2"/>
        <v>1.3451097337662776</v>
      </c>
      <c r="N63" s="75">
        <f t="shared" si="0"/>
        <v>-0.18510973376627771</v>
      </c>
      <c r="O63" s="75"/>
      <c r="T63" s="40"/>
      <c r="U63" s="24"/>
      <c r="V63" s="24"/>
      <c r="W63" s="40"/>
      <c r="AI63" s="77">
        <v>-0.18510973376627771</v>
      </c>
    </row>
    <row r="64" spans="1:35" x14ac:dyDescent="0.3">
      <c r="A64" s="24">
        <v>61</v>
      </c>
      <c r="B64" s="39" t="s">
        <v>76</v>
      </c>
      <c r="C64" s="40">
        <v>1.17</v>
      </c>
      <c r="D64" s="40">
        <v>2.2400000000000002</v>
      </c>
      <c r="J64" s="45"/>
      <c r="K64" s="45"/>
      <c r="L64" s="45"/>
      <c r="M64" s="75">
        <f t="shared" si="2"/>
        <v>1.391678426683391</v>
      </c>
      <c r="N64" s="75">
        <f t="shared" si="0"/>
        <v>0.84832157331660918</v>
      </c>
      <c r="O64" s="75"/>
      <c r="T64" s="40"/>
      <c r="U64" s="24"/>
      <c r="V64" s="24"/>
      <c r="W64" s="40"/>
      <c r="AI64" s="77">
        <v>0.84832157331660918</v>
      </c>
    </row>
    <row r="65" spans="1:35" x14ac:dyDescent="0.3">
      <c r="A65" s="24">
        <v>62</v>
      </c>
      <c r="B65" s="39" t="s">
        <v>77</v>
      </c>
      <c r="C65" s="40">
        <v>1.33</v>
      </c>
      <c r="D65" s="40">
        <v>1.31</v>
      </c>
      <c r="J65" s="45"/>
      <c r="K65" s="45"/>
      <c r="L65" s="45"/>
      <c r="M65" s="75">
        <f t="shared" si="2"/>
        <v>1.4661883353507725</v>
      </c>
      <c r="N65" s="75">
        <f t="shared" si="0"/>
        <v>-0.15618833535077248</v>
      </c>
      <c r="O65" s="75"/>
      <c r="T65" s="40"/>
      <c r="U65" s="24"/>
      <c r="V65" s="24"/>
      <c r="W65" s="40"/>
      <c r="AI65" s="77">
        <v>-0.15618833535077248</v>
      </c>
    </row>
    <row r="66" spans="1:35" x14ac:dyDescent="0.3">
      <c r="A66" s="24">
        <v>63</v>
      </c>
      <c r="B66" s="39" t="s">
        <v>78</v>
      </c>
      <c r="C66" s="40">
        <v>0.84</v>
      </c>
      <c r="D66" s="40">
        <v>0.56999999999999995</v>
      </c>
      <c r="J66" s="45"/>
      <c r="K66" s="45"/>
      <c r="L66" s="45"/>
      <c r="M66" s="75">
        <f t="shared" si="2"/>
        <v>1.2380017400569165</v>
      </c>
      <c r="N66" s="75">
        <f t="shared" si="0"/>
        <v>-0.66800174005691659</v>
      </c>
      <c r="O66" s="75"/>
      <c r="T66" s="40"/>
      <c r="U66" s="24"/>
      <c r="V66" s="24"/>
      <c r="W66" s="40"/>
      <c r="AI66" s="77">
        <v>-0.66800174005691659</v>
      </c>
    </row>
    <row r="67" spans="1:35" x14ac:dyDescent="0.3">
      <c r="A67" s="24">
        <v>64</v>
      </c>
      <c r="B67" s="39" t="s">
        <v>79</v>
      </c>
      <c r="C67" s="40">
        <v>1.46</v>
      </c>
      <c r="D67" s="40">
        <v>1.38</v>
      </c>
      <c r="J67" s="45"/>
      <c r="K67" s="45"/>
      <c r="L67" s="45"/>
      <c r="M67" s="75">
        <f t="shared" si="2"/>
        <v>1.52672763614302</v>
      </c>
      <c r="N67" s="75">
        <f t="shared" si="0"/>
        <v>-0.14672763614302009</v>
      </c>
      <c r="O67" s="75"/>
      <c r="T67" s="40"/>
      <c r="U67" s="24"/>
      <c r="V67" s="24"/>
      <c r="W67" s="40"/>
      <c r="AI67" s="77">
        <v>-0.14672763614302009</v>
      </c>
    </row>
    <row r="68" spans="1:35" x14ac:dyDescent="0.3">
      <c r="A68" s="24">
        <v>65</v>
      </c>
      <c r="B68" s="39" t="s">
        <v>80</v>
      </c>
      <c r="C68" s="40">
        <v>1.1499999999999999</v>
      </c>
      <c r="D68" s="40">
        <v>1.22</v>
      </c>
      <c r="J68" s="45"/>
      <c r="K68" s="45"/>
      <c r="L68" s="45"/>
      <c r="M68" s="75">
        <f t="shared" si="2"/>
        <v>1.3823646880999683</v>
      </c>
      <c r="N68" s="75">
        <f t="shared" ref="N68:N131" si="11">D68-M68</f>
        <v>-0.16236468809996829</v>
      </c>
      <c r="O68" s="75"/>
      <c r="T68" s="40"/>
      <c r="U68" s="24"/>
      <c r="V68" s="24"/>
      <c r="W68" s="40"/>
      <c r="AI68" s="77">
        <v>-0.16236468809996829</v>
      </c>
    </row>
    <row r="69" spans="1:35" x14ac:dyDescent="0.3">
      <c r="A69" s="24">
        <v>66</v>
      </c>
      <c r="B69" s="39" t="s">
        <v>81</v>
      </c>
      <c r="C69" s="40">
        <v>1.1299999999999999</v>
      </c>
      <c r="D69" s="40">
        <v>1.87</v>
      </c>
      <c r="J69" s="45"/>
      <c r="K69" s="45"/>
      <c r="L69" s="45"/>
      <c r="M69" s="75">
        <f t="shared" ref="M69:M132" si="12">($G$3*C69)+$G$4</f>
        <v>1.3730509495165455</v>
      </c>
      <c r="N69" s="75">
        <f t="shared" si="11"/>
        <v>0.49694905048345461</v>
      </c>
      <c r="O69" s="75"/>
      <c r="T69" s="40"/>
      <c r="U69" s="24"/>
      <c r="V69" s="24"/>
      <c r="W69" s="40"/>
      <c r="AI69" s="77">
        <v>0.49694905048345461</v>
      </c>
    </row>
    <row r="70" spans="1:35" x14ac:dyDescent="0.3">
      <c r="A70" s="24">
        <v>67</v>
      </c>
      <c r="B70" s="39" t="s">
        <v>82</v>
      </c>
      <c r="C70" s="40">
        <v>1.06</v>
      </c>
      <c r="D70" s="40">
        <v>3.57</v>
      </c>
      <c r="J70" s="45"/>
      <c r="K70" s="45"/>
      <c r="L70" s="45"/>
      <c r="M70" s="75">
        <f t="shared" si="12"/>
        <v>1.3404528644745661</v>
      </c>
      <c r="N70" s="75">
        <f t="shared" si="11"/>
        <v>2.2295471355254337</v>
      </c>
      <c r="O70" s="75"/>
      <c r="T70" s="40"/>
      <c r="U70" s="24"/>
      <c r="V70" s="24"/>
      <c r="W70" s="40"/>
      <c r="AI70" s="77">
        <v>2.2295471355254337</v>
      </c>
    </row>
    <row r="71" spans="1:35" x14ac:dyDescent="0.3">
      <c r="A71" s="24">
        <v>68</v>
      </c>
      <c r="B71" s="39" t="s">
        <v>83</v>
      </c>
      <c r="C71" s="40">
        <v>1</v>
      </c>
      <c r="D71" s="40">
        <v>0.9</v>
      </c>
      <c r="J71" s="45"/>
      <c r="K71" s="45"/>
      <c r="L71" s="45"/>
      <c r="M71" s="75">
        <f t="shared" si="12"/>
        <v>1.312511648724298</v>
      </c>
      <c r="N71" s="75">
        <f t="shared" si="11"/>
        <v>-0.41251164872429802</v>
      </c>
      <c r="O71" s="75"/>
      <c r="T71" s="40"/>
      <c r="U71" s="24"/>
      <c r="V71" s="24"/>
      <c r="W71" s="40"/>
      <c r="AI71" s="77">
        <v>-0.41251164872429802</v>
      </c>
    </row>
    <row r="72" spans="1:35" x14ac:dyDescent="0.3">
      <c r="A72" s="24">
        <v>69</v>
      </c>
      <c r="B72" s="39" t="s">
        <v>84</v>
      </c>
      <c r="C72" s="40">
        <v>1.17</v>
      </c>
      <c r="D72" s="40">
        <v>1.21</v>
      </c>
      <c r="J72" s="45"/>
      <c r="K72" s="45"/>
      <c r="L72" s="45"/>
      <c r="M72" s="75">
        <f t="shared" si="12"/>
        <v>1.391678426683391</v>
      </c>
      <c r="N72" s="75">
        <f t="shared" si="11"/>
        <v>-0.18167842668339107</v>
      </c>
      <c r="O72" s="75"/>
      <c r="T72" s="40"/>
      <c r="U72" s="24"/>
      <c r="V72" s="24"/>
      <c r="W72" s="40"/>
      <c r="AI72" s="77">
        <v>-0.18167842668339107</v>
      </c>
    </row>
    <row r="73" spans="1:35" x14ac:dyDescent="0.3">
      <c r="A73" s="24">
        <v>70</v>
      </c>
      <c r="B73" s="39" t="s">
        <v>85</v>
      </c>
      <c r="C73" s="40">
        <v>0.48</v>
      </c>
      <c r="D73" s="40">
        <v>0.57999999999999996</v>
      </c>
      <c r="J73" s="45"/>
      <c r="K73" s="45"/>
      <c r="L73" s="45"/>
      <c r="M73" s="75">
        <f t="shared" si="12"/>
        <v>1.0703544455553082</v>
      </c>
      <c r="N73" s="75">
        <f t="shared" si="11"/>
        <v>-0.49035444555530827</v>
      </c>
      <c r="O73" s="75"/>
      <c r="T73" s="40"/>
      <c r="U73" s="24"/>
      <c r="V73" s="24"/>
      <c r="W73" s="40"/>
      <c r="AI73" s="77">
        <v>-0.49035444555530827</v>
      </c>
    </row>
    <row r="74" spans="1:35" x14ac:dyDescent="0.3">
      <c r="A74" s="24">
        <v>71</v>
      </c>
      <c r="B74" s="39" t="s">
        <v>86</v>
      </c>
      <c r="C74" s="40">
        <v>1.92</v>
      </c>
      <c r="D74" s="40">
        <v>2.0299999999999998</v>
      </c>
      <c r="J74" s="45"/>
      <c r="K74" s="45"/>
      <c r="L74" s="45"/>
      <c r="M74" s="75">
        <f t="shared" si="12"/>
        <v>1.7409436235617419</v>
      </c>
      <c r="N74" s="75">
        <f t="shared" si="11"/>
        <v>0.28905637643825788</v>
      </c>
      <c r="O74" s="75"/>
      <c r="T74" s="40"/>
      <c r="U74" s="24"/>
      <c r="V74" s="24"/>
      <c r="W74" s="40"/>
      <c r="AI74" s="77">
        <v>0.28905637643825788</v>
      </c>
    </row>
    <row r="75" spans="1:35" x14ac:dyDescent="0.3">
      <c r="A75" s="24">
        <v>72</v>
      </c>
      <c r="B75" s="39" t="s">
        <v>87</v>
      </c>
      <c r="C75" s="40">
        <v>0.66</v>
      </c>
      <c r="D75" s="40">
        <v>0.63</v>
      </c>
      <c r="J75" s="45"/>
      <c r="K75" s="45"/>
      <c r="L75" s="45"/>
      <c r="M75" s="75">
        <f t="shared" si="12"/>
        <v>1.1541780928061125</v>
      </c>
      <c r="N75" s="75">
        <f t="shared" si="11"/>
        <v>-0.52417809280611249</v>
      </c>
      <c r="O75" s="75"/>
      <c r="T75" s="40"/>
      <c r="U75" s="24"/>
      <c r="V75" s="24"/>
      <c r="W75" s="40"/>
      <c r="AI75" s="77">
        <v>-0.52417809280611249</v>
      </c>
    </row>
    <row r="76" spans="1:35" x14ac:dyDescent="0.3">
      <c r="A76" s="24">
        <v>73</v>
      </c>
      <c r="B76" s="39" t="s">
        <v>88</v>
      </c>
      <c r="C76" s="40">
        <v>0.91</v>
      </c>
      <c r="D76" s="40">
        <v>1.07</v>
      </c>
      <c r="J76" s="45"/>
      <c r="K76" s="45"/>
      <c r="L76" s="45"/>
      <c r="M76" s="75">
        <f t="shared" si="12"/>
        <v>1.2705998250988961</v>
      </c>
      <c r="N76" s="75">
        <f t="shared" si="11"/>
        <v>-0.20059982509889607</v>
      </c>
      <c r="O76" s="75"/>
      <c r="T76" s="40"/>
      <c r="U76" s="24"/>
      <c r="V76" s="24"/>
      <c r="W76" s="40"/>
      <c r="AI76" s="77">
        <v>-0.20059982509889607</v>
      </c>
    </row>
    <row r="77" spans="1:35" x14ac:dyDescent="0.3">
      <c r="A77" s="24">
        <v>74</v>
      </c>
      <c r="B77" s="39" t="s">
        <v>89</v>
      </c>
      <c r="C77" s="40">
        <v>0.56999999999999995</v>
      </c>
      <c r="D77" s="40">
        <v>0.65</v>
      </c>
      <c r="J77" s="45"/>
      <c r="K77" s="45"/>
      <c r="L77" s="45"/>
      <c r="M77" s="75">
        <f t="shared" si="12"/>
        <v>1.1122662691807104</v>
      </c>
      <c r="N77" s="75">
        <f t="shared" si="11"/>
        <v>-0.46226626918071034</v>
      </c>
      <c r="O77" s="75"/>
      <c r="T77" s="40"/>
      <c r="U77" s="24"/>
      <c r="V77" s="24"/>
      <c r="W77" s="40"/>
      <c r="AI77" s="77">
        <v>-0.46226626918071034</v>
      </c>
    </row>
    <row r="78" spans="1:35" x14ac:dyDescent="0.3">
      <c r="A78" s="24">
        <v>75</v>
      </c>
      <c r="B78" s="39" t="s">
        <v>90</v>
      </c>
      <c r="C78" s="40">
        <v>1.88</v>
      </c>
      <c r="D78" s="40">
        <v>2.94</v>
      </c>
      <c r="J78" s="45"/>
      <c r="K78" s="45"/>
      <c r="L78" s="45"/>
      <c r="M78" s="75">
        <f t="shared" si="12"/>
        <v>1.7223161463948964</v>
      </c>
      <c r="N78" s="75">
        <f t="shared" si="11"/>
        <v>1.2176838536051036</v>
      </c>
      <c r="O78" s="75"/>
      <c r="T78" s="40"/>
      <c r="U78" s="24"/>
      <c r="V78" s="24"/>
      <c r="W78" s="40"/>
      <c r="AI78" s="77">
        <v>1.2176838536051036</v>
      </c>
    </row>
    <row r="79" spans="1:35" x14ac:dyDescent="0.3">
      <c r="A79" s="24">
        <v>76</v>
      </c>
      <c r="B79" s="39" t="s">
        <v>91</v>
      </c>
      <c r="C79" s="40">
        <v>0.95</v>
      </c>
      <c r="D79" s="40">
        <v>1.0900000000000001</v>
      </c>
      <c r="J79" s="45"/>
      <c r="K79" s="45"/>
      <c r="L79" s="45"/>
      <c r="M79" s="75">
        <f t="shared" si="12"/>
        <v>1.2892273022657414</v>
      </c>
      <c r="N79" s="75">
        <f t="shared" si="11"/>
        <v>-0.19922730226574137</v>
      </c>
      <c r="O79" s="75"/>
      <c r="T79" s="40"/>
      <c r="U79" s="24"/>
      <c r="V79" s="24"/>
      <c r="W79" s="40"/>
      <c r="AI79" s="77">
        <v>-0.19922730226574137</v>
      </c>
    </row>
    <row r="80" spans="1:35" x14ac:dyDescent="0.3">
      <c r="A80" s="24">
        <v>77</v>
      </c>
      <c r="B80" s="39" t="s">
        <v>92</v>
      </c>
      <c r="C80" s="40">
        <v>0.18</v>
      </c>
      <c r="D80" s="40">
        <v>0.65</v>
      </c>
      <c r="J80" s="45"/>
      <c r="K80" s="45"/>
      <c r="L80" s="45"/>
      <c r="M80" s="75">
        <f t="shared" si="12"/>
        <v>0.93064836680396779</v>
      </c>
      <c r="N80" s="75">
        <f t="shared" si="11"/>
        <v>-0.28064836680396776</v>
      </c>
      <c r="O80" s="75"/>
      <c r="T80" s="40"/>
      <c r="U80" s="24"/>
      <c r="V80" s="24"/>
      <c r="W80" s="40"/>
      <c r="AI80" s="77">
        <v>-0.28064836680396776</v>
      </c>
    </row>
    <row r="81" spans="1:35" x14ac:dyDescent="0.3">
      <c r="A81" s="24">
        <v>78</v>
      </c>
      <c r="B81" s="39" t="s">
        <v>93</v>
      </c>
      <c r="C81" s="40">
        <v>0.77</v>
      </c>
      <c r="D81" s="40">
        <v>1.28</v>
      </c>
      <c r="J81" s="45"/>
      <c r="K81" s="45"/>
      <c r="L81" s="45"/>
      <c r="M81" s="75">
        <f t="shared" si="12"/>
        <v>1.2054036550149372</v>
      </c>
      <c r="N81" s="75">
        <f t="shared" si="11"/>
        <v>7.4596344985062846E-2</v>
      </c>
      <c r="O81" s="75"/>
      <c r="T81" s="40"/>
      <c r="U81" s="24"/>
      <c r="V81" s="24"/>
      <c r="W81" s="40"/>
      <c r="AI81" s="77">
        <v>7.4596344985062846E-2</v>
      </c>
    </row>
    <row r="82" spans="1:35" x14ac:dyDescent="0.3">
      <c r="A82" s="24">
        <v>79</v>
      </c>
      <c r="B82" s="39" t="s">
        <v>94</v>
      </c>
      <c r="C82" s="40">
        <v>0.09</v>
      </c>
      <c r="D82" s="40">
        <v>0.6</v>
      </c>
      <c r="J82" s="45"/>
      <c r="K82" s="45"/>
      <c r="L82" s="45"/>
      <c r="M82" s="75">
        <f t="shared" si="12"/>
        <v>0.88873654317856576</v>
      </c>
      <c r="N82" s="75">
        <f t="shared" si="11"/>
        <v>-0.28873654317856579</v>
      </c>
      <c r="O82" s="75"/>
      <c r="T82" s="40"/>
      <c r="U82" s="24"/>
      <c r="V82" s="24"/>
      <c r="W82" s="40"/>
      <c r="AI82" s="77">
        <v>-0.28873654317856579</v>
      </c>
    </row>
    <row r="83" spans="1:35" x14ac:dyDescent="0.3">
      <c r="A83" s="24">
        <v>80</v>
      </c>
      <c r="B83" s="39" t="s">
        <v>95</v>
      </c>
      <c r="C83" s="40">
        <v>0.27</v>
      </c>
      <c r="D83" s="40">
        <v>0.7</v>
      </c>
      <c r="J83" s="45"/>
      <c r="K83" s="45"/>
      <c r="L83" s="45"/>
      <c r="M83" s="75">
        <f t="shared" si="12"/>
        <v>0.97256019042936992</v>
      </c>
      <c r="N83" s="75">
        <f t="shared" si="11"/>
        <v>-0.27256019042936996</v>
      </c>
      <c r="O83" s="75"/>
      <c r="T83" s="40"/>
      <c r="U83" s="24"/>
      <c r="V83" s="24"/>
      <c r="W83" s="40"/>
      <c r="AI83" s="77">
        <v>-0.27256019042936996</v>
      </c>
    </row>
    <row r="84" spans="1:35" x14ac:dyDescent="0.3">
      <c r="A84" s="24">
        <v>81</v>
      </c>
      <c r="B84" s="39" t="s">
        <v>96</v>
      </c>
      <c r="C84" s="40">
        <v>0.43</v>
      </c>
      <c r="D84" s="40">
        <v>2.16</v>
      </c>
      <c r="J84" s="45"/>
      <c r="K84" s="45"/>
      <c r="L84" s="45"/>
      <c r="M84" s="75">
        <f t="shared" si="12"/>
        <v>1.0470700990967514</v>
      </c>
      <c r="N84" s="75">
        <f t="shared" si="11"/>
        <v>1.1129299009032487</v>
      </c>
      <c r="O84" s="75"/>
      <c r="T84" s="40"/>
      <c r="U84" s="24"/>
      <c r="V84" s="24"/>
      <c r="W84" s="40"/>
      <c r="AI84" s="77">
        <v>1.1129299009032487</v>
      </c>
    </row>
    <row r="85" spans="1:35" x14ac:dyDescent="0.3">
      <c r="A85" s="24">
        <v>82</v>
      </c>
      <c r="B85" s="39" t="s">
        <v>97</v>
      </c>
      <c r="C85" s="40">
        <v>0.81</v>
      </c>
      <c r="D85" s="40">
        <v>1.01</v>
      </c>
      <c r="J85" s="45"/>
      <c r="K85" s="45"/>
      <c r="L85" s="45"/>
      <c r="M85" s="75">
        <f t="shared" si="12"/>
        <v>1.2240311321817825</v>
      </c>
      <c r="N85" s="75">
        <f t="shared" si="11"/>
        <v>-0.21403113218178249</v>
      </c>
      <c r="O85" s="75"/>
      <c r="T85" s="40"/>
      <c r="U85" s="24"/>
      <c r="V85" s="24"/>
      <c r="W85" s="40"/>
      <c r="AI85" s="77">
        <v>-0.21403113218178249</v>
      </c>
    </row>
    <row r="86" spans="1:35" x14ac:dyDescent="0.3">
      <c r="A86" s="24">
        <v>83</v>
      </c>
      <c r="B86" s="39" t="s">
        <v>99</v>
      </c>
      <c r="C86" s="40">
        <v>0.76</v>
      </c>
      <c r="D86" s="40">
        <v>1.66</v>
      </c>
      <c r="J86" s="45"/>
      <c r="K86" s="45"/>
      <c r="L86" s="45"/>
      <c r="M86" s="75">
        <f t="shared" si="12"/>
        <v>1.2007467857232259</v>
      </c>
      <c r="N86" s="75">
        <f t="shared" si="11"/>
        <v>0.45925321427677401</v>
      </c>
      <c r="O86" s="75"/>
      <c r="T86" s="40"/>
      <c r="U86" s="24"/>
      <c r="V86" s="24"/>
      <c r="W86" s="40"/>
      <c r="AI86" s="77">
        <v>0.45925321427677401</v>
      </c>
    </row>
    <row r="87" spans="1:35" x14ac:dyDescent="0.3">
      <c r="A87" s="24">
        <v>84</v>
      </c>
      <c r="B87" s="39" t="s">
        <v>100</v>
      </c>
      <c r="C87" s="40">
        <v>0.45</v>
      </c>
      <c r="D87" s="40">
        <v>0.7</v>
      </c>
      <c r="J87" s="45"/>
      <c r="K87" s="45"/>
      <c r="L87" s="45"/>
      <c r="M87" s="75">
        <f t="shared" si="12"/>
        <v>1.0563838376801742</v>
      </c>
      <c r="N87" s="75">
        <f t="shared" si="11"/>
        <v>-0.35638383768017423</v>
      </c>
      <c r="O87" s="75"/>
      <c r="T87" s="40"/>
      <c r="U87" s="24"/>
      <c r="V87" s="24"/>
      <c r="W87" s="40"/>
      <c r="AI87" s="77">
        <v>-0.35638383768017423</v>
      </c>
    </row>
    <row r="88" spans="1:35" x14ac:dyDescent="0.3">
      <c r="A88" s="24">
        <v>85</v>
      </c>
      <c r="B88" s="39" t="s">
        <v>101</v>
      </c>
      <c r="C88" s="40">
        <v>0.73</v>
      </c>
      <c r="D88" s="40">
        <v>1.78</v>
      </c>
      <c r="J88" s="45"/>
      <c r="K88" s="45"/>
      <c r="L88" s="45"/>
      <c r="M88" s="75">
        <f t="shared" si="12"/>
        <v>1.1867761778480919</v>
      </c>
      <c r="N88" s="75">
        <f t="shared" si="11"/>
        <v>0.59322382215190816</v>
      </c>
      <c r="O88" s="75"/>
      <c r="T88" s="40"/>
      <c r="U88" s="24"/>
      <c r="V88" s="24"/>
      <c r="W88" s="40"/>
      <c r="AI88" s="77">
        <v>0.59322382215190816</v>
      </c>
    </row>
    <row r="89" spans="1:35" x14ac:dyDescent="0.3">
      <c r="A89" s="24">
        <v>86</v>
      </c>
      <c r="B89" s="39" t="s">
        <v>102</v>
      </c>
      <c r="C89" s="40">
        <v>0.93</v>
      </c>
      <c r="D89" s="40">
        <v>0.12</v>
      </c>
      <c r="J89" s="45"/>
      <c r="K89" s="45"/>
      <c r="L89" s="45"/>
      <c r="M89" s="75">
        <f t="shared" si="12"/>
        <v>1.2799135636823187</v>
      </c>
      <c r="N89" s="75">
        <f t="shared" si="11"/>
        <v>-1.1599135636823186</v>
      </c>
      <c r="O89" s="75"/>
      <c r="T89" s="40"/>
      <c r="U89" s="24"/>
      <c r="V89" s="24"/>
      <c r="W89" s="40"/>
      <c r="AI89" s="77">
        <v>-1.1599135636823186</v>
      </c>
    </row>
    <row r="90" spans="1:35" x14ac:dyDescent="0.3">
      <c r="A90" s="24">
        <v>87</v>
      </c>
      <c r="B90" s="39" t="s">
        <v>103</v>
      </c>
      <c r="C90" s="40">
        <v>0.42</v>
      </c>
      <c r="D90" s="40">
        <v>0.89</v>
      </c>
      <c r="J90" s="45"/>
      <c r="K90" s="45"/>
      <c r="L90" s="45"/>
      <c r="M90" s="75">
        <f t="shared" si="12"/>
        <v>1.0424132298050401</v>
      </c>
      <c r="N90" s="75">
        <f t="shared" si="11"/>
        <v>-0.15241322980504013</v>
      </c>
      <c r="O90" s="75"/>
      <c r="T90" s="40"/>
      <c r="U90" s="24"/>
      <c r="V90" s="24"/>
      <c r="W90" s="40"/>
      <c r="AI90" s="77">
        <v>-0.15241322980504013</v>
      </c>
    </row>
    <row r="91" spans="1:35" x14ac:dyDescent="0.3">
      <c r="A91" s="24">
        <v>88</v>
      </c>
      <c r="B91" s="39" t="s">
        <v>105</v>
      </c>
      <c r="C91" s="40">
        <v>0.42</v>
      </c>
      <c r="D91" s="40">
        <v>0.38</v>
      </c>
      <c r="J91" s="45"/>
      <c r="K91" s="45"/>
      <c r="L91" s="45"/>
      <c r="M91" s="75">
        <f t="shared" si="12"/>
        <v>1.0424132298050401</v>
      </c>
      <c r="N91" s="75">
        <f t="shared" si="11"/>
        <v>-0.66241322980504014</v>
      </c>
      <c r="O91" s="75"/>
      <c r="T91" s="40"/>
      <c r="U91" s="24"/>
      <c r="V91" s="24"/>
      <c r="W91" s="40"/>
      <c r="AI91" s="77">
        <v>-0.66241322980504014</v>
      </c>
    </row>
    <row r="92" spans="1:35" x14ac:dyDescent="0.3">
      <c r="A92" s="24">
        <v>89</v>
      </c>
      <c r="B92" s="39" t="s">
        <v>107</v>
      </c>
      <c r="C92" s="40">
        <v>0.22</v>
      </c>
      <c r="D92" s="40">
        <v>1.8</v>
      </c>
      <c r="J92" s="45"/>
      <c r="K92" s="45"/>
      <c r="L92" s="45"/>
      <c r="M92" s="75">
        <f t="shared" si="12"/>
        <v>0.94927584397081322</v>
      </c>
      <c r="N92" s="75">
        <f t="shared" si="11"/>
        <v>0.85072415602918683</v>
      </c>
      <c r="O92" s="75"/>
      <c r="T92" s="40"/>
      <c r="U92" s="24"/>
      <c r="V92" s="24"/>
      <c r="W92" s="40"/>
      <c r="AI92" s="77">
        <v>0.85072415602918683</v>
      </c>
    </row>
    <row r="93" spans="1:35" x14ac:dyDescent="0.3">
      <c r="A93" s="24">
        <v>90</v>
      </c>
      <c r="B93" s="39" t="s">
        <v>108</v>
      </c>
      <c r="C93" s="40">
        <v>0.05</v>
      </c>
      <c r="D93" s="40">
        <v>0.41</v>
      </c>
      <c r="J93" s="45"/>
      <c r="K93" s="45"/>
      <c r="L93" s="45"/>
      <c r="M93" s="75">
        <f t="shared" si="12"/>
        <v>0.87010906601172033</v>
      </c>
      <c r="N93" s="75">
        <f t="shared" si="11"/>
        <v>-0.46010906601172036</v>
      </c>
      <c r="O93" s="75"/>
      <c r="T93" s="40"/>
      <c r="U93" s="24"/>
      <c r="V93" s="24"/>
      <c r="W93" s="40"/>
      <c r="AI93" s="77">
        <v>-0.46010906601172036</v>
      </c>
    </row>
    <row r="94" spans="1:35" x14ac:dyDescent="0.3">
      <c r="A94" s="24">
        <v>91</v>
      </c>
      <c r="B94" s="39" t="s">
        <v>109</v>
      </c>
      <c r="C94" s="40">
        <v>0.53</v>
      </c>
      <c r="D94" s="40">
        <v>0.38</v>
      </c>
      <c r="J94" s="45"/>
      <c r="K94" s="45"/>
      <c r="L94" s="45"/>
      <c r="M94" s="75">
        <f t="shared" si="12"/>
        <v>1.093638792013865</v>
      </c>
      <c r="N94" s="75">
        <f t="shared" si="11"/>
        <v>-0.71363879201386504</v>
      </c>
      <c r="O94" s="75"/>
      <c r="T94" s="40"/>
      <c r="U94" s="24"/>
      <c r="V94" s="24"/>
      <c r="W94" s="40"/>
      <c r="AI94" s="77">
        <v>-0.71363879201386504</v>
      </c>
    </row>
    <row r="95" spans="1:35" x14ac:dyDescent="0.3">
      <c r="A95" s="24">
        <v>92</v>
      </c>
      <c r="B95" s="39" t="s">
        <v>110</v>
      </c>
      <c r="C95" s="40">
        <v>0.99</v>
      </c>
      <c r="D95" s="40">
        <v>1.1100000000000001</v>
      </c>
      <c r="J95" s="45"/>
      <c r="K95" s="45"/>
      <c r="L95" s="45"/>
      <c r="M95" s="75">
        <f t="shared" si="12"/>
        <v>1.3078547794325868</v>
      </c>
      <c r="N95" s="75">
        <f t="shared" si="11"/>
        <v>-0.19785477943258667</v>
      </c>
      <c r="O95" s="75"/>
      <c r="T95" s="40"/>
      <c r="U95" s="24"/>
      <c r="V95" s="24"/>
      <c r="W95" s="40"/>
      <c r="AI95" s="77">
        <v>-0.19785477943258667</v>
      </c>
    </row>
    <row r="96" spans="1:35" x14ac:dyDescent="0.3">
      <c r="A96" s="24">
        <v>93</v>
      </c>
      <c r="B96" s="39" t="s">
        <v>111</v>
      </c>
      <c r="C96" s="40">
        <v>0.86</v>
      </c>
      <c r="D96" s="40">
        <v>1.04</v>
      </c>
      <c r="J96" s="45"/>
      <c r="K96" s="45"/>
      <c r="L96" s="45"/>
      <c r="M96" s="75">
        <f t="shared" si="12"/>
        <v>1.2473154786403393</v>
      </c>
      <c r="N96" s="75">
        <f t="shared" si="11"/>
        <v>-0.20731547864033928</v>
      </c>
      <c r="O96" s="75"/>
      <c r="T96" s="40"/>
      <c r="U96" s="24"/>
      <c r="V96" s="24"/>
      <c r="W96" s="40"/>
      <c r="AI96" s="77">
        <v>-0.20731547864033928</v>
      </c>
    </row>
    <row r="97" spans="1:35" x14ac:dyDescent="0.3">
      <c r="A97" s="24">
        <v>94</v>
      </c>
      <c r="B97" s="39" t="s">
        <v>112</v>
      </c>
      <c r="C97" s="40">
        <v>0.67</v>
      </c>
      <c r="D97" s="40">
        <v>1.55</v>
      </c>
      <c r="J97" s="45"/>
      <c r="K97" s="45"/>
      <c r="L97" s="45"/>
      <c r="M97" s="75">
        <f t="shared" si="12"/>
        <v>1.1588349620978238</v>
      </c>
      <c r="N97" s="75">
        <f t="shared" si="11"/>
        <v>0.39116503790217627</v>
      </c>
      <c r="O97" s="75"/>
      <c r="T97" s="40"/>
      <c r="U97" s="24"/>
      <c r="V97" s="24"/>
      <c r="W97" s="40"/>
      <c r="AI97" s="77">
        <v>0.39116503790217627</v>
      </c>
    </row>
    <row r="98" spans="1:35" x14ac:dyDescent="0.3">
      <c r="A98" s="24">
        <v>95</v>
      </c>
      <c r="B98" s="39" t="s">
        <v>113</v>
      </c>
      <c r="C98" s="40">
        <v>0.63</v>
      </c>
      <c r="D98" s="40">
        <v>1.7</v>
      </c>
      <c r="J98" s="45"/>
      <c r="K98" s="45"/>
      <c r="L98" s="45"/>
      <c r="M98" s="75">
        <f t="shared" si="12"/>
        <v>1.1402074849309785</v>
      </c>
      <c r="N98" s="75">
        <f t="shared" si="11"/>
        <v>0.5597925150690215</v>
      </c>
      <c r="O98" s="75"/>
      <c r="T98" s="40"/>
      <c r="U98" s="24"/>
      <c r="V98" s="24"/>
      <c r="W98" s="40"/>
      <c r="AI98" s="77">
        <v>0.5597925150690215</v>
      </c>
    </row>
    <row r="99" spans="1:35" x14ac:dyDescent="0.3">
      <c r="A99" s="24">
        <v>96</v>
      </c>
      <c r="B99" s="39" t="s">
        <v>115</v>
      </c>
      <c r="C99" s="40">
        <v>0.35</v>
      </c>
      <c r="D99" s="40">
        <v>1.05</v>
      </c>
      <c r="J99" s="45"/>
      <c r="K99" s="45"/>
      <c r="L99" s="45"/>
      <c r="M99" s="75">
        <f t="shared" si="12"/>
        <v>1.0098151447630608</v>
      </c>
      <c r="N99" s="75">
        <f t="shared" si="11"/>
        <v>4.0184855236939265E-2</v>
      </c>
      <c r="O99" s="75"/>
      <c r="T99" s="40"/>
      <c r="U99" s="24"/>
      <c r="V99" s="24"/>
      <c r="W99" s="40"/>
      <c r="AI99" s="77">
        <v>4.0184855236939265E-2</v>
      </c>
    </row>
    <row r="100" spans="1:35" x14ac:dyDescent="0.3">
      <c r="A100" s="24">
        <v>97</v>
      </c>
      <c r="B100" s="39" t="s">
        <v>117</v>
      </c>
      <c r="C100" s="40">
        <v>0.36</v>
      </c>
      <c r="D100" s="40">
        <v>0.85</v>
      </c>
      <c r="J100" s="45"/>
      <c r="K100" s="45"/>
      <c r="L100" s="45"/>
      <c r="M100" s="75">
        <f t="shared" si="12"/>
        <v>1.0144720140547721</v>
      </c>
      <c r="N100" s="75">
        <f t="shared" si="11"/>
        <v>-0.16447201405477208</v>
      </c>
      <c r="O100" s="75"/>
      <c r="T100" s="40"/>
      <c r="U100" s="24"/>
      <c r="V100" s="24"/>
      <c r="W100" s="40"/>
      <c r="AI100" s="77">
        <v>-0.16447201405477208</v>
      </c>
    </row>
    <row r="101" spans="1:35" x14ac:dyDescent="0.3">
      <c r="A101" s="24">
        <v>98</v>
      </c>
      <c r="B101" s="39" t="s">
        <v>118</v>
      </c>
      <c r="C101" s="40">
        <v>0.59</v>
      </c>
      <c r="D101" s="40">
        <v>2.39</v>
      </c>
      <c r="J101" s="45"/>
      <c r="K101" s="45"/>
      <c r="L101" s="45"/>
      <c r="M101" s="75">
        <f t="shared" si="12"/>
        <v>1.1215800077641329</v>
      </c>
      <c r="N101" s="75">
        <f t="shared" si="11"/>
        <v>1.2684199922358672</v>
      </c>
      <c r="O101" s="75"/>
      <c r="T101" s="40"/>
      <c r="U101" s="24"/>
      <c r="V101" s="24"/>
      <c r="W101" s="40"/>
      <c r="AI101" s="77">
        <v>1.2684199922358672</v>
      </c>
    </row>
    <row r="102" spans="1:35" x14ac:dyDescent="0.3">
      <c r="A102" s="24">
        <v>99</v>
      </c>
      <c r="B102" s="39" t="s">
        <v>119</v>
      </c>
      <c r="C102" s="40">
        <v>0.34</v>
      </c>
      <c r="D102" s="40">
        <v>0.44</v>
      </c>
      <c r="J102" s="45"/>
      <c r="K102" s="45"/>
      <c r="L102" s="45"/>
      <c r="M102" s="75">
        <f t="shared" si="12"/>
        <v>1.0051582754713493</v>
      </c>
      <c r="N102" s="75">
        <f t="shared" si="11"/>
        <v>-0.56515827547134934</v>
      </c>
      <c r="O102" s="75"/>
      <c r="T102" s="40"/>
      <c r="U102" s="24"/>
      <c r="V102" s="24"/>
      <c r="W102" s="40"/>
      <c r="AI102" s="77">
        <v>-0.56515827547134934</v>
      </c>
    </row>
    <row r="103" spans="1:35" x14ac:dyDescent="0.3">
      <c r="A103" s="24">
        <v>100</v>
      </c>
      <c r="B103" s="39" t="s">
        <v>120</v>
      </c>
      <c r="C103" s="40">
        <v>0.28999999999999998</v>
      </c>
      <c r="D103" s="40">
        <v>0.72</v>
      </c>
      <c r="J103" s="45"/>
      <c r="K103" s="45"/>
      <c r="L103" s="45"/>
      <c r="M103" s="75">
        <f t="shared" si="12"/>
        <v>0.98187392901279269</v>
      </c>
      <c r="N103" s="75">
        <f t="shared" si="11"/>
        <v>-0.26187392901279272</v>
      </c>
      <c r="O103" s="75"/>
      <c r="T103" s="40"/>
      <c r="U103" s="24"/>
      <c r="V103" s="24"/>
      <c r="W103" s="40"/>
      <c r="AI103" s="77">
        <v>-0.26187392901279272</v>
      </c>
    </row>
    <row r="104" spans="1:35" x14ac:dyDescent="0.3">
      <c r="A104" s="24">
        <v>101</v>
      </c>
      <c r="B104" s="39" t="s">
        <v>121</v>
      </c>
      <c r="C104" s="40">
        <v>0.32</v>
      </c>
      <c r="D104" s="40">
        <v>0.73</v>
      </c>
      <c r="J104" s="45"/>
      <c r="K104" s="45"/>
      <c r="L104" s="45"/>
      <c r="M104" s="75">
        <f t="shared" si="12"/>
        <v>0.99584453688792673</v>
      </c>
      <c r="N104" s="75">
        <f t="shared" si="11"/>
        <v>-0.26584453688792675</v>
      </c>
      <c r="O104" s="75"/>
      <c r="T104" s="40"/>
      <c r="U104" s="24"/>
      <c r="V104" s="24"/>
      <c r="W104" s="40"/>
      <c r="AI104" s="77">
        <v>-0.26584453688792675</v>
      </c>
    </row>
    <row r="105" spans="1:35" x14ac:dyDescent="0.3">
      <c r="A105" s="24">
        <v>102</v>
      </c>
      <c r="B105" s="39" t="s">
        <v>122</v>
      </c>
      <c r="C105" s="40">
        <v>0.33</v>
      </c>
      <c r="D105" s="40">
        <v>0.76</v>
      </c>
      <c r="J105" s="45"/>
      <c r="K105" s="45"/>
      <c r="L105" s="45"/>
      <c r="M105" s="75">
        <f t="shared" si="12"/>
        <v>1.000501406179638</v>
      </c>
      <c r="N105" s="75">
        <f t="shared" si="11"/>
        <v>-0.240501406179638</v>
      </c>
      <c r="O105" s="75"/>
      <c r="T105" s="40"/>
      <c r="U105" s="24"/>
      <c r="V105" s="24"/>
      <c r="W105" s="40"/>
      <c r="AI105" s="77">
        <v>-0.240501406179638</v>
      </c>
    </row>
    <row r="106" spans="1:35" x14ac:dyDescent="0.3">
      <c r="A106" s="24">
        <v>103</v>
      </c>
      <c r="B106" s="39" t="s">
        <v>124</v>
      </c>
      <c r="C106" s="40">
        <v>1.1000000000000001</v>
      </c>
      <c r="D106" s="40">
        <v>1.17</v>
      </c>
      <c r="J106" s="45"/>
      <c r="K106" s="45"/>
      <c r="L106" s="45"/>
      <c r="M106" s="75">
        <f t="shared" si="12"/>
        <v>1.3590803416414117</v>
      </c>
      <c r="N106" s="75">
        <f t="shared" si="11"/>
        <v>-0.18908034164141174</v>
      </c>
      <c r="O106" s="75"/>
      <c r="T106" s="40"/>
      <c r="U106" s="24"/>
      <c r="V106" s="24"/>
      <c r="W106" s="40"/>
      <c r="AI106" s="77">
        <v>-0.18908034164141174</v>
      </c>
    </row>
    <row r="107" spans="1:35" x14ac:dyDescent="0.3">
      <c r="A107" s="24">
        <v>104</v>
      </c>
      <c r="B107" s="39" t="s">
        <v>125</v>
      </c>
      <c r="C107" s="40">
        <v>0.11</v>
      </c>
      <c r="D107" s="40">
        <v>0.9</v>
      </c>
      <c r="J107" s="45"/>
      <c r="K107" s="45"/>
      <c r="L107" s="45"/>
      <c r="M107" s="75">
        <f t="shared" si="12"/>
        <v>0.89805028176198842</v>
      </c>
      <c r="N107" s="75">
        <f t="shared" si="11"/>
        <v>1.9497182380115996E-3</v>
      </c>
      <c r="O107" s="75"/>
      <c r="T107" s="40"/>
      <c r="U107" s="24"/>
      <c r="V107" s="24"/>
      <c r="W107" s="40"/>
      <c r="AI107" s="77">
        <v>1.9497182380115996E-3</v>
      </c>
    </row>
    <row r="108" spans="1:35" x14ac:dyDescent="0.3">
      <c r="A108" s="24">
        <v>105</v>
      </c>
      <c r="B108" s="39" t="s">
        <v>126</v>
      </c>
      <c r="C108" s="40">
        <v>3.14</v>
      </c>
      <c r="D108" s="40">
        <v>2.33</v>
      </c>
      <c r="J108" s="45"/>
      <c r="K108" s="45"/>
      <c r="L108" s="45"/>
      <c r="M108" s="75">
        <f t="shared" si="12"/>
        <v>2.3090816771505263</v>
      </c>
      <c r="N108" s="75">
        <f t="shared" si="11"/>
        <v>2.0918322849473814E-2</v>
      </c>
      <c r="O108" s="75"/>
      <c r="T108" s="40"/>
      <c r="U108" s="24"/>
      <c r="V108" s="24"/>
      <c r="W108" s="40"/>
      <c r="AI108" s="77">
        <v>2.0918322849473814E-2</v>
      </c>
    </row>
    <row r="109" spans="1:35" x14ac:dyDescent="0.3">
      <c r="A109" s="24">
        <v>106</v>
      </c>
      <c r="B109" s="39" t="s">
        <v>127</v>
      </c>
      <c r="C109" s="40">
        <v>0.69</v>
      </c>
      <c r="D109" s="40">
        <v>2.66</v>
      </c>
      <c r="J109" s="45"/>
      <c r="K109" s="45"/>
      <c r="L109" s="45"/>
      <c r="M109" s="75">
        <f t="shared" si="12"/>
        <v>1.1681487006812463</v>
      </c>
      <c r="N109" s="75">
        <f t="shared" si="11"/>
        <v>1.4918512993187538</v>
      </c>
      <c r="O109" s="75"/>
      <c r="T109" s="40"/>
      <c r="U109" s="24"/>
      <c r="V109" s="24"/>
      <c r="W109" s="40"/>
      <c r="AI109" s="77">
        <v>1.4918512993187538</v>
      </c>
    </row>
    <row r="110" spans="1:35" x14ac:dyDescent="0.3">
      <c r="A110" s="24">
        <v>107</v>
      </c>
      <c r="B110" s="39" t="s">
        <v>128</v>
      </c>
      <c r="C110" s="40">
        <v>0.17</v>
      </c>
      <c r="D110" s="40">
        <v>1.2</v>
      </c>
      <c r="J110" s="45"/>
      <c r="K110" s="45"/>
      <c r="L110" s="45"/>
      <c r="M110" s="75">
        <f t="shared" si="12"/>
        <v>0.92599149751225651</v>
      </c>
      <c r="N110" s="75">
        <f t="shared" si="11"/>
        <v>0.27400850248774344</v>
      </c>
      <c r="O110" s="75"/>
      <c r="T110" s="40"/>
      <c r="U110" s="24"/>
      <c r="V110" s="24"/>
      <c r="W110" s="40"/>
      <c r="AI110" s="77">
        <v>0.27400850248774344</v>
      </c>
    </row>
    <row r="111" spans="1:35" x14ac:dyDescent="0.3">
      <c r="A111" s="24">
        <v>108</v>
      </c>
      <c r="B111" s="39" t="s">
        <v>129</v>
      </c>
      <c r="C111" s="40">
        <v>0.25</v>
      </c>
      <c r="D111" s="40">
        <v>1.1100000000000001</v>
      </c>
      <c r="J111" s="45"/>
      <c r="K111" s="45"/>
      <c r="L111" s="45"/>
      <c r="M111" s="75">
        <f t="shared" si="12"/>
        <v>0.96324645184594726</v>
      </c>
      <c r="N111" s="75">
        <f t="shared" si="11"/>
        <v>0.14675354815405284</v>
      </c>
      <c r="O111" s="75"/>
      <c r="T111" s="40"/>
      <c r="U111" s="24"/>
      <c r="V111" s="24"/>
      <c r="W111" s="40"/>
      <c r="AI111" s="77">
        <v>0.14675354815405284</v>
      </c>
    </row>
    <row r="112" spans="1:35" x14ac:dyDescent="0.3">
      <c r="A112" s="24">
        <v>109</v>
      </c>
      <c r="B112" s="39" t="s">
        <v>130</v>
      </c>
      <c r="C112" s="40">
        <v>0.34</v>
      </c>
      <c r="D112" s="40">
        <v>0.44</v>
      </c>
      <c r="J112" s="45"/>
      <c r="K112" s="45"/>
      <c r="L112" s="45"/>
      <c r="M112" s="75">
        <f t="shared" si="12"/>
        <v>1.0051582754713493</v>
      </c>
      <c r="N112" s="75">
        <f t="shared" si="11"/>
        <v>-0.56515827547134934</v>
      </c>
      <c r="O112" s="75"/>
      <c r="T112" s="40"/>
      <c r="U112" s="24"/>
      <c r="V112" s="24"/>
      <c r="W112" s="40"/>
      <c r="AI112" s="77">
        <v>-0.56515827547134934</v>
      </c>
    </row>
    <row r="113" spans="1:35" x14ac:dyDescent="0.3">
      <c r="A113" s="24">
        <v>110</v>
      </c>
      <c r="B113" s="39" t="s">
        <v>131</v>
      </c>
      <c r="C113" s="40">
        <v>0.16</v>
      </c>
      <c r="D113" s="40">
        <v>0.32</v>
      </c>
      <c r="J113" s="45"/>
      <c r="K113" s="45"/>
      <c r="L113" s="45"/>
      <c r="M113" s="75">
        <f t="shared" si="12"/>
        <v>0.92133462822054513</v>
      </c>
      <c r="N113" s="75">
        <f t="shared" si="11"/>
        <v>-0.60133462822054518</v>
      </c>
      <c r="O113" s="75"/>
      <c r="T113" s="40"/>
      <c r="U113" s="24"/>
      <c r="V113" s="24"/>
      <c r="W113" s="40"/>
      <c r="AI113" s="77">
        <v>-0.60133462822054518</v>
      </c>
    </row>
    <row r="114" spans="1:35" x14ac:dyDescent="0.3">
      <c r="A114" s="24">
        <v>111</v>
      </c>
      <c r="B114" s="39" t="s">
        <v>132</v>
      </c>
      <c r="C114" s="40">
        <v>0.5</v>
      </c>
      <c r="D114" s="40">
        <v>0.78</v>
      </c>
      <c r="J114" s="45"/>
      <c r="K114" s="45"/>
      <c r="L114" s="45"/>
      <c r="M114" s="75">
        <f t="shared" si="12"/>
        <v>1.0796681841387308</v>
      </c>
      <c r="N114" s="75">
        <f t="shared" si="11"/>
        <v>-0.29966818413873075</v>
      </c>
      <c r="O114" s="75"/>
      <c r="T114" s="40"/>
      <c r="U114" s="24"/>
      <c r="V114" s="24"/>
      <c r="W114" s="40"/>
      <c r="AI114" s="77">
        <v>-0.29966818413873075</v>
      </c>
    </row>
    <row r="115" spans="1:35" x14ac:dyDescent="0.3">
      <c r="A115" s="24">
        <v>112</v>
      </c>
      <c r="B115" s="39" t="s">
        <v>133</v>
      </c>
      <c r="C115" s="40">
        <v>1.17</v>
      </c>
      <c r="D115" s="40">
        <v>1.21</v>
      </c>
      <c r="J115" s="45"/>
      <c r="K115" s="45"/>
      <c r="L115" s="45"/>
      <c r="M115" s="75">
        <f t="shared" si="12"/>
        <v>1.391678426683391</v>
      </c>
      <c r="N115" s="75">
        <f t="shared" si="11"/>
        <v>-0.18167842668339107</v>
      </c>
      <c r="O115" s="75"/>
      <c r="T115" s="40"/>
      <c r="U115" s="24"/>
      <c r="V115" s="24"/>
      <c r="W115" s="40"/>
      <c r="AI115" s="77">
        <v>-0.18167842668339107</v>
      </c>
    </row>
    <row r="116" spans="1:35" x14ac:dyDescent="0.3">
      <c r="A116" s="24">
        <v>113</v>
      </c>
      <c r="B116" s="39" t="s">
        <v>134</v>
      </c>
      <c r="C116" s="40">
        <v>0.55000000000000004</v>
      </c>
      <c r="D116" s="40">
        <v>2.4500000000000002</v>
      </c>
      <c r="J116" s="45"/>
      <c r="K116" s="45"/>
      <c r="L116" s="45"/>
      <c r="M116" s="75">
        <f t="shared" si="12"/>
        <v>1.1029525305972876</v>
      </c>
      <c r="N116" s="75">
        <f t="shared" si="11"/>
        <v>1.3470474694027126</v>
      </c>
      <c r="O116" s="75"/>
      <c r="T116" s="40"/>
      <c r="U116" s="24"/>
      <c r="V116" s="24"/>
      <c r="W116" s="40"/>
      <c r="AI116" s="77">
        <v>1.3470474694027126</v>
      </c>
    </row>
    <row r="117" spans="1:35" x14ac:dyDescent="0.3">
      <c r="A117" s="24">
        <v>114</v>
      </c>
      <c r="B117" s="39" t="s">
        <v>135</v>
      </c>
      <c r="C117" s="40">
        <v>0.99</v>
      </c>
      <c r="D117" s="40">
        <v>1</v>
      </c>
      <c r="J117" s="45"/>
      <c r="K117" s="45"/>
      <c r="L117" s="45"/>
      <c r="M117" s="75">
        <f t="shared" si="12"/>
        <v>1.3078547794325868</v>
      </c>
      <c r="N117" s="75">
        <f t="shared" si="11"/>
        <v>-0.30785477943258677</v>
      </c>
      <c r="O117" s="75"/>
      <c r="T117" s="40"/>
      <c r="U117" s="24"/>
      <c r="V117" s="24"/>
      <c r="W117" s="40"/>
      <c r="AI117" s="77">
        <v>-0.30785477943258677</v>
      </c>
    </row>
    <row r="118" spans="1:35" x14ac:dyDescent="0.3">
      <c r="A118" s="24">
        <v>115</v>
      </c>
      <c r="B118" s="39" t="s">
        <v>136</v>
      </c>
      <c r="C118" s="40">
        <v>0.43</v>
      </c>
      <c r="D118" s="40">
        <v>0.55000000000000004</v>
      </c>
      <c r="J118" s="45"/>
      <c r="K118" s="45"/>
      <c r="L118" s="45"/>
      <c r="M118" s="75">
        <f t="shared" si="12"/>
        <v>1.0470700990967514</v>
      </c>
      <c r="N118" s="75">
        <f t="shared" si="11"/>
        <v>-0.49707009909675137</v>
      </c>
      <c r="O118" s="75"/>
      <c r="T118" s="40"/>
      <c r="U118" s="24"/>
      <c r="V118" s="24"/>
      <c r="W118" s="40"/>
      <c r="AI118" s="77">
        <v>-0.49707009909675137</v>
      </c>
    </row>
    <row r="119" spans="1:35" x14ac:dyDescent="0.3">
      <c r="A119" s="24">
        <v>116</v>
      </c>
      <c r="B119" s="39" t="s">
        <v>137</v>
      </c>
      <c r="C119" s="40">
        <v>1.46</v>
      </c>
      <c r="D119" s="40">
        <v>0.89</v>
      </c>
      <c r="J119" s="45"/>
      <c r="K119" s="45"/>
      <c r="L119" s="45"/>
      <c r="M119" s="75">
        <f t="shared" si="12"/>
        <v>1.52672763614302</v>
      </c>
      <c r="N119" s="75">
        <f t="shared" si="11"/>
        <v>-0.63672763614301997</v>
      </c>
      <c r="O119" s="75"/>
      <c r="T119" s="40"/>
      <c r="U119" s="24"/>
      <c r="V119" s="24"/>
      <c r="W119" s="40"/>
      <c r="AI119" s="77">
        <v>-0.63672763614301997</v>
      </c>
    </row>
    <row r="120" spans="1:35" x14ac:dyDescent="0.3">
      <c r="A120" s="24">
        <v>117</v>
      </c>
      <c r="B120" s="39" t="s">
        <v>138</v>
      </c>
      <c r="C120" s="40">
        <v>0.69</v>
      </c>
      <c r="D120" s="40">
        <v>0.21</v>
      </c>
      <c r="J120" s="45"/>
      <c r="K120" s="45"/>
      <c r="L120" s="45"/>
      <c r="M120" s="75">
        <f t="shared" si="12"/>
        <v>1.1681487006812463</v>
      </c>
      <c r="N120" s="75">
        <f t="shared" si="11"/>
        <v>-0.95814870068124636</v>
      </c>
      <c r="O120" s="75"/>
      <c r="T120" s="40"/>
      <c r="U120" s="24"/>
      <c r="V120" s="24"/>
      <c r="W120" s="40"/>
      <c r="AI120" s="77">
        <v>-0.95814870068124636</v>
      </c>
    </row>
    <row r="121" spans="1:35" x14ac:dyDescent="0.3">
      <c r="A121" s="24">
        <v>118</v>
      </c>
      <c r="B121" s="39" t="s">
        <v>139</v>
      </c>
      <c r="C121" s="40">
        <v>0.78</v>
      </c>
      <c r="D121" s="40">
        <v>0.99</v>
      </c>
      <c r="J121" s="45"/>
      <c r="K121" s="45"/>
      <c r="L121" s="45"/>
      <c r="M121" s="75">
        <f t="shared" si="12"/>
        <v>1.2100605243066487</v>
      </c>
      <c r="N121" s="75">
        <f t="shared" si="11"/>
        <v>-0.22006052430664869</v>
      </c>
      <c r="O121" s="75"/>
      <c r="T121" s="40"/>
      <c r="U121" s="24"/>
      <c r="V121" s="24"/>
      <c r="W121" s="40"/>
      <c r="AI121" s="77">
        <v>-0.22006052430664869</v>
      </c>
    </row>
    <row r="122" spans="1:35" x14ac:dyDescent="0.3">
      <c r="A122" s="24">
        <v>119</v>
      </c>
      <c r="B122" s="39" t="s">
        <v>140</v>
      </c>
      <c r="C122" s="40">
        <v>0.31</v>
      </c>
      <c r="D122" s="40">
        <v>1.2</v>
      </c>
      <c r="J122" s="45"/>
      <c r="K122" s="45"/>
      <c r="L122" s="45"/>
      <c r="M122" s="75">
        <f t="shared" si="12"/>
        <v>0.99118766759621535</v>
      </c>
      <c r="N122" s="75">
        <f t="shared" si="11"/>
        <v>0.20881233240378461</v>
      </c>
      <c r="O122" s="75"/>
      <c r="T122" s="40"/>
      <c r="U122" s="24"/>
      <c r="V122" s="24"/>
      <c r="W122" s="40"/>
      <c r="AI122" s="77">
        <v>0.20881233240378461</v>
      </c>
    </row>
    <row r="123" spans="1:35" x14ac:dyDescent="0.3">
      <c r="A123" s="24">
        <v>120</v>
      </c>
      <c r="B123" s="39" t="s">
        <v>141</v>
      </c>
      <c r="C123" s="40">
        <v>0.4</v>
      </c>
      <c r="D123" s="40">
        <v>1.78</v>
      </c>
      <c r="J123" s="45"/>
      <c r="K123" s="45"/>
      <c r="L123" s="45"/>
      <c r="M123" s="75">
        <f t="shared" si="12"/>
        <v>1.0330994912216174</v>
      </c>
      <c r="N123" s="75">
        <f t="shared" si="11"/>
        <v>0.74690050877838265</v>
      </c>
      <c r="O123" s="75"/>
      <c r="T123" s="40"/>
      <c r="U123" s="24"/>
      <c r="V123" s="24"/>
      <c r="W123" s="40"/>
      <c r="AI123" s="77">
        <v>0.74690050877838265</v>
      </c>
    </row>
    <row r="124" spans="1:35" x14ac:dyDescent="0.3">
      <c r="A124" s="24">
        <v>121</v>
      </c>
      <c r="B124" s="39" t="s">
        <v>142</v>
      </c>
      <c r="C124" s="40">
        <v>0.57999999999999996</v>
      </c>
      <c r="D124" s="40">
        <v>1.27</v>
      </c>
      <c r="J124" s="45"/>
      <c r="K124" s="45"/>
      <c r="L124" s="45"/>
      <c r="M124" s="75">
        <f t="shared" si="12"/>
        <v>1.1169231384724216</v>
      </c>
      <c r="N124" s="75">
        <f t="shared" si="11"/>
        <v>0.15307686152757838</v>
      </c>
      <c r="O124" s="75"/>
      <c r="T124" s="40"/>
      <c r="U124" s="24"/>
      <c r="V124" s="24"/>
      <c r="W124" s="40"/>
      <c r="AI124" s="77">
        <v>0.15307686152757838</v>
      </c>
    </row>
    <row r="125" spans="1:35" x14ac:dyDescent="0.3">
      <c r="A125" s="24">
        <v>122</v>
      </c>
      <c r="B125" s="39" t="s">
        <v>143</v>
      </c>
      <c r="C125" s="40">
        <v>0.47</v>
      </c>
      <c r="D125" s="40">
        <v>0.72</v>
      </c>
      <c r="J125" s="45"/>
      <c r="K125" s="45"/>
      <c r="L125" s="45"/>
      <c r="M125" s="75">
        <f t="shared" si="12"/>
        <v>1.065697576263597</v>
      </c>
      <c r="N125" s="75">
        <f t="shared" si="11"/>
        <v>-0.34569757626359698</v>
      </c>
      <c r="O125" s="75"/>
      <c r="T125" s="40"/>
      <c r="U125" s="24"/>
      <c r="V125" s="24"/>
      <c r="W125" s="40"/>
      <c r="AI125" s="77">
        <v>-0.34569757626359698</v>
      </c>
    </row>
    <row r="126" spans="1:35" x14ac:dyDescent="0.3">
      <c r="A126" s="24">
        <v>123</v>
      </c>
      <c r="B126" s="39" t="s">
        <v>144</v>
      </c>
      <c r="C126" s="40">
        <v>1.0900000000000001</v>
      </c>
      <c r="D126" s="40">
        <v>1.99</v>
      </c>
      <c r="J126" s="45"/>
      <c r="K126" s="45"/>
      <c r="L126" s="45"/>
      <c r="M126" s="75">
        <f t="shared" si="12"/>
        <v>1.3544234723497004</v>
      </c>
      <c r="N126" s="75">
        <f t="shared" si="11"/>
        <v>0.63557652765029959</v>
      </c>
      <c r="O126" s="75"/>
      <c r="T126" s="40"/>
      <c r="U126" s="24"/>
      <c r="V126" s="24"/>
      <c r="W126" s="40"/>
      <c r="AI126" s="77">
        <v>0.63557652765029959</v>
      </c>
    </row>
    <row r="127" spans="1:35" x14ac:dyDescent="0.3">
      <c r="A127" s="24">
        <v>124</v>
      </c>
      <c r="B127" s="39" t="s">
        <v>145</v>
      </c>
      <c r="C127" s="40">
        <v>1.49</v>
      </c>
      <c r="D127" s="40">
        <v>1.29</v>
      </c>
      <c r="J127" s="45"/>
      <c r="K127" s="45"/>
      <c r="L127" s="45"/>
      <c r="M127" s="75">
        <f t="shared" si="12"/>
        <v>1.540698244018154</v>
      </c>
      <c r="N127" s="75">
        <f t="shared" si="11"/>
        <v>-0.25069824401815399</v>
      </c>
      <c r="O127" s="75"/>
      <c r="T127" s="40"/>
      <c r="U127" s="24"/>
      <c r="V127" s="24"/>
      <c r="W127" s="40"/>
      <c r="AI127" s="77">
        <v>-0.25069824401815399</v>
      </c>
    </row>
    <row r="128" spans="1:35" x14ac:dyDescent="0.3">
      <c r="A128" s="24">
        <v>125</v>
      </c>
      <c r="B128" s="39" t="s">
        <v>146</v>
      </c>
      <c r="C128" s="40">
        <v>0.47</v>
      </c>
      <c r="D128" s="40">
        <v>2.2400000000000002</v>
      </c>
      <c r="J128" s="45"/>
      <c r="K128" s="45"/>
      <c r="L128" s="45"/>
      <c r="M128" s="75">
        <f t="shared" si="12"/>
        <v>1.065697576263597</v>
      </c>
      <c r="N128" s="75">
        <f t="shared" si="11"/>
        <v>1.1743024237364033</v>
      </c>
      <c r="O128" s="75"/>
      <c r="T128" s="40"/>
      <c r="U128" s="24"/>
      <c r="V128" s="24"/>
      <c r="W128" s="40"/>
      <c r="AI128" s="77">
        <v>1.1743024237364033</v>
      </c>
    </row>
    <row r="129" spans="1:35" x14ac:dyDescent="0.3">
      <c r="A129" s="24">
        <v>126</v>
      </c>
      <c r="B129" s="39" t="s">
        <v>147</v>
      </c>
      <c r="C129" s="40">
        <v>1.65</v>
      </c>
      <c r="D129" s="40">
        <v>0.18</v>
      </c>
      <c r="J129" s="45"/>
      <c r="K129" s="45"/>
      <c r="L129" s="45"/>
      <c r="M129" s="75">
        <f t="shared" si="12"/>
        <v>1.6152081526855355</v>
      </c>
      <c r="N129" s="75">
        <f t="shared" si="11"/>
        <v>-1.4352081526855356</v>
      </c>
      <c r="O129" s="75"/>
      <c r="T129" s="40"/>
      <c r="U129" s="24"/>
      <c r="V129" s="24"/>
      <c r="W129" s="40"/>
      <c r="AI129" s="77">
        <v>-1.4352081526855356</v>
      </c>
    </row>
    <row r="130" spans="1:35" x14ac:dyDescent="0.3">
      <c r="A130" s="24">
        <v>127</v>
      </c>
      <c r="B130" s="39" t="s">
        <v>148</v>
      </c>
      <c r="C130" s="40">
        <v>0.56999999999999995</v>
      </c>
      <c r="D130" s="40">
        <v>0.93</v>
      </c>
      <c r="J130" s="45"/>
      <c r="K130" s="45"/>
      <c r="L130" s="45"/>
      <c r="M130" s="75">
        <f t="shared" si="12"/>
        <v>1.1122662691807104</v>
      </c>
      <c r="N130" s="75">
        <f t="shared" si="11"/>
        <v>-0.18226626918071032</v>
      </c>
      <c r="O130" s="75"/>
      <c r="T130" s="40"/>
      <c r="U130" s="24"/>
      <c r="V130" s="24"/>
      <c r="W130" s="40"/>
      <c r="AI130" s="77">
        <v>-0.18226626918071032</v>
      </c>
    </row>
    <row r="131" spans="1:35" x14ac:dyDescent="0.3">
      <c r="A131" s="24">
        <v>128</v>
      </c>
      <c r="B131" s="39" t="s">
        <v>151</v>
      </c>
      <c r="C131" s="40">
        <v>0.82</v>
      </c>
      <c r="D131" s="40">
        <v>1.49</v>
      </c>
      <c r="J131" s="45"/>
      <c r="K131" s="45"/>
      <c r="L131" s="45"/>
      <c r="M131" s="75">
        <f t="shared" si="12"/>
        <v>1.228688001473494</v>
      </c>
      <c r="N131" s="75">
        <f t="shared" si="11"/>
        <v>0.261311998526506</v>
      </c>
      <c r="O131" s="75"/>
      <c r="T131" s="40"/>
      <c r="U131" s="24"/>
      <c r="V131" s="24"/>
      <c r="W131" s="40"/>
      <c r="AI131" s="77">
        <v>0.261311998526506</v>
      </c>
    </row>
    <row r="132" spans="1:35" x14ac:dyDescent="0.3">
      <c r="A132" s="24">
        <v>129</v>
      </c>
      <c r="B132" s="39" t="s">
        <v>152</v>
      </c>
      <c r="C132" s="40">
        <v>0.19</v>
      </c>
      <c r="D132" s="40">
        <v>0.66</v>
      </c>
      <c r="J132" s="45"/>
      <c r="K132" s="45"/>
      <c r="L132" s="45"/>
      <c r="M132" s="75">
        <f t="shared" si="12"/>
        <v>0.93530523609567917</v>
      </c>
      <c r="N132" s="75">
        <f t="shared" ref="N132:N195" si="13">D132-M132</f>
        <v>-0.27530523609567914</v>
      </c>
      <c r="O132" s="75"/>
      <c r="T132" s="40"/>
      <c r="U132" s="24"/>
      <c r="V132" s="24"/>
      <c r="W132" s="40"/>
      <c r="AI132" s="77">
        <v>-0.27530523609567914</v>
      </c>
    </row>
    <row r="133" spans="1:35" x14ac:dyDescent="0.3">
      <c r="A133" s="24">
        <v>130</v>
      </c>
      <c r="B133" s="39" t="s">
        <v>153</v>
      </c>
      <c r="C133" s="40">
        <v>0.46</v>
      </c>
      <c r="D133" s="40">
        <v>0.81</v>
      </c>
      <c r="J133" s="45"/>
      <c r="K133" s="45"/>
      <c r="L133" s="45"/>
      <c r="M133" s="75">
        <f t="shared" ref="M133:M196" si="14">($G$3*C133)+$G$4</f>
        <v>1.0610407069718855</v>
      </c>
      <c r="N133" s="75">
        <f t="shared" si="13"/>
        <v>-0.25104070697188541</v>
      </c>
      <c r="O133" s="75"/>
      <c r="T133" s="40"/>
      <c r="U133" s="24"/>
      <c r="V133" s="24"/>
      <c r="W133" s="40"/>
      <c r="AI133" s="77">
        <v>-0.25104070697188541</v>
      </c>
    </row>
    <row r="134" spans="1:35" x14ac:dyDescent="0.3">
      <c r="A134" s="24">
        <v>131</v>
      </c>
      <c r="B134" s="39" t="s">
        <v>154</v>
      </c>
      <c r="C134" s="40">
        <v>1.1000000000000001</v>
      </c>
      <c r="D134" s="40">
        <v>1.23</v>
      </c>
      <c r="J134" s="45"/>
      <c r="K134" s="45"/>
      <c r="L134" s="45"/>
      <c r="M134" s="75">
        <f t="shared" si="14"/>
        <v>1.3590803416414117</v>
      </c>
      <c r="N134" s="75">
        <f t="shared" si="13"/>
        <v>-0.12908034164141169</v>
      </c>
      <c r="O134" s="75"/>
      <c r="T134" s="40"/>
      <c r="U134" s="24"/>
      <c r="V134" s="24"/>
      <c r="W134" s="40"/>
      <c r="AI134" s="77">
        <v>-0.12908034164141169</v>
      </c>
    </row>
    <row r="135" spans="1:35" x14ac:dyDescent="0.3">
      <c r="A135" s="24">
        <v>132</v>
      </c>
      <c r="B135" s="39" t="s">
        <v>155</v>
      </c>
      <c r="C135" s="40">
        <v>0.04</v>
      </c>
      <c r="D135" s="40">
        <v>0.1</v>
      </c>
      <c r="J135" s="45"/>
      <c r="K135" s="45"/>
      <c r="L135" s="45"/>
      <c r="M135" s="75">
        <f t="shared" si="14"/>
        <v>0.86545219672000906</v>
      </c>
      <c r="N135" s="75">
        <f t="shared" si="13"/>
        <v>-0.76545219672000908</v>
      </c>
      <c r="O135" s="75"/>
      <c r="T135" s="40"/>
      <c r="U135" s="24"/>
      <c r="V135" s="24"/>
      <c r="W135" s="40"/>
      <c r="AI135" s="77">
        <v>-0.76545219672000908</v>
      </c>
    </row>
    <row r="136" spans="1:35" x14ac:dyDescent="0.3">
      <c r="A136" s="24">
        <v>133</v>
      </c>
      <c r="B136" s="39" t="s">
        <v>156</v>
      </c>
      <c r="C136" s="40">
        <v>1.73</v>
      </c>
      <c r="D136" s="40">
        <v>2.16</v>
      </c>
      <c r="J136" s="45"/>
      <c r="K136" s="45"/>
      <c r="L136" s="45"/>
      <c r="M136" s="75">
        <f t="shared" si="14"/>
        <v>1.6524631070192264</v>
      </c>
      <c r="N136" s="75">
        <f t="shared" si="13"/>
        <v>0.50753689298077376</v>
      </c>
      <c r="O136" s="75"/>
      <c r="T136" s="40"/>
      <c r="U136" s="24"/>
      <c r="V136" s="24"/>
      <c r="W136" s="40"/>
      <c r="AI136" s="77">
        <v>0.50753689298077376</v>
      </c>
    </row>
    <row r="137" spans="1:35" x14ac:dyDescent="0.3">
      <c r="A137" s="24">
        <v>134</v>
      </c>
      <c r="B137" s="39" t="s">
        <v>157</v>
      </c>
      <c r="C137" s="40">
        <v>0.96</v>
      </c>
      <c r="D137" s="40">
        <v>0.94</v>
      </c>
      <c r="J137" s="45"/>
      <c r="K137" s="45"/>
      <c r="L137" s="45"/>
      <c r="M137" s="75">
        <f t="shared" si="14"/>
        <v>1.2938841715574527</v>
      </c>
      <c r="N137" s="75">
        <f t="shared" si="13"/>
        <v>-0.35388417155745278</v>
      </c>
      <c r="O137" s="75"/>
      <c r="T137" s="40"/>
      <c r="U137" s="24"/>
      <c r="V137" s="24"/>
      <c r="W137" s="40"/>
      <c r="AI137" s="77">
        <v>-0.35388417155745278</v>
      </c>
    </row>
    <row r="138" spans="1:35" x14ac:dyDescent="0.3">
      <c r="A138" s="24">
        <v>135</v>
      </c>
      <c r="B138" s="39" t="s">
        <v>158</v>
      </c>
      <c r="C138" s="40">
        <v>0.52</v>
      </c>
      <c r="D138" s="40">
        <v>0.85</v>
      </c>
      <c r="J138" s="45"/>
      <c r="K138" s="45"/>
      <c r="L138" s="45"/>
      <c r="M138" s="75">
        <f t="shared" si="14"/>
        <v>1.0889819227221536</v>
      </c>
      <c r="N138" s="75">
        <f t="shared" si="13"/>
        <v>-0.23898192272215357</v>
      </c>
      <c r="O138" s="75"/>
      <c r="T138" s="40"/>
      <c r="U138" s="24"/>
      <c r="V138" s="24"/>
      <c r="W138" s="40"/>
      <c r="AI138" s="77">
        <v>-0.23898192272215357</v>
      </c>
    </row>
    <row r="139" spans="1:35" x14ac:dyDescent="0.3">
      <c r="A139" s="24">
        <v>136</v>
      </c>
      <c r="B139" s="39" t="s">
        <v>160</v>
      </c>
      <c r="C139" s="40">
        <v>1.25</v>
      </c>
      <c r="D139" s="40">
        <v>0.73</v>
      </c>
      <c r="J139" s="45"/>
      <c r="K139" s="45"/>
      <c r="L139" s="45"/>
      <c r="M139" s="75">
        <f t="shared" si="14"/>
        <v>1.4289333810170817</v>
      </c>
      <c r="N139" s="75">
        <f t="shared" si="13"/>
        <v>-0.69893338101708169</v>
      </c>
      <c r="O139" s="75"/>
      <c r="T139" s="40"/>
      <c r="U139" s="24"/>
      <c r="V139" s="24"/>
      <c r="W139" s="40"/>
      <c r="AI139" s="77">
        <v>-0.69893338101708169</v>
      </c>
    </row>
    <row r="140" spans="1:35" x14ac:dyDescent="0.3">
      <c r="A140" s="24">
        <v>137</v>
      </c>
      <c r="B140" s="39" t="s">
        <v>161</v>
      </c>
      <c r="C140" s="40">
        <v>1.0900000000000001</v>
      </c>
      <c r="D140" s="40">
        <v>1.17</v>
      </c>
      <c r="J140" s="45"/>
      <c r="K140" s="45"/>
      <c r="L140" s="45"/>
      <c r="M140" s="75">
        <f t="shared" si="14"/>
        <v>1.3544234723497004</v>
      </c>
      <c r="N140" s="75">
        <f t="shared" si="13"/>
        <v>-0.18442347234970047</v>
      </c>
      <c r="O140" s="75"/>
      <c r="T140" s="40"/>
      <c r="U140" s="24"/>
      <c r="V140" s="24"/>
      <c r="W140" s="40"/>
      <c r="AI140" s="77">
        <v>-0.18442347234970047</v>
      </c>
    </row>
    <row r="141" spans="1:35" x14ac:dyDescent="0.3">
      <c r="A141" s="24">
        <v>138</v>
      </c>
      <c r="B141" s="39" t="s">
        <v>162</v>
      </c>
      <c r="C141" s="40">
        <v>1.19</v>
      </c>
      <c r="D141" s="40">
        <v>0.88</v>
      </c>
      <c r="J141" s="45"/>
      <c r="K141" s="45"/>
      <c r="L141" s="45"/>
      <c r="M141" s="75">
        <f t="shared" si="14"/>
        <v>1.4009921652668136</v>
      </c>
      <c r="N141" s="75">
        <f t="shared" si="13"/>
        <v>-0.52099216526681358</v>
      </c>
      <c r="O141" s="75"/>
      <c r="T141" s="40"/>
      <c r="U141" s="24"/>
      <c r="V141" s="24"/>
      <c r="W141" s="40"/>
      <c r="AI141" s="77">
        <v>-0.52099216526681358</v>
      </c>
    </row>
    <row r="142" spans="1:35" x14ac:dyDescent="0.3">
      <c r="A142" s="24">
        <v>139</v>
      </c>
      <c r="B142" s="39" t="s">
        <v>163</v>
      </c>
      <c r="C142" s="40">
        <v>0.77</v>
      </c>
      <c r="D142" s="40">
        <v>1.4</v>
      </c>
      <c r="J142" s="45"/>
      <c r="K142" s="45"/>
      <c r="L142" s="45"/>
      <c r="M142" s="75">
        <f t="shared" si="14"/>
        <v>1.2054036550149372</v>
      </c>
      <c r="N142" s="75">
        <f t="shared" si="13"/>
        <v>0.19459634498506273</v>
      </c>
      <c r="O142" s="75"/>
      <c r="T142" s="40"/>
      <c r="U142" s="24"/>
      <c r="V142" s="24"/>
      <c r="W142" s="40"/>
      <c r="AI142" s="77">
        <v>0.19459634498506273</v>
      </c>
    </row>
    <row r="143" spans="1:35" x14ac:dyDescent="0.3">
      <c r="A143" s="24">
        <v>140</v>
      </c>
      <c r="B143" s="39" t="s">
        <v>164</v>
      </c>
      <c r="C143" s="40">
        <v>0.9</v>
      </c>
      <c r="D143" s="40">
        <v>0.72</v>
      </c>
      <c r="J143" s="45"/>
      <c r="K143" s="45"/>
      <c r="L143" s="45"/>
      <c r="M143" s="75">
        <f t="shared" si="14"/>
        <v>1.2659429558071846</v>
      </c>
      <c r="N143" s="75">
        <f t="shared" si="13"/>
        <v>-0.54594295580718466</v>
      </c>
      <c r="O143" s="75"/>
      <c r="T143" s="40"/>
      <c r="U143" s="24"/>
      <c r="V143" s="24"/>
      <c r="W143" s="40"/>
      <c r="AI143" s="77">
        <v>-0.54594295580718466</v>
      </c>
    </row>
    <row r="144" spans="1:35" x14ac:dyDescent="0.3">
      <c r="A144" s="24">
        <v>141</v>
      </c>
      <c r="B144" s="39" t="s">
        <v>165</v>
      </c>
      <c r="C144" s="40">
        <v>0.56999999999999995</v>
      </c>
      <c r="D144" s="40">
        <v>0.86</v>
      </c>
      <c r="J144" s="45"/>
      <c r="K144" s="45"/>
      <c r="L144" s="45"/>
      <c r="M144" s="75">
        <f t="shared" si="14"/>
        <v>1.1122662691807104</v>
      </c>
      <c r="N144" s="75">
        <f t="shared" si="13"/>
        <v>-0.25226626918071038</v>
      </c>
      <c r="O144" s="75"/>
      <c r="T144" s="40"/>
      <c r="U144" s="24"/>
      <c r="V144" s="24"/>
      <c r="W144" s="40"/>
      <c r="AI144" s="77">
        <v>-0.25226626918071038</v>
      </c>
    </row>
    <row r="145" spans="1:35" x14ac:dyDescent="0.3">
      <c r="A145" s="24">
        <v>142</v>
      </c>
      <c r="B145" s="39" t="s">
        <v>166</v>
      </c>
      <c r="C145" s="40">
        <v>1.1200000000000001</v>
      </c>
      <c r="D145" s="40">
        <v>0.98</v>
      </c>
      <c r="J145" s="45"/>
      <c r="K145" s="45"/>
      <c r="L145" s="45"/>
      <c r="M145" s="75">
        <f t="shared" si="14"/>
        <v>1.3683940802248342</v>
      </c>
      <c r="N145" s="75">
        <f t="shared" si="13"/>
        <v>-0.38839408022483424</v>
      </c>
      <c r="O145" s="75"/>
      <c r="T145" s="40"/>
      <c r="U145" s="24"/>
      <c r="V145" s="24"/>
      <c r="W145" s="40"/>
      <c r="AI145" s="77">
        <v>-0.38839408022483424</v>
      </c>
    </row>
    <row r="146" spans="1:35" x14ac:dyDescent="0.3">
      <c r="A146" s="24">
        <v>143</v>
      </c>
      <c r="B146" s="39" t="s">
        <v>167</v>
      </c>
      <c r="C146" s="40">
        <v>1.01</v>
      </c>
      <c r="D146" s="40">
        <v>1.1200000000000001</v>
      </c>
      <c r="J146" s="45"/>
      <c r="K146" s="45"/>
      <c r="L146" s="45"/>
      <c r="M146" s="75">
        <f t="shared" si="14"/>
        <v>1.3171685180160095</v>
      </c>
      <c r="N146" s="75">
        <f t="shared" si="13"/>
        <v>-0.19716851801600943</v>
      </c>
      <c r="O146" s="75"/>
      <c r="T146" s="40"/>
      <c r="U146" s="24"/>
      <c r="V146" s="24"/>
      <c r="W146" s="40"/>
      <c r="AI146" s="77">
        <v>-0.19716851801600943</v>
      </c>
    </row>
    <row r="147" spans="1:35" x14ac:dyDescent="0.3">
      <c r="A147" s="24">
        <v>144</v>
      </c>
      <c r="B147" s="39" t="s">
        <v>168</v>
      </c>
      <c r="C147" s="40">
        <v>1.0900000000000001</v>
      </c>
      <c r="D147" s="40">
        <v>1.63</v>
      </c>
      <c r="J147" s="45"/>
      <c r="K147" s="45"/>
      <c r="L147" s="45"/>
      <c r="M147" s="75">
        <f t="shared" si="14"/>
        <v>1.3544234723497004</v>
      </c>
      <c r="N147" s="75">
        <f t="shared" si="13"/>
        <v>0.2755765276502995</v>
      </c>
      <c r="O147" s="75"/>
      <c r="T147" s="40"/>
      <c r="U147" s="24"/>
      <c r="V147" s="24"/>
      <c r="W147" s="40"/>
      <c r="AI147" s="77">
        <v>0.2755765276502995</v>
      </c>
    </row>
    <row r="148" spans="1:35" x14ac:dyDescent="0.3">
      <c r="A148" s="24">
        <v>145</v>
      </c>
      <c r="B148" s="39" t="s">
        <v>169</v>
      </c>
      <c r="C148" s="40">
        <v>1.27</v>
      </c>
      <c r="D148" s="40">
        <v>1.97</v>
      </c>
      <c r="J148" s="45"/>
      <c r="K148" s="45"/>
      <c r="L148" s="45"/>
      <c r="M148" s="75">
        <f t="shared" si="14"/>
        <v>1.4382471196005044</v>
      </c>
      <c r="N148" s="75">
        <f t="shared" si="13"/>
        <v>0.53175288039949553</v>
      </c>
      <c r="O148" s="75"/>
      <c r="T148" s="40"/>
      <c r="U148" s="24"/>
      <c r="V148" s="24"/>
      <c r="W148" s="40"/>
      <c r="AI148" s="77">
        <v>0.53175288039949553</v>
      </c>
    </row>
    <row r="149" spans="1:35" x14ac:dyDescent="0.3">
      <c r="A149" s="24">
        <v>146</v>
      </c>
      <c r="B149" s="39" t="s">
        <v>170</v>
      </c>
      <c r="C149" s="40">
        <v>0.95</v>
      </c>
      <c r="D149" s="40">
        <v>1.1399999999999999</v>
      </c>
      <c r="J149" s="45"/>
      <c r="K149" s="45"/>
      <c r="L149" s="45"/>
      <c r="M149" s="75">
        <f t="shared" si="14"/>
        <v>1.2892273022657414</v>
      </c>
      <c r="N149" s="75">
        <f t="shared" si="13"/>
        <v>-0.14922730226574155</v>
      </c>
      <c r="O149" s="75"/>
      <c r="T149" s="40"/>
      <c r="U149" s="24"/>
      <c r="V149" s="24"/>
      <c r="W149" s="40"/>
      <c r="AI149" s="77">
        <v>-0.14922730226574155</v>
      </c>
    </row>
    <row r="150" spans="1:35" x14ac:dyDescent="0.3">
      <c r="A150" s="24">
        <v>147</v>
      </c>
      <c r="B150" s="39" t="s">
        <v>171</v>
      </c>
      <c r="C150" s="40">
        <v>0.65</v>
      </c>
      <c r="D150" s="40">
        <v>0.92</v>
      </c>
      <c r="J150" s="45"/>
      <c r="K150" s="45"/>
      <c r="L150" s="45"/>
      <c r="M150" s="75">
        <f t="shared" si="14"/>
        <v>1.149521223514401</v>
      </c>
      <c r="N150" s="75">
        <f t="shared" si="13"/>
        <v>-0.22952122351440096</v>
      </c>
      <c r="O150" s="75"/>
      <c r="T150" s="40"/>
      <c r="U150" s="24"/>
      <c r="V150" s="24"/>
      <c r="W150" s="40"/>
      <c r="AI150" s="77">
        <v>-0.22952122351440096</v>
      </c>
    </row>
    <row r="151" spans="1:35" x14ac:dyDescent="0.3">
      <c r="A151" s="24">
        <v>148</v>
      </c>
      <c r="B151" s="39" t="s">
        <v>172</v>
      </c>
      <c r="C151" s="40">
        <v>1.51</v>
      </c>
      <c r="D151" s="40">
        <v>2.72</v>
      </c>
      <c r="J151" s="45"/>
      <c r="K151" s="45"/>
      <c r="L151" s="45"/>
      <c r="M151" s="75">
        <f t="shared" si="14"/>
        <v>1.5500119826015768</v>
      </c>
      <c r="N151" s="75">
        <f t="shared" si="13"/>
        <v>1.1699880173984234</v>
      </c>
      <c r="O151" s="75"/>
      <c r="T151" s="40"/>
      <c r="U151" s="24"/>
      <c r="V151" s="24"/>
      <c r="W151" s="40"/>
      <c r="AI151" s="77">
        <v>1.1699880173984234</v>
      </c>
    </row>
    <row r="152" spans="1:35" x14ac:dyDescent="0.3">
      <c r="A152" s="24">
        <v>149</v>
      </c>
      <c r="B152" s="39" t="s">
        <v>173</v>
      </c>
      <c r="C152" s="40">
        <v>1.24</v>
      </c>
      <c r="D152" s="40">
        <v>2.06</v>
      </c>
      <c r="J152" s="45"/>
      <c r="K152" s="45"/>
      <c r="L152" s="45"/>
      <c r="M152" s="75">
        <f t="shared" si="14"/>
        <v>1.4242765117253704</v>
      </c>
      <c r="N152" s="75">
        <f t="shared" si="13"/>
        <v>0.63572348827462966</v>
      </c>
      <c r="O152" s="75"/>
      <c r="T152" s="40"/>
      <c r="U152" s="24"/>
      <c r="V152" s="24"/>
      <c r="W152" s="40"/>
      <c r="AI152" s="77">
        <v>0.63572348827462966</v>
      </c>
    </row>
    <row r="153" spans="1:35" x14ac:dyDescent="0.3">
      <c r="A153" s="24">
        <v>150</v>
      </c>
      <c r="B153" s="39" t="s">
        <v>174</v>
      </c>
      <c r="C153" s="40">
        <v>2.0299999999999998</v>
      </c>
      <c r="D153" s="40">
        <v>1.1100000000000001</v>
      </c>
      <c r="J153" s="45"/>
      <c r="K153" s="45"/>
      <c r="L153" s="45"/>
      <c r="M153" s="75">
        <f t="shared" si="14"/>
        <v>1.7921691857705666</v>
      </c>
      <c r="N153" s="75">
        <f t="shared" si="13"/>
        <v>-0.68216918577056651</v>
      </c>
      <c r="O153" s="75"/>
      <c r="T153" s="40"/>
      <c r="U153" s="24"/>
      <c r="V153" s="24"/>
      <c r="W153" s="40"/>
      <c r="AI153" s="77">
        <v>-0.68216918577056651</v>
      </c>
    </row>
    <row r="154" spans="1:35" x14ac:dyDescent="0.3">
      <c r="A154" s="24">
        <v>151</v>
      </c>
      <c r="B154" s="39" t="s">
        <v>175</v>
      </c>
      <c r="C154" s="40">
        <v>1.86</v>
      </c>
      <c r="D154" s="40">
        <v>1.73</v>
      </c>
      <c r="J154" s="45"/>
      <c r="K154" s="45"/>
      <c r="L154" s="45"/>
      <c r="M154" s="75">
        <f t="shared" si="14"/>
        <v>1.7130024078114738</v>
      </c>
      <c r="N154" s="75">
        <f t="shared" si="13"/>
        <v>1.6997592188526145E-2</v>
      </c>
      <c r="O154" s="75"/>
      <c r="T154" s="40"/>
      <c r="U154" s="24"/>
      <c r="V154" s="24"/>
      <c r="W154" s="40"/>
      <c r="AI154" s="77">
        <v>1.6997592188526145E-2</v>
      </c>
    </row>
    <row r="155" spans="1:35" x14ac:dyDescent="0.3">
      <c r="A155" s="24">
        <v>152</v>
      </c>
      <c r="B155" s="39" t="s">
        <v>176</v>
      </c>
      <c r="C155" s="40">
        <v>2.12</v>
      </c>
      <c r="D155" s="40">
        <v>1.75</v>
      </c>
      <c r="J155" s="45"/>
      <c r="K155" s="45"/>
      <c r="L155" s="45"/>
      <c r="M155" s="75">
        <f t="shared" si="14"/>
        <v>1.8340810093959687</v>
      </c>
      <c r="N155" s="75">
        <f t="shared" si="13"/>
        <v>-8.4081009395968742E-2</v>
      </c>
      <c r="O155" s="75"/>
      <c r="T155" s="40"/>
      <c r="U155" s="24"/>
      <c r="V155" s="24"/>
      <c r="W155" s="40"/>
      <c r="AI155" s="77">
        <v>-8.4081009395968742E-2</v>
      </c>
    </row>
    <row r="156" spans="1:35" x14ac:dyDescent="0.3">
      <c r="A156" s="24">
        <v>153</v>
      </c>
      <c r="B156" s="39" t="s">
        <v>177</v>
      </c>
      <c r="C156" s="40">
        <v>1.43</v>
      </c>
      <c r="D156" s="40">
        <v>1.59</v>
      </c>
      <c r="J156" s="45"/>
      <c r="K156" s="45"/>
      <c r="L156" s="45"/>
      <c r="M156" s="75">
        <f t="shared" si="14"/>
        <v>1.5127570282678859</v>
      </c>
      <c r="N156" s="75">
        <f t="shared" si="13"/>
        <v>7.7242971732114141E-2</v>
      </c>
      <c r="O156" s="75"/>
      <c r="T156" s="40"/>
      <c r="U156" s="24"/>
      <c r="V156" s="24"/>
      <c r="W156" s="40"/>
      <c r="AI156" s="77">
        <v>7.7242971732114141E-2</v>
      </c>
    </row>
    <row r="157" spans="1:35" x14ac:dyDescent="0.3">
      <c r="A157" s="24">
        <v>154</v>
      </c>
      <c r="B157" s="39" t="s">
        <v>178</v>
      </c>
      <c r="C157" s="40">
        <v>1.88</v>
      </c>
      <c r="D157" s="40">
        <v>1.62</v>
      </c>
      <c r="J157" s="45"/>
      <c r="K157" s="45"/>
      <c r="L157" s="45"/>
      <c r="M157" s="75">
        <f t="shared" si="14"/>
        <v>1.7223161463948964</v>
      </c>
      <c r="N157" s="75">
        <f t="shared" si="13"/>
        <v>-0.10231614639489628</v>
      </c>
      <c r="O157" s="75"/>
      <c r="T157" s="40"/>
      <c r="U157" s="24"/>
      <c r="V157" s="24"/>
      <c r="W157" s="40"/>
      <c r="AI157" s="77">
        <v>-0.10231614639489628</v>
      </c>
    </row>
    <row r="158" spans="1:35" x14ac:dyDescent="0.3">
      <c r="A158" s="24">
        <v>155</v>
      </c>
      <c r="B158" s="39" t="s">
        <v>181</v>
      </c>
      <c r="C158" s="40">
        <v>0.87</v>
      </c>
      <c r="D158" s="40">
        <v>0.69</v>
      </c>
      <c r="J158" s="45"/>
      <c r="K158" s="45"/>
      <c r="L158" s="45"/>
      <c r="M158" s="75">
        <f t="shared" si="14"/>
        <v>1.2519723479320506</v>
      </c>
      <c r="N158" s="75">
        <f t="shared" si="13"/>
        <v>-0.56197234793205064</v>
      </c>
      <c r="O158" s="75"/>
      <c r="T158" s="40"/>
      <c r="U158" s="24"/>
      <c r="V158" s="24"/>
      <c r="W158" s="40"/>
      <c r="AI158" s="77">
        <v>-0.56197234793205064</v>
      </c>
    </row>
    <row r="159" spans="1:35" x14ac:dyDescent="0.3">
      <c r="A159" s="24">
        <v>156</v>
      </c>
      <c r="B159" s="39" t="s">
        <v>182</v>
      </c>
      <c r="C159" s="40">
        <v>1.31</v>
      </c>
      <c r="D159" s="40">
        <v>1.29</v>
      </c>
      <c r="J159" s="45"/>
      <c r="K159" s="45"/>
      <c r="L159" s="45"/>
      <c r="M159" s="75">
        <f t="shared" si="14"/>
        <v>1.4568745967673498</v>
      </c>
      <c r="N159" s="75">
        <f t="shared" si="13"/>
        <v>-0.16687459676734973</v>
      </c>
      <c r="O159" s="75"/>
      <c r="T159" s="40"/>
      <c r="U159" s="24"/>
      <c r="V159" s="24"/>
      <c r="W159" s="40"/>
      <c r="AI159" s="77">
        <v>-0.16687459676734973</v>
      </c>
    </row>
    <row r="160" spans="1:35" x14ac:dyDescent="0.3">
      <c r="A160" s="24">
        <v>157</v>
      </c>
      <c r="B160" s="39" t="s">
        <v>184</v>
      </c>
      <c r="C160" s="40">
        <v>1.18</v>
      </c>
      <c r="D160" s="40">
        <v>3.67</v>
      </c>
      <c r="J160" s="45"/>
      <c r="K160" s="45"/>
      <c r="L160" s="45"/>
      <c r="M160" s="75">
        <f t="shared" si="14"/>
        <v>1.3963352959751023</v>
      </c>
      <c r="N160" s="75">
        <f t="shared" si="13"/>
        <v>2.2736647040248976</v>
      </c>
      <c r="O160" s="75"/>
      <c r="T160" s="40"/>
      <c r="U160" s="24"/>
      <c r="V160" s="24"/>
      <c r="W160" s="40"/>
      <c r="AI160" s="77">
        <v>2.2736647040248976</v>
      </c>
    </row>
    <row r="161" spans="1:35" x14ac:dyDescent="0.3">
      <c r="A161" s="24">
        <v>158</v>
      </c>
      <c r="B161" s="39" t="s">
        <v>185</v>
      </c>
      <c r="C161" s="40">
        <v>0.78</v>
      </c>
      <c r="D161" s="40">
        <v>1.26</v>
      </c>
      <c r="J161" s="45"/>
      <c r="K161" s="45"/>
      <c r="L161" s="45"/>
      <c r="M161" s="75">
        <f t="shared" si="14"/>
        <v>1.2100605243066487</v>
      </c>
      <c r="N161" s="75">
        <f t="shared" si="13"/>
        <v>4.9939475693351332E-2</v>
      </c>
      <c r="O161" s="75"/>
      <c r="T161" s="40"/>
      <c r="U161" s="24"/>
      <c r="V161" s="24"/>
      <c r="W161" s="40"/>
      <c r="AI161" s="77">
        <v>4.9939475693351332E-2</v>
      </c>
    </row>
    <row r="162" spans="1:35" x14ac:dyDescent="0.3">
      <c r="A162" s="24">
        <v>159</v>
      </c>
      <c r="B162" s="39" t="s">
        <v>186</v>
      </c>
      <c r="C162" s="40">
        <v>1.28</v>
      </c>
      <c r="D162" s="40">
        <v>1.21</v>
      </c>
      <c r="J162" s="45"/>
      <c r="K162" s="45"/>
      <c r="L162" s="45"/>
      <c r="M162" s="75">
        <f t="shared" si="14"/>
        <v>1.4429039888922159</v>
      </c>
      <c r="N162" s="75">
        <f t="shared" si="13"/>
        <v>-0.23290398889221597</v>
      </c>
      <c r="O162" s="75"/>
      <c r="T162" s="40"/>
      <c r="U162" s="24"/>
      <c r="V162" s="24"/>
      <c r="W162" s="40"/>
      <c r="AI162" s="77">
        <v>-0.23290398889221597</v>
      </c>
    </row>
    <row r="163" spans="1:35" x14ac:dyDescent="0.3">
      <c r="A163" s="24">
        <v>160</v>
      </c>
      <c r="B163" s="39" t="s">
        <v>187</v>
      </c>
      <c r="C163" s="40">
        <v>1.38</v>
      </c>
      <c r="D163" s="40">
        <v>1.42</v>
      </c>
      <c r="J163" s="45"/>
      <c r="K163" s="45"/>
      <c r="L163" s="45"/>
      <c r="M163" s="75">
        <f t="shared" si="14"/>
        <v>1.4894726818093291</v>
      </c>
      <c r="N163" s="75">
        <f t="shared" si="13"/>
        <v>-6.9472681809329195E-2</v>
      </c>
      <c r="O163" s="75"/>
      <c r="T163" s="40"/>
      <c r="U163" s="24"/>
      <c r="V163" s="24"/>
      <c r="W163" s="40"/>
      <c r="AI163" s="77">
        <v>-6.9472681809329195E-2</v>
      </c>
    </row>
    <row r="164" spans="1:35" x14ac:dyDescent="0.3">
      <c r="A164" s="24">
        <v>161</v>
      </c>
      <c r="B164" s="39" t="s">
        <v>188</v>
      </c>
      <c r="C164" s="40">
        <v>1.26</v>
      </c>
      <c r="D164" s="40">
        <v>3.22</v>
      </c>
      <c r="J164" s="45"/>
      <c r="K164" s="45"/>
      <c r="L164" s="45"/>
      <c r="M164" s="75">
        <f t="shared" si="14"/>
        <v>1.4335902503087932</v>
      </c>
      <c r="N164" s="75">
        <f t="shared" si="13"/>
        <v>1.786409749691207</v>
      </c>
      <c r="O164" s="75"/>
      <c r="T164" s="40"/>
      <c r="U164" s="24"/>
      <c r="V164" s="24"/>
      <c r="W164" s="40"/>
      <c r="AI164" s="77">
        <v>1.786409749691207</v>
      </c>
    </row>
    <row r="165" spans="1:35" x14ac:dyDescent="0.3">
      <c r="A165" s="24">
        <v>162</v>
      </c>
      <c r="B165" s="39" t="s">
        <v>190</v>
      </c>
      <c r="C165" s="40">
        <v>0.92</v>
      </c>
      <c r="D165" s="40">
        <v>1.3</v>
      </c>
      <c r="J165" s="45"/>
      <c r="K165" s="45"/>
      <c r="L165" s="45"/>
      <c r="M165" s="75">
        <f t="shared" si="14"/>
        <v>1.2752566943906074</v>
      </c>
      <c r="N165" s="75">
        <f t="shared" si="13"/>
        <v>2.4743305609392641E-2</v>
      </c>
      <c r="O165" s="75"/>
      <c r="T165" s="40"/>
      <c r="U165" s="24"/>
      <c r="V165" s="24"/>
      <c r="W165" s="40"/>
      <c r="AI165" s="77">
        <v>2.4743305609392641E-2</v>
      </c>
    </row>
    <row r="166" spans="1:35" x14ac:dyDescent="0.3">
      <c r="A166" s="24">
        <v>163</v>
      </c>
      <c r="B166" s="39" t="s">
        <v>191</v>
      </c>
      <c r="C166" s="40">
        <v>1.1599999999999999</v>
      </c>
      <c r="D166" s="40">
        <v>1.21</v>
      </c>
      <c r="J166" s="45"/>
      <c r="K166" s="45"/>
      <c r="L166" s="45"/>
      <c r="M166" s="75">
        <f t="shared" si="14"/>
        <v>1.3870215573916798</v>
      </c>
      <c r="N166" s="75">
        <f t="shared" si="13"/>
        <v>-0.1770215573916798</v>
      </c>
      <c r="O166" s="75"/>
      <c r="T166" s="40"/>
      <c r="U166" s="24"/>
      <c r="V166" s="24"/>
      <c r="W166" s="40"/>
      <c r="AI166" s="77">
        <v>-0.1770215573916798</v>
      </c>
    </row>
    <row r="167" spans="1:35" x14ac:dyDescent="0.3">
      <c r="A167" s="24">
        <v>164</v>
      </c>
      <c r="B167" s="39" t="s">
        <v>192</v>
      </c>
      <c r="C167" s="40">
        <v>0.78</v>
      </c>
      <c r="D167" s="40">
        <v>0.51</v>
      </c>
      <c r="J167" s="45"/>
      <c r="K167" s="45"/>
      <c r="L167" s="45"/>
      <c r="M167" s="75">
        <f t="shared" si="14"/>
        <v>1.2100605243066487</v>
      </c>
      <c r="N167" s="75">
        <f t="shared" si="13"/>
        <v>-0.70006052430664867</v>
      </c>
      <c r="O167" s="75"/>
      <c r="T167" s="40"/>
      <c r="U167" s="24"/>
      <c r="V167" s="24"/>
      <c r="W167" s="40"/>
      <c r="AI167" s="77">
        <v>-0.70006052430664867</v>
      </c>
    </row>
    <row r="168" spans="1:35" x14ac:dyDescent="0.3">
      <c r="A168" s="24">
        <v>165</v>
      </c>
      <c r="B168" s="39" t="s">
        <v>193</v>
      </c>
      <c r="C168" s="40">
        <v>1.32</v>
      </c>
      <c r="D168" s="40">
        <v>1.1499999999999999</v>
      </c>
      <c r="J168" s="45"/>
      <c r="K168" s="45"/>
      <c r="L168" s="45"/>
      <c r="M168" s="75">
        <f t="shared" si="14"/>
        <v>1.4615314660590613</v>
      </c>
      <c r="N168" s="75">
        <f t="shared" si="13"/>
        <v>-0.31153146605906135</v>
      </c>
      <c r="O168" s="75"/>
      <c r="T168" s="40"/>
      <c r="U168" s="24"/>
      <c r="V168" s="24"/>
      <c r="W168" s="40"/>
      <c r="AI168" s="77">
        <v>-0.31153146605906135</v>
      </c>
    </row>
    <row r="169" spans="1:35" x14ac:dyDescent="0.3">
      <c r="A169" s="24">
        <v>166</v>
      </c>
      <c r="B169" s="39" t="s">
        <v>194</v>
      </c>
      <c r="C169" s="40">
        <v>1.81</v>
      </c>
      <c r="D169" s="40">
        <v>0.43</v>
      </c>
      <c r="J169" s="45"/>
      <c r="K169" s="45"/>
      <c r="L169" s="45"/>
      <c r="M169" s="75">
        <f t="shared" si="14"/>
        <v>1.689718061352917</v>
      </c>
      <c r="N169" s="75">
        <f t="shared" si="13"/>
        <v>-1.2597180613529171</v>
      </c>
      <c r="O169" s="75"/>
      <c r="T169" s="40"/>
      <c r="U169" s="24"/>
      <c r="V169" s="24"/>
      <c r="W169" s="40"/>
      <c r="AI169" s="77">
        <v>-1.2597180613529171</v>
      </c>
    </row>
    <row r="170" spans="1:35" x14ac:dyDescent="0.3">
      <c r="A170" s="24">
        <v>167</v>
      </c>
      <c r="B170" s="39" t="s">
        <v>195</v>
      </c>
      <c r="C170" s="40">
        <v>1.26</v>
      </c>
      <c r="D170" s="40">
        <v>1.27</v>
      </c>
      <c r="J170" s="45"/>
      <c r="K170" s="45"/>
      <c r="L170" s="45"/>
      <c r="M170" s="75">
        <f t="shared" si="14"/>
        <v>1.4335902503087932</v>
      </c>
      <c r="N170" s="75">
        <f t="shared" si="13"/>
        <v>-0.16359025030879315</v>
      </c>
      <c r="O170" s="75"/>
      <c r="T170" s="40"/>
      <c r="U170" s="24"/>
      <c r="V170" s="24"/>
      <c r="W170" s="40"/>
      <c r="AI170" s="77">
        <v>-0.16359025030879315</v>
      </c>
    </row>
    <row r="171" spans="1:35" x14ac:dyDescent="0.3">
      <c r="A171" s="24">
        <v>168</v>
      </c>
      <c r="B171" s="39" t="s">
        <v>196</v>
      </c>
      <c r="C171" s="40">
        <v>2.2400000000000002</v>
      </c>
      <c r="D171" s="40">
        <v>1.34</v>
      </c>
      <c r="J171" s="45"/>
      <c r="K171" s="45"/>
      <c r="L171" s="45"/>
      <c r="M171" s="75">
        <f t="shared" si="14"/>
        <v>1.8899634408965049</v>
      </c>
      <c r="N171" s="75">
        <f t="shared" si="13"/>
        <v>-0.54996344089650484</v>
      </c>
      <c r="O171" s="75"/>
      <c r="T171" s="40"/>
      <c r="U171" s="24"/>
      <c r="V171" s="24"/>
      <c r="W171" s="40"/>
      <c r="AI171" s="77">
        <v>-0.54996344089650484</v>
      </c>
    </row>
    <row r="172" spans="1:35" x14ac:dyDescent="0.3">
      <c r="A172" s="24">
        <v>169</v>
      </c>
      <c r="B172" s="39" t="s">
        <v>197</v>
      </c>
      <c r="C172" s="40">
        <v>1.48</v>
      </c>
      <c r="D172" s="40">
        <v>1.56</v>
      </c>
      <c r="J172" s="45"/>
      <c r="K172" s="45"/>
      <c r="L172" s="45"/>
      <c r="M172" s="75">
        <f t="shared" si="14"/>
        <v>1.5360413747264428</v>
      </c>
      <c r="N172" s="75">
        <f t="shared" si="13"/>
        <v>2.3958625273557299E-2</v>
      </c>
      <c r="O172" s="75"/>
      <c r="T172" s="40"/>
      <c r="U172" s="24"/>
      <c r="V172" s="24"/>
      <c r="W172" s="40"/>
      <c r="AI172" s="77">
        <v>2.3958625273557299E-2</v>
      </c>
    </row>
    <row r="173" spans="1:35" x14ac:dyDescent="0.3">
      <c r="A173" s="24">
        <v>170</v>
      </c>
      <c r="B173" s="39" t="s">
        <v>198</v>
      </c>
      <c r="C173" s="40">
        <v>1.35</v>
      </c>
      <c r="D173" s="40">
        <v>1.02</v>
      </c>
      <c r="J173" s="45"/>
      <c r="K173" s="45"/>
      <c r="L173" s="45"/>
      <c r="M173" s="75">
        <f t="shared" si="14"/>
        <v>1.4755020739341953</v>
      </c>
      <c r="N173" s="75">
        <f t="shared" si="13"/>
        <v>-0.45550207393419528</v>
      </c>
      <c r="O173" s="75"/>
      <c r="T173" s="40"/>
      <c r="U173" s="24"/>
      <c r="V173" s="24"/>
      <c r="W173" s="40"/>
      <c r="AI173" s="77">
        <v>-0.45550207393419528</v>
      </c>
    </row>
    <row r="174" spans="1:35" x14ac:dyDescent="0.3">
      <c r="A174" s="24">
        <v>171</v>
      </c>
      <c r="B174" s="39" t="s">
        <v>199</v>
      </c>
      <c r="C174" s="40">
        <v>0.52</v>
      </c>
      <c r="D174" s="40">
        <v>0.86</v>
      </c>
      <c r="J174" s="45"/>
      <c r="K174" s="45"/>
      <c r="L174" s="45"/>
      <c r="M174" s="75">
        <f t="shared" si="14"/>
        <v>1.0889819227221536</v>
      </c>
      <c r="N174" s="75">
        <f t="shared" si="13"/>
        <v>-0.22898192272215356</v>
      </c>
      <c r="O174" s="75"/>
      <c r="T174" s="40"/>
      <c r="U174" s="24"/>
      <c r="V174" s="24"/>
      <c r="W174" s="40"/>
      <c r="AI174" s="77">
        <v>-0.22898192272215356</v>
      </c>
    </row>
    <row r="175" spans="1:35" x14ac:dyDescent="0.3">
      <c r="A175" s="24">
        <v>172</v>
      </c>
      <c r="B175" s="39" t="s">
        <v>200</v>
      </c>
      <c r="C175" s="40">
        <v>1.48</v>
      </c>
      <c r="D175" s="40">
        <v>1.1399999999999999</v>
      </c>
      <c r="J175" s="45"/>
      <c r="K175" s="45"/>
      <c r="L175" s="45"/>
      <c r="M175" s="75">
        <f t="shared" si="14"/>
        <v>1.5360413747264428</v>
      </c>
      <c r="N175" s="75">
        <f t="shared" si="13"/>
        <v>-0.39604137472644285</v>
      </c>
      <c r="O175" s="75"/>
      <c r="T175" s="40"/>
      <c r="U175" s="24"/>
      <c r="V175" s="24"/>
      <c r="W175" s="40"/>
      <c r="AI175" s="77">
        <v>-0.39604137472644285</v>
      </c>
    </row>
    <row r="176" spans="1:35" x14ac:dyDescent="0.3">
      <c r="A176" s="24">
        <v>173</v>
      </c>
      <c r="B176" s="39" t="s">
        <v>201</v>
      </c>
      <c r="C176" s="40">
        <v>1.66</v>
      </c>
      <c r="D176" s="40">
        <v>1.47</v>
      </c>
      <c r="J176" s="45"/>
      <c r="K176" s="45"/>
      <c r="L176" s="45"/>
      <c r="M176" s="75">
        <f t="shared" si="14"/>
        <v>1.619865021977247</v>
      </c>
      <c r="N176" s="75">
        <f t="shared" si="13"/>
        <v>-0.14986502197724705</v>
      </c>
      <c r="O176" s="75"/>
      <c r="T176" s="40"/>
      <c r="U176" s="24"/>
      <c r="V176" s="24"/>
      <c r="W176" s="40"/>
      <c r="AI176" s="77">
        <v>-0.14986502197724705</v>
      </c>
    </row>
    <row r="177" spans="1:35" x14ac:dyDescent="0.3">
      <c r="A177" s="24">
        <v>174</v>
      </c>
      <c r="B177" s="39" t="s">
        <v>202</v>
      </c>
      <c r="C177" s="40">
        <v>1.29</v>
      </c>
      <c r="D177" s="40">
        <v>0.88</v>
      </c>
      <c r="J177" s="45"/>
      <c r="K177" s="45"/>
      <c r="L177" s="45"/>
      <c r="M177" s="75">
        <f t="shared" si="14"/>
        <v>1.4475608581839272</v>
      </c>
      <c r="N177" s="75">
        <f t="shared" si="13"/>
        <v>-0.56756085818392721</v>
      </c>
      <c r="O177" s="75"/>
      <c r="T177" s="40"/>
      <c r="U177" s="24"/>
      <c r="V177" s="24"/>
      <c r="W177" s="40"/>
      <c r="AI177" s="77">
        <v>-0.56756085818392721</v>
      </c>
    </row>
    <row r="178" spans="1:35" x14ac:dyDescent="0.3">
      <c r="A178" s="24">
        <v>175</v>
      </c>
      <c r="B178" s="39" t="s">
        <v>203</v>
      </c>
      <c r="C178" s="40">
        <v>1.89</v>
      </c>
      <c r="D178" s="40">
        <v>1.78</v>
      </c>
      <c r="J178" s="45"/>
      <c r="K178" s="45"/>
      <c r="L178" s="45"/>
      <c r="M178" s="75">
        <f t="shared" si="14"/>
        <v>1.7269730156866079</v>
      </c>
      <c r="N178" s="75">
        <f t="shared" si="13"/>
        <v>5.3026984313392145E-2</v>
      </c>
      <c r="O178" s="75"/>
      <c r="T178" s="40"/>
      <c r="U178" s="24"/>
      <c r="V178" s="24"/>
      <c r="W178" s="40"/>
      <c r="AI178" s="77">
        <v>5.3026984313392145E-2</v>
      </c>
    </row>
    <row r="179" spans="1:35" x14ac:dyDescent="0.3">
      <c r="A179" s="24">
        <v>176</v>
      </c>
      <c r="B179" s="39" t="s">
        <v>204</v>
      </c>
      <c r="C179" s="40">
        <v>1.35</v>
      </c>
      <c r="D179" s="40">
        <v>1.32</v>
      </c>
      <c r="J179" s="45"/>
      <c r="K179" s="45"/>
      <c r="L179" s="45"/>
      <c r="M179" s="75">
        <f t="shared" si="14"/>
        <v>1.4755020739341953</v>
      </c>
      <c r="N179" s="75">
        <f t="shared" si="13"/>
        <v>-0.15550207393419524</v>
      </c>
      <c r="O179" s="75"/>
      <c r="T179" s="40"/>
      <c r="U179" s="24"/>
      <c r="V179" s="24"/>
      <c r="W179" s="40"/>
      <c r="AI179" s="77">
        <v>-0.15550207393419524</v>
      </c>
    </row>
    <row r="180" spans="1:35" x14ac:dyDescent="0.3">
      <c r="A180" s="24">
        <v>177</v>
      </c>
      <c r="B180" s="39" t="s">
        <v>205</v>
      </c>
      <c r="C180" s="40">
        <v>1.1000000000000001</v>
      </c>
      <c r="D180" s="40">
        <v>1.17</v>
      </c>
      <c r="J180" s="45"/>
      <c r="K180" s="45"/>
      <c r="L180" s="45"/>
      <c r="M180" s="75">
        <f t="shared" si="14"/>
        <v>1.3590803416414117</v>
      </c>
      <c r="N180" s="75">
        <f t="shared" si="13"/>
        <v>-0.18908034164141174</v>
      </c>
      <c r="O180" s="75"/>
      <c r="T180" s="40"/>
      <c r="U180" s="24"/>
      <c r="V180" s="24"/>
      <c r="W180" s="40"/>
      <c r="AI180" s="77">
        <v>-0.18908034164141174</v>
      </c>
    </row>
    <row r="181" spans="1:35" x14ac:dyDescent="0.3">
      <c r="A181" s="24">
        <v>178</v>
      </c>
      <c r="B181" s="39" t="s">
        <v>206</v>
      </c>
      <c r="C181" s="40">
        <v>1.1000000000000001</v>
      </c>
      <c r="D181" s="40">
        <v>0.69</v>
      </c>
      <c r="J181" s="45"/>
      <c r="K181" s="45"/>
      <c r="L181" s="45"/>
      <c r="M181" s="75">
        <f t="shared" si="14"/>
        <v>1.3590803416414117</v>
      </c>
      <c r="N181" s="75">
        <f t="shared" si="13"/>
        <v>-0.66908034164141172</v>
      </c>
      <c r="O181" s="75"/>
      <c r="T181" s="40"/>
      <c r="U181" s="24"/>
      <c r="V181" s="24"/>
      <c r="W181" s="40"/>
      <c r="AI181" s="77">
        <v>-0.66908034164141172</v>
      </c>
    </row>
    <row r="182" spans="1:35" x14ac:dyDescent="0.3">
      <c r="A182" s="24">
        <v>179</v>
      </c>
      <c r="B182" s="39" t="s">
        <v>207</v>
      </c>
      <c r="C182" s="40">
        <v>1.41</v>
      </c>
      <c r="D182" s="40">
        <v>1.35</v>
      </c>
      <c r="J182" s="45"/>
      <c r="K182" s="45"/>
      <c r="L182" s="45"/>
      <c r="M182" s="75">
        <f t="shared" si="14"/>
        <v>1.5034432896844634</v>
      </c>
      <c r="N182" s="75">
        <f t="shared" si="13"/>
        <v>-0.1534432896844633</v>
      </c>
      <c r="O182" s="75"/>
      <c r="T182" s="40"/>
      <c r="U182" s="24"/>
      <c r="V182" s="24"/>
      <c r="W182" s="40"/>
      <c r="AI182" s="77">
        <v>-0.1534432896844633</v>
      </c>
    </row>
    <row r="183" spans="1:35" x14ac:dyDescent="0.3">
      <c r="A183" s="24">
        <v>180</v>
      </c>
      <c r="B183" s="39" t="s">
        <v>208</v>
      </c>
      <c r="C183" s="40">
        <v>2.35</v>
      </c>
      <c r="D183" s="40">
        <v>1.1000000000000001</v>
      </c>
      <c r="J183" s="45"/>
      <c r="K183" s="45"/>
      <c r="L183" s="45"/>
      <c r="M183" s="75">
        <f t="shared" si="14"/>
        <v>1.9411890031053298</v>
      </c>
      <c r="N183" s="75">
        <f t="shared" si="13"/>
        <v>-0.84118900310532974</v>
      </c>
      <c r="O183" s="75"/>
      <c r="T183" s="40"/>
      <c r="U183" s="24"/>
      <c r="V183" s="24"/>
      <c r="W183" s="40"/>
      <c r="AI183" s="77">
        <v>-0.84118900310532974</v>
      </c>
    </row>
    <row r="184" spans="1:35" x14ac:dyDescent="0.3">
      <c r="A184" s="24">
        <v>181</v>
      </c>
      <c r="B184" s="39" t="s">
        <v>209</v>
      </c>
      <c r="C184" s="40">
        <v>1.49</v>
      </c>
      <c r="D184" s="40">
        <v>2.2200000000000002</v>
      </c>
      <c r="J184" s="45"/>
      <c r="K184" s="45"/>
      <c r="L184" s="45"/>
      <c r="M184" s="75">
        <f t="shared" si="14"/>
        <v>1.540698244018154</v>
      </c>
      <c r="N184" s="75">
        <f t="shared" si="13"/>
        <v>0.67930175598184617</v>
      </c>
      <c r="O184" s="75"/>
      <c r="T184" s="40"/>
      <c r="U184" s="24"/>
      <c r="V184" s="24"/>
      <c r="W184" s="40"/>
      <c r="AI184" s="77">
        <v>0.67930175598184617</v>
      </c>
    </row>
    <row r="185" spans="1:35" x14ac:dyDescent="0.3">
      <c r="A185" s="24">
        <v>182</v>
      </c>
      <c r="B185" s="39" t="s">
        <v>210</v>
      </c>
      <c r="C185" s="40">
        <v>1.64</v>
      </c>
      <c r="D185" s="40">
        <v>1.48</v>
      </c>
      <c r="J185" s="45"/>
      <c r="K185" s="45"/>
      <c r="L185" s="45"/>
      <c r="M185" s="75">
        <f t="shared" si="14"/>
        <v>1.6105512833938243</v>
      </c>
      <c r="N185" s="75">
        <f t="shared" si="13"/>
        <v>-0.13055128339382427</v>
      </c>
      <c r="O185" s="75"/>
      <c r="T185" s="40"/>
      <c r="U185" s="24"/>
      <c r="V185" s="24"/>
      <c r="W185" s="40"/>
      <c r="AI185" s="77">
        <v>-0.13055128339382427</v>
      </c>
    </row>
    <row r="186" spans="1:35" x14ac:dyDescent="0.3">
      <c r="A186" s="24">
        <v>183</v>
      </c>
      <c r="B186" s="39" t="s">
        <v>211</v>
      </c>
      <c r="C186" s="40">
        <v>1.59</v>
      </c>
      <c r="D186" s="40">
        <v>1.45</v>
      </c>
      <c r="J186" s="45"/>
      <c r="K186" s="45"/>
      <c r="L186" s="45"/>
      <c r="M186" s="75">
        <f t="shared" si="14"/>
        <v>1.5872669369352677</v>
      </c>
      <c r="N186" s="75">
        <f t="shared" si="13"/>
        <v>-0.1372669369352677</v>
      </c>
      <c r="O186" s="75"/>
      <c r="T186" s="40"/>
      <c r="U186" s="24"/>
      <c r="V186" s="24"/>
      <c r="W186" s="40"/>
      <c r="AI186" s="77">
        <v>-0.1372669369352677</v>
      </c>
    </row>
    <row r="187" spans="1:35" x14ac:dyDescent="0.3">
      <c r="A187" s="24">
        <v>184</v>
      </c>
      <c r="B187" s="39" t="s">
        <v>212</v>
      </c>
      <c r="C187" s="40">
        <v>1.52</v>
      </c>
      <c r="D187" s="40">
        <v>1.54</v>
      </c>
      <c r="J187" s="45"/>
      <c r="K187" s="45"/>
      <c r="L187" s="45"/>
      <c r="M187" s="75">
        <f t="shared" si="14"/>
        <v>1.5546688518932881</v>
      </c>
      <c r="N187" s="75">
        <f t="shared" si="13"/>
        <v>-1.4668851893288037E-2</v>
      </c>
      <c r="O187" s="75"/>
      <c r="T187" s="40"/>
      <c r="U187" s="24"/>
      <c r="V187" s="24"/>
      <c r="W187" s="40"/>
      <c r="AI187" s="77">
        <v>-1.4668851893288037E-2</v>
      </c>
    </row>
    <row r="188" spans="1:35" x14ac:dyDescent="0.3">
      <c r="A188" s="24">
        <v>185</v>
      </c>
      <c r="B188" s="39" t="s">
        <v>213</v>
      </c>
      <c r="C188" s="40">
        <v>1.25</v>
      </c>
      <c r="D188" s="40">
        <v>1.93</v>
      </c>
      <c r="J188" s="45"/>
      <c r="K188" s="45"/>
      <c r="L188" s="45"/>
      <c r="M188" s="75">
        <f t="shared" si="14"/>
        <v>1.4289333810170817</v>
      </c>
      <c r="N188" s="75">
        <f t="shared" si="13"/>
        <v>0.50106661898291827</v>
      </c>
      <c r="O188" s="75"/>
      <c r="T188" s="40"/>
      <c r="U188" s="24"/>
      <c r="V188" s="24"/>
      <c r="W188" s="40"/>
      <c r="AI188" s="77">
        <v>0.50106661898291827</v>
      </c>
    </row>
    <row r="189" spans="1:35" x14ac:dyDescent="0.3">
      <c r="A189" s="24">
        <v>186</v>
      </c>
      <c r="B189" s="39" t="s">
        <v>214</v>
      </c>
      <c r="C189" s="40">
        <v>1.64</v>
      </c>
      <c r="D189" s="40">
        <v>1.48</v>
      </c>
      <c r="J189" s="45"/>
      <c r="K189" s="45"/>
      <c r="L189" s="45"/>
      <c r="M189" s="75">
        <f t="shared" si="14"/>
        <v>1.6105512833938243</v>
      </c>
      <c r="N189" s="75">
        <f t="shared" si="13"/>
        <v>-0.13055128339382427</v>
      </c>
      <c r="O189" s="75"/>
      <c r="T189" s="40"/>
      <c r="U189" s="24"/>
      <c r="V189" s="24"/>
      <c r="W189" s="40"/>
      <c r="AI189" s="77">
        <v>-0.13055128339382427</v>
      </c>
    </row>
    <row r="190" spans="1:35" x14ac:dyDescent="0.3">
      <c r="A190" s="24">
        <v>187</v>
      </c>
      <c r="B190" s="39" t="s">
        <v>215</v>
      </c>
      <c r="C190" s="40">
        <v>1</v>
      </c>
      <c r="D190" s="40">
        <v>1.1200000000000001</v>
      </c>
      <c r="J190" s="45"/>
      <c r="K190" s="45"/>
      <c r="L190" s="45"/>
      <c r="M190" s="75">
        <f t="shared" si="14"/>
        <v>1.312511648724298</v>
      </c>
      <c r="N190" s="75">
        <f t="shared" si="13"/>
        <v>-0.19251164872429793</v>
      </c>
      <c r="O190" s="75"/>
      <c r="T190" s="40"/>
      <c r="U190" s="24"/>
      <c r="V190" s="24"/>
      <c r="W190" s="40"/>
      <c r="AI190" s="77">
        <v>-0.19251164872429793</v>
      </c>
    </row>
    <row r="191" spans="1:35" x14ac:dyDescent="0.3">
      <c r="A191" s="24">
        <v>188</v>
      </c>
      <c r="B191" s="39" t="s">
        <v>216</v>
      </c>
      <c r="C191" s="40">
        <v>0.8</v>
      </c>
      <c r="D191" s="40">
        <v>1.01</v>
      </c>
      <c r="J191" s="45"/>
      <c r="K191" s="45"/>
      <c r="L191" s="45"/>
      <c r="M191" s="75">
        <f t="shared" si="14"/>
        <v>1.2193742628900712</v>
      </c>
      <c r="N191" s="75">
        <f t="shared" si="13"/>
        <v>-0.20937426289007122</v>
      </c>
      <c r="O191" s="75"/>
      <c r="T191" s="40"/>
      <c r="U191" s="24"/>
      <c r="V191" s="24"/>
      <c r="W191" s="40"/>
      <c r="AI191" s="77">
        <v>-0.20937426289007122</v>
      </c>
    </row>
    <row r="192" spans="1:35" x14ac:dyDescent="0.3">
      <c r="A192" s="24">
        <v>189</v>
      </c>
      <c r="B192" s="39" t="s">
        <v>217</v>
      </c>
      <c r="C192" s="40">
        <v>0.55000000000000004</v>
      </c>
      <c r="D192" s="40">
        <v>1.62</v>
      </c>
      <c r="J192" s="45"/>
      <c r="K192" s="45"/>
      <c r="L192" s="45"/>
      <c r="M192" s="75">
        <f t="shared" si="14"/>
        <v>1.1029525305972876</v>
      </c>
      <c r="N192" s="75">
        <f t="shared" si="13"/>
        <v>0.51704746940271251</v>
      </c>
      <c r="O192" s="75"/>
      <c r="T192" s="40"/>
      <c r="U192" s="24"/>
      <c r="V192" s="24"/>
      <c r="W192" s="40"/>
      <c r="AI192" s="77">
        <v>0.51704746940271251</v>
      </c>
    </row>
    <row r="193" spans="1:35" x14ac:dyDescent="0.3">
      <c r="A193" s="24">
        <v>190</v>
      </c>
      <c r="B193" s="39" t="s">
        <v>218</v>
      </c>
      <c r="C193" s="40">
        <v>1.39</v>
      </c>
      <c r="D193" s="40">
        <v>1.28</v>
      </c>
      <c r="J193" s="45"/>
      <c r="K193" s="45"/>
      <c r="L193" s="45"/>
      <c r="M193" s="75">
        <f t="shared" si="14"/>
        <v>1.4941295511010406</v>
      </c>
      <c r="N193" s="75">
        <f t="shared" si="13"/>
        <v>-0.21412955110104059</v>
      </c>
      <c r="O193" s="75"/>
      <c r="T193" s="40"/>
      <c r="U193" s="24"/>
      <c r="V193" s="24"/>
      <c r="W193" s="40"/>
      <c r="AI193" s="77">
        <v>-0.21412955110104059</v>
      </c>
    </row>
    <row r="194" spans="1:35" x14ac:dyDescent="0.3">
      <c r="A194" s="24">
        <v>191</v>
      </c>
      <c r="B194" s="39" t="s">
        <v>219</v>
      </c>
      <c r="C194" s="40">
        <v>0.82</v>
      </c>
      <c r="D194" s="40">
        <v>1.02</v>
      </c>
      <c r="J194" s="45"/>
      <c r="K194" s="45"/>
      <c r="L194" s="45"/>
      <c r="M194" s="75">
        <f t="shared" si="14"/>
        <v>1.228688001473494</v>
      </c>
      <c r="N194" s="75">
        <f t="shared" si="13"/>
        <v>-0.20868800147349398</v>
      </c>
      <c r="O194" s="75"/>
      <c r="T194" s="40"/>
      <c r="U194" s="24"/>
      <c r="V194" s="24"/>
      <c r="W194" s="40"/>
      <c r="AI194" s="77">
        <v>-0.20868800147349398</v>
      </c>
    </row>
    <row r="195" spans="1:35" x14ac:dyDescent="0.3">
      <c r="A195" s="24">
        <v>192</v>
      </c>
      <c r="B195" s="39" t="s">
        <v>220</v>
      </c>
      <c r="C195" s="40">
        <v>0.93</v>
      </c>
      <c r="D195" s="40">
        <v>1.08</v>
      </c>
      <c r="J195" s="45"/>
      <c r="K195" s="45"/>
      <c r="L195" s="45"/>
      <c r="M195" s="75">
        <f t="shared" si="14"/>
        <v>1.2799135636823187</v>
      </c>
      <c r="N195" s="75">
        <f t="shared" si="13"/>
        <v>-0.19991356368231861</v>
      </c>
      <c r="O195" s="75"/>
      <c r="T195" s="40"/>
      <c r="U195" s="24"/>
      <c r="V195" s="24"/>
      <c r="W195" s="40"/>
      <c r="AI195" s="77">
        <v>-0.19991356368231861</v>
      </c>
    </row>
    <row r="196" spans="1:35" x14ac:dyDescent="0.3">
      <c r="A196" s="24">
        <v>193</v>
      </c>
      <c r="B196" s="39" t="s">
        <v>221</v>
      </c>
      <c r="C196" s="40">
        <v>1.08</v>
      </c>
      <c r="D196" s="40">
        <v>1.1599999999999999</v>
      </c>
      <c r="J196" s="45"/>
      <c r="K196" s="45"/>
      <c r="L196" s="45"/>
      <c r="M196" s="75">
        <f t="shared" si="14"/>
        <v>1.3497666030579889</v>
      </c>
      <c r="N196" s="75">
        <f t="shared" ref="N196:N259" si="15">D196-M196</f>
        <v>-0.18976660305798898</v>
      </c>
      <c r="O196" s="75"/>
      <c r="T196" s="40"/>
      <c r="U196" s="24"/>
      <c r="V196" s="24"/>
      <c r="W196" s="40"/>
      <c r="AI196" s="77">
        <v>-0.18976660305798898</v>
      </c>
    </row>
    <row r="197" spans="1:35" x14ac:dyDescent="0.3">
      <c r="A197" s="24">
        <v>194</v>
      </c>
      <c r="B197" s="39" t="s">
        <v>222</v>
      </c>
      <c r="C197" s="40">
        <v>0.99</v>
      </c>
      <c r="D197" s="40">
        <v>0.59</v>
      </c>
      <c r="J197" s="45"/>
      <c r="K197" s="45"/>
      <c r="L197" s="45"/>
      <c r="M197" s="75">
        <f t="shared" ref="M197:M260" si="16">($G$3*C197)+$G$4</f>
        <v>1.3078547794325868</v>
      </c>
      <c r="N197" s="75">
        <f t="shared" si="15"/>
        <v>-0.7178547794325868</v>
      </c>
      <c r="O197" s="75"/>
      <c r="T197" s="40"/>
      <c r="U197" s="24"/>
      <c r="V197" s="24"/>
      <c r="W197" s="40"/>
      <c r="AI197" s="77">
        <v>-0.7178547794325868</v>
      </c>
    </row>
    <row r="198" spans="1:35" x14ac:dyDescent="0.3">
      <c r="A198" s="24">
        <v>195</v>
      </c>
      <c r="B198" s="39" t="s">
        <v>223</v>
      </c>
      <c r="C198" s="40">
        <v>0.64</v>
      </c>
      <c r="D198" s="40">
        <v>1.55</v>
      </c>
      <c r="J198" s="45"/>
      <c r="K198" s="45"/>
      <c r="L198" s="45"/>
      <c r="M198" s="75">
        <f t="shared" si="16"/>
        <v>1.1448643542226897</v>
      </c>
      <c r="N198" s="75">
        <f t="shared" si="15"/>
        <v>0.40513564577731032</v>
      </c>
      <c r="O198" s="75"/>
      <c r="T198" s="40"/>
      <c r="U198" s="24"/>
      <c r="V198" s="24"/>
      <c r="W198" s="40"/>
      <c r="AI198" s="77">
        <v>0.40513564577731032</v>
      </c>
    </row>
    <row r="199" spans="1:35" x14ac:dyDescent="0.3">
      <c r="A199" s="24">
        <v>196</v>
      </c>
      <c r="B199" s="39" t="s">
        <v>225</v>
      </c>
      <c r="C199" s="40">
        <v>1.82</v>
      </c>
      <c r="D199" s="40">
        <v>0.53</v>
      </c>
      <c r="J199" s="45"/>
      <c r="K199" s="45"/>
      <c r="L199" s="45"/>
      <c r="M199" s="75">
        <f t="shared" si="16"/>
        <v>1.6943749306446285</v>
      </c>
      <c r="N199" s="75">
        <f t="shared" si="15"/>
        <v>-1.1643749306446285</v>
      </c>
      <c r="O199" s="75"/>
      <c r="T199" s="40"/>
      <c r="U199" s="24"/>
      <c r="V199" s="24"/>
      <c r="W199" s="40"/>
      <c r="AI199" s="77">
        <v>-1.1643749306446285</v>
      </c>
    </row>
    <row r="200" spans="1:35" x14ac:dyDescent="0.3">
      <c r="A200" s="24">
        <v>197</v>
      </c>
      <c r="B200" s="39" t="s">
        <v>226</v>
      </c>
      <c r="C200" s="40">
        <v>2.2400000000000002</v>
      </c>
      <c r="D200" s="40">
        <v>1.82</v>
      </c>
      <c r="J200" s="45"/>
      <c r="K200" s="45"/>
      <c r="L200" s="45"/>
      <c r="M200" s="75">
        <f t="shared" si="16"/>
        <v>1.8899634408965049</v>
      </c>
      <c r="N200" s="75">
        <f t="shared" si="15"/>
        <v>-6.9963440896504858E-2</v>
      </c>
      <c r="O200" s="75"/>
      <c r="T200" s="40"/>
      <c r="U200" s="24"/>
      <c r="V200" s="24"/>
      <c r="W200" s="40"/>
      <c r="AI200" s="77">
        <v>-6.9963440896504858E-2</v>
      </c>
    </row>
    <row r="201" spans="1:35" x14ac:dyDescent="0.3">
      <c r="A201" s="24">
        <v>198</v>
      </c>
      <c r="B201" s="39" t="s">
        <v>227</v>
      </c>
      <c r="C201" s="40">
        <v>1.85</v>
      </c>
      <c r="D201" s="40">
        <v>1.51</v>
      </c>
      <c r="J201" s="45"/>
      <c r="K201" s="45"/>
      <c r="L201" s="45"/>
      <c r="M201" s="75">
        <f t="shared" si="16"/>
        <v>1.7083455385197626</v>
      </c>
      <c r="N201" s="75">
        <f t="shared" si="15"/>
        <v>-0.19834553851976255</v>
      </c>
      <c r="O201" s="75"/>
      <c r="T201" s="40"/>
      <c r="U201" s="24"/>
      <c r="V201" s="24"/>
      <c r="W201" s="40"/>
      <c r="AI201" s="77">
        <v>-0.19834553851976255</v>
      </c>
    </row>
    <row r="202" spans="1:35" x14ac:dyDescent="0.3">
      <c r="A202" s="24">
        <v>199</v>
      </c>
      <c r="B202" s="39" t="s">
        <v>229</v>
      </c>
      <c r="C202" s="40">
        <v>1.01</v>
      </c>
      <c r="D202" s="40">
        <v>2.64</v>
      </c>
      <c r="J202" s="45"/>
      <c r="K202" s="45"/>
      <c r="L202" s="45"/>
      <c r="M202" s="75">
        <f t="shared" si="16"/>
        <v>1.3171685180160095</v>
      </c>
      <c r="N202" s="75">
        <f t="shared" si="15"/>
        <v>1.3228314819839906</v>
      </c>
      <c r="O202" s="75"/>
      <c r="T202" s="40"/>
      <c r="U202" s="24"/>
      <c r="V202" s="24"/>
      <c r="W202" s="40"/>
      <c r="AI202" s="77">
        <v>1.3228314819839906</v>
      </c>
    </row>
    <row r="203" spans="1:35" x14ac:dyDescent="0.3">
      <c r="A203" s="24">
        <v>200</v>
      </c>
      <c r="B203" s="39" t="s">
        <v>230</v>
      </c>
      <c r="C203" s="40">
        <v>2.08</v>
      </c>
      <c r="D203" s="40">
        <v>1.73</v>
      </c>
      <c r="J203" s="45"/>
      <c r="K203" s="45"/>
      <c r="L203" s="45"/>
      <c r="M203" s="75">
        <f t="shared" si="16"/>
        <v>1.8154535322291234</v>
      </c>
      <c r="N203" s="75">
        <f t="shared" si="15"/>
        <v>-8.5453532229123441E-2</v>
      </c>
      <c r="O203" s="75"/>
      <c r="T203" s="40"/>
      <c r="U203" s="24"/>
      <c r="V203" s="24"/>
      <c r="W203" s="40"/>
      <c r="AI203" s="77">
        <v>-8.5453532229123441E-2</v>
      </c>
    </row>
    <row r="204" spans="1:35" x14ac:dyDescent="0.3">
      <c r="A204" s="24">
        <v>201</v>
      </c>
      <c r="B204" s="39" t="s">
        <v>231</v>
      </c>
      <c r="C204" s="40">
        <v>0.95</v>
      </c>
      <c r="D204" s="40">
        <v>1.6</v>
      </c>
      <c r="J204" s="45"/>
      <c r="K204" s="45"/>
      <c r="L204" s="45"/>
      <c r="M204" s="75">
        <f t="shared" si="16"/>
        <v>1.2892273022657414</v>
      </c>
      <c r="N204" s="75">
        <f t="shared" si="15"/>
        <v>0.31077269773425864</v>
      </c>
      <c r="O204" s="75"/>
      <c r="T204" s="40"/>
      <c r="U204" s="24"/>
      <c r="V204" s="24"/>
      <c r="W204" s="40"/>
      <c r="AI204" s="77">
        <v>0.31077269773425864</v>
      </c>
    </row>
    <row r="205" spans="1:35" x14ac:dyDescent="0.3">
      <c r="A205" s="24">
        <v>202</v>
      </c>
      <c r="B205" s="39" t="s">
        <v>232</v>
      </c>
      <c r="C205" s="40">
        <v>0.88</v>
      </c>
      <c r="D205" s="40">
        <v>1.65</v>
      </c>
      <c r="J205" s="45"/>
      <c r="K205" s="45"/>
      <c r="L205" s="45"/>
      <c r="M205" s="75">
        <f t="shared" si="16"/>
        <v>1.2566292172237621</v>
      </c>
      <c r="N205" s="75">
        <f t="shared" si="15"/>
        <v>0.39337078277623783</v>
      </c>
      <c r="O205" s="75"/>
      <c r="T205" s="40"/>
      <c r="U205" s="24"/>
      <c r="V205" s="24"/>
      <c r="W205" s="40"/>
      <c r="AI205" s="77">
        <v>0.39337078277623783</v>
      </c>
    </row>
    <row r="206" spans="1:35" x14ac:dyDescent="0.3">
      <c r="A206" s="24">
        <v>203</v>
      </c>
      <c r="B206" s="39" t="s">
        <v>233</v>
      </c>
      <c r="C206" s="40">
        <v>2.82</v>
      </c>
      <c r="D206" s="40">
        <v>2.16</v>
      </c>
      <c r="J206" s="45"/>
      <c r="K206" s="45"/>
      <c r="L206" s="45"/>
      <c r="M206" s="75">
        <f t="shared" si="16"/>
        <v>2.1600618598157628</v>
      </c>
      <c r="N206" s="75">
        <f t="shared" si="15"/>
        <v>-6.1859815762677073E-5</v>
      </c>
      <c r="O206" s="75"/>
      <c r="T206" s="40"/>
      <c r="U206" s="24"/>
      <c r="V206" s="24"/>
      <c r="W206" s="40"/>
      <c r="AI206" s="77">
        <v>-6.1859815762677073E-5</v>
      </c>
    </row>
    <row r="207" spans="1:35" x14ac:dyDescent="0.3">
      <c r="A207" s="24">
        <v>204</v>
      </c>
      <c r="B207" s="39" t="s">
        <v>234</v>
      </c>
      <c r="C207" s="40">
        <v>1.58</v>
      </c>
      <c r="D207" s="40">
        <v>1.26</v>
      </c>
      <c r="J207" s="45"/>
      <c r="K207" s="45"/>
      <c r="L207" s="45"/>
      <c r="M207" s="75">
        <f t="shared" si="16"/>
        <v>1.5826100676435562</v>
      </c>
      <c r="N207" s="75">
        <f t="shared" si="15"/>
        <v>-0.32261006764355615</v>
      </c>
      <c r="O207" s="75"/>
      <c r="T207" s="40"/>
      <c r="U207" s="24"/>
      <c r="V207" s="24"/>
      <c r="W207" s="40"/>
      <c r="AI207" s="77">
        <v>-0.32261006764355615</v>
      </c>
    </row>
    <row r="208" spans="1:35" x14ac:dyDescent="0.3">
      <c r="A208" s="24">
        <v>205</v>
      </c>
      <c r="B208" s="39" t="s">
        <v>235</v>
      </c>
      <c r="C208" s="40">
        <v>1.1200000000000001</v>
      </c>
      <c r="D208" s="40">
        <v>1.32</v>
      </c>
      <c r="J208" s="45"/>
      <c r="K208" s="45"/>
      <c r="L208" s="45"/>
      <c r="M208" s="75">
        <f t="shared" si="16"/>
        <v>1.3683940802248342</v>
      </c>
      <c r="N208" s="75">
        <f t="shared" si="15"/>
        <v>-4.8394080224834157E-2</v>
      </c>
      <c r="O208" s="75"/>
      <c r="T208" s="40"/>
      <c r="U208" s="24"/>
      <c r="V208" s="24"/>
      <c r="W208" s="40"/>
      <c r="AI208" s="77">
        <v>-4.8394080224834157E-2</v>
      </c>
    </row>
    <row r="209" spans="1:35" x14ac:dyDescent="0.3">
      <c r="A209" s="24">
        <v>206</v>
      </c>
      <c r="B209" s="39" t="s">
        <v>236</v>
      </c>
      <c r="C209" s="40">
        <v>1.43</v>
      </c>
      <c r="D209" s="40">
        <v>1.26</v>
      </c>
      <c r="J209" s="45"/>
      <c r="K209" s="45"/>
      <c r="L209" s="45"/>
      <c r="M209" s="75">
        <f t="shared" si="16"/>
        <v>1.5127570282678859</v>
      </c>
      <c r="N209" s="75">
        <f t="shared" si="15"/>
        <v>-0.25275702826788593</v>
      </c>
      <c r="O209" s="75"/>
      <c r="T209" s="40"/>
      <c r="U209" s="24"/>
      <c r="V209" s="24"/>
      <c r="W209" s="40"/>
      <c r="AI209" s="77">
        <v>-0.25275702826788593</v>
      </c>
    </row>
    <row r="210" spans="1:35" x14ac:dyDescent="0.3">
      <c r="A210" s="24">
        <v>207</v>
      </c>
      <c r="B210" s="39" t="s">
        <v>237</v>
      </c>
      <c r="C210" s="40">
        <v>1.27</v>
      </c>
      <c r="D210" s="40">
        <v>0.35</v>
      </c>
      <c r="J210" s="45"/>
      <c r="K210" s="45"/>
      <c r="L210" s="45"/>
      <c r="M210" s="75">
        <f t="shared" si="16"/>
        <v>1.4382471196005044</v>
      </c>
      <c r="N210" s="75">
        <f t="shared" si="15"/>
        <v>-1.0882471196005046</v>
      </c>
      <c r="O210" s="75"/>
      <c r="T210" s="40"/>
      <c r="U210" s="24"/>
      <c r="V210" s="24"/>
      <c r="W210" s="40"/>
      <c r="AI210" s="77">
        <v>-1.0882471196005046</v>
      </c>
    </row>
    <row r="211" spans="1:35" x14ac:dyDescent="0.3">
      <c r="A211" s="24">
        <v>208</v>
      </c>
      <c r="B211" s="39" t="s">
        <v>238</v>
      </c>
      <c r="C211" s="40">
        <v>0.5</v>
      </c>
      <c r="D211" s="40">
        <v>0.39</v>
      </c>
      <c r="J211" s="45"/>
      <c r="K211" s="45"/>
      <c r="L211" s="45"/>
      <c r="M211" s="75">
        <f t="shared" si="16"/>
        <v>1.0796681841387308</v>
      </c>
      <c r="N211" s="75">
        <f t="shared" si="15"/>
        <v>-0.68966818413873077</v>
      </c>
      <c r="O211" s="75"/>
      <c r="T211" s="40"/>
      <c r="U211" s="24"/>
      <c r="V211" s="24"/>
      <c r="W211" s="40"/>
      <c r="AI211" s="77">
        <v>-0.68966818413873077</v>
      </c>
    </row>
    <row r="212" spans="1:35" x14ac:dyDescent="0.3">
      <c r="A212" s="24">
        <v>209</v>
      </c>
      <c r="B212" s="39" t="s">
        <v>239</v>
      </c>
      <c r="C212" s="40">
        <v>1.01</v>
      </c>
      <c r="D212" s="40">
        <v>1.1200000000000001</v>
      </c>
      <c r="J212" s="45"/>
      <c r="K212" s="45"/>
      <c r="L212" s="45"/>
      <c r="M212" s="75">
        <f t="shared" si="16"/>
        <v>1.3171685180160095</v>
      </c>
      <c r="N212" s="75">
        <f t="shared" si="15"/>
        <v>-0.19716851801600943</v>
      </c>
      <c r="O212" s="75"/>
      <c r="T212" s="40"/>
      <c r="U212" s="24"/>
      <c r="V212" s="24"/>
      <c r="W212" s="40"/>
      <c r="AI212" s="77">
        <v>-0.19716851801600943</v>
      </c>
    </row>
    <row r="213" spans="1:35" x14ac:dyDescent="0.3">
      <c r="A213" s="24">
        <v>210</v>
      </c>
      <c r="B213" s="39" t="s">
        <v>240</v>
      </c>
      <c r="C213" s="40">
        <v>1.46</v>
      </c>
      <c r="D213" s="40">
        <v>4.5</v>
      </c>
      <c r="J213" s="45"/>
      <c r="K213" s="45"/>
      <c r="L213" s="45"/>
      <c r="M213" s="75">
        <f t="shared" si="16"/>
        <v>1.52672763614302</v>
      </c>
      <c r="N213" s="75">
        <f t="shared" si="15"/>
        <v>2.9732723638569798</v>
      </c>
      <c r="O213" s="75"/>
      <c r="T213" s="40"/>
      <c r="U213" s="24"/>
      <c r="V213" s="24"/>
      <c r="W213" s="40"/>
      <c r="AI213" s="77">
        <v>2.9732723638569798</v>
      </c>
    </row>
    <row r="214" spans="1:35" x14ac:dyDescent="0.3">
      <c r="A214" s="24">
        <v>211</v>
      </c>
      <c r="B214" s="39" t="s">
        <v>241</v>
      </c>
      <c r="C214" s="40">
        <v>0.54</v>
      </c>
      <c r="D214" s="40">
        <v>0.86</v>
      </c>
      <c r="J214" s="45"/>
      <c r="K214" s="45"/>
      <c r="L214" s="45"/>
      <c r="M214" s="75">
        <f t="shared" si="16"/>
        <v>1.0982956613055763</v>
      </c>
      <c r="N214" s="75">
        <f t="shared" si="15"/>
        <v>-0.23829566130557633</v>
      </c>
      <c r="O214" s="75"/>
      <c r="T214" s="40"/>
      <c r="U214" s="24"/>
      <c r="V214" s="24"/>
      <c r="W214" s="40"/>
      <c r="AI214" s="77">
        <v>-0.23829566130557633</v>
      </c>
    </row>
    <row r="215" spans="1:35" x14ac:dyDescent="0.3">
      <c r="A215" s="24">
        <v>212</v>
      </c>
      <c r="B215" s="39" t="s">
        <v>242</v>
      </c>
      <c r="C215" s="40">
        <v>3.21</v>
      </c>
      <c r="D215" s="40">
        <v>2.0699999999999998</v>
      </c>
      <c r="J215" s="45"/>
      <c r="K215" s="45"/>
      <c r="L215" s="45"/>
      <c r="M215" s="75">
        <f t="shared" si="16"/>
        <v>2.3416797621925056</v>
      </c>
      <c r="N215" s="75">
        <f t="shared" si="15"/>
        <v>-0.27167976219250578</v>
      </c>
      <c r="O215" s="75"/>
      <c r="T215" s="40"/>
      <c r="U215" s="24"/>
      <c r="V215" s="24"/>
      <c r="W215" s="40"/>
      <c r="AI215" s="77">
        <v>-0.27167976219250578</v>
      </c>
    </row>
    <row r="216" spans="1:35" x14ac:dyDescent="0.3">
      <c r="A216" s="24">
        <v>213</v>
      </c>
      <c r="B216" s="39" t="s">
        <v>243</v>
      </c>
      <c r="C216" s="40">
        <v>0.71</v>
      </c>
      <c r="D216" s="40">
        <v>2.0099999999999998</v>
      </c>
      <c r="J216" s="45"/>
      <c r="K216" s="45"/>
      <c r="L216" s="45"/>
      <c r="M216" s="75">
        <f t="shared" si="16"/>
        <v>1.1774624392646691</v>
      </c>
      <c r="N216" s="75">
        <f t="shared" si="15"/>
        <v>0.8325375607353307</v>
      </c>
      <c r="O216" s="75"/>
      <c r="T216" s="40"/>
      <c r="U216" s="24"/>
      <c r="V216" s="24"/>
      <c r="W216" s="40"/>
      <c r="AI216" s="77">
        <v>0.8325375607353307</v>
      </c>
    </row>
    <row r="217" spans="1:35" x14ac:dyDescent="0.3">
      <c r="A217" s="24">
        <v>214</v>
      </c>
      <c r="B217" s="39" t="s">
        <v>244</v>
      </c>
      <c r="C217" s="40">
        <v>1.83</v>
      </c>
      <c r="D217" s="40">
        <v>1.59</v>
      </c>
      <c r="J217" s="45"/>
      <c r="K217" s="45"/>
      <c r="L217" s="45"/>
      <c r="M217" s="75">
        <f t="shared" si="16"/>
        <v>1.6990317999363398</v>
      </c>
      <c r="N217" s="75">
        <f t="shared" si="15"/>
        <v>-0.10903179993633971</v>
      </c>
      <c r="O217" s="75"/>
      <c r="T217" s="40"/>
      <c r="U217" s="24"/>
      <c r="V217" s="24"/>
      <c r="W217" s="40"/>
      <c r="AI217" s="77">
        <v>-0.10903179993633971</v>
      </c>
    </row>
    <row r="218" spans="1:35" x14ac:dyDescent="0.3">
      <c r="A218" s="24">
        <v>215</v>
      </c>
      <c r="B218" s="39" t="s">
        <v>245</v>
      </c>
      <c r="C218" s="40">
        <v>0.98</v>
      </c>
      <c r="D218" s="40">
        <v>1.1100000000000001</v>
      </c>
      <c r="J218" s="45"/>
      <c r="K218" s="45"/>
      <c r="L218" s="45"/>
      <c r="M218" s="75">
        <f t="shared" si="16"/>
        <v>1.3031979101408755</v>
      </c>
      <c r="N218" s="75">
        <f t="shared" si="15"/>
        <v>-0.1931979101408754</v>
      </c>
      <c r="O218" s="75"/>
      <c r="T218" s="40"/>
      <c r="U218" s="24"/>
      <c r="V218" s="24"/>
      <c r="W218" s="40"/>
      <c r="AI218" s="77">
        <v>-0.1931979101408754</v>
      </c>
    </row>
    <row r="219" spans="1:35" x14ac:dyDescent="0.3">
      <c r="A219" s="24">
        <v>216</v>
      </c>
      <c r="B219" s="39" t="s">
        <v>247</v>
      </c>
      <c r="C219" s="40">
        <v>1.34</v>
      </c>
      <c r="D219" s="40">
        <v>2.1800000000000002</v>
      </c>
      <c r="J219" s="45"/>
      <c r="K219" s="45"/>
      <c r="L219" s="45"/>
      <c r="M219" s="75">
        <f t="shared" si="16"/>
        <v>1.470845204642484</v>
      </c>
      <c r="N219" s="75">
        <f t="shared" si="15"/>
        <v>0.70915479535751613</v>
      </c>
      <c r="O219" s="75"/>
      <c r="T219" s="40"/>
      <c r="U219" s="24"/>
      <c r="V219" s="24"/>
      <c r="W219" s="40"/>
      <c r="AI219" s="77">
        <v>0.70915479535751613</v>
      </c>
    </row>
    <row r="220" spans="1:35" x14ac:dyDescent="0.3">
      <c r="A220" s="24">
        <v>217</v>
      </c>
      <c r="B220" s="39" t="s">
        <v>248</v>
      </c>
      <c r="C220" s="40">
        <v>5.45</v>
      </c>
      <c r="D220" s="40">
        <v>3.64</v>
      </c>
      <c r="J220" s="45"/>
      <c r="K220" s="45"/>
      <c r="L220" s="45"/>
      <c r="M220" s="75">
        <f t="shared" si="16"/>
        <v>3.3848184835358466</v>
      </c>
      <c r="N220" s="75">
        <f t="shared" si="15"/>
        <v>0.25518151646415355</v>
      </c>
      <c r="O220" s="75"/>
      <c r="T220" s="40"/>
      <c r="U220" s="24"/>
      <c r="V220" s="24"/>
      <c r="W220" s="40"/>
      <c r="AI220" s="77">
        <v>0.25518151646415355</v>
      </c>
    </row>
    <row r="221" spans="1:35" x14ac:dyDescent="0.3">
      <c r="A221" s="24">
        <v>218</v>
      </c>
      <c r="B221" s="39" t="s">
        <v>249</v>
      </c>
      <c r="C221" s="40">
        <v>0.78</v>
      </c>
      <c r="D221" s="40">
        <v>1.41</v>
      </c>
      <c r="J221" s="45"/>
      <c r="K221" s="45"/>
      <c r="L221" s="45"/>
      <c r="M221" s="75">
        <f t="shared" si="16"/>
        <v>1.2100605243066487</v>
      </c>
      <c r="N221" s="75">
        <f t="shared" si="15"/>
        <v>0.19993947569335124</v>
      </c>
      <c r="O221" s="75"/>
      <c r="T221" s="40"/>
      <c r="U221" s="24"/>
      <c r="V221" s="24"/>
      <c r="W221" s="40"/>
      <c r="AI221" s="77">
        <v>0.19993947569335124</v>
      </c>
    </row>
    <row r="222" spans="1:35" x14ac:dyDescent="0.3">
      <c r="A222" s="24">
        <v>219</v>
      </c>
      <c r="B222" s="39" t="s">
        <v>250</v>
      </c>
      <c r="C222" s="40">
        <v>1.56</v>
      </c>
      <c r="D222" s="40">
        <v>1.44</v>
      </c>
      <c r="J222" s="45"/>
      <c r="K222" s="45"/>
      <c r="L222" s="45"/>
      <c r="M222" s="75">
        <f t="shared" si="16"/>
        <v>1.5732963290601334</v>
      </c>
      <c r="N222" s="75">
        <f t="shared" si="15"/>
        <v>-0.13329632906013344</v>
      </c>
      <c r="O222" s="75"/>
      <c r="T222" s="40"/>
      <c r="U222" s="24"/>
      <c r="V222" s="24"/>
      <c r="W222" s="40"/>
      <c r="AI222" s="77">
        <v>-0.13329632906013344</v>
      </c>
    </row>
    <row r="223" spans="1:35" x14ac:dyDescent="0.3">
      <c r="A223" s="24">
        <v>220</v>
      </c>
      <c r="B223" s="39" t="s">
        <v>251</v>
      </c>
      <c r="C223" s="40">
        <v>1.29</v>
      </c>
      <c r="D223" s="40">
        <v>1.28</v>
      </c>
      <c r="J223" s="45"/>
      <c r="K223" s="45"/>
      <c r="L223" s="45"/>
      <c r="M223" s="75">
        <f t="shared" si="16"/>
        <v>1.4475608581839272</v>
      </c>
      <c r="N223" s="75">
        <f t="shared" si="15"/>
        <v>-0.16756085818392719</v>
      </c>
      <c r="O223" s="75"/>
      <c r="T223" s="40"/>
      <c r="U223" s="24"/>
      <c r="V223" s="24"/>
      <c r="W223" s="40"/>
      <c r="AI223" s="77">
        <v>-0.16756085818392719</v>
      </c>
    </row>
    <row r="224" spans="1:35" x14ac:dyDescent="0.3">
      <c r="A224" s="24">
        <v>221</v>
      </c>
      <c r="B224" s="39" t="s">
        <v>253</v>
      </c>
      <c r="C224" s="40">
        <v>2.04</v>
      </c>
      <c r="D224" s="40">
        <v>1.71</v>
      </c>
      <c r="J224" s="45"/>
      <c r="K224" s="45"/>
      <c r="L224" s="45"/>
      <c r="M224" s="75">
        <f t="shared" si="16"/>
        <v>1.7968260550622781</v>
      </c>
      <c r="N224" s="75">
        <f t="shared" si="15"/>
        <v>-8.682605506227814E-2</v>
      </c>
      <c r="O224" s="75"/>
      <c r="T224" s="40"/>
      <c r="U224" s="24"/>
      <c r="V224" s="24"/>
      <c r="W224" s="40"/>
      <c r="AI224" s="77">
        <v>-8.682605506227814E-2</v>
      </c>
    </row>
    <row r="225" spans="1:35" x14ac:dyDescent="0.3">
      <c r="A225" s="24">
        <v>222</v>
      </c>
      <c r="B225" s="39" t="s">
        <v>254</v>
      </c>
      <c r="C225" s="40">
        <v>0.95</v>
      </c>
      <c r="D225" s="40">
        <v>1.61</v>
      </c>
      <c r="J225" s="45"/>
      <c r="K225" s="45"/>
      <c r="L225" s="45"/>
      <c r="M225" s="75">
        <f t="shared" si="16"/>
        <v>1.2892273022657414</v>
      </c>
      <c r="N225" s="75">
        <f t="shared" si="15"/>
        <v>0.32077269773425865</v>
      </c>
      <c r="O225" s="75"/>
      <c r="T225" s="40"/>
      <c r="U225" s="24"/>
      <c r="V225" s="24"/>
      <c r="W225" s="40"/>
      <c r="AI225" s="77">
        <v>0.32077269773425865</v>
      </c>
    </row>
    <row r="226" spans="1:35" x14ac:dyDescent="0.3">
      <c r="A226" s="24">
        <v>223</v>
      </c>
      <c r="B226" s="39" t="s">
        <v>255</v>
      </c>
      <c r="C226" s="40">
        <v>2.25</v>
      </c>
      <c r="D226" s="40">
        <v>2.39</v>
      </c>
      <c r="J226" s="45"/>
      <c r="K226" s="45"/>
      <c r="L226" s="45"/>
      <c r="M226" s="75">
        <f t="shared" si="16"/>
        <v>1.8946203101882162</v>
      </c>
      <c r="N226" s="75">
        <f t="shared" si="15"/>
        <v>0.49537968981178393</v>
      </c>
      <c r="O226" s="75"/>
      <c r="T226" s="40"/>
      <c r="U226" s="24"/>
      <c r="V226" s="24"/>
      <c r="W226" s="40"/>
      <c r="AI226" s="77">
        <v>0.49537968981178393</v>
      </c>
    </row>
    <row r="227" spans="1:35" x14ac:dyDescent="0.3">
      <c r="A227" s="24">
        <v>224</v>
      </c>
      <c r="B227" s="39" t="s">
        <v>256</v>
      </c>
      <c r="C227" s="40">
        <v>2.8</v>
      </c>
      <c r="D227" s="40">
        <v>2.14</v>
      </c>
      <c r="J227" s="45"/>
      <c r="K227" s="45"/>
      <c r="L227" s="45"/>
      <c r="M227" s="75">
        <f t="shared" si="16"/>
        <v>2.1507481212323403</v>
      </c>
      <c r="N227" s="75">
        <f t="shared" si="15"/>
        <v>-1.0748121232340146E-2</v>
      </c>
      <c r="O227" s="75"/>
      <c r="T227" s="40"/>
      <c r="U227" s="24"/>
      <c r="V227" s="24"/>
      <c r="W227" s="40"/>
      <c r="AI227" s="77">
        <v>-1.0748121232340146E-2</v>
      </c>
    </row>
    <row r="228" spans="1:35" x14ac:dyDescent="0.3">
      <c r="A228" s="24">
        <v>225</v>
      </c>
      <c r="B228" s="39" t="s">
        <v>257</v>
      </c>
      <c r="C228" s="40">
        <v>0.43</v>
      </c>
      <c r="D228" s="40">
        <v>0.8</v>
      </c>
      <c r="J228" s="45"/>
      <c r="K228" s="45"/>
      <c r="L228" s="45"/>
      <c r="M228" s="75">
        <f t="shared" si="16"/>
        <v>1.0470700990967514</v>
      </c>
      <c r="N228" s="75">
        <f t="shared" si="15"/>
        <v>-0.24707009909675137</v>
      </c>
      <c r="O228" s="75"/>
      <c r="T228" s="40"/>
      <c r="U228" s="24"/>
      <c r="V228" s="24"/>
      <c r="W228" s="40"/>
      <c r="AI228" s="77">
        <v>-0.24707009909675137</v>
      </c>
    </row>
    <row r="229" spans="1:35" x14ac:dyDescent="0.3">
      <c r="A229" s="24">
        <v>226</v>
      </c>
      <c r="B229" s="39" t="s">
        <v>258</v>
      </c>
      <c r="C229" s="40">
        <v>0.77</v>
      </c>
      <c r="D229" s="40">
        <v>0.08</v>
      </c>
      <c r="J229" s="45"/>
      <c r="K229" s="45"/>
      <c r="L229" s="45"/>
      <c r="M229" s="75">
        <f t="shared" si="16"/>
        <v>1.2054036550149372</v>
      </c>
      <c r="N229" s="75">
        <f t="shared" si="15"/>
        <v>-1.1254036550149371</v>
      </c>
      <c r="O229" s="75"/>
      <c r="T229" s="40"/>
      <c r="U229" s="24"/>
      <c r="V229" s="24"/>
      <c r="W229" s="40"/>
      <c r="AI229" s="77">
        <v>-1.1254036550149371</v>
      </c>
    </row>
    <row r="230" spans="1:35" x14ac:dyDescent="0.3">
      <c r="A230" s="24">
        <v>227</v>
      </c>
      <c r="B230" s="39" t="s">
        <v>259</v>
      </c>
      <c r="C230" s="40">
        <v>1.0900000000000001</v>
      </c>
      <c r="D230" s="40">
        <v>0.88</v>
      </c>
      <c r="J230" s="45"/>
      <c r="K230" s="45"/>
      <c r="L230" s="45"/>
      <c r="M230" s="75">
        <f t="shared" si="16"/>
        <v>1.3544234723497004</v>
      </c>
      <c r="N230" s="75">
        <f t="shared" si="15"/>
        <v>-0.47442347234970039</v>
      </c>
      <c r="O230" s="75"/>
      <c r="T230" s="40"/>
      <c r="U230" s="24"/>
      <c r="V230" s="24"/>
      <c r="W230" s="40"/>
      <c r="AI230" s="77">
        <v>-0.47442347234970039</v>
      </c>
    </row>
    <row r="231" spans="1:35" x14ac:dyDescent="0.3">
      <c r="A231" s="24">
        <v>228</v>
      </c>
      <c r="B231" s="39" t="s">
        <v>261</v>
      </c>
      <c r="C231" s="40">
        <v>0.14000000000000001</v>
      </c>
      <c r="D231" s="40">
        <v>0.63</v>
      </c>
      <c r="J231" s="45"/>
      <c r="K231" s="45"/>
      <c r="L231" s="45"/>
      <c r="M231" s="75">
        <f t="shared" si="16"/>
        <v>0.91202088963712247</v>
      </c>
      <c r="N231" s="75">
        <f t="shared" si="15"/>
        <v>-0.28202088963712246</v>
      </c>
      <c r="O231" s="75"/>
      <c r="T231" s="40"/>
      <c r="U231" s="24"/>
      <c r="V231" s="24"/>
      <c r="W231" s="40"/>
      <c r="AI231" s="77">
        <v>-0.28202088963712246</v>
      </c>
    </row>
    <row r="232" spans="1:35" x14ac:dyDescent="0.3">
      <c r="A232" s="24">
        <v>229</v>
      </c>
      <c r="B232" s="39" t="s">
        <v>262</v>
      </c>
      <c r="C232" s="40">
        <v>2.0499999999999998</v>
      </c>
      <c r="D232" s="40">
        <v>3.35</v>
      </c>
      <c r="J232" s="45"/>
      <c r="K232" s="45"/>
      <c r="L232" s="45"/>
      <c r="M232" s="75">
        <f t="shared" si="16"/>
        <v>1.8014829243539894</v>
      </c>
      <c r="N232" s="75">
        <f t="shared" si="15"/>
        <v>1.5485170756460107</v>
      </c>
      <c r="O232" s="75"/>
      <c r="T232" s="40"/>
      <c r="U232" s="24"/>
      <c r="V232" s="24"/>
      <c r="W232" s="40"/>
      <c r="AI232" s="77">
        <v>1.5485170756460107</v>
      </c>
    </row>
    <row r="233" spans="1:35" x14ac:dyDescent="0.3">
      <c r="A233" s="24">
        <v>230</v>
      </c>
      <c r="B233" s="39" t="s">
        <v>263</v>
      </c>
      <c r="C233" s="40">
        <v>2.6</v>
      </c>
      <c r="D233" s="40">
        <v>1.99</v>
      </c>
      <c r="J233" s="45"/>
      <c r="K233" s="45"/>
      <c r="L233" s="45"/>
      <c r="M233" s="75">
        <f t="shared" si="16"/>
        <v>2.0576107353981135</v>
      </c>
      <c r="N233" s="75">
        <f t="shared" si="15"/>
        <v>-6.7610735398113464E-2</v>
      </c>
      <c r="O233" s="75"/>
      <c r="T233" s="40"/>
      <c r="U233" s="24"/>
      <c r="V233" s="24"/>
      <c r="W233" s="40"/>
      <c r="AI233" s="77">
        <v>-6.7610735398113464E-2</v>
      </c>
    </row>
    <row r="234" spans="1:35" x14ac:dyDescent="0.3">
      <c r="A234" s="24">
        <v>231</v>
      </c>
      <c r="B234" s="39" t="s">
        <v>265</v>
      </c>
      <c r="C234" s="40">
        <v>0.59</v>
      </c>
      <c r="D234" s="40">
        <v>0.99</v>
      </c>
      <c r="J234" s="45"/>
      <c r="K234" s="45"/>
      <c r="L234" s="45"/>
      <c r="M234" s="75">
        <f t="shared" si="16"/>
        <v>1.1215800077641329</v>
      </c>
      <c r="N234" s="75">
        <f t="shared" si="15"/>
        <v>-0.13158000776413292</v>
      </c>
      <c r="O234" s="75"/>
      <c r="T234" s="40"/>
      <c r="U234" s="24"/>
      <c r="V234" s="24"/>
      <c r="W234" s="40"/>
      <c r="AI234" s="77">
        <v>-0.13158000776413292</v>
      </c>
    </row>
    <row r="235" spans="1:35" x14ac:dyDescent="0.3">
      <c r="A235" s="24">
        <v>232</v>
      </c>
      <c r="B235" s="39" t="s">
        <v>266</v>
      </c>
      <c r="C235" s="40">
        <v>1.06</v>
      </c>
      <c r="D235" s="40">
        <v>1.1499999999999999</v>
      </c>
      <c r="J235" s="45"/>
      <c r="K235" s="45"/>
      <c r="L235" s="45"/>
      <c r="M235" s="75">
        <f t="shared" si="16"/>
        <v>1.3404528644745661</v>
      </c>
      <c r="N235" s="75">
        <f t="shared" si="15"/>
        <v>-0.19045286447456622</v>
      </c>
      <c r="O235" s="75"/>
      <c r="T235" s="40"/>
      <c r="U235" s="24"/>
      <c r="V235" s="24"/>
      <c r="W235" s="40"/>
      <c r="AI235" s="77">
        <v>-0.19045286447456622</v>
      </c>
    </row>
    <row r="236" spans="1:35" x14ac:dyDescent="0.3">
      <c r="A236" s="24">
        <v>233</v>
      </c>
      <c r="B236" s="39" t="s">
        <v>268</v>
      </c>
      <c r="C236" s="40">
        <v>1.66</v>
      </c>
      <c r="D236" s="40">
        <v>1.49</v>
      </c>
      <c r="J236" s="45"/>
      <c r="K236" s="45"/>
      <c r="L236" s="45"/>
      <c r="M236" s="75">
        <f t="shared" si="16"/>
        <v>1.619865021977247</v>
      </c>
      <c r="N236" s="75">
        <f t="shared" si="15"/>
        <v>-0.12986502197724703</v>
      </c>
      <c r="O236" s="75"/>
      <c r="T236" s="40"/>
      <c r="U236" s="24"/>
      <c r="V236" s="24"/>
      <c r="W236" s="40"/>
      <c r="AI236" s="77">
        <v>-0.12986502197724703</v>
      </c>
    </row>
    <row r="237" spans="1:35" x14ac:dyDescent="0.3">
      <c r="A237" s="24">
        <v>234</v>
      </c>
      <c r="B237" s="39" t="s">
        <v>269</v>
      </c>
      <c r="C237" s="40">
        <v>1.52</v>
      </c>
      <c r="D237" s="40">
        <v>1.86</v>
      </c>
      <c r="J237" s="45"/>
      <c r="K237" s="45"/>
      <c r="L237" s="45"/>
      <c r="M237" s="75">
        <f t="shared" si="16"/>
        <v>1.5546688518932881</v>
      </c>
      <c r="N237" s="75">
        <f t="shared" si="15"/>
        <v>0.30533114810671202</v>
      </c>
      <c r="O237" s="75"/>
      <c r="T237" s="40"/>
      <c r="U237" s="24"/>
      <c r="V237" s="24"/>
      <c r="W237" s="40"/>
      <c r="AI237" s="77">
        <v>0.30533114810671202</v>
      </c>
    </row>
    <row r="238" spans="1:35" x14ac:dyDescent="0.3">
      <c r="A238" s="24">
        <v>235</v>
      </c>
      <c r="B238" s="39" t="s">
        <v>270</v>
      </c>
      <c r="C238" s="40">
        <v>3.06</v>
      </c>
      <c r="D238" s="40">
        <v>2.29</v>
      </c>
      <c r="J238" s="45"/>
      <c r="K238" s="45"/>
      <c r="L238" s="45"/>
      <c r="M238" s="75">
        <f t="shared" si="16"/>
        <v>2.2718267228168352</v>
      </c>
      <c r="N238" s="75">
        <f t="shared" si="15"/>
        <v>1.817327718316486E-2</v>
      </c>
      <c r="O238" s="75"/>
      <c r="T238" s="40"/>
      <c r="U238" s="24"/>
      <c r="V238" s="24"/>
      <c r="W238" s="40"/>
      <c r="AI238" s="77">
        <v>1.817327718316486E-2</v>
      </c>
    </row>
    <row r="239" spans="1:35" x14ac:dyDescent="0.3">
      <c r="A239" s="24">
        <v>236</v>
      </c>
      <c r="B239" s="39" t="s">
        <v>271</v>
      </c>
      <c r="C239" s="40">
        <v>1.04</v>
      </c>
      <c r="D239" s="40">
        <v>0.97</v>
      </c>
      <c r="J239" s="45"/>
      <c r="K239" s="45"/>
      <c r="L239" s="45"/>
      <c r="M239" s="75">
        <f t="shared" si="16"/>
        <v>1.3311391258911436</v>
      </c>
      <c r="N239" s="75">
        <f t="shared" si="15"/>
        <v>-0.36113912589114361</v>
      </c>
      <c r="O239" s="75"/>
      <c r="T239" s="40"/>
      <c r="U239" s="24"/>
      <c r="V239" s="24"/>
      <c r="W239" s="40"/>
      <c r="AI239" s="77">
        <v>-0.36113912589114361</v>
      </c>
    </row>
    <row r="240" spans="1:35" x14ac:dyDescent="0.3">
      <c r="A240" s="24">
        <v>237</v>
      </c>
      <c r="B240" s="39" t="s">
        <v>272</v>
      </c>
      <c r="C240" s="40">
        <v>2.4700000000000002</v>
      </c>
      <c r="D240" s="40">
        <v>2.99</v>
      </c>
      <c r="J240" s="45"/>
      <c r="K240" s="45"/>
      <c r="L240" s="45"/>
      <c r="M240" s="75">
        <f t="shared" si="16"/>
        <v>1.997071434605866</v>
      </c>
      <c r="N240" s="75">
        <f t="shared" si="15"/>
        <v>0.99292856539413421</v>
      </c>
      <c r="O240" s="75"/>
      <c r="T240" s="40"/>
      <c r="U240" s="24"/>
      <c r="V240" s="24"/>
      <c r="W240" s="40"/>
      <c r="AI240" s="77">
        <v>0.99292856539413421</v>
      </c>
    </row>
    <row r="241" spans="1:35" x14ac:dyDescent="0.3">
      <c r="A241" s="24">
        <v>238</v>
      </c>
      <c r="B241" s="39" t="s">
        <v>273</v>
      </c>
      <c r="C241" s="40">
        <v>0.66</v>
      </c>
      <c r="D241" s="40">
        <v>1.59</v>
      </c>
      <c r="J241" s="45"/>
      <c r="K241" s="45"/>
      <c r="L241" s="45"/>
      <c r="M241" s="75">
        <f t="shared" si="16"/>
        <v>1.1541780928061125</v>
      </c>
      <c r="N241" s="75">
        <f t="shared" si="15"/>
        <v>0.43582190719388758</v>
      </c>
      <c r="O241" s="75"/>
      <c r="T241" s="40"/>
      <c r="U241" s="24"/>
      <c r="V241" s="24"/>
      <c r="W241" s="40"/>
      <c r="AI241" s="77">
        <v>0.43582190719388758</v>
      </c>
    </row>
    <row r="242" spans="1:35" x14ac:dyDescent="0.3">
      <c r="A242" s="24">
        <v>239</v>
      </c>
      <c r="B242" s="39" t="s">
        <v>274</v>
      </c>
      <c r="C242" s="40">
        <v>0.52</v>
      </c>
      <c r="D242" s="40">
        <v>0.85</v>
      </c>
      <c r="J242" s="45"/>
      <c r="K242" s="45"/>
      <c r="L242" s="45"/>
      <c r="M242" s="75">
        <f t="shared" si="16"/>
        <v>1.0889819227221536</v>
      </c>
      <c r="N242" s="75">
        <f t="shared" si="15"/>
        <v>-0.23898192272215357</v>
      </c>
      <c r="O242" s="75"/>
      <c r="T242" s="40"/>
      <c r="U242" s="24"/>
      <c r="V242" s="24"/>
      <c r="W242" s="40"/>
      <c r="AI242" s="77">
        <v>-0.23898192272215357</v>
      </c>
    </row>
    <row r="243" spans="1:35" x14ac:dyDescent="0.3">
      <c r="A243" s="24">
        <v>240</v>
      </c>
      <c r="B243" s="39" t="s">
        <v>275</v>
      </c>
      <c r="C243" s="40">
        <v>1.38</v>
      </c>
      <c r="D243" s="40">
        <v>1.37</v>
      </c>
      <c r="J243" s="45"/>
      <c r="K243" s="45"/>
      <c r="L243" s="45"/>
      <c r="M243" s="75">
        <f t="shared" si="16"/>
        <v>1.4894726818093291</v>
      </c>
      <c r="N243" s="75">
        <f t="shared" si="15"/>
        <v>-0.11947268180932902</v>
      </c>
      <c r="O243" s="75"/>
      <c r="T243" s="40"/>
      <c r="U243" s="24"/>
      <c r="V243" s="24"/>
      <c r="W243" s="40"/>
      <c r="AI243" s="77">
        <v>-0.11947268180932902</v>
      </c>
    </row>
    <row r="244" spans="1:35" x14ac:dyDescent="0.3">
      <c r="A244" s="24">
        <v>241</v>
      </c>
      <c r="B244" s="39" t="s">
        <v>276</v>
      </c>
      <c r="C244" s="40">
        <v>2.1800000000000002</v>
      </c>
      <c r="D244" s="40">
        <v>2.12</v>
      </c>
      <c r="J244" s="45"/>
      <c r="K244" s="45"/>
      <c r="L244" s="45"/>
      <c r="M244" s="75">
        <f t="shared" si="16"/>
        <v>1.8620222251462368</v>
      </c>
      <c r="N244" s="75">
        <f t="shared" si="15"/>
        <v>0.25797777485376328</v>
      </c>
      <c r="O244" s="75"/>
      <c r="T244" s="40"/>
      <c r="U244" s="24"/>
      <c r="V244" s="24"/>
      <c r="W244" s="40"/>
      <c r="AI244" s="77">
        <v>0.25797777485376328</v>
      </c>
    </row>
    <row r="245" spans="1:35" x14ac:dyDescent="0.3">
      <c r="A245" s="24">
        <v>242</v>
      </c>
      <c r="B245" s="39" t="s">
        <v>277</v>
      </c>
      <c r="C245" s="40">
        <v>1.96</v>
      </c>
      <c r="D245" s="40">
        <v>1.66</v>
      </c>
      <c r="J245" s="45"/>
      <c r="K245" s="45"/>
      <c r="L245" s="45"/>
      <c r="M245" s="75">
        <f t="shared" si="16"/>
        <v>1.7595711007285872</v>
      </c>
      <c r="N245" s="75">
        <f t="shared" si="15"/>
        <v>-9.9571100728587325E-2</v>
      </c>
      <c r="O245" s="75"/>
      <c r="T245" s="40"/>
      <c r="U245" s="24"/>
      <c r="V245" s="24"/>
      <c r="W245" s="40"/>
      <c r="AI245" s="77">
        <v>-9.9571100728587325E-2</v>
      </c>
    </row>
    <row r="246" spans="1:35" x14ac:dyDescent="0.3">
      <c r="A246" s="24">
        <v>243</v>
      </c>
      <c r="B246" s="39" t="s">
        <v>279</v>
      </c>
      <c r="C246" s="40">
        <v>1.03</v>
      </c>
      <c r="D246" s="40">
        <v>1.1399999999999999</v>
      </c>
      <c r="J246" s="45"/>
      <c r="K246" s="45"/>
      <c r="L246" s="45"/>
      <c r="M246" s="75">
        <f t="shared" si="16"/>
        <v>1.3264822565994323</v>
      </c>
      <c r="N246" s="75">
        <f t="shared" si="15"/>
        <v>-0.18648225659943241</v>
      </c>
      <c r="O246" s="75"/>
      <c r="T246" s="40"/>
      <c r="U246" s="24"/>
      <c r="V246" s="24"/>
      <c r="W246" s="40"/>
      <c r="AI246" s="77">
        <v>-0.18648225659943241</v>
      </c>
    </row>
    <row r="247" spans="1:35" x14ac:dyDescent="0.3">
      <c r="A247" s="24">
        <v>244</v>
      </c>
      <c r="B247" s="39" t="s">
        <v>280</v>
      </c>
      <c r="C247" s="40">
        <v>2.14</v>
      </c>
      <c r="D247" s="40">
        <v>1.36</v>
      </c>
      <c r="J247" s="45"/>
      <c r="K247" s="45"/>
      <c r="L247" s="45"/>
      <c r="M247" s="75">
        <f t="shared" si="16"/>
        <v>1.8433947479793915</v>
      </c>
      <c r="N247" s="75">
        <f t="shared" si="15"/>
        <v>-0.48339474797939141</v>
      </c>
      <c r="O247" s="75"/>
      <c r="T247" s="40"/>
      <c r="U247" s="24"/>
      <c r="V247" s="24"/>
      <c r="W247" s="40"/>
      <c r="AI247" s="77">
        <v>-0.48339474797939141</v>
      </c>
    </row>
    <row r="248" spans="1:35" x14ac:dyDescent="0.3">
      <c r="A248" s="24">
        <v>245</v>
      </c>
      <c r="B248" s="39" t="s">
        <v>281</v>
      </c>
      <c r="C248" s="40">
        <v>0.53</v>
      </c>
      <c r="D248" s="40">
        <v>1.1599999999999999</v>
      </c>
      <c r="J248" s="45"/>
      <c r="K248" s="45"/>
      <c r="L248" s="45"/>
      <c r="M248" s="75">
        <f t="shared" si="16"/>
        <v>1.093638792013865</v>
      </c>
      <c r="N248" s="75">
        <f t="shared" si="15"/>
        <v>6.6361207986134874E-2</v>
      </c>
      <c r="O248" s="75"/>
      <c r="T248" s="40"/>
      <c r="U248" s="24"/>
      <c r="V248" s="24"/>
      <c r="W248" s="40"/>
      <c r="AI248" s="77">
        <v>6.6361207986134874E-2</v>
      </c>
    </row>
    <row r="249" spans="1:35" x14ac:dyDescent="0.3">
      <c r="A249" s="24">
        <v>246</v>
      </c>
      <c r="B249" s="39" t="s">
        <v>283</v>
      </c>
      <c r="C249" s="40">
        <v>1.3</v>
      </c>
      <c r="D249" s="40">
        <v>1.29</v>
      </c>
      <c r="J249" s="45"/>
      <c r="K249" s="45"/>
      <c r="L249" s="45"/>
      <c r="M249" s="75">
        <f t="shared" si="16"/>
        <v>1.4522177274756385</v>
      </c>
      <c r="N249" s="75">
        <f t="shared" si="15"/>
        <v>-0.16221772747563845</v>
      </c>
      <c r="O249" s="75"/>
      <c r="T249" s="40"/>
      <c r="U249" s="24"/>
      <c r="V249" s="24"/>
      <c r="W249" s="40"/>
      <c r="AI249" s="77">
        <v>-0.16221772747563845</v>
      </c>
    </row>
    <row r="250" spans="1:35" x14ac:dyDescent="0.3">
      <c r="A250" s="24">
        <v>247</v>
      </c>
      <c r="B250" s="39" t="s">
        <v>286</v>
      </c>
      <c r="C250" s="40">
        <v>1.38</v>
      </c>
      <c r="D250" s="40">
        <v>1.33</v>
      </c>
      <c r="J250" s="45"/>
      <c r="K250" s="45"/>
      <c r="L250" s="45"/>
      <c r="M250" s="75">
        <f t="shared" si="16"/>
        <v>1.4894726818093291</v>
      </c>
      <c r="N250" s="75">
        <f t="shared" si="15"/>
        <v>-0.15947268180932905</v>
      </c>
      <c r="O250" s="75"/>
      <c r="T250" s="40"/>
      <c r="U250" s="24"/>
      <c r="V250" s="24"/>
      <c r="W250" s="40"/>
      <c r="AI250" s="77">
        <v>-0.15947268180932905</v>
      </c>
    </row>
    <row r="251" spans="1:35" x14ac:dyDescent="0.3">
      <c r="A251" s="24">
        <v>248</v>
      </c>
      <c r="B251" s="39" t="s">
        <v>287</v>
      </c>
      <c r="C251" s="40">
        <v>1.1399999999999999</v>
      </c>
      <c r="D251" s="40">
        <v>1.2</v>
      </c>
      <c r="J251" s="45"/>
      <c r="K251" s="45"/>
      <c r="L251" s="45"/>
      <c r="M251" s="75">
        <f t="shared" si="16"/>
        <v>1.377707818808257</v>
      </c>
      <c r="N251" s="75">
        <f t="shared" si="15"/>
        <v>-0.17770781880825703</v>
      </c>
      <c r="O251" s="75"/>
      <c r="T251" s="40"/>
      <c r="U251" s="24"/>
      <c r="V251" s="24"/>
      <c r="W251" s="40"/>
      <c r="AI251" s="77">
        <v>-0.17770781880825703</v>
      </c>
    </row>
    <row r="252" spans="1:35" x14ac:dyDescent="0.3">
      <c r="A252" s="24">
        <v>249</v>
      </c>
      <c r="B252" s="39" t="s">
        <v>288</v>
      </c>
      <c r="C252" s="40">
        <v>1.07</v>
      </c>
      <c r="D252" s="40">
        <v>0.3</v>
      </c>
      <c r="J252" s="45"/>
      <c r="K252" s="45"/>
      <c r="L252" s="45"/>
      <c r="M252" s="75">
        <f t="shared" si="16"/>
        <v>1.3451097337662776</v>
      </c>
      <c r="N252" s="75">
        <f t="shared" si="15"/>
        <v>-1.0451097337662776</v>
      </c>
      <c r="O252" s="75"/>
      <c r="T252" s="40"/>
      <c r="U252" s="24"/>
      <c r="V252" s="24"/>
      <c r="W252" s="40"/>
      <c r="AI252" s="77">
        <v>-1.0451097337662776</v>
      </c>
    </row>
    <row r="253" spans="1:35" x14ac:dyDescent="0.3">
      <c r="A253" s="24">
        <v>250</v>
      </c>
      <c r="B253" s="39" t="s">
        <v>289</v>
      </c>
      <c r="C253" s="40">
        <v>1.1100000000000001</v>
      </c>
      <c r="D253" s="40">
        <v>0.94</v>
      </c>
      <c r="J253" s="45"/>
      <c r="K253" s="45"/>
      <c r="L253" s="45"/>
      <c r="M253" s="75">
        <f t="shared" si="16"/>
        <v>1.3637372109331229</v>
      </c>
      <c r="N253" s="75">
        <f t="shared" si="15"/>
        <v>-0.423737210933123</v>
      </c>
      <c r="O253" s="75"/>
      <c r="T253" s="40"/>
      <c r="U253" s="24"/>
      <c r="V253" s="24"/>
      <c r="W253" s="40"/>
      <c r="AI253" s="77">
        <v>-0.423737210933123</v>
      </c>
    </row>
    <row r="254" spans="1:35" x14ac:dyDescent="0.3">
      <c r="A254" s="24">
        <v>251</v>
      </c>
      <c r="B254" s="39" t="s">
        <v>290</v>
      </c>
      <c r="C254" s="40">
        <v>0.65</v>
      </c>
      <c r="D254" s="40">
        <v>1.47</v>
      </c>
      <c r="J254" s="45"/>
      <c r="K254" s="45"/>
      <c r="L254" s="45"/>
      <c r="M254" s="75">
        <f t="shared" si="16"/>
        <v>1.149521223514401</v>
      </c>
      <c r="N254" s="75">
        <f t="shared" si="15"/>
        <v>0.32047877648559897</v>
      </c>
      <c r="O254" s="75"/>
      <c r="T254" s="40"/>
      <c r="U254" s="24"/>
      <c r="V254" s="24"/>
      <c r="W254" s="40"/>
      <c r="AI254" s="77">
        <v>0.32047877648559897</v>
      </c>
    </row>
    <row r="255" spans="1:35" x14ac:dyDescent="0.3">
      <c r="A255" s="24">
        <v>252</v>
      </c>
      <c r="B255" s="39" t="s">
        <v>291</v>
      </c>
      <c r="C255" s="40">
        <v>0.28000000000000003</v>
      </c>
      <c r="D255" s="40">
        <v>0.71</v>
      </c>
      <c r="J255" s="45"/>
      <c r="K255" s="45"/>
      <c r="L255" s="45"/>
      <c r="M255" s="75">
        <f t="shared" si="16"/>
        <v>0.9772170597210813</v>
      </c>
      <c r="N255" s="75">
        <f t="shared" si="15"/>
        <v>-0.26721705972108134</v>
      </c>
      <c r="O255" s="75"/>
      <c r="T255" s="40"/>
      <c r="U255" s="24"/>
      <c r="V255" s="24"/>
      <c r="W255" s="40"/>
      <c r="AI255" s="77">
        <v>-0.26721705972108134</v>
      </c>
    </row>
    <row r="256" spans="1:35" x14ac:dyDescent="0.3">
      <c r="A256" s="24">
        <v>253</v>
      </c>
      <c r="B256" s="39" t="s">
        <v>292</v>
      </c>
      <c r="C256" s="40">
        <v>1.04</v>
      </c>
      <c r="D256" s="40">
        <v>1.1200000000000001</v>
      </c>
      <c r="J256" s="45"/>
      <c r="K256" s="45"/>
      <c r="L256" s="45"/>
      <c r="M256" s="75">
        <f t="shared" si="16"/>
        <v>1.3311391258911436</v>
      </c>
      <c r="N256" s="75">
        <f t="shared" si="15"/>
        <v>-0.21113912589114348</v>
      </c>
      <c r="O256" s="75"/>
      <c r="T256" s="40"/>
      <c r="U256" s="24"/>
      <c r="V256" s="24"/>
      <c r="W256" s="40"/>
      <c r="AI256" s="77">
        <v>-0.21113912589114348</v>
      </c>
    </row>
    <row r="257" spans="1:35" x14ac:dyDescent="0.3">
      <c r="A257" s="24">
        <v>254</v>
      </c>
      <c r="B257" s="39" t="s">
        <v>293</v>
      </c>
      <c r="C257" s="40">
        <v>1.1100000000000001</v>
      </c>
      <c r="D257" s="40">
        <v>1.18</v>
      </c>
      <c r="J257" s="45"/>
      <c r="K257" s="45"/>
      <c r="L257" s="45"/>
      <c r="M257" s="75">
        <f t="shared" si="16"/>
        <v>1.3637372109331229</v>
      </c>
      <c r="N257" s="75">
        <f t="shared" si="15"/>
        <v>-0.18373721093312301</v>
      </c>
      <c r="O257" s="75"/>
      <c r="T257" s="40"/>
      <c r="U257" s="24"/>
      <c r="V257" s="24"/>
      <c r="W257" s="40"/>
      <c r="AI257" s="77">
        <v>-0.18373721093312301</v>
      </c>
    </row>
    <row r="258" spans="1:35" x14ac:dyDescent="0.3">
      <c r="A258" s="24">
        <v>255</v>
      </c>
      <c r="B258" s="39" t="s">
        <v>294</v>
      </c>
      <c r="C258" s="40">
        <v>1.37</v>
      </c>
      <c r="D258" s="40">
        <v>1.26</v>
      </c>
      <c r="J258" s="45"/>
      <c r="K258" s="45"/>
      <c r="L258" s="45"/>
      <c r="M258" s="75">
        <f t="shared" si="16"/>
        <v>1.4848158125176179</v>
      </c>
      <c r="N258" s="75">
        <f t="shared" si="15"/>
        <v>-0.22481581251761784</v>
      </c>
      <c r="O258" s="75"/>
      <c r="T258" s="40"/>
      <c r="U258" s="24"/>
      <c r="V258" s="24"/>
      <c r="W258" s="40"/>
      <c r="AI258" s="77">
        <v>-0.22481581251761784</v>
      </c>
    </row>
    <row r="259" spans="1:35" x14ac:dyDescent="0.3">
      <c r="A259" s="24">
        <v>256</v>
      </c>
      <c r="B259" s="39" t="s">
        <v>295</v>
      </c>
      <c r="C259" s="40">
        <v>2.3199999999999998</v>
      </c>
      <c r="D259" s="40">
        <v>2.04</v>
      </c>
      <c r="J259" s="45"/>
      <c r="K259" s="45"/>
      <c r="L259" s="45"/>
      <c r="M259" s="75">
        <f t="shared" si="16"/>
        <v>1.9272183952301956</v>
      </c>
      <c r="N259" s="75">
        <f t="shared" si="15"/>
        <v>0.11278160476980448</v>
      </c>
      <c r="O259" s="75"/>
      <c r="T259" s="40"/>
      <c r="U259" s="24"/>
      <c r="V259" s="24"/>
      <c r="W259" s="40"/>
      <c r="AI259" s="77">
        <v>0.11278160476980448</v>
      </c>
    </row>
    <row r="260" spans="1:35" x14ac:dyDescent="0.3">
      <c r="A260" s="24">
        <v>257</v>
      </c>
      <c r="B260" s="39" t="s">
        <v>296</v>
      </c>
      <c r="C260" s="40">
        <v>0.95</v>
      </c>
      <c r="D260" s="40">
        <v>1.0900000000000001</v>
      </c>
      <c r="J260" s="45"/>
      <c r="K260" s="45"/>
      <c r="L260" s="45"/>
      <c r="M260" s="75">
        <f t="shared" si="16"/>
        <v>1.2892273022657414</v>
      </c>
      <c r="N260" s="75">
        <f t="shared" ref="N260:N283" si="17">D260-M260</f>
        <v>-0.19922730226574137</v>
      </c>
      <c r="O260" s="75"/>
      <c r="T260" s="40"/>
      <c r="U260" s="24"/>
      <c r="V260" s="24"/>
      <c r="W260" s="40"/>
      <c r="AI260" s="77">
        <v>-0.19922730226574137</v>
      </c>
    </row>
    <row r="261" spans="1:35" x14ac:dyDescent="0.3">
      <c r="A261" s="24">
        <v>258</v>
      </c>
      <c r="B261" s="39" t="s">
        <v>297</v>
      </c>
      <c r="C261" s="40">
        <v>2.0699999999999998</v>
      </c>
      <c r="D261" s="40">
        <v>1.72</v>
      </c>
      <c r="J261" s="45"/>
      <c r="K261" s="45"/>
      <c r="L261" s="45"/>
      <c r="M261" s="75">
        <f t="shared" ref="M261:M283" si="18">($G$3*C261)+$G$4</f>
        <v>1.8107966629374119</v>
      </c>
      <c r="N261" s="75">
        <f t="shared" si="17"/>
        <v>-9.0796662937411954E-2</v>
      </c>
      <c r="O261" s="75"/>
      <c r="T261" s="40"/>
      <c r="U261" s="24"/>
      <c r="V261" s="24"/>
      <c r="W261" s="40"/>
      <c r="AI261" s="77">
        <v>-9.0796662937411954E-2</v>
      </c>
    </row>
    <row r="262" spans="1:35" x14ac:dyDescent="0.3">
      <c r="A262" s="24">
        <v>259</v>
      </c>
      <c r="B262" s="39" t="s">
        <v>298</v>
      </c>
      <c r="C262" s="40">
        <v>1.47</v>
      </c>
      <c r="D262" s="40">
        <v>1.82</v>
      </c>
      <c r="J262" s="45"/>
      <c r="K262" s="45"/>
      <c r="L262" s="45"/>
      <c r="M262" s="75">
        <f t="shared" si="18"/>
        <v>1.5313845054347315</v>
      </c>
      <c r="N262" s="75">
        <f t="shared" si="17"/>
        <v>0.28861549456526858</v>
      </c>
      <c r="O262" s="75"/>
      <c r="T262" s="40"/>
      <c r="U262" s="24"/>
      <c r="V262" s="24"/>
      <c r="W262" s="40"/>
      <c r="AI262" s="77">
        <v>0.28861549456526858</v>
      </c>
    </row>
    <row r="263" spans="1:35" x14ac:dyDescent="0.3">
      <c r="A263" s="24">
        <v>260</v>
      </c>
      <c r="B263" s="39" t="s">
        <v>299</v>
      </c>
      <c r="C263" s="40">
        <v>2.2200000000000002</v>
      </c>
      <c r="D263" s="40">
        <v>1.55</v>
      </c>
      <c r="J263" s="45"/>
      <c r="K263" s="45"/>
      <c r="L263" s="45"/>
      <c r="M263" s="75">
        <f t="shared" si="18"/>
        <v>1.8806497023130824</v>
      </c>
      <c r="N263" s="75">
        <f t="shared" si="17"/>
        <v>-0.33064970231308233</v>
      </c>
      <c r="O263" s="75"/>
      <c r="T263" s="40"/>
      <c r="U263" s="24"/>
      <c r="V263" s="24"/>
      <c r="W263" s="40"/>
      <c r="AI263" s="77">
        <v>-0.33064970231308233</v>
      </c>
    </row>
    <row r="264" spans="1:35" x14ac:dyDescent="0.3">
      <c r="A264" s="24">
        <v>261</v>
      </c>
      <c r="B264" s="39" t="s">
        <v>300</v>
      </c>
      <c r="C264" s="40">
        <v>1.1599999999999999</v>
      </c>
      <c r="D264" s="40">
        <v>1.44</v>
      </c>
      <c r="J264" s="45"/>
      <c r="K264" s="45"/>
      <c r="L264" s="45"/>
      <c r="M264" s="75">
        <f t="shared" si="18"/>
        <v>1.3870215573916798</v>
      </c>
      <c r="N264" s="75">
        <f t="shared" si="17"/>
        <v>5.2978442608320186E-2</v>
      </c>
      <c r="O264" s="75"/>
      <c r="T264" s="40"/>
      <c r="U264" s="24"/>
      <c r="V264" s="24"/>
      <c r="W264" s="40"/>
      <c r="AI264" s="77">
        <v>5.2978442608320186E-2</v>
      </c>
    </row>
    <row r="265" spans="1:35" x14ac:dyDescent="0.3">
      <c r="A265" s="24">
        <v>262</v>
      </c>
      <c r="B265" s="39" t="s">
        <v>301</v>
      </c>
      <c r="C265" s="40">
        <v>1.07</v>
      </c>
      <c r="D265" s="40">
        <v>1.81</v>
      </c>
      <c r="J265" s="45"/>
      <c r="K265" s="45"/>
      <c r="L265" s="45"/>
      <c r="M265" s="75">
        <f t="shared" si="18"/>
        <v>1.3451097337662776</v>
      </c>
      <c r="N265" s="75">
        <f t="shared" si="17"/>
        <v>0.46489026623372243</v>
      </c>
      <c r="O265" s="75"/>
      <c r="T265" s="40"/>
      <c r="U265" s="24"/>
      <c r="V265" s="24"/>
      <c r="W265" s="40"/>
      <c r="AI265" s="77">
        <v>0.46489026623372243</v>
      </c>
    </row>
    <row r="266" spans="1:35" x14ac:dyDescent="0.3">
      <c r="A266" s="24">
        <v>263</v>
      </c>
      <c r="B266" s="39" t="s">
        <v>302</v>
      </c>
      <c r="C266" s="40">
        <v>0.98</v>
      </c>
      <c r="D266" s="40">
        <v>1.1100000000000001</v>
      </c>
      <c r="J266" s="45"/>
      <c r="K266" s="45"/>
      <c r="L266" s="45"/>
      <c r="M266" s="75">
        <f t="shared" si="18"/>
        <v>1.3031979101408755</v>
      </c>
      <c r="N266" s="75">
        <f t="shared" si="17"/>
        <v>-0.1931979101408754</v>
      </c>
      <c r="O266" s="75"/>
      <c r="T266" s="40"/>
      <c r="U266" s="24"/>
      <c r="V266" s="24"/>
      <c r="W266" s="40"/>
      <c r="AI266" s="77">
        <v>-0.1931979101408754</v>
      </c>
    </row>
    <row r="267" spans="1:35" x14ac:dyDescent="0.3">
      <c r="A267" s="24">
        <v>264</v>
      </c>
      <c r="B267" s="39" t="s">
        <v>303</v>
      </c>
      <c r="C267" s="40">
        <v>1.17</v>
      </c>
      <c r="D267" s="40">
        <v>1.21</v>
      </c>
      <c r="J267" s="45"/>
      <c r="K267" s="45"/>
      <c r="L267" s="45"/>
      <c r="M267" s="75">
        <f t="shared" si="18"/>
        <v>1.391678426683391</v>
      </c>
      <c r="N267" s="75">
        <f t="shared" si="17"/>
        <v>-0.18167842668339107</v>
      </c>
      <c r="O267" s="75"/>
      <c r="T267" s="40"/>
      <c r="U267" s="24"/>
      <c r="V267" s="24"/>
      <c r="W267" s="40"/>
      <c r="AI267" s="77">
        <v>-0.18167842668339107</v>
      </c>
    </row>
    <row r="268" spans="1:35" x14ac:dyDescent="0.3">
      <c r="A268" s="24">
        <v>265</v>
      </c>
      <c r="B268" s="39" t="s">
        <v>304</v>
      </c>
      <c r="C268" s="40">
        <v>0.68</v>
      </c>
      <c r="D268" s="40">
        <v>2.73</v>
      </c>
      <c r="J268" s="45"/>
      <c r="K268" s="45"/>
      <c r="L268" s="45"/>
      <c r="M268" s="75">
        <f t="shared" si="18"/>
        <v>1.163491831389535</v>
      </c>
      <c r="N268" s="75">
        <f t="shared" si="17"/>
        <v>1.5665081686104649</v>
      </c>
      <c r="O268" s="75"/>
      <c r="T268" s="40"/>
      <c r="U268" s="24"/>
      <c r="V268" s="24"/>
      <c r="W268" s="40"/>
      <c r="AI268" s="77">
        <v>1.5665081686104649</v>
      </c>
    </row>
    <row r="269" spans="1:35" x14ac:dyDescent="0.3">
      <c r="A269" s="24">
        <v>266</v>
      </c>
      <c r="B269" s="39" t="s">
        <v>305</v>
      </c>
      <c r="C269" s="40">
        <v>1.36</v>
      </c>
      <c r="D269" s="40">
        <v>1.32</v>
      </c>
      <c r="J269" s="45"/>
      <c r="K269" s="45"/>
      <c r="L269" s="45"/>
      <c r="M269" s="75">
        <f t="shared" si="18"/>
        <v>1.4801589432259066</v>
      </c>
      <c r="N269" s="75">
        <f t="shared" si="17"/>
        <v>-0.16015894322590651</v>
      </c>
      <c r="O269" s="75"/>
      <c r="T269" s="40"/>
      <c r="U269" s="24"/>
      <c r="V269" s="24"/>
      <c r="W269" s="40"/>
      <c r="AI269" s="77">
        <v>-0.16015894322590651</v>
      </c>
    </row>
    <row r="270" spans="1:35" x14ac:dyDescent="0.3">
      <c r="A270" s="24">
        <v>267</v>
      </c>
      <c r="B270" s="39" t="s">
        <v>306</v>
      </c>
      <c r="C270" s="40">
        <v>0.69</v>
      </c>
      <c r="D270" s="40">
        <v>0.94</v>
      </c>
      <c r="J270" s="45"/>
      <c r="K270" s="45"/>
      <c r="L270" s="45"/>
      <c r="M270" s="75">
        <f t="shared" si="18"/>
        <v>1.1681487006812463</v>
      </c>
      <c r="N270" s="75">
        <f t="shared" si="17"/>
        <v>-0.22814870068124637</v>
      </c>
      <c r="O270" s="75"/>
      <c r="T270" s="40"/>
      <c r="U270" s="24"/>
      <c r="V270" s="24"/>
      <c r="W270" s="40"/>
      <c r="AI270" s="77">
        <v>-0.22814870068124637</v>
      </c>
    </row>
    <row r="271" spans="1:35" x14ac:dyDescent="0.3">
      <c r="A271" s="24">
        <v>268</v>
      </c>
      <c r="B271" s="39" t="s">
        <v>308</v>
      </c>
      <c r="C271" s="40">
        <v>0.72</v>
      </c>
      <c r="D271" s="40">
        <v>0.96</v>
      </c>
      <c r="J271" s="45"/>
      <c r="K271" s="45"/>
      <c r="L271" s="45"/>
      <c r="M271" s="75">
        <f t="shared" si="18"/>
        <v>1.1821193085563806</v>
      </c>
      <c r="N271" s="75">
        <f t="shared" si="17"/>
        <v>-0.22211930855638062</v>
      </c>
      <c r="O271" s="75"/>
      <c r="T271" s="40"/>
      <c r="U271" s="24"/>
      <c r="V271" s="24"/>
      <c r="W271" s="40"/>
      <c r="AI271" s="77">
        <v>-0.22211930855638062</v>
      </c>
    </row>
    <row r="272" spans="1:35" x14ac:dyDescent="0.3">
      <c r="A272" s="24">
        <v>269</v>
      </c>
      <c r="B272" s="39" t="s">
        <v>309</v>
      </c>
      <c r="C272" s="40">
        <v>0.93</v>
      </c>
      <c r="D272" s="40">
        <v>2.14</v>
      </c>
      <c r="J272" s="45"/>
      <c r="K272" s="45"/>
      <c r="L272" s="45"/>
      <c r="M272" s="75">
        <f t="shared" si="18"/>
        <v>1.2799135636823187</v>
      </c>
      <c r="N272" s="75">
        <f t="shared" si="17"/>
        <v>0.86008643631768145</v>
      </c>
      <c r="O272" s="75"/>
      <c r="T272" s="40"/>
      <c r="U272" s="24"/>
      <c r="V272" s="24"/>
      <c r="W272" s="40"/>
      <c r="AI272" s="77">
        <v>0.86008643631768145</v>
      </c>
    </row>
    <row r="273" spans="1:35" x14ac:dyDescent="0.3">
      <c r="A273" s="24">
        <v>270</v>
      </c>
      <c r="B273" s="39" t="s">
        <v>310</v>
      </c>
      <c r="C273" s="40">
        <v>0.37</v>
      </c>
      <c r="D273" s="40">
        <v>1.77</v>
      </c>
      <c r="J273" s="45"/>
      <c r="K273" s="45"/>
      <c r="L273" s="45"/>
      <c r="M273" s="75">
        <f t="shared" si="18"/>
        <v>1.0191288833464833</v>
      </c>
      <c r="N273" s="75">
        <f t="shared" si="17"/>
        <v>0.75087111665351669</v>
      </c>
      <c r="O273" s="75"/>
      <c r="T273" s="40"/>
      <c r="U273" s="24"/>
      <c r="V273" s="24"/>
      <c r="W273" s="40"/>
      <c r="AI273" s="77">
        <v>0.75087111665351669</v>
      </c>
    </row>
    <row r="274" spans="1:35" x14ac:dyDescent="0.3">
      <c r="A274" s="24">
        <v>271</v>
      </c>
      <c r="B274" s="39" t="s">
        <v>311</v>
      </c>
      <c r="C274" s="40">
        <v>1.04</v>
      </c>
      <c r="D274" s="40">
        <v>1.51</v>
      </c>
      <c r="J274" s="45"/>
      <c r="K274" s="45"/>
      <c r="L274" s="45"/>
      <c r="M274" s="75">
        <f t="shared" si="18"/>
        <v>1.3311391258911436</v>
      </c>
      <c r="N274" s="75">
        <f t="shared" si="17"/>
        <v>0.17886087410885643</v>
      </c>
      <c r="O274" s="75"/>
      <c r="T274" s="40"/>
      <c r="U274" s="24"/>
      <c r="V274" s="24"/>
      <c r="W274" s="40"/>
      <c r="AI274" s="77">
        <v>0.17886087410885643</v>
      </c>
    </row>
    <row r="275" spans="1:35" x14ac:dyDescent="0.3">
      <c r="A275" s="24">
        <v>272</v>
      </c>
      <c r="B275" s="39" t="s">
        <v>312</v>
      </c>
      <c r="C275" s="40">
        <v>1.1599999999999999</v>
      </c>
      <c r="D275" s="40">
        <v>1.44</v>
      </c>
      <c r="J275" s="45"/>
      <c r="K275" s="45"/>
      <c r="L275" s="45"/>
      <c r="M275" s="75">
        <f t="shared" si="18"/>
        <v>1.3870215573916798</v>
      </c>
      <c r="N275" s="75">
        <f t="shared" si="17"/>
        <v>5.2978442608320186E-2</v>
      </c>
      <c r="O275" s="75"/>
      <c r="T275" s="40"/>
      <c r="U275" s="24"/>
      <c r="V275" s="24"/>
      <c r="W275" s="40"/>
      <c r="AI275" s="77">
        <v>5.2978442608320186E-2</v>
      </c>
    </row>
    <row r="276" spans="1:35" x14ac:dyDescent="0.3">
      <c r="A276" s="24">
        <v>273</v>
      </c>
      <c r="B276" s="39" t="s">
        <v>313</v>
      </c>
      <c r="C276" s="40">
        <v>1.03</v>
      </c>
      <c r="D276" s="40">
        <v>1.92</v>
      </c>
      <c r="J276" s="45"/>
      <c r="K276" s="45"/>
      <c r="L276" s="45"/>
      <c r="M276" s="75">
        <f t="shared" si="18"/>
        <v>1.3264822565994323</v>
      </c>
      <c r="N276" s="75">
        <f t="shared" si="17"/>
        <v>0.59351774340056762</v>
      </c>
      <c r="O276" s="75"/>
      <c r="T276" s="40"/>
      <c r="U276" s="24"/>
      <c r="V276" s="24"/>
      <c r="W276" s="40"/>
      <c r="AI276" s="77">
        <v>0.59351774340056762</v>
      </c>
    </row>
    <row r="277" spans="1:35" x14ac:dyDescent="0.3">
      <c r="A277" s="24">
        <v>274</v>
      </c>
      <c r="B277" s="39" t="s">
        <v>314</v>
      </c>
      <c r="C277" s="40">
        <v>1.01</v>
      </c>
      <c r="D277" s="40">
        <v>0.22</v>
      </c>
      <c r="J277" s="45"/>
      <c r="K277" s="45"/>
      <c r="L277" s="45"/>
      <c r="M277" s="75">
        <f t="shared" si="18"/>
        <v>1.3171685180160095</v>
      </c>
      <c r="N277" s="75">
        <f t="shared" si="17"/>
        <v>-1.0971685180160096</v>
      </c>
      <c r="O277" s="75"/>
      <c r="T277" s="40"/>
      <c r="U277" s="24"/>
      <c r="V277" s="24"/>
      <c r="W277" s="40"/>
      <c r="AI277" s="77">
        <v>-1.0971685180160096</v>
      </c>
    </row>
    <row r="278" spans="1:35" x14ac:dyDescent="0.3">
      <c r="A278" s="24">
        <v>275</v>
      </c>
      <c r="B278" s="39" t="s">
        <v>315</v>
      </c>
      <c r="C278" s="40">
        <v>0.85</v>
      </c>
      <c r="D278" s="40">
        <v>1.76</v>
      </c>
      <c r="J278" s="45"/>
      <c r="K278" s="45"/>
      <c r="L278" s="45"/>
      <c r="M278" s="75">
        <f t="shared" si="18"/>
        <v>1.242658609348628</v>
      </c>
      <c r="N278" s="75">
        <f t="shared" si="17"/>
        <v>0.51734139065137197</v>
      </c>
      <c r="O278" s="75"/>
      <c r="T278" s="40"/>
      <c r="U278" s="24"/>
      <c r="V278" s="24"/>
      <c r="W278" s="40"/>
      <c r="AI278" s="77">
        <v>0.51734139065137197</v>
      </c>
    </row>
    <row r="279" spans="1:35" x14ac:dyDescent="0.3">
      <c r="A279" s="24">
        <v>276</v>
      </c>
      <c r="B279" s="39" t="s">
        <v>316</v>
      </c>
      <c r="C279" s="40">
        <v>0.8</v>
      </c>
      <c r="D279" s="40">
        <v>0.87</v>
      </c>
      <c r="J279" s="45"/>
      <c r="K279" s="45"/>
      <c r="L279" s="45"/>
      <c r="M279" s="75">
        <f t="shared" si="18"/>
        <v>1.2193742628900712</v>
      </c>
      <c r="N279" s="75">
        <f t="shared" si="17"/>
        <v>-0.34937426289007123</v>
      </c>
      <c r="O279" s="75"/>
      <c r="T279" s="40"/>
      <c r="U279" s="24"/>
      <c r="V279" s="24"/>
      <c r="W279" s="40"/>
      <c r="AI279" s="77">
        <v>-0.34937426289007123</v>
      </c>
    </row>
    <row r="280" spans="1:35" x14ac:dyDescent="0.3">
      <c r="A280" s="24">
        <v>277</v>
      </c>
      <c r="B280" s="39" t="s">
        <v>317</v>
      </c>
      <c r="C280" s="40">
        <v>0.72</v>
      </c>
      <c r="D280" s="40">
        <v>0.09</v>
      </c>
      <c r="J280" s="45"/>
      <c r="K280" s="45"/>
      <c r="L280" s="45"/>
      <c r="M280" s="75">
        <f t="shared" si="18"/>
        <v>1.1821193085563806</v>
      </c>
      <c r="N280" s="75">
        <f t="shared" si="17"/>
        <v>-1.0921193085563805</v>
      </c>
      <c r="O280" s="75"/>
      <c r="T280" s="40"/>
      <c r="U280" s="24"/>
      <c r="V280" s="24"/>
      <c r="W280" s="40"/>
      <c r="AI280" s="77">
        <v>-1.0921193085563805</v>
      </c>
    </row>
    <row r="281" spans="1:35" x14ac:dyDescent="0.3">
      <c r="A281" s="24">
        <v>278</v>
      </c>
      <c r="B281" s="39" t="s">
        <v>318</v>
      </c>
      <c r="C281" s="40">
        <v>1.18</v>
      </c>
      <c r="D281" s="40">
        <v>1.87</v>
      </c>
      <c r="J281" s="45"/>
      <c r="K281" s="45"/>
      <c r="L281" s="45"/>
      <c r="M281" s="75">
        <f t="shared" si="18"/>
        <v>1.3963352959751023</v>
      </c>
      <c r="N281" s="75">
        <f t="shared" si="17"/>
        <v>0.4736647040248978</v>
      </c>
      <c r="O281" s="75"/>
      <c r="T281" s="40"/>
      <c r="U281" s="24"/>
      <c r="V281" s="24"/>
      <c r="W281" s="40"/>
      <c r="AI281" s="77">
        <v>0.4736647040248978</v>
      </c>
    </row>
    <row r="282" spans="1:35" x14ac:dyDescent="0.3">
      <c r="A282" s="24">
        <v>279</v>
      </c>
      <c r="B282" s="39" t="s">
        <v>319</v>
      </c>
      <c r="C282" s="40">
        <v>0.92</v>
      </c>
      <c r="D282" s="40">
        <v>1.07</v>
      </c>
      <c r="J282" s="45"/>
      <c r="K282" s="45"/>
      <c r="L282" s="45"/>
      <c r="M282" s="75">
        <f t="shared" si="18"/>
        <v>1.2752566943906074</v>
      </c>
      <c r="N282" s="75">
        <f t="shared" si="17"/>
        <v>-0.20525669439060734</v>
      </c>
      <c r="O282" s="75"/>
      <c r="T282" s="40"/>
      <c r="U282" s="24"/>
      <c r="V282" s="24"/>
      <c r="W282" s="40"/>
      <c r="AI282" s="77">
        <v>-0.20525669439060734</v>
      </c>
    </row>
    <row r="283" spans="1:35" x14ac:dyDescent="0.3">
      <c r="A283" s="24">
        <v>280</v>
      </c>
      <c r="B283" s="39" t="s">
        <v>320</v>
      </c>
      <c r="C283" s="40">
        <v>0.95</v>
      </c>
      <c r="D283" s="40">
        <v>1.0900000000000001</v>
      </c>
      <c r="J283" s="45"/>
      <c r="K283" s="45"/>
      <c r="L283" s="45"/>
      <c r="M283" s="75">
        <f t="shared" si="18"/>
        <v>1.2892273022657414</v>
      </c>
      <c r="N283" s="75">
        <f t="shared" si="17"/>
        <v>-0.19922730226574137</v>
      </c>
      <c r="O283" s="75"/>
      <c r="T283" s="40"/>
      <c r="U283" s="24"/>
      <c r="V283" s="24"/>
      <c r="W283" s="40"/>
      <c r="AI283" s="77">
        <v>-0.19922730226574137</v>
      </c>
    </row>
    <row r="284" spans="1:35" x14ac:dyDescent="0.3">
      <c r="C284" s="40"/>
      <c r="J284" s="45"/>
      <c r="K284" s="45"/>
      <c r="L284" s="45"/>
      <c r="T284" s="40"/>
      <c r="U284" s="24"/>
      <c r="V284" s="24"/>
      <c r="W284" s="40"/>
    </row>
    <row r="285" spans="1:35" x14ac:dyDescent="0.3">
      <c r="C285" s="40"/>
      <c r="J285" s="45"/>
      <c r="K285" s="45"/>
      <c r="L285" s="45"/>
      <c r="T285" s="40"/>
      <c r="U285" s="24"/>
      <c r="V285" s="24"/>
      <c r="W285" s="40"/>
    </row>
    <row r="286" spans="1:35" x14ac:dyDescent="0.3">
      <c r="C286" s="40"/>
      <c r="J286" s="45"/>
      <c r="K286" s="45"/>
      <c r="L286" s="45"/>
      <c r="T286" s="40"/>
      <c r="U286" s="24"/>
      <c r="V286" s="24"/>
      <c r="W286" s="40"/>
    </row>
    <row r="287" spans="1:35" x14ac:dyDescent="0.3">
      <c r="C287" s="40"/>
      <c r="J287" s="45"/>
      <c r="K287" s="45"/>
      <c r="L287" s="45"/>
      <c r="T287" s="40"/>
      <c r="U287" s="24"/>
      <c r="V287" s="24"/>
      <c r="W287" s="40"/>
    </row>
    <row r="288" spans="1:35" x14ac:dyDescent="0.3">
      <c r="C288" s="40"/>
      <c r="J288" s="45"/>
      <c r="K288" s="45"/>
      <c r="L288" s="45"/>
      <c r="T288" s="40"/>
      <c r="U288" s="24"/>
      <c r="V288" s="24"/>
      <c r="W288" s="40"/>
    </row>
    <row r="289" spans="3:23" x14ac:dyDescent="0.3">
      <c r="C289" s="40"/>
      <c r="J289" s="45"/>
      <c r="K289" s="45"/>
      <c r="L289" s="45"/>
      <c r="T289" s="40"/>
      <c r="U289" s="24"/>
      <c r="V289" s="24"/>
      <c r="W289" s="40"/>
    </row>
    <row r="290" spans="3:23" x14ac:dyDescent="0.3">
      <c r="C290" s="40"/>
      <c r="J290" s="45"/>
      <c r="K290" s="45"/>
      <c r="L290" s="45"/>
      <c r="T290" s="40"/>
      <c r="U290" s="24"/>
      <c r="V290" s="24"/>
      <c r="W290" s="40"/>
    </row>
    <row r="291" spans="3:23" x14ac:dyDescent="0.3">
      <c r="C291" s="40"/>
      <c r="J291" s="45"/>
      <c r="K291" s="45"/>
      <c r="L291" s="45"/>
      <c r="T291" s="40"/>
      <c r="U291" s="24"/>
      <c r="V291" s="24"/>
      <c r="W291" s="40"/>
    </row>
    <row r="292" spans="3:23" x14ac:dyDescent="0.3">
      <c r="C292" s="40"/>
      <c r="J292" s="45"/>
      <c r="K292" s="45"/>
      <c r="L292" s="45"/>
      <c r="T292" s="40"/>
      <c r="U292" s="24"/>
      <c r="V292" s="24"/>
      <c r="W292" s="40"/>
    </row>
    <row r="293" spans="3:23" x14ac:dyDescent="0.3">
      <c r="C293" s="40"/>
      <c r="J293" s="45"/>
      <c r="K293" s="45"/>
      <c r="L293" s="45"/>
      <c r="T293" s="40"/>
      <c r="U293" s="24"/>
      <c r="V293" s="24"/>
      <c r="W293" s="40"/>
    </row>
    <row r="294" spans="3:23" x14ac:dyDescent="0.3">
      <c r="C294" s="40"/>
      <c r="J294" s="45"/>
      <c r="K294" s="45"/>
      <c r="L294" s="45"/>
      <c r="T294" s="40"/>
      <c r="U294" s="24"/>
      <c r="V294" s="24"/>
      <c r="W294" s="40"/>
    </row>
    <row r="295" spans="3:23" x14ac:dyDescent="0.3">
      <c r="C295" s="40"/>
      <c r="J295" s="45"/>
      <c r="K295" s="45"/>
      <c r="L295" s="45"/>
      <c r="T295" s="40"/>
      <c r="U295" s="24"/>
      <c r="V295" s="24"/>
      <c r="W295" s="40"/>
    </row>
    <row r="296" spans="3:23" x14ac:dyDescent="0.3">
      <c r="C296" s="40"/>
      <c r="J296" s="45"/>
      <c r="K296" s="45"/>
      <c r="L296" s="45"/>
      <c r="T296" s="40"/>
      <c r="U296" s="24"/>
      <c r="V296" s="24"/>
      <c r="W296" s="40"/>
    </row>
    <row r="297" spans="3:23" x14ac:dyDescent="0.3">
      <c r="C297" s="40"/>
      <c r="J297" s="45"/>
      <c r="K297" s="45"/>
      <c r="L297" s="45"/>
      <c r="T297" s="40"/>
      <c r="U297" s="24"/>
      <c r="V297" s="24"/>
      <c r="W297" s="40"/>
    </row>
    <row r="298" spans="3:23" x14ac:dyDescent="0.3">
      <c r="C298" s="40"/>
      <c r="J298" s="45"/>
      <c r="K298" s="45"/>
      <c r="L298" s="45"/>
      <c r="T298" s="40"/>
      <c r="U298" s="24"/>
      <c r="V298" s="24"/>
      <c r="W298" s="40"/>
    </row>
    <row r="299" spans="3:23" x14ac:dyDescent="0.3">
      <c r="C299" s="40"/>
      <c r="J299" s="45"/>
      <c r="K299" s="45"/>
      <c r="L299" s="45"/>
      <c r="T299" s="40"/>
      <c r="U299" s="24"/>
      <c r="V299" s="24"/>
      <c r="W299" s="40"/>
    </row>
    <row r="300" spans="3:23" x14ac:dyDescent="0.3">
      <c r="C300" s="40"/>
      <c r="J300" s="45"/>
      <c r="K300" s="45"/>
      <c r="L300" s="45"/>
      <c r="T300" s="40"/>
      <c r="U300" s="24"/>
      <c r="V300" s="24"/>
      <c r="W300" s="40"/>
    </row>
    <row r="301" spans="3:23" x14ac:dyDescent="0.3">
      <c r="C301" s="40"/>
      <c r="J301" s="45"/>
      <c r="K301" s="45"/>
      <c r="L301" s="45"/>
      <c r="T301" s="40"/>
      <c r="U301" s="24"/>
      <c r="V301" s="24"/>
      <c r="W301" s="40"/>
    </row>
    <row r="302" spans="3:23" x14ac:dyDescent="0.3">
      <c r="C302" s="40"/>
      <c r="J302" s="45"/>
      <c r="K302" s="45"/>
      <c r="L302" s="45"/>
      <c r="T302" s="40"/>
      <c r="U302" s="24"/>
      <c r="V302" s="24"/>
      <c r="W302" s="40"/>
    </row>
    <row r="303" spans="3:23" x14ac:dyDescent="0.3">
      <c r="C303" s="40"/>
      <c r="J303" s="45"/>
      <c r="K303" s="45"/>
      <c r="L303" s="45"/>
      <c r="T303" s="40"/>
      <c r="U303" s="24"/>
      <c r="V303" s="24"/>
      <c r="W303" s="40"/>
    </row>
    <row r="304" spans="3:23" x14ac:dyDescent="0.3">
      <c r="C304" s="40"/>
      <c r="J304" s="45"/>
      <c r="K304" s="45"/>
      <c r="L304" s="45"/>
      <c r="T304" s="40"/>
      <c r="U304" s="24"/>
      <c r="V304" s="24"/>
      <c r="W304" s="40"/>
    </row>
    <row r="305" spans="3:23" x14ac:dyDescent="0.3">
      <c r="C305" s="40"/>
      <c r="J305" s="45"/>
      <c r="K305" s="45"/>
      <c r="L305" s="45"/>
      <c r="T305" s="40"/>
      <c r="U305" s="24"/>
      <c r="V305" s="24"/>
      <c r="W305" s="40"/>
    </row>
    <row r="306" spans="3:23" x14ac:dyDescent="0.3">
      <c r="C306" s="40"/>
      <c r="J306" s="45"/>
      <c r="K306" s="45"/>
      <c r="L306" s="45"/>
      <c r="T306" s="40"/>
      <c r="U306" s="24"/>
      <c r="V306" s="24"/>
      <c r="W306" s="40"/>
    </row>
    <row r="307" spans="3:23" x14ac:dyDescent="0.3">
      <c r="C307" s="40"/>
      <c r="J307" s="45"/>
      <c r="K307" s="45"/>
      <c r="L307" s="45"/>
      <c r="T307" s="40"/>
      <c r="U307" s="24"/>
      <c r="V307" s="24"/>
      <c r="W307" s="40"/>
    </row>
    <row r="308" spans="3:23" x14ac:dyDescent="0.3">
      <c r="C308" s="40"/>
      <c r="J308" s="45"/>
      <c r="K308" s="45"/>
      <c r="L308" s="45"/>
      <c r="T308" s="40"/>
      <c r="U308" s="24"/>
      <c r="V308" s="24"/>
      <c r="W308" s="40"/>
    </row>
    <row r="309" spans="3:23" x14ac:dyDescent="0.3">
      <c r="C309" s="40"/>
      <c r="J309" s="45"/>
      <c r="K309" s="45"/>
      <c r="L309" s="45"/>
      <c r="T309" s="40"/>
      <c r="U309" s="24"/>
      <c r="V309" s="24"/>
      <c r="W309" s="40"/>
    </row>
    <row r="310" spans="3:23" x14ac:dyDescent="0.3">
      <c r="C310" s="40"/>
      <c r="J310" s="45"/>
      <c r="K310" s="45"/>
      <c r="L310" s="45"/>
      <c r="T310" s="40"/>
      <c r="U310" s="24"/>
      <c r="V310" s="24"/>
      <c r="W310" s="40"/>
    </row>
    <row r="311" spans="3:23" x14ac:dyDescent="0.3">
      <c r="C311" s="40"/>
      <c r="J311" s="45"/>
      <c r="K311" s="45"/>
      <c r="L311" s="45"/>
      <c r="T311" s="40"/>
      <c r="U311" s="24"/>
      <c r="V311" s="24"/>
      <c r="W311" s="40"/>
    </row>
    <row r="312" spans="3:23" x14ac:dyDescent="0.3">
      <c r="C312" s="40"/>
      <c r="J312" s="45"/>
      <c r="K312" s="45"/>
      <c r="L312" s="45"/>
      <c r="T312" s="40"/>
      <c r="U312" s="24"/>
      <c r="V312" s="24"/>
      <c r="W312" s="40"/>
    </row>
    <row r="313" spans="3:23" x14ac:dyDescent="0.3">
      <c r="C313" s="40"/>
      <c r="J313" s="45"/>
      <c r="K313" s="45"/>
      <c r="L313" s="45"/>
      <c r="T313" s="40"/>
      <c r="U313" s="24"/>
      <c r="V313" s="24"/>
      <c r="W313" s="40"/>
    </row>
    <row r="314" spans="3:23" x14ac:dyDescent="0.3">
      <c r="C314" s="40"/>
      <c r="J314" s="45"/>
      <c r="K314" s="45"/>
      <c r="L314" s="45"/>
      <c r="T314" s="40"/>
      <c r="U314" s="24"/>
      <c r="V314" s="24"/>
      <c r="W314" s="40"/>
    </row>
    <row r="315" spans="3:23" x14ac:dyDescent="0.3">
      <c r="C315" s="40"/>
      <c r="J315" s="45"/>
      <c r="K315" s="45"/>
      <c r="L315" s="45"/>
      <c r="T315" s="40"/>
      <c r="U315" s="24"/>
      <c r="V315" s="24"/>
      <c r="W315" s="40"/>
    </row>
    <row r="316" spans="3:23" x14ac:dyDescent="0.3">
      <c r="C316" s="40"/>
      <c r="J316" s="45"/>
      <c r="K316" s="45"/>
      <c r="L316" s="45"/>
      <c r="T316" s="40"/>
      <c r="U316" s="24"/>
      <c r="V316" s="24"/>
      <c r="W316" s="40"/>
    </row>
    <row r="317" spans="3:23" x14ac:dyDescent="0.3">
      <c r="C317" s="40"/>
      <c r="J317" s="45"/>
      <c r="K317" s="45"/>
      <c r="L317" s="45"/>
      <c r="T317" s="40"/>
      <c r="U317" s="24"/>
      <c r="V317" s="24"/>
      <c r="W317" s="40"/>
    </row>
    <row r="318" spans="3:23" x14ac:dyDescent="0.3">
      <c r="C318" s="40"/>
      <c r="J318" s="45"/>
      <c r="K318" s="45"/>
      <c r="L318" s="45"/>
      <c r="T318" s="40"/>
      <c r="U318" s="24"/>
      <c r="V318" s="24"/>
      <c r="W318" s="40"/>
    </row>
    <row r="319" spans="3:23" x14ac:dyDescent="0.3">
      <c r="C319" s="40"/>
      <c r="J319" s="45"/>
      <c r="K319" s="45"/>
      <c r="L319" s="45"/>
      <c r="T319" s="40"/>
      <c r="U319" s="24"/>
      <c r="V319" s="24"/>
      <c r="W319" s="40"/>
    </row>
    <row r="320" spans="3:23" x14ac:dyDescent="0.3">
      <c r="C320" s="40"/>
      <c r="J320" s="45"/>
      <c r="K320" s="45"/>
      <c r="L320" s="45"/>
      <c r="T320" s="40"/>
      <c r="U320" s="24"/>
      <c r="V320" s="24"/>
      <c r="W320" s="40"/>
    </row>
    <row r="321" spans="20:23" x14ac:dyDescent="0.3">
      <c r="T321" s="40"/>
      <c r="U321" s="24"/>
      <c r="V321" s="24"/>
      <c r="W321" s="40"/>
    </row>
    <row r="322" spans="20:23" x14ac:dyDescent="0.3">
      <c r="T322" s="40"/>
      <c r="U322" s="24"/>
      <c r="V322" s="24"/>
      <c r="W322" s="40"/>
    </row>
  </sheetData>
  <sortState ref="AJ4:AJ23">
    <sortCondition ref="AJ4"/>
  </sortState>
  <mergeCells count="13">
    <mergeCell ref="M2:N2"/>
    <mergeCell ref="S4:X18"/>
    <mergeCell ref="S21:X35"/>
    <mergeCell ref="AM2:AS2"/>
    <mergeCell ref="F2:G2"/>
    <mergeCell ref="P2:Q2"/>
    <mergeCell ref="F8:H9"/>
    <mergeCell ref="S3:X3"/>
    <mergeCell ref="S38:X52"/>
    <mergeCell ref="S20:X20"/>
    <mergeCell ref="S37:X37"/>
    <mergeCell ref="AA3:AF3"/>
    <mergeCell ref="AA4:AF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4798-C282-414D-B57A-4DAFAAB1E7BF}">
  <dimension ref="A2:P283"/>
  <sheetViews>
    <sheetView topLeftCell="G1" zoomScale="70" zoomScaleNormal="70" workbookViewId="0">
      <selection activeCell="S3" sqref="S3"/>
    </sheetView>
  </sheetViews>
  <sheetFormatPr defaultRowHeight="15.6" x14ac:dyDescent="0.3"/>
  <cols>
    <col min="1" max="1" width="69.5546875" style="39" bestFit="1" customWidth="1"/>
    <col min="2" max="2" width="12" style="24" customWidth="1"/>
    <col min="3" max="3" width="12" style="40" customWidth="1"/>
    <col min="8" max="8" width="17.77734375" bestFit="1" customWidth="1"/>
    <col min="11" max="11" width="21.21875" style="41" customWidth="1"/>
    <col min="12" max="12" width="9.21875" style="41"/>
    <col min="13" max="13" width="9.21875" style="75"/>
    <col min="14" max="16" width="8.77734375" style="41"/>
  </cols>
  <sheetData>
    <row r="2" spans="1:16" x14ac:dyDescent="0.3">
      <c r="B2" s="24" t="s">
        <v>880</v>
      </c>
      <c r="C2" s="40" t="s">
        <v>879</v>
      </c>
      <c r="E2" t="s">
        <v>858</v>
      </c>
      <c r="H2" t="s">
        <v>862</v>
      </c>
      <c r="K2"/>
      <c r="L2"/>
      <c r="M2" s="85"/>
      <c r="N2"/>
      <c r="O2"/>
      <c r="P2"/>
    </row>
    <row r="3" spans="1:16" ht="31.2" x14ac:dyDescent="0.3">
      <c r="A3" s="42" t="s">
        <v>0</v>
      </c>
      <c r="B3" s="42" t="s">
        <v>816</v>
      </c>
      <c r="C3" s="42" t="s">
        <v>817</v>
      </c>
      <c r="E3" t="s">
        <v>859</v>
      </c>
      <c r="F3" t="s">
        <v>824</v>
      </c>
      <c r="H3" s="85" t="s">
        <v>825</v>
      </c>
      <c r="I3" s="85">
        <v>4.9167019661971221E-16</v>
      </c>
      <c r="K3" s="76" t="s">
        <v>881</v>
      </c>
      <c r="L3" s="76" t="s">
        <v>889</v>
      </c>
      <c r="M3" s="86" t="s">
        <v>882</v>
      </c>
      <c r="N3" s="76" t="s">
        <v>883</v>
      </c>
      <c r="O3" s="76" t="s">
        <v>884</v>
      </c>
      <c r="P3" s="76" t="s">
        <v>890</v>
      </c>
    </row>
    <row r="4" spans="1:16" x14ac:dyDescent="0.3">
      <c r="A4" s="39" t="s">
        <v>11</v>
      </c>
      <c r="B4" s="40">
        <v>0.63</v>
      </c>
      <c r="C4" s="40">
        <v>0.91</v>
      </c>
      <c r="E4">
        <v>1.1402074849309785</v>
      </c>
      <c r="F4">
        <v>-0.23020748493097842</v>
      </c>
      <c r="H4" s="85" t="s">
        <v>826</v>
      </c>
      <c r="I4" s="85">
        <v>0.67256186979255406</v>
      </c>
      <c r="L4" s="75">
        <v>-1.8073653558545255</v>
      </c>
      <c r="M4" s="75">
        <f t="shared" ref="M4:M67" si="0">STANDARDIZE(L4,$I$3,$I$4)</f>
        <v>-2.6872848982830266</v>
      </c>
      <c r="N4" s="41">
        <v>1</v>
      </c>
      <c r="O4">
        <f t="shared" ref="O4:O67" si="1">(N4-0.5)/280</f>
        <v>1.7857142857142857E-3</v>
      </c>
      <c r="P4" s="41">
        <f t="shared" ref="P4:P67" si="2">_xlfn.NORM.S.INV(O4)</f>
        <v>-2.9137263183343376</v>
      </c>
    </row>
    <row r="5" spans="1:16" x14ac:dyDescent="0.3">
      <c r="A5" s="39" t="s">
        <v>12</v>
      </c>
      <c r="B5" s="40">
        <v>1.04</v>
      </c>
      <c r="C5" s="40">
        <v>1.42</v>
      </c>
      <c r="E5">
        <v>1.3311391258911436</v>
      </c>
      <c r="F5">
        <v>8.8860874108856347E-2</v>
      </c>
      <c r="H5" s="85" t="s">
        <v>828</v>
      </c>
      <c r="I5" s="85">
        <v>-1.8073653558545255</v>
      </c>
      <c r="L5" s="75">
        <v>-1.4352081526855356</v>
      </c>
      <c r="M5" s="75">
        <f t="shared" si="0"/>
        <v>-2.133942194980833</v>
      </c>
      <c r="N5" s="41">
        <v>2</v>
      </c>
      <c r="O5">
        <f t="shared" si="1"/>
        <v>5.3571428571428572E-3</v>
      </c>
      <c r="P5" s="41">
        <f t="shared" si="2"/>
        <v>-2.5518818113716373</v>
      </c>
    </row>
    <row r="6" spans="1:16" x14ac:dyDescent="0.3">
      <c r="A6" s="39" t="s">
        <v>13</v>
      </c>
      <c r="B6" s="40">
        <v>0.91</v>
      </c>
      <c r="C6" s="40">
        <v>2.41</v>
      </c>
      <c r="E6">
        <v>1.2705998250988961</v>
      </c>
      <c r="F6">
        <v>1.139400174901104</v>
      </c>
      <c r="H6" s="85" t="s">
        <v>829</v>
      </c>
      <c r="I6" s="85">
        <v>2.9732723638569798</v>
      </c>
      <c r="L6" s="75">
        <v>-1.4255020739341953</v>
      </c>
      <c r="M6" s="75">
        <f t="shared" si="0"/>
        <v>-2.1195106918176609</v>
      </c>
      <c r="N6" s="41">
        <v>3</v>
      </c>
      <c r="O6">
        <f t="shared" si="1"/>
        <v>8.9285714285714281E-3</v>
      </c>
      <c r="P6" s="41">
        <f t="shared" si="2"/>
        <v>-2.368567059267872</v>
      </c>
    </row>
    <row r="7" spans="1:16" x14ac:dyDescent="0.3">
      <c r="A7" s="39" t="s">
        <v>16</v>
      </c>
      <c r="B7" s="40">
        <v>1.62</v>
      </c>
      <c r="C7" s="40">
        <v>0.83</v>
      </c>
      <c r="E7">
        <v>1.6012375448104015</v>
      </c>
      <c r="F7">
        <v>-0.77123754481040152</v>
      </c>
      <c r="H7" s="85" t="s">
        <v>827</v>
      </c>
      <c r="I7" s="85">
        <v>280</v>
      </c>
      <c r="L7" s="75">
        <v>-1.2597180613529171</v>
      </c>
      <c r="M7" s="75">
        <f t="shared" si="0"/>
        <v>-1.8730143915852184</v>
      </c>
      <c r="N7" s="41">
        <v>4</v>
      </c>
      <c r="O7">
        <f t="shared" si="1"/>
        <v>1.2500000000000001E-2</v>
      </c>
      <c r="P7" s="41">
        <f t="shared" si="2"/>
        <v>-2.2414027276049446</v>
      </c>
    </row>
    <row r="8" spans="1:16" x14ac:dyDescent="0.3">
      <c r="A8" s="39" t="s">
        <v>17</v>
      </c>
      <c r="B8" s="40">
        <v>1.1299999999999999</v>
      </c>
      <c r="C8" s="40">
        <v>2.33</v>
      </c>
      <c r="E8">
        <v>1.3730509495165455</v>
      </c>
      <c r="F8">
        <v>0.95694905048345458</v>
      </c>
      <c r="L8" s="75">
        <v>-1.1643749306446285</v>
      </c>
      <c r="M8" s="75">
        <f t="shared" si="0"/>
        <v>-1.7312532615085217</v>
      </c>
      <c r="N8" s="41">
        <v>5</v>
      </c>
      <c r="O8">
        <f t="shared" si="1"/>
        <v>1.607142857142857E-2</v>
      </c>
      <c r="P8" s="41">
        <f t="shared" si="2"/>
        <v>-2.142629540955912</v>
      </c>
    </row>
    <row r="9" spans="1:16" x14ac:dyDescent="0.3">
      <c r="A9" s="39" t="s">
        <v>18</v>
      </c>
      <c r="B9" s="40">
        <v>1.45</v>
      </c>
      <c r="C9" s="40">
        <v>2.1</v>
      </c>
      <c r="E9">
        <v>1.5220707668513087</v>
      </c>
      <c r="F9">
        <v>0.57792923314869138</v>
      </c>
      <c r="L9" s="75">
        <v>-1.1599135636823186</v>
      </c>
      <c r="M9" s="75">
        <f t="shared" si="0"/>
        <v>-1.7246198688606662</v>
      </c>
      <c r="N9" s="41">
        <v>6</v>
      </c>
      <c r="O9">
        <f t="shared" si="1"/>
        <v>1.9642857142857142E-2</v>
      </c>
      <c r="P9" s="41">
        <f t="shared" si="2"/>
        <v>-2.061181641630129</v>
      </c>
    </row>
    <row r="10" spans="1:16" x14ac:dyDescent="0.3">
      <c r="A10" s="39" t="s">
        <v>19</v>
      </c>
      <c r="B10" s="40">
        <v>1.2</v>
      </c>
      <c r="C10" s="40">
        <v>0.71</v>
      </c>
      <c r="E10">
        <v>1.4056490345585251</v>
      </c>
      <c r="F10">
        <v>-0.69564903455852511</v>
      </c>
      <c r="L10" s="75">
        <v>-1.1254036550149371</v>
      </c>
      <c r="M10" s="75">
        <f t="shared" si="0"/>
        <v>-1.6733087401491533</v>
      </c>
      <c r="N10" s="41">
        <v>7</v>
      </c>
      <c r="O10">
        <f t="shared" si="1"/>
        <v>2.3214285714285715E-2</v>
      </c>
      <c r="P10" s="41">
        <f t="shared" si="2"/>
        <v>-1.9914760889023235</v>
      </c>
    </row>
    <row r="11" spans="1:16" x14ac:dyDescent="0.3">
      <c r="A11" s="39" t="s">
        <v>20</v>
      </c>
      <c r="B11" s="40">
        <v>1.35</v>
      </c>
      <c r="C11" s="40">
        <v>0.05</v>
      </c>
      <c r="E11">
        <v>1.4755020739341953</v>
      </c>
      <c r="F11">
        <v>-1.4255020739341953</v>
      </c>
      <c r="L11" s="75">
        <v>-1.1214330471398031</v>
      </c>
      <c r="M11" s="75">
        <f t="shared" si="0"/>
        <v>-1.6674050336598771</v>
      </c>
      <c r="N11" s="41">
        <v>8</v>
      </c>
      <c r="O11">
        <f t="shared" si="1"/>
        <v>2.6785714285714284E-2</v>
      </c>
      <c r="P11" s="41">
        <f t="shared" si="2"/>
        <v>-1.9302858560575813</v>
      </c>
    </row>
    <row r="12" spans="1:16" x14ac:dyDescent="0.3">
      <c r="A12" s="39" t="s">
        <v>21</v>
      </c>
      <c r="B12" s="40">
        <v>1.35</v>
      </c>
      <c r="C12" s="40">
        <v>1.21</v>
      </c>
      <c r="E12">
        <v>1.4755020739341953</v>
      </c>
      <c r="F12">
        <v>-0.26550207393419534</v>
      </c>
      <c r="L12" s="75">
        <v>-1.1063352959751023</v>
      </c>
      <c r="M12" s="75">
        <f t="shared" si="0"/>
        <v>-1.6449569112747089</v>
      </c>
      <c r="N12" s="41">
        <v>9</v>
      </c>
      <c r="O12">
        <f t="shared" si="1"/>
        <v>3.0357142857142857E-2</v>
      </c>
      <c r="P12" s="41">
        <f t="shared" si="2"/>
        <v>-1.8755704610122894</v>
      </c>
    </row>
    <row r="13" spans="1:16" x14ac:dyDescent="0.3">
      <c r="A13" s="39" t="s">
        <v>22</v>
      </c>
      <c r="B13" s="40">
        <v>0.53</v>
      </c>
      <c r="C13" s="40">
        <v>1.21</v>
      </c>
      <c r="E13">
        <v>1.093638792013865</v>
      </c>
      <c r="F13">
        <v>0.11636120798613492</v>
      </c>
      <c r="L13" s="75">
        <v>-1.0971685180160096</v>
      </c>
      <c r="M13" s="75">
        <f t="shared" si="0"/>
        <v>-1.631327268604184</v>
      </c>
      <c r="N13" s="41">
        <v>10</v>
      </c>
      <c r="O13">
        <f t="shared" si="1"/>
        <v>3.3928571428571426E-2</v>
      </c>
      <c r="P13" s="41">
        <f t="shared" si="2"/>
        <v>-1.8259543203082647</v>
      </c>
    </row>
    <row r="14" spans="1:16" x14ac:dyDescent="0.3">
      <c r="A14" s="39" t="s">
        <v>23</v>
      </c>
      <c r="B14" s="40">
        <v>0.88</v>
      </c>
      <c r="C14" s="40">
        <v>0.78</v>
      </c>
      <c r="E14">
        <v>1.2566292172237621</v>
      </c>
      <c r="F14">
        <v>-0.47662921722376206</v>
      </c>
      <c r="L14" s="75">
        <v>-1.0921193085563805</v>
      </c>
      <c r="M14" s="75">
        <f t="shared" si="0"/>
        <v>-1.6238198411296136</v>
      </c>
      <c r="N14" s="41">
        <v>11</v>
      </c>
      <c r="O14">
        <f t="shared" si="1"/>
        <v>3.7499999999999999E-2</v>
      </c>
      <c r="P14" s="41">
        <f t="shared" si="2"/>
        <v>-1.7804643416920256</v>
      </c>
    </row>
    <row r="15" spans="1:16" x14ac:dyDescent="0.3">
      <c r="A15" s="39" t="s">
        <v>24</v>
      </c>
      <c r="B15" s="40">
        <v>0.83</v>
      </c>
      <c r="C15" s="40">
        <v>1.96</v>
      </c>
      <c r="E15">
        <v>1.2333448707652053</v>
      </c>
      <c r="F15">
        <v>0.72665512923479469</v>
      </c>
      <c r="L15" s="75">
        <v>-1.0882471196005046</v>
      </c>
      <c r="M15" s="75">
        <f t="shared" si="0"/>
        <v>-1.6180624690129481</v>
      </c>
      <c r="N15" s="41">
        <v>12</v>
      </c>
      <c r="O15">
        <f t="shared" si="1"/>
        <v>4.1071428571428571E-2</v>
      </c>
      <c r="P15" s="41">
        <f t="shared" si="2"/>
        <v>-1.7383857997158696</v>
      </c>
    </row>
    <row r="16" spans="1:16" x14ac:dyDescent="0.3">
      <c r="A16" s="39" t="s">
        <v>25</v>
      </c>
      <c r="B16" s="40">
        <v>1.52</v>
      </c>
      <c r="C16" s="40">
        <v>1.41</v>
      </c>
      <c r="E16">
        <v>1.5546688518932881</v>
      </c>
      <c r="F16">
        <v>-0.14466885189328815</v>
      </c>
      <c r="L16" s="75">
        <v>-1.0451097337662776</v>
      </c>
      <c r="M16" s="75">
        <f t="shared" si="0"/>
        <v>-1.5539235581235569</v>
      </c>
      <c r="N16" s="41">
        <v>13</v>
      </c>
      <c r="O16">
        <f t="shared" si="1"/>
        <v>4.4642857142857144E-2</v>
      </c>
      <c r="P16" s="41">
        <f t="shared" si="2"/>
        <v>-1.6991776601112984</v>
      </c>
    </row>
    <row r="17" spans="1:16" x14ac:dyDescent="0.3">
      <c r="A17" s="39" t="s">
        <v>26</v>
      </c>
      <c r="B17" s="40">
        <v>1.24</v>
      </c>
      <c r="C17" s="40">
        <v>1.93</v>
      </c>
      <c r="E17">
        <v>1.4242765117253704</v>
      </c>
      <c r="F17">
        <v>0.50572348827462954</v>
      </c>
      <c r="L17" s="75">
        <v>-0.99040432276949453</v>
      </c>
      <c r="M17" s="75">
        <f t="shared" si="0"/>
        <v>-1.4725847052182377</v>
      </c>
      <c r="N17" s="41">
        <v>14</v>
      </c>
      <c r="O17">
        <f t="shared" si="1"/>
        <v>4.8214285714285716E-2</v>
      </c>
      <c r="P17" s="41">
        <f t="shared" si="2"/>
        <v>-1.6624201003674492</v>
      </c>
    </row>
    <row r="18" spans="1:16" x14ac:dyDescent="0.3">
      <c r="A18" s="39" t="s">
        <v>27</v>
      </c>
      <c r="B18" s="40">
        <v>1.56</v>
      </c>
      <c r="C18" s="40">
        <v>2.77</v>
      </c>
      <c r="E18">
        <v>1.5732963290601334</v>
      </c>
      <c r="F18">
        <v>1.1967036709398666</v>
      </c>
      <c r="L18" s="75">
        <v>-0.95814870068124636</v>
      </c>
      <c r="M18" s="75">
        <f t="shared" si="0"/>
        <v>-1.4246253671454487</v>
      </c>
      <c r="N18" s="41">
        <v>15</v>
      </c>
      <c r="O18">
        <f t="shared" si="1"/>
        <v>5.1785714285714289E-2</v>
      </c>
      <c r="P18" s="41">
        <f t="shared" si="2"/>
        <v>-1.6277805384476258</v>
      </c>
    </row>
    <row r="19" spans="1:16" x14ac:dyDescent="0.3">
      <c r="A19" s="39" t="s">
        <v>28</v>
      </c>
      <c r="B19" s="40">
        <v>0.2</v>
      </c>
      <c r="C19" s="40">
        <v>1.37</v>
      </c>
      <c r="E19">
        <v>0.93996210538739056</v>
      </c>
      <c r="F19">
        <v>0.43003789461260955</v>
      </c>
      <c r="L19" s="75">
        <v>-0.84118900310532974</v>
      </c>
      <c r="M19" s="75">
        <f t="shared" si="0"/>
        <v>-1.2507236001422259</v>
      </c>
      <c r="N19" s="41">
        <v>16</v>
      </c>
      <c r="O19">
        <f t="shared" si="1"/>
        <v>5.5357142857142855E-2</v>
      </c>
      <c r="P19" s="41">
        <f t="shared" si="2"/>
        <v>-1.5949908330757574</v>
      </c>
    </row>
    <row r="20" spans="1:16" x14ac:dyDescent="0.3">
      <c r="A20" s="39" t="s">
        <v>29</v>
      </c>
      <c r="B20" s="40">
        <v>0.79</v>
      </c>
      <c r="C20" s="40">
        <v>0.43</v>
      </c>
      <c r="E20">
        <v>1.21471739359836</v>
      </c>
      <c r="F20">
        <v>-0.78471739359836001</v>
      </c>
      <c r="L20" s="75">
        <v>-0.78471739359836001</v>
      </c>
      <c r="M20" s="75">
        <f t="shared" si="0"/>
        <v>-1.166758671347812</v>
      </c>
      <c r="N20" s="41">
        <v>17</v>
      </c>
      <c r="O20">
        <f t="shared" si="1"/>
        <v>5.8928571428571427E-2</v>
      </c>
      <c r="P20" s="41">
        <f t="shared" si="2"/>
        <v>-1.5638315075412292</v>
      </c>
    </row>
    <row r="21" spans="1:16" x14ac:dyDescent="0.3">
      <c r="A21" s="39" t="s">
        <v>30</v>
      </c>
      <c r="B21" s="40">
        <v>1.48</v>
      </c>
      <c r="C21" s="40">
        <v>4.07</v>
      </c>
      <c r="E21">
        <v>1.5360413747264428</v>
      </c>
      <c r="F21">
        <v>2.5339586252735575</v>
      </c>
      <c r="L21" s="75">
        <v>-0.77123754481040152</v>
      </c>
      <c r="M21" s="75">
        <f t="shared" si="0"/>
        <v>-1.1467161304405846</v>
      </c>
      <c r="N21" s="41">
        <v>18</v>
      </c>
      <c r="O21">
        <f t="shared" si="1"/>
        <v>6.25E-2</v>
      </c>
      <c r="P21" s="41">
        <f t="shared" si="2"/>
        <v>-1.5341205443525459</v>
      </c>
    </row>
    <row r="22" spans="1:16" x14ac:dyDescent="0.3">
      <c r="A22" s="39" t="s">
        <v>32</v>
      </c>
      <c r="B22" s="40">
        <v>0.96</v>
      </c>
      <c r="C22" s="40">
        <v>1.1000000000000001</v>
      </c>
      <c r="E22">
        <v>1.2938841715574527</v>
      </c>
      <c r="F22">
        <v>-0.19388417155745263</v>
      </c>
      <c r="L22" s="75">
        <v>-0.76545219672000908</v>
      </c>
      <c r="M22" s="75">
        <f t="shared" si="0"/>
        <v>-1.1381141737281459</v>
      </c>
      <c r="N22" s="41">
        <v>19</v>
      </c>
      <c r="O22">
        <f t="shared" si="1"/>
        <v>6.6071428571428573E-2</v>
      </c>
      <c r="P22" s="41">
        <f t="shared" si="2"/>
        <v>-1.5057052441899328</v>
      </c>
    </row>
    <row r="23" spans="1:16" x14ac:dyDescent="0.3">
      <c r="A23" s="39" t="s">
        <v>33</v>
      </c>
      <c r="B23" s="40">
        <v>0.72</v>
      </c>
      <c r="C23" s="40">
        <v>1.59</v>
      </c>
      <c r="E23">
        <v>1.1821193085563806</v>
      </c>
      <c r="F23">
        <v>0.40788069144361949</v>
      </c>
      <c r="L23" s="75">
        <v>-0.76197368344116523</v>
      </c>
      <c r="M23" s="75">
        <f t="shared" si="0"/>
        <v>-1.1329421391019237</v>
      </c>
      <c r="N23" s="41">
        <v>20</v>
      </c>
      <c r="O23">
        <f t="shared" si="1"/>
        <v>6.9642857142857145E-2</v>
      </c>
      <c r="P23" s="41">
        <f t="shared" si="2"/>
        <v>-1.4784561928518909</v>
      </c>
    </row>
    <row r="24" spans="1:16" x14ac:dyDescent="0.3">
      <c r="A24" s="39" t="s">
        <v>34</v>
      </c>
      <c r="B24" s="40">
        <v>0.6</v>
      </c>
      <c r="C24" s="40">
        <v>0.89</v>
      </c>
      <c r="E24">
        <v>1.1262368770558444</v>
      </c>
      <c r="F24">
        <v>-0.2362368770558444</v>
      </c>
      <c r="L24" s="75">
        <v>-0.72976660305798891</v>
      </c>
      <c r="M24" s="75">
        <f t="shared" si="0"/>
        <v>-1.0850549753632028</v>
      </c>
      <c r="N24" s="41">
        <v>21</v>
      </c>
      <c r="O24">
        <f t="shared" si="1"/>
        <v>7.3214285714285718E-2</v>
      </c>
      <c r="P24" s="41">
        <f t="shared" si="2"/>
        <v>-1.4522627115335205</v>
      </c>
    </row>
    <row r="25" spans="1:16" x14ac:dyDescent="0.3">
      <c r="A25" s="39" t="s">
        <v>35</v>
      </c>
      <c r="B25" s="40">
        <v>0.56000000000000005</v>
      </c>
      <c r="C25" s="40">
        <v>0.8</v>
      </c>
      <c r="E25">
        <v>1.1076093998889989</v>
      </c>
      <c r="F25">
        <v>-0.30760939988899882</v>
      </c>
      <c r="L25" s="75">
        <v>-0.7178547794325868</v>
      </c>
      <c r="M25" s="75">
        <f t="shared" si="0"/>
        <v>-1.0673438558953743</v>
      </c>
      <c r="N25" s="41">
        <v>22</v>
      </c>
      <c r="O25">
        <f t="shared" si="1"/>
        <v>7.678571428571429E-2</v>
      </c>
      <c r="P25" s="41">
        <f t="shared" si="2"/>
        <v>-1.4270293719956568</v>
      </c>
    </row>
    <row r="26" spans="1:16" x14ac:dyDescent="0.3">
      <c r="A26" s="39" t="s">
        <v>37</v>
      </c>
      <c r="B26" s="40">
        <v>0.26</v>
      </c>
      <c r="C26" s="40">
        <v>0.76</v>
      </c>
      <c r="E26">
        <v>0.96790332113765865</v>
      </c>
      <c r="F26">
        <v>-0.20790332113765864</v>
      </c>
      <c r="L26" s="75">
        <v>-0.71363879201386504</v>
      </c>
      <c r="M26" s="75">
        <f t="shared" si="0"/>
        <v>-1.0610753063268086</v>
      </c>
      <c r="N26" s="41">
        <v>23</v>
      </c>
      <c r="O26">
        <f t="shared" si="1"/>
        <v>8.0357142857142863E-2</v>
      </c>
      <c r="P26" s="41">
        <f t="shared" si="2"/>
        <v>-1.402673289992322</v>
      </c>
    </row>
    <row r="27" spans="1:16" x14ac:dyDescent="0.3">
      <c r="A27" s="39" t="s">
        <v>38</v>
      </c>
      <c r="B27" s="40">
        <v>1.21</v>
      </c>
      <c r="C27" s="40">
        <v>1.24</v>
      </c>
      <c r="E27">
        <v>1.4103059038502364</v>
      </c>
      <c r="F27">
        <v>-0.17030590385023636</v>
      </c>
      <c r="L27" s="75">
        <v>-0.70006052430664867</v>
      </c>
      <c r="M27" s="75">
        <f t="shared" si="0"/>
        <v>-1.0408864310469708</v>
      </c>
      <c r="N27" s="41">
        <v>24</v>
      </c>
      <c r="O27">
        <f t="shared" si="1"/>
        <v>8.3928571428571422E-2</v>
      </c>
      <c r="P27" s="41">
        <f t="shared" si="2"/>
        <v>-1.3791219966558379</v>
      </c>
    </row>
    <row r="28" spans="1:16" x14ac:dyDescent="0.3">
      <c r="A28" s="39" t="s">
        <v>39</v>
      </c>
      <c r="B28" s="40">
        <v>0.68</v>
      </c>
      <c r="C28" s="40">
        <v>2.0099999999999998</v>
      </c>
      <c r="E28">
        <v>1.163491831389535</v>
      </c>
      <c r="F28">
        <v>0.84650816861046474</v>
      </c>
      <c r="L28" s="75">
        <v>-0.69893338101708169</v>
      </c>
      <c r="M28" s="75">
        <f t="shared" si="0"/>
        <v>-1.0392105357276085</v>
      </c>
      <c r="N28" s="41">
        <v>25</v>
      </c>
      <c r="O28">
        <f t="shared" si="1"/>
        <v>8.7499999999999994E-2</v>
      </c>
      <c r="P28" s="41">
        <f t="shared" si="2"/>
        <v>-1.3563117453352478</v>
      </c>
    </row>
    <row r="29" spans="1:16" x14ac:dyDescent="0.3">
      <c r="A29" s="39" t="s">
        <v>40</v>
      </c>
      <c r="B29" s="40">
        <v>0.8</v>
      </c>
      <c r="C29" s="40">
        <v>1.01</v>
      </c>
      <c r="E29">
        <v>1.2193742628900712</v>
      </c>
      <c r="F29">
        <v>-0.20937426289007122</v>
      </c>
      <c r="L29" s="75">
        <v>-0.69564903455852511</v>
      </c>
      <c r="M29" s="75">
        <f t="shared" si="0"/>
        <v>-1.0343271984376583</v>
      </c>
      <c r="N29" s="41">
        <v>26</v>
      </c>
      <c r="O29">
        <f t="shared" si="1"/>
        <v>9.1071428571428567E-2</v>
      </c>
      <c r="P29" s="41">
        <f t="shared" si="2"/>
        <v>-1.3341861508464692</v>
      </c>
    </row>
    <row r="30" spans="1:16" x14ac:dyDescent="0.3">
      <c r="A30" s="39" t="s">
        <v>42</v>
      </c>
      <c r="B30" s="40">
        <v>0.84</v>
      </c>
      <c r="C30" s="40">
        <v>2.2799999999999998</v>
      </c>
      <c r="E30">
        <v>1.2380017400569165</v>
      </c>
      <c r="F30">
        <v>1.0419982599430833</v>
      </c>
      <c r="L30" s="75">
        <v>-0.68966818413873077</v>
      </c>
      <c r="M30" s="75">
        <f t="shared" si="0"/>
        <v>-1.0254345586844724</v>
      </c>
      <c r="N30" s="41">
        <v>27</v>
      </c>
      <c r="O30">
        <f t="shared" si="1"/>
        <v>9.464285714285714E-2</v>
      </c>
      <c r="P30" s="41">
        <f t="shared" si="2"/>
        <v>-1.3126950855218635</v>
      </c>
    </row>
    <row r="31" spans="1:16" x14ac:dyDescent="0.3">
      <c r="A31" s="39" t="s">
        <v>43</v>
      </c>
      <c r="B31" s="40">
        <v>0.89</v>
      </c>
      <c r="C31" s="40">
        <v>1.06</v>
      </c>
      <c r="E31">
        <v>1.2612860865154734</v>
      </c>
      <c r="F31">
        <v>-0.20128608651547331</v>
      </c>
      <c r="L31" s="75">
        <v>-0.68216918577056651</v>
      </c>
      <c r="M31" s="75">
        <f t="shared" si="0"/>
        <v>-1.014284657530431</v>
      </c>
      <c r="N31" s="41">
        <v>28</v>
      </c>
      <c r="O31">
        <f t="shared" si="1"/>
        <v>9.8214285714285712E-2</v>
      </c>
      <c r="P31" s="41">
        <f t="shared" si="2"/>
        <v>-1.2917937758243685</v>
      </c>
    </row>
    <row r="32" spans="1:16" x14ac:dyDescent="0.3">
      <c r="A32" s="39" t="s">
        <v>44</v>
      </c>
      <c r="B32" s="40">
        <v>3.23</v>
      </c>
      <c r="C32" s="40">
        <v>2.38</v>
      </c>
      <c r="E32">
        <v>2.3509935007759282</v>
      </c>
      <c r="F32">
        <v>2.9006499224071725E-2</v>
      </c>
      <c r="L32" s="75">
        <v>-0.66908034164141172</v>
      </c>
      <c r="M32" s="75">
        <f t="shared" si="0"/>
        <v>-0.99482348270469789</v>
      </c>
      <c r="N32" s="41">
        <v>29</v>
      </c>
      <c r="O32">
        <f t="shared" si="1"/>
        <v>0.10178571428571428</v>
      </c>
      <c r="P32" s="41">
        <f t="shared" si="2"/>
        <v>-1.2714420571847387</v>
      </c>
    </row>
    <row r="33" spans="1:16" x14ac:dyDescent="0.3">
      <c r="A33" s="39" t="s">
        <v>45</v>
      </c>
      <c r="B33" s="40">
        <v>0.86</v>
      </c>
      <c r="C33" s="40">
        <v>1.04</v>
      </c>
      <c r="E33">
        <v>1.2473154786403393</v>
      </c>
      <c r="F33">
        <v>-0.20731547864033928</v>
      </c>
      <c r="L33" s="75">
        <v>-0.66800174005691659</v>
      </c>
      <c r="M33" s="75">
        <f t="shared" si="0"/>
        <v>-0.99321976171940352</v>
      </c>
      <c r="N33" s="41">
        <v>30</v>
      </c>
      <c r="O33">
        <f t="shared" si="1"/>
        <v>0.10535714285714286</v>
      </c>
      <c r="P33" s="41">
        <f t="shared" si="2"/>
        <v>-1.2516037548183734</v>
      </c>
    </row>
    <row r="34" spans="1:16" x14ac:dyDescent="0.3">
      <c r="A34" s="39" t="s">
        <v>46</v>
      </c>
      <c r="B34" s="40">
        <v>1.1100000000000001</v>
      </c>
      <c r="C34" s="40">
        <v>1.34</v>
      </c>
      <c r="E34">
        <v>1.3637372109331229</v>
      </c>
      <c r="F34">
        <v>-2.3737210933122865E-2</v>
      </c>
      <c r="L34" s="75">
        <v>-0.66241322980504014</v>
      </c>
      <c r="M34" s="75">
        <f t="shared" si="0"/>
        <v>-0.98491047375218621</v>
      </c>
      <c r="N34" s="41">
        <v>31</v>
      </c>
      <c r="O34">
        <f t="shared" si="1"/>
        <v>0.10892857142857143</v>
      </c>
      <c r="P34" s="41">
        <f t="shared" si="2"/>
        <v>-1.2322461657100989</v>
      </c>
    </row>
    <row r="35" spans="1:16" x14ac:dyDescent="0.3">
      <c r="A35" s="39" t="s">
        <v>47</v>
      </c>
      <c r="B35" s="40">
        <v>1.18</v>
      </c>
      <c r="C35" s="40">
        <v>0.28999999999999998</v>
      </c>
      <c r="E35">
        <v>1.3963352959751023</v>
      </c>
      <c r="F35">
        <v>-1.1063352959751023</v>
      </c>
      <c r="L35" s="75">
        <v>-0.63672763614301997</v>
      </c>
      <c r="M35" s="75">
        <f t="shared" si="0"/>
        <v>-0.94671979596377298</v>
      </c>
      <c r="N35" s="41">
        <v>32</v>
      </c>
      <c r="O35">
        <f t="shared" si="1"/>
        <v>0.1125</v>
      </c>
      <c r="P35" s="41">
        <f t="shared" si="2"/>
        <v>-1.2133396224885178</v>
      </c>
    </row>
    <row r="36" spans="1:16" x14ac:dyDescent="0.3">
      <c r="A36" s="39" t="s">
        <v>48</v>
      </c>
      <c r="B36" s="40">
        <v>1.1499999999999999</v>
      </c>
      <c r="C36" s="40">
        <v>1.1000000000000001</v>
      </c>
      <c r="E36">
        <v>1.3823646880999683</v>
      </c>
      <c r="F36">
        <v>-0.28236468809996818</v>
      </c>
      <c r="L36" s="75">
        <v>-0.60133462822054518</v>
      </c>
      <c r="M36" s="75">
        <f t="shared" si="0"/>
        <v>-0.8940956293077128</v>
      </c>
      <c r="N36" s="41">
        <v>33</v>
      </c>
      <c r="O36">
        <f t="shared" si="1"/>
        <v>0.11607142857142858</v>
      </c>
      <c r="P36" s="41">
        <f t="shared" si="2"/>
        <v>-1.1948571240757904</v>
      </c>
    </row>
    <row r="37" spans="1:16" x14ac:dyDescent="0.3">
      <c r="A37" s="39" t="s">
        <v>49</v>
      </c>
      <c r="B37" s="40">
        <v>0.74</v>
      </c>
      <c r="C37" s="40">
        <v>7.0000000000000007E-2</v>
      </c>
      <c r="E37">
        <v>1.1914330471398031</v>
      </c>
      <c r="F37">
        <v>-1.1214330471398031</v>
      </c>
      <c r="L37" s="75">
        <v>-0.56756085818392721</v>
      </c>
      <c r="M37" s="75">
        <f t="shared" si="0"/>
        <v>-0.84387902983406859</v>
      </c>
      <c r="N37" s="41">
        <v>34</v>
      </c>
      <c r="O37">
        <f t="shared" si="1"/>
        <v>0.11964285714285715</v>
      </c>
      <c r="P37" s="41">
        <f t="shared" si="2"/>
        <v>-1.1767740211638871</v>
      </c>
    </row>
    <row r="38" spans="1:16" x14ac:dyDescent="0.3">
      <c r="A38" s="39" t="s">
        <v>50</v>
      </c>
      <c r="B38" s="40">
        <v>1.06</v>
      </c>
      <c r="C38" s="40">
        <v>3.66</v>
      </c>
      <c r="E38">
        <v>1.3404528644745661</v>
      </c>
      <c r="F38">
        <v>2.319547135525434</v>
      </c>
      <c r="L38" s="75">
        <v>-0.56515827547134934</v>
      </c>
      <c r="M38" s="75">
        <f t="shared" si="0"/>
        <v>-0.84030674478419065</v>
      </c>
      <c r="N38" s="41">
        <v>35</v>
      </c>
      <c r="O38">
        <f t="shared" si="1"/>
        <v>0.12321428571428572</v>
      </c>
      <c r="P38" s="41">
        <f t="shared" si="2"/>
        <v>-1.1590677469967579</v>
      </c>
    </row>
    <row r="39" spans="1:16" x14ac:dyDescent="0.3">
      <c r="A39" s="39" t="s">
        <v>51</v>
      </c>
      <c r="B39" s="40">
        <v>1.51</v>
      </c>
      <c r="C39" s="40">
        <v>3.57</v>
      </c>
      <c r="E39">
        <v>1.5500119826015768</v>
      </c>
      <c r="F39">
        <v>2.0199880173984228</v>
      </c>
      <c r="L39" s="75">
        <v>-0.56515827547134934</v>
      </c>
      <c r="M39" s="75">
        <f t="shared" si="0"/>
        <v>-0.84030674478419065</v>
      </c>
      <c r="N39" s="41">
        <v>36</v>
      </c>
      <c r="O39">
        <f t="shared" si="1"/>
        <v>0.12678571428571428</v>
      </c>
      <c r="P39" s="41">
        <f t="shared" si="2"/>
        <v>-1.1417175858171111</v>
      </c>
    </row>
    <row r="40" spans="1:16" x14ac:dyDescent="0.3">
      <c r="A40" s="39" t="s">
        <v>52</v>
      </c>
      <c r="B40" s="40">
        <v>0.71</v>
      </c>
      <c r="C40" s="40">
        <v>1.48</v>
      </c>
      <c r="E40">
        <v>1.1774624392646691</v>
      </c>
      <c r="F40">
        <v>0.30253756073533089</v>
      </c>
      <c r="L40" s="75">
        <v>-0.56197234793205064</v>
      </c>
      <c r="M40" s="75">
        <f t="shared" si="0"/>
        <v>-0.83556974186685107</v>
      </c>
      <c r="N40" s="41">
        <v>37</v>
      </c>
      <c r="O40">
        <f t="shared" si="1"/>
        <v>0.13035714285714287</v>
      </c>
      <c r="P40" s="41">
        <f t="shared" si="2"/>
        <v>-1.1247044728027196</v>
      </c>
    </row>
    <row r="41" spans="1:16" x14ac:dyDescent="0.3">
      <c r="A41" s="39" t="s">
        <v>53</v>
      </c>
      <c r="B41" s="40">
        <v>1.03</v>
      </c>
      <c r="C41" s="40">
        <v>0.98</v>
      </c>
      <c r="E41">
        <v>1.3264822565994323</v>
      </c>
      <c r="F41">
        <v>-0.34648225659943233</v>
      </c>
      <c r="L41" s="75">
        <v>-0.54996344089650484</v>
      </c>
      <c r="M41" s="75">
        <f t="shared" si="0"/>
        <v>-0.81771427373088634</v>
      </c>
      <c r="N41" s="41">
        <v>38</v>
      </c>
      <c r="O41">
        <f t="shared" si="1"/>
        <v>0.13392857142857142</v>
      </c>
      <c r="P41" s="41">
        <f t="shared" si="2"/>
        <v>-1.1080108204698569</v>
      </c>
    </row>
    <row r="42" spans="1:16" x14ac:dyDescent="0.3">
      <c r="A42" s="39" t="s">
        <v>54</v>
      </c>
      <c r="B42" s="40">
        <v>1.54</v>
      </c>
      <c r="C42" s="40">
        <v>1.42</v>
      </c>
      <c r="E42">
        <v>1.5639825904767108</v>
      </c>
      <c r="F42">
        <v>-0.14398259047671091</v>
      </c>
      <c r="L42" s="75">
        <v>-0.54594295580718466</v>
      </c>
      <c r="M42" s="75">
        <f t="shared" si="0"/>
        <v>-0.8117364072030675</v>
      </c>
      <c r="N42" s="41">
        <v>39</v>
      </c>
      <c r="O42">
        <f t="shared" si="1"/>
        <v>0.13750000000000001</v>
      </c>
      <c r="P42" s="41">
        <f t="shared" si="2"/>
        <v>-1.091620367434168</v>
      </c>
    </row>
    <row r="43" spans="1:16" x14ac:dyDescent="0.3">
      <c r="A43" s="39" t="s">
        <v>55</v>
      </c>
      <c r="B43" s="40">
        <v>1.28</v>
      </c>
      <c r="C43" s="40">
        <v>1.55</v>
      </c>
      <c r="E43">
        <v>1.4429039888922159</v>
      </c>
      <c r="F43">
        <v>0.10709601110778411</v>
      </c>
      <c r="L43" s="75">
        <v>-0.52417809280611249</v>
      </c>
      <c r="M43" s="75">
        <f t="shared" si="0"/>
        <v>-0.77937527586538791</v>
      </c>
      <c r="N43" s="41">
        <v>40</v>
      </c>
      <c r="O43">
        <f t="shared" si="1"/>
        <v>0.14107142857142857</v>
      </c>
      <c r="P43" s="41">
        <f t="shared" si="2"/>
        <v>-1.0755180461469147</v>
      </c>
    </row>
    <row r="44" spans="1:16" x14ac:dyDescent="0.3">
      <c r="A44" s="39" t="s">
        <v>56</v>
      </c>
      <c r="B44" s="40">
        <v>1.5</v>
      </c>
      <c r="C44" s="40">
        <v>1.78</v>
      </c>
      <c r="E44">
        <v>1.5453551133098653</v>
      </c>
      <c r="F44">
        <v>0.23464488669013472</v>
      </c>
      <c r="L44" s="75">
        <v>-0.52099216526681358</v>
      </c>
      <c r="M44" s="75">
        <f t="shared" si="0"/>
        <v>-0.77463827294804799</v>
      </c>
      <c r="N44" s="41">
        <v>41</v>
      </c>
      <c r="O44">
        <f t="shared" si="1"/>
        <v>0.14464285714285716</v>
      </c>
      <c r="P44" s="41">
        <f t="shared" si="2"/>
        <v>-1.0596898668082535</v>
      </c>
    </row>
    <row r="45" spans="1:16" x14ac:dyDescent="0.3">
      <c r="A45" s="39" t="s">
        <v>57</v>
      </c>
      <c r="B45" s="40">
        <v>1.08</v>
      </c>
      <c r="C45" s="40">
        <v>0.62</v>
      </c>
      <c r="E45">
        <v>1.3497666030579889</v>
      </c>
      <c r="F45">
        <v>-0.72976660305798891</v>
      </c>
      <c r="L45" s="75">
        <v>-0.49707009909675137</v>
      </c>
      <c r="M45" s="75">
        <f t="shared" si="0"/>
        <v>-0.7390696996397802</v>
      </c>
      <c r="N45" s="41">
        <v>42</v>
      </c>
      <c r="O45">
        <f t="shared" si="1"/>
        <v>0.14821428571428572</v>
      </c>
      <c r="P45" s="41">
        <f t="shared" si="2"/>
        <v>-1.0441228151303865</v>
      </c>
    </row>
    <row r="46" spans="1:16" x14ac:dyDescent="0.3">
      <c r="A46" s="39" t="s">
        <v>58</v>
      </c>
      <c r="B46" s="40">
        <v>1.66</v>
      </c>
      <c r="C46" s="40">
        <v>1.49</v>
      </c>
      <c r="E46">
        <v>1.619865021977247</v>
      </c>
      <c r="F46">
        <v>-0.12986502197724703</v>
      </c>
      <c r="L46" s="75">
        <v>-0.49035444555530827</v>
      </c>
      <c r="M46" s="75">
        <f t="shared" si="0"/>
        <v>-0.72908451635320093</v>
      </c>
      <c r="N46" s="41">
        <v>43</v>
      </c>
      <c r="O46">
        <f t="shared" si="1"/>
        <v>0.15178571428571427</v>
      </c>
      <c r="P46" s="41">
        <f t="shared" si="2"/>
        <v>-1.0288047620058449</v>
      </c>
    </row>
    <row r="47" spans="1:16" x14ac:dyDescent="0.3">
      <c r="A47" s="39" t="s">
        <v>59</v>
      </c>
      <c r="B47" s="40">
        <v>0.74</v>
      </c>
      <c r="C47" s="40">
        <v>0.97</v>
      </c>
      <c r="E47">
        <v>1.1914330471398031</v>
      </c>
      <c r="F47">
        <v>-0.22143304713980316</v>
      </c>
      <c r="L47" s="75">
        <v>-0.48339474797939141</v>
      </c>
      <c r="M47" s="75">
        <f t="shared" si="0"/>
        <v>-0.71873647569180643</v>
      </c>
      <c r="N47" s="41">
        <v>44</v>
      </c>
      <c r="O47">
        <f t="shared" si="1"/>
        <v>0.15535714285714286</v>
      </c>
      <c r="P47" s="41">
        <f t="shared" si="2"/>
        <v>-1.0137243834483007</v>
      </c>
    </row>
    <row r="48" spans="1:16" x14ac:dyDescent="0.3">
      <c r="A48" s="39" t="s">
        <v>60</v>
      </c>
      <c r="B48" s="40">
        <v>1.42</v>
      </c>
      <c r="C48" s="40">
        <v>2.12</v>
      </c>
      <c r="E48">
        <v>1.5081001589761747</v>
      </c>
      <c r="F48">
        <v>0.61189984102382544</v>
      </c>
      <c r="L48" s="75">
        <v>-0.47662921722376206</v>
      </c>
      <c r="M48" s="75">
        <f t="shared" si="0"/>
        <v>-0.70867713236668439</v>
      </c>
      <c r="N48" s="41">
        <v>45</v>
      </c>
      <c r="O48">
        <f t="shared" si="1"/>
        <v>0.15892857142857142</v>
      </c>
      <c r="P48" s="41">
        <f t="shared" si="2"/>
        <v>-0.99887108942944869</v>
      </c>
    </row>
    <row r="49" spans="1:16" x14ac:dyDescent="0.3">
      <c r="A49" s="39" t="s">
        <v>61</v>
      </c>
      <c r="B49" s="40">
        <v>0.56000000000000005</v>
      </c>
      <c r="C49" s="40">
        <v>0.87</v>
      </c>
      <c r="E49">
        <v>1.1076093998889989</v>
      </c>
      <c r="F49">
        <v>-0.23760939988899887</v>
      </c>
      <c r="L49" s="75">
        <v>-0.47442347234970039</v>
      </c>
      <c r="M49" s="75">
        <f t="shared" si="0"/>
        <v>-0.70539751606202827</v>
      </c>
      <c r="N49" s="41">
        <v>46</v>
      </c>
      <c r="O49">
        <f t="shared" si="1"/>
        <v>0.16250000000000001</v>
      </c>
      <c r="P49" s="41">
        <f t="shared" si="2"/>
        <v>-0.98423496044632541</v>
      </c>
    </row>
    <row r="50" spans="1:16" x14ac:dyDescent="0.3">
      <c r="A50" s="39" t="s">
        <v>62</v>
      </c>
      <c r="B50" s="40">
        <v>0.96</v>
      </c>
      <c r="C50" s="40">
        <v>1.85</v>
      </c>
      <c r="E50">
        <v>1.2938841715574527</v>
      </c>
      <c r="F50">
        <v>0.55611582844254737</v>
      </c>
      <c r="L50" s="75">
        <v>-0.46226626918071034</v>
      </c>
      <c r="M50" s="75">
        <f t="shared" si="0"/>
        <v>-0.68732155351490998</v>
      </c>
      <c r="N50" s="41">
        <v>47</v>
      </c>
      <c r="O50">
        <f t="shared" si="1"/>
        <v>0.16607142857142856</v>
      </c>
      <c r="P50" s="41">
        <f t="shared" si="2"/>
        <v>-0.96980669082859938</v>
      </c>
    </row>
    <row r="51" spans="1:16" x14ac:dyDescent="0.3">
      <c r="A51" s="39" t="s">
        <v>63</v>
      </c>
      <c r="B51" s="40">
        <v>1.79</v>
      </c>
      <c r="C51" s="40">
        <v>0.69</v>
      </c>
      <c r="E51">
        <v>1.6804043227694945</v>
      </c>
      <c r="F51">
        <v>-0.99040432276949453</v>
      </c>
      <c r="L51" s="75">
        <v>-0.46010906601172036</v>
      </c>
      <c r="M51" s="75">
        <f t="shared" si="0"/>
        <v>-0.68411411154432167</v>
      </c>
      <c r="N51" s="41">
        <v>48</v>
      </c>
      <c r="O51">
        <f t="shared" si="1"/>
        <v>0.16964285714285715</v>
      </c>
      <c r="P51" s="41">
        <f t="shared" si="2"/>
        <v>-0.95557753794043065</v>
      </c>
    </row>
    <row r="52" spans="1:16" x14ac:dyDescent="0.3">
      <c r="A52" s="39" t="s">
        <v>64</v>
      </c>
      <c r="B52" s="40">
        <v>2.91</v>
      </c>
      <c r="C52" s="40">
        <v>1.44</v>
      </c>
      <c r="E52">
        <v>2.2019736834411652</v>
      </c>
      <c r="F52">
        <v>-0.76197368344116523</v>
      </c>
      <c r="L52" s="75">
        <v>-0.45550207393419528</v>
      </c>
      <c r="M52" s="75">
        <f t="shared" si="0"/>
        <v>-0.67726419589426246</v>
      </c>
      <c r="N52" s="41">
        <v>49</v>
      </c>
      <c r="O52">
        <f t="shared" si="1"/>
        <v>0.17321428571428571</v>
      </c>
      <c r="P52" s="41">
        <f t="shared" si="2"/>
        <v>-0.94153927655319714</v>
      </c>
    </row>
    <row r="53" spans="1:16" x14ac:dyDescent="0.3">
      <c r="A53" s="39" t="s">
        <v>65</v>
      </c>
      <c r="B53" s="40">
        <v>2.2799999999999998</v>
      </c>
      <c r="C53" s="40">
        <v>1.84</v>
      </c>
      <c r="E53">
        <v>1.9085909180633505</v>
      </c>
      <c r="F53">
        <v>-6.8590918063350381E-2</v>
      </c>
      <c r="L53" s="75">
        <v>-0.423737210933123</v>
      </c>
      <c r="M53" s="75">
        <f t="shared" si="0"/>
        <v>-0.63003454398005287</v>
      </c>
      <c r="N53" s="41">
        <v>50</v>
      </c>
      <c r="O53">
        <f t="shared" si="1"/>
        <v>0.1767857142857143</v>
      </c>
      <c r="P53" s="41">
        <f t="shared" si="2"/>
        <v>-0.9276841577671574</v>
      </c>
    </row>
    <row r="54" spans="1:16" x14ac:dyDescent="0.3">
      <c r="A54" s="39" t="s">
        <v>66</v>
      </c>
      <c r="B54" s="40">
        <v>1.33</v>
      </c>
      <c r="C54" s="40">
        <v>3.04</v>
      </c>
      <c r="E54">
        <v>1.4661883353507725</v>
      </c>
      <c r="F54">
        <v>1.5738116646492275</v>
      </c>
      <c r="L54" s="75">
        <v>-0.41251164872429802</v>
      </c>
      <c r="M54" s="75">
        <f t="shared" si="0"/>
        <v>-0.61334379371154979</v>
      </c>
      <c r="N54" s="41">
        <v>51</v>
      </c>
      <c r="O54">
        <f t="shared" si="1"/>
        <v>0.18035714285714285</v>
      </c>
      <c r="P54" s="41">
        <f t="shared" si="2"/>
        <v>-0.91400487194595548</v>
      </c>
    </row>
    <row r="55" spans="1:16" x14ac:dyDescent="0.3">
      <c r="A55" s="39" t="s">
        <v>67</v>
      </c>
      <c r="B55" s="40">
        <v>2.17</v>
      </c>
      <c r="C55" s="40">
        <v>0.05</v>
      </c>
      <c r="E55">
        <v>1.8573653558545256</v>
      </c>
      <c r="F55">
        <v>-1.8073653558545255</v>
      </c>
      <c r="L55" s="75">
        <v>-0.39604137472644285</v>
      </c>
      <c r="M55" s="75">
        <f t="shared" si="0"/>
        <v>-0.58885493292773039</v>
      </c>
      <c r="N55" s="41">
        <v>52</v>
      </c>
      <c r="O55">
        <f t="shared" si="1"/>
        <v>0.18392857142857144</v>
      </c>
      <c r="P55" s="41">
        <f t="shared" si="2"/>
        <v>-0.90049451520032642</v>
      </c>
    </row>
    <row r="56" spans="1:16" x14ac:dyDescent="0.3">
      <c r="A56" s="39" t="s">
        <v>68</v>
      </c>
      <c r="B56" s="40">
        <v>0.83</v>
      </c>
      <c r="C56" s="40">
        <v>1.02</v>
      </c>
      <c r="E56">
        <v>1.2333448707652053</v>
      </c>
      <c r="F56">
        <v>-0.21334487076520525</v>
      </c>
      <c r="L56" s="75">
        <v>-0.38839408022483424</v>
      </c>
      <c r="M56" s="75">
        <f t="shared" si="0"/>
        <v>-0.57748453736253524</v>
      </c>
      <c r="N56" s="41">
        <v>53</v>
      </c>
      <c r="O56">
        <f t="shared" si="1"/>
        <v>0.1875</v>
      </c>
      <c r="P56" s="41">
        <f t="shared" si="2"/>
        <v>-0.88714655901887607</v>
      </c>
    </row>
    <row r="57" spans="1:16" x14ac:dyDescent="0.3">
      <c r="A57" s="39" t="s">
        <v>69</v>
      </c>
      <c r="B57" s="40">
        <v>0.64</v>
      </c>
      <c r="C57" s="40">
        <v>0.91</v>
      </c>
      <c r="E57">
        <v>1.1448643542226897</v>
      </c>
      <c r="F57">
        <v>-0.2348643542226897</v>
      </c>
      <c r="L57" s="75">
        <v>-0.36113912589114361</v>
      </c>
      <c r="M57" s="75">
        <f t="shared" si="0"/>
        <v>-0.53696045243024915</v>
      </c>
      <c r="N57" s="41">
        <v>54</v>
      </c>
      <c r="O57">
        <f t="shared" si="1"/>
        <v>0.19107142857142856</v>
      </c>
      <c r="P57" s="41">
        <f t="shared" si="2"/>
        <v>-0.87395482269610392</v>
      </c>
    </row>
    <row r="58" spans="1:16" x14ac:dyDescent="0.3">
      <c r="A58" s="39" t="s">
        <v>70</v>
      </c>
      <c r="B58" s="40">
        <v>0.97</v>
      </c>
      <c r="C58" s="40">
        <v>1.56</v>
      </c>
      <c r="E58">
        <v>1.2985410408491642</v>
      </c>
      <c r="F58">
        <v>0.26145895915083583</v>
      </c>
      <c r="L58" s="75">
        <v>-0.35638383768017423</v>
      </c>
      <c r="M58" s="75">
        <f t="shared" si="0"/>
        <v>-0.52989004236903625</v>
      </c>
      <c r="N58" s="41">
        <v>55</v>
      </c>
      <c r="O58">
        <f t="shared" si="1"/>
        <v>0.19464285714285715</v>
      </c>
      <c r="P58" s="41">
        <f t="shared" si="2"/>
        <v>-0.86091344825249594</v>
      </c>
    </row>
    <row r="59" spans="1:16" x14ac:dyDescent="0.3">
      <c r="A59" s="39" t="s">
        <v>71</v>
      </c>
      <c r="B59" s="40">
        <v>0.64</v>
      </c>
      <c r="C59" s="40">
        <v>3.69</v>
      </c>
      <c r="E59">
        <v>1.1448643542226897</v>
      </c>
      <c r="F59">
        <v>2.54513564577731</v>
      </c>
      <c r="L59" s="75">
        <v>-0.35388417155745278</v>
      </c>
      <c r="M59" s="75">
        <f t="shared" si="0"/>
        <v>-0.52617340865102247</v>
      </c>
      <c r="N59" s="41">
        <v>56</v>
      </c>
      <c r="O59">
        <f t="shared" si="1"/>
        <v>0.1982142857142857</v>
      </c>
      <c r="P59" s="41">
        <f t="shared" si="2"/>
        <v>-0.84801687757979904</v>
      </c>
    </row>
    <row r="60" spans="1:16" x14ac:dyDescent="0.3">
      <c r="A60" s="39" t="s">
        <v>72</v>
      </c>
      <c r="B60" s="40">
        <v>0.86</v>
      </c>
      <c r="C60" s="40">
        <v>1.2</v>
      </c>
      <c r="E60">
        <v>1.2473154786403393</v>
      </c>
      <c r="F60">
        <v>-4.7315478640339359E-2</v>
      </c>
      <c r="L60" s="75">
        <v>-0.34937426289007123</v>
      </c>
      <c r="M60" s="75">
        <f t="shared" si="0"/>
        <v>-0.5194678416690991</v>
      </c>
      <c r="N60" s="41">
        <v>57</v>
      </c>
      <c r="O60">
        <f t="shared" si="1"/>
        <v>0.20178571428571429</v>
      </c>
      <c r="P60" s="41">
        <f t="shared" si="2"/>
        <v>-0.83525983157740169</v>
      </c>
    </row>
    <row r="61" spans="1:16" x14ac:dyDescent="0.3">
      <c r="A61" s="39" t="s">
        <v>73</v>
      </c>
      <c r="B61" s="40">
        <v>0.95</v>
      </c>
      <c r="C61" s="40">
        <v>1.0900000000000001</v>
      </c>
      <c r="E61">
        <v>1.2892273022657414</v>
      </c>
      <c r="F61">
        <v>-0.19922730226574137</v>
      </c>
      <c r="L61" s="75">
        <v>-0.34648225659943233</v>
      </c>
      <c r="M61" s="75">
        <f t="shared" si="0"/>
        <v>-0.51516785616511729</v>
      </c>
      <c r="N61" s="41">
        <v>58</v>
      </c>
      <c r="O61">
        <f t="shared" si="1"/>
        <v>0.20535714285714285</v>
      </c>
      <c r="P61" s="41">
        <f t="shared" si="2"/>
        <v>-0.82263729107406769</v>
      </c>
    </row>
    <row r="62" spans="1:16" x14ac:dyDescent="0.3">
      <c r="A62" s="39" t="s">
        <v>74</v>
      </c>
      <c r="B62" s="40">
        <v>1.1000000000000001</v>
      </c>
      <c r="C62" s="40">
        <v>1.32</v>
      </c>
      <c r="E62">
        <v>1.3590803416414117</v>
      </c>
      <c r="F62">
        <v>-3.9080341641411609E-2</v>
      </c>
      <c r="L62" s="75">
        <v>-0.34569757626359698</v>
      </c>
      <c r="M62" s="75">
        <f t="shared" si="0"/>
        <v>-0.51400115259318069</v>
      </c>
      <c r="N62" s="41">
        <v>59</v>
      </c>
      <c r="O62">
        <f t="shared" si="1"/>
        <v>0.20892857142857144</v>
      </c>
      <c r="P62" s="41">
        <f t="shared" si="2"/>
        <v>-0.81014447935373346</v>
      </c>
    </row>
    <row r="63" spans="1:16" x14ac:dyDescent="0.3">
      <c r="A63" s="39" t="s">
        <v>75</v>
      </c>
      <c r="B63" s="40">
        <v>1.07</v>
      </c>
      <c r="C63" s="40">
        <v>1.1599999999999999</v>
      </c>
      <c r="E63">
        <v>1.3451097337662776</v>
      </c>
      <c r="F63">
        <v>-0.18510973376627771</v>
      </c>
      <c r="L63" s="75">
        <v>-0.33064970231308233</v>
      </c>
      <c r="M63" s="75">
        <f t="shared" si="0"/>
        <v>-0.49162719024655516</v>
      </c>
      <c r="N63" s="41">
        <v>60</v>
      </c>
      <c r="O63">
        <f t="shared" si="1"/>
        <v>0.21249999999999999</v>
      </c>
      <c r="P63" s="41">
        <f t="shared" si="2"/>
        <v>-0.79777684612523825</v>
      </c>
    </row>
    <row r="64" spans="1:16" x14ac:dyDescent="0.3">
      <c r="A64" s="39" t="s">
        <v>76</v>
      </c>
      <c r="B64" s="40">
        <v>1.17</v>
      </c>
      <c r="C64" s="40">
        <v>2.2400000000000002</v>
      </c>
      <c r="E64">
        <v>1.391678426683391</v>
      </c>
      <c r="F64">
        <v>0.84832157331660918</v>
      </c>
      <c r="L64" s="75">
        <v>-0.32261006764355615</v>
      </c>
      <c r="M64" s="75">
        <f t="shared" si="0"/>
        <v>-0.47967344289539188</v>
      </c>
      <c r="N64" s="41">
        <v>61</v>
      </c>
      <c r="O64">
        <f t="shared" si="1"/>
        <v>0.21607142857142858</v>
      </c>
      <c r="P64" s="41">
        <f t="shared" si="2"/>
        <v>-0.78553005279423371</v>
      </c>
    </row>
    <row r="65" spans="1:16" x14ac:dyDescent="0.3">
      <c r="A65" s="39" t="s">
        <v>77</v>
      </c>
      <c r="B65" s="40">
        <v>1.33</v>
      </c>
      <c r="C65" s="40">
        <v>1.31</v>
      </c>
      <c r="E65">
        <v>1.4661883353507725</v>
      </c>
      <c r="F65">
        <v>-0.15618833535077248</v>
      </c>
      <c r="L65" s="75">
        <v>-0.31153146605906135</v>
      </c>
      <c r="M65" s="75">
        <f t="shared" si="0"/>
        <v>-0.46320120133356812</v>
      </c>
      <c r="N65" s="41">
        <v>62</v>
      </c>
      <c r="O65">
        <f t="shared" si="1"/>
        <v>0.21964285714285714</v>
      </c>
      <c r="P65" s="41">
        <f t="shared" si="2"/>
        <v>-0.77339995891157431</v>
      </c>
    </row>
    <row r="66" spans="1:16" x14ac:dyDescent="0.3">
      <c r="A66" s="39" t="s">
        <v>78</v>
      </c>
      <c r="B66" s="40">
        <v>0.84</v>
      </c>
      <c r="C66" s="40">
        <v>0.56999999999999995</v>
      </c>
      <c r="E66">
        <v>1.2380017400569165</v>
      </c>
      <c r="F66">
        <v>-0.66800174005691659</v>
      </c>
      <c r="L66" s="75">
        <v>-0.30785477943258677</v>
      </c>
      <c r="M66" s="75">
        <f t="shared" si="0"/>
        <v>-0.45773451225764916</v>
      </c>
      <c r="N66" s="41">
        <v>63</v>
      </c>
      <c r="O66">
        <f t="shared" si="1"/>
        <v>0.22321428571428573</v>
      </c>
      <c r="P66" s="41">
        <f t="shared" si="2"/>
        <v>-0.76138260968642557</v>
      </c>
    </row>
    <row r="67" spans="1:16" x14ac:dyDescent="0.3">
      <c r="A67" s="39" t="s">
        <v>79</v>
      </c>
      <c r="B67" s="40">
        <v>1.46</v>
      </c>
      <c r="C67" s="40">
        <v>1.38</v>
      </c>
      <c r="E67">
        <v>1.52672763614302</v>
      </c>
      <c r="F67">
        <v>-0.14672763614302009</v>
      </c>
      <c r="L67" s="75">
        <v>-0.30760939988899882</v>
      </c>
      <c r="M67" s="75">
        <f t="shared" si="0"/>
        <v>-0.45736966917835947</v>
      </c>
      <c r="N67" s="41">
        <v>64</v>
      </c>
      <c r="O67">
        <f t="shared" si="1"/>
        <v>0.22678571428571428</v>
      </c>
      <c r="P67" s="41">
        <f t="shared" si="2"/>
        <v>-0.7494742244645437</v>
      </c>
    </row>
    <row r="68" spans="1:16" x14ac:dyDescent="0.3">
      <c r="A68" s="39" t="s">
        <v>80</v>
      </c>
      <c r="B68" s="40">
        <v>1.1499999999999999</v>
      </c>
      <c r="C68" s="40">
        <v>1.22</v>
      </c>
      <c r="E68">
        <v>1.3823646880999683</v>
      </c>
      <c r="F68">
        <v>-0.16236468809996829</v>
      </c>
      <c r="L68" s="75">
        <v>-0.29966818413873075</v>
      </c>
      <c r="M68" s="75">
        <f t="shared" ref="M68:M131" si="3">STANDARDIZE(L68,$I$3,$I$4)</f>
        <v>-0.44556225619980705</v>
      </c>
      <c r="N68" s="41">
        <v>65</v>
      </c>
      <c r="O68">
        <f t="shared" ref="O68:O131" si="4">(N68-0.5)/280</f>
        <v>0.23035714285714284</v>
      </c>
      <c r="P68" s="41">
        <f t="shared" ref="P68:P131" si="5">_xlfn.NORM.S.INV(O68)</f>
        <v>-0.73767118608292914</v>
      </c>
    </row>
    <row r="69" spans="1:16" x14ac:dyDescent="0.3">
      <c r="A69" s="39" t="s">
        <v>81</v>
      </c>
      <c r="B69" s="40">
        <v>1.1299999999999999</v>
      </c>
      <c r="C69" s="40">
        <v>1.87</v>
      </c>
      <c r="E69">
        <v>1.3730509495165455</v>
      </c>
      <c r="F69">
        <v>0.49694905048345461</v>
      </c>
      <c r="L69" s="75">
        <v>-0.28873654317856579</v>
      </c>
      <c r="M69" s="75">
        <f t="shared" si="3"/>
        <v>-0.42930852334466207</v>
      </c>
      <c r="N69" s="41">
        <v>66</v>
      </c>
      <c r="O69">
        <f t="shared" si="4"/>
        <v>0.23392857142857143</v>
      </c>
      <c r="P69" s="41">
        <f t="shared" si="5"/>
        <v>-0.72597003102143043</v>
      </c>
    </row>
    <row r="70" spans="1:16" x14ac:dyDescent="0.3">
      <c r="A70" s="39" t="s">
        <v>82</v>
      </c>
      <c r="B70" s="40">
        <v>1.06</v>
      </c>
      <c r="C70" s="40">
        <v>3.57</v>
      </c>
      <c r="E70">
        <v>1.3404528644745661</v>
      </c>
      <c r="F70">
        <v>2.2295471355254337</v>
      </c>
      <c r="L70" s="75">
        <v>-0.28236468809996818</v>
      </c>
      <c r="M70" s="75">
        <f t="shared" si="3"/>
        <v>-0.41983451750998257</v>
      </c>
      <c r="N70" s="41">
        <v>67</v>
      </c>
      <c r="O70">
        <f t="shared" si="4"/>
        <v>0.23749999999999999</v>
      </c>
      <c r="P70" s="41">
        <f t="shared" si="5"/>
        <v>-0.71436744028018739</v>
      </c>
    </row>
    <row r="71" spans="1:16" x14ac:dyDescent="0.3">
      <c r="A71" s="39" t="s">
        <v>83</v>
      </c>
      <c r="B71" s="40">
        <v>1</v>
      </c>
      <c r="C71" s="40">
        <v>0.9</v>
      </c>
      <c r="E71">
        <v>1.312511648724298</v>
      </c>
      <c r="F71">
        <v>-0.41251164872429802</v>
      </c>
      <c r="L71" s="75">
        <v>-0.28202088963712246</v>
      </c>
      <c r="M71" s="75">
        <f t="shared" si="3"/>
        <v>-0.41932334005808253</v>
      </c>
      <c r="N71" s="41">
        <v>68</v>
      </c>
      <c r="O71">
        <f t="shared" si="4"/>
        <v>0.24107142857142858</v>
      </c>
      <c r="P71" s="41">
        <f t="shared" si="5"/>
        <v>-0.70286023091909866</v>
      </c>
    </row>
    <row r="72" spans="1:16" x14ac:dyDescent="0.3">
      <c r="A72" s="39" t="s">
        <v>84</v>
      </c>
      <c r="B72" s="40">
        <v>1.17</v>
      </c>
      <c r="C72" s="40">
        <v>1.21</v>
      </c>
      <c r="E72">
        <v>1.391678426683391</v>
      </c>
      <c r="F72">
        <v>-0.18167842668339107</v>
      </c>
      <c r="L72" s="75">
        <v>-0.28064836680396776</v>
      </c>
      <c r="M72" s="75">
        <f t="shared" si="3"/>
        <v>-0.41728260165943076</v>
      </c>
      <c r="N72" s="41">
        <v>69</v>
      </c>
      <c r="O72">
        <f t="shared" si="4"/>
        <v>0.24464285714285713</v>
      </c>
      <c r="P72" s="41">
        <f t="shared" si="5"/>
        <v>-0.69144534820196768</v>
      </c>
    </row>
    <row r="73" spans="1:16" x14ac:dyDescent="0.3">
      <c r="A73" s="39" t="s">
        <v>85</v>
      </c>
      <c r="B73" s="40">
        <v>0.48</v>
      </c>
      <c r="C73" s="40">
        <v>0.57999999999999996</v>
      </c>
      <c r="E73">
        <v>1.0703544455553082</v>
      </c>
      <c r="F73">
        <v>-0.49035444555530827</v>
      </c>
      <c r="L73" s="75">
        <v>-0.27530523609567914</v>
      </c>
      <c r="M73" s="75">
        <f t="shared" si="3"/>
        <v>-0.40933815677150293</v>
      </c>
      <c r="N73" s="41">
        <v>70</v>
      </c>
      <c r="O73">
        <f t="shared" si="4"/>
        <v>0.24821428571428572</v>
      </c>
      <c r="P73" s="41">
        <f t="shared" si="5"/>
        <v>-0.68011985829369426</v>
      </c>
    </row>
    <row r="74" spans="1:16" x14ac:dyDescent="0.3">
      <c r="A74" s="39" t="s">
        <v>86</v>
      </c>
      <c r="B74" s="40">
        <v>1.92</v>
      </c>
      <c r="C74" s="40">
        <v>2.0299999999999998</v>
      </c>
      <c r="E74">
        <v>1.7409436235617419</v>
      </c>
      <c r="F74">
        <v>0.28905637643825788</v>
      </c>
      <c r="L74" s="75">
        <v>-0.27256019042936996</v>
      </c>
      <c r="M74" s="75">
        <f t="shared" si="3"/>
        <v>-0.40525667997419973</v>
      </c>
      <c r="N74" s="41">
        <v>71</v>
      </c>
      <c r="O74">
        <f t="shared" si="4"/>
        <v>0.25178571428571428</v>
      </c>
      <c r="P74" s="41">
        <f t="shared" si="5"/>
        <v>-0.66888094146398303</v>
      </c>
    </row>
    <row r="75" spans="1:16" x14ac:dyDescent="0.3">
      <c r="A75" s="39" t="s">
        <v>87</v>
      </c>
      <c r="B75" s="40">
        <v>0.66</v>
      </c>
      <c r="C75" s="40">
        <v>0.63</v>
      </c>
      <c r="E75">
        <v>1.1541780928061125</v>
      </c>
      <c r="F75">
        <v>-0.52417809280611249</v>
      </c>
      <c r="L75" s="75">
        <v>-0.27167976219250578</v>
      </c>
      <c r="M75" s="75">
        <f t="shared" si="3"/>
        <v>-0.40394761343860242</v>
      </c>
      <c r="N75" s="41">
        <v>72</v>
      </c>
      <c r="O75">
        <f t="shared" si="4"/>
        <v>0.25535714285714284</v>
      </c>
      <c r="P75" s="41">
        <f t="shared" si="5"/>
        <v>-0.65772588575550872</v>
      </c>
    </row>
    <row r="76" spans="1:16" x14ac:dyDescent="0.3">
      <c r="A76" s="39" t="s">
        <v>88</v>
      </c>
      <c r="B76" s="40">
        <v>0.91</v>
      </c>
      <c r="C76" s="40">
        <v>1.07</v>
      </c>
      <c r="E76">
        <v>1.2705998250988961</v>
      </c>
      <c r="F76">
        <v>-0.20059982509889607</v>
      </c>
      <c r="L76" s="75">
        <v>-0.26721705972108134</v>
      </c>
      <c r="M76" s="75">
        <f t="shared" si="3"/>
        <v>-0.39731223508627189</v>
      </c>
      <c r="N76" s="41">
        <v>73</v>
      </c>
      <c r="O76">
        <f t="shared" si="4"/>
        <v>0.25892857142857145</v>
      </c>
      <c r="P76" s="41">
        <f t="shared" si="5"/>
        <v>-0.64665208107854022</v>
      </c>
    </row>
    <row r="77" spans="1:16" x14ac:dyDescent="0.3">
      <c r="A77" s="39" t="s">
        <v>89</v>
      </c>
      <c r="B77" s="40">
        <v>0.56999999999999995</v>
      </c>
      <c r="C77" s="40">
        <v>0.65</v>
      </c>
      <c r="E77">
        <v>1.1122662691807104</v>
      </c>
      <c r="F77">
        <v>-0.46226626918071034</v>
      </c>
      <c r="L77" s="75">
        <v>-0.26584453688792675</v>
      </c>
      <c r="M77" s="75">
        <f t="shared" si="3"/>
        <v>-0.39527149668762029</v>
      </c>
      <c r="N77" s="41">
        <v>74</v>
      </c>
      <c r="O77">
        <f t="shared" si="4"/>
        <v>0.26250000000000001</v>
      </c>
      <c r="P77" s="41">
        <f t="shared" si="5"/>
        <v>-0.63565701369758276</v>
      </c>
    </row>
    <row r="78" spans="1:16" x14ac:dyDescent="0.3">
      <c r="A78" s="39" t="s">
        <v>90</v>
      </c>
      <c r="B78" s="40">
        <v>1.88</v>
      </c>
      <c r="C78" s="40">
        <v>2.94</v>
      </c>
      <c r="E78">
        <v>1.7223161463948964</v>
      </c>
      <c r="F78">
        <v>1.2176838536051036</v>
      </c>
      <c r="L78" s="75">
        <v>-0.26550207393419534</v>
      </c>
      <c r="M78" s="75">
        <f t="shared" si="3"/>
        <v>-0.39476230494019482</v>
      </c>
      <c r="N78" s="41">
        <v>75</v>
      </c>
      <c r="O78">
        <f t="shared" si="4"/>
        <v>0.26607142857142857</v>
      </c>
      <c r="P78" s="41">
        <f t="shared" si="5"/>
        <v>-0.6247382610788097</v>
      </c>
    </row>
    <row r="79" spans="1:16" x14ac:dyDescent="0.3">
      <c r="A79" s="39" t="s">
        <v>91</v>
      </c>
      <c r="B79" s="40">
        <v>0.95</v>
      </c>
      <c r="C79" s="40">
        <v>1.0900000000000001</v>
      </c>
      <c r="E79">
        <v>1.2892273022657414</v>
      </c>
      <c r="F79">
        <v>-0.19922730226574137</v>
      </c>
      <c r="L79" s="75">
        <v>-0.26187392901279272</v>
      </c>
      <c r="M79" s="75">
        <f t="shared" si="3"/>
        <v>-0.38936779019834411</v>
      </c>
      <c r="N79" s="41">
        <v>76</v>
      </c>
      <c r="O79">
        <f t="shared" si="4"/>
        <v>0.26964285714285713</v>
      </c>
      <c r="P79" s="41">
        <f t="shared" si="5"/>
        <v>-0.61389348706991986</v>
      </c>
    </row>
    <row r="80" spans="1:16" x14ac:dyDescent="0.3">
      <c r="A80" s="39" t="s">
        <v>92</v>
      </c>
      <c r="B80" s="40">
        <v>0.18</v>
      </c>
      <c r="C80" s="40">
        <v>0.65</v>
      </c>
      <c r="E80">
        <v>0.93064836680396779</v>
      </c>
      <c r="F80">
        <v>-0.28064836680396776</v>
      </c>
      <c r="L80" s="75">
        <v>-0.25275702826788593</v>
      </c>
      <c r="M80" s="75">
        <f t="shared" si="3"/>
        <v>-0.37581230756636141</v>
      </c>
      <c r="N80" s="41">
        <v>77</v>
      </c>
      <c r="O80">
        <f t="shared" si="4"/>
        <v>0.27321428571428569</v>
      </c>
      <c r="P80" s="41">
        <f t="shared" si="5"/>
        <v>-0.60312043738661913</v>
      </c>
    </row>
    <row r="81" spans="1:16" x14ac:dyDescent="0.3">
      <c r="A81" s="39" t="s">
        <v>93</v>
      </c>
      <c r="B81" s="40">
        <v>0.77</v>
      </c>
      <c r="C81" s="40">
        <v>1.28</v>
      </c>
      <c r="E81">
        <v>1.2054036550149372</v>
      </c>
      <c r="F81">
        <v>7.4596344985062846E-2</v>
      </c>
      <c r="L81" s="75">
        <v>-0.25226626918071038</v>
      </c>
      <c r="M81" s="75">
        <f t="shared" si="3"/>
        <v>-0.37508262140778253</v>
      </c>
      <c r="N81" s="41">
        <v>78</v>
      </c>
      <c r="O81">
        <f t="shared" si="4"/>
        <v>0.2767857142857143</v>
      </c>
      <c r="P81" s="41">
        <f t="shared" si="5"/>
        <v>-0.59241693538223339</v>
      </c>
    </row>
    <row r="82" spans="1:16" x14ac:dyDescent="0.3">
      <c r="A82" s="39" t="s">
        <v>94</v>
      </c>
      <c r="B82" s="40">
        <v>0.09</v>
      </c>
      <c r="C82" s="40">
        <v>0.6</v>
      </c>
      <c r="E82">
        <v>0.88873654317856576</v>
      </c>
      <c r="F82">
        <v>-0.28873654317856579</v>
      </c>
      <c r="L82" s="75">
        <v>-0.25104070697188541</v>
      </c>
      <c r="M82" s="75">
        <f t="shared" si="3"/>
        <v>-0.37326039171580938</v>
      </c>
      <c r="N82" s="41">
        <v>79</v>
      </c>
      <c r="O82">
        <f t="shared" si="4"/>
        <v>0.28035714285714286</v>
      </c>
      <c r="P82" s="41">
        <f t="shared" si="5"/>
        <v>-0.58178087807903123</v>
      </c>
    </row>
    <row r="83" spans="1:16" x14ac:dyDescent="0.3">
      <c r="A83" s="39" t="s">
        <v>95</v>
      </c>
      <c r="B83" s="40">
        <v>0.27</v>
      </c>
      <c r="C83" s="40">
        <v>0.7</v>
      </c>
      <c r="E83">
        <v>0.97256019042936992</v>
      </c>
      <c r="F83">
        <v>-0.27256019042936996</v>
      </c>
      <c r="L83" s="75">
        <v>-0.25069824401815399</v>
      </c>
      <c r="M83" s="75">
        <f t="shared" si="3"/>
        <v>-0.37275119996838391</v>
      </c>
      <c r="N83" s="41">
        <v>80</v>
      </c>
      <c r="O83">
        <f t="shared" si="4"/>
        <v>0.28392857142857142</v>
      </c>
      <c r="P83" s="41">
        <f t="shared" si="5"/>
        <v>-0.57121023244169922</v>
      </c>
    </row>
    <row r="84" spans="1:16" x14ac:dyDescent="0.3">
      <c r="A84" s="39" t="s">
        <v>96</v>
      </c>
      <c r="B84" s="40">
        <v>0.43</v>
      </c>
      <c r="C84" s="40">
        <v>2.16</v>
      </c>
      <c r="E84">
        <v>1.0470700990967514</v>
      </c>
      <c r="F84">
        <v>1.1129299009032487</v>
      </c>
      <c r="L84" s="75">
        <v>-0.24707009909675137</v>
      </c>
      <c r="M84" s="75">
        <f t="shared" si="3"/>
        <v>-0.3673566852265332</v>
      </c>
      <c r="N84" s="41">
        <v>81</v>
      </c>
      <c r="O84">
        <f t="shared" si="4"/>
        <v>0.28749999999999998</v>
      </c>
      <c r="P84" s="41">
        <f t="shared" si="5"/>
        <v>-0.5607030318750833</v>
      </c>
    </row>
    <row r="85" spans="1:16" x14ac:dyDescent="0.3">
      <c r="A85" s="39" t="s">
        <v>97</v>
      </c>
      <c r="B85" s="40">
        <v>0.81</v>
      </c>
      <c r="C85" s="40">
        <v>1.01</v>
      </c>
      <c r="E85">
        <v>1.2240311321817825</v>
      </c>
      <c r="F85">
        <v>-0.21403113218178249</v>
      </c>
      <c r="L85" s="75">
        <v>-0.240501406179638</v>
      </c>
      <c r="M85" s="75">
        <f t="shared" si="3"/>
        <v>-0.35759001064663254</v>
      </c>
      <c r="N85" s="41">
        <v>82</v>
      </c>
      <c r="O85">
        <f t="shared" si="4"/>
        <v>0.29107142857142859</v>
      </c>
      <c r="P85" s="41">
        <f t="shared" si="5"/>
        <v>-0.55025737292985011</v>
      </c>
    </row>
    <row r="86" spans="1:16" x14ac:dyDescent="0.3">
      <c r="A86" s="39" t="s">
        <v>99</v>
      </c>
      <c r="B86" s="40">
        <v>0.76</v>
      </c>
      <c r="C86" s="40">
        <v>1.66</v>
      </c>
      <c r="E86">
        <v>1.2007467857232259</v>
      </c>
      <c r="F86">
        <v>0.45925321427677401</v>
      </c>
      <c r="L86" s="75">
        <v>-0.23898192272215357</v>
      </c>
      <c r="M86" s="75">
        <f t="shared" si="3"/>
        <v>-0.35533076354130216</v>
      </c>
      <c r="N86" s="41">
        <v>83</v>
      </c>
      <c r="O86">
        <f t="shared" si="4"/>
        <v>0.29464285714285715</v>
      </c>
      <c r="P86" s="41">
        <f t="shared" si="5"/>
        <v>-0.53987141220106138</v>
      </c>
    </row>
    <row r="87" spans="1:16" x14ac:dyDescent="0.3">
      <c r="A87" s="39" t="s">
        <v>100</v>
      </c>
      <c r="B87" s="40">
        <v>0.45</v>
      </c>
      <c r="C87" s="40">
        <v>0.7</v>
      </c>
      <c r="E87">
        <v>1.0563838376801742</v>
      </c>
      <c r="F87">
        <v>-0.35638383768017423</v>
      </c>
      <c r="L87" s="75">
        <v>-0.23898192272215357</v>
      </c>
      <c r="M87" s="75">
        <f t="shared" si="3"/>
        <v>-0.35533076354130216</v>
      </c>
      <c r="N87" s="41">
        <v>84</v>
      </c>
      <c r="O87">
        <f t="shared" si="4"/>
        <v>0.29821428571428571</v>
      </c>
      <c r="P87" s="41">
        <f t="shared" si="5"/>
        <v>-0.52954336340592034</v>
      </c>
    </row>
    <row r="88" spans="1:16" x14ac:dyDescent="0.3">
      <c r="A88" s="39" t="s">
        <v>101</v>
      </c>
      <c r="B88" s="40">
        <v>0.73</v>
      </c>
      <c r="C88" s="40">
        <v>1.78</v>
      </c>
      <c r="E88">
        <v>1.1867761778480919</v>
      </c>
      <c r="F88">
        <v>0.59322382215190816</v>
      </c>
      <c r="L88" s="75">
        <v>-0.23829566130557633</v>
      </c>
      <c r="M88" s="75">
        <f t="shared" si="3"/>
        <v>-0.35431039434197642</v>
      </c>
      <c r="N88" s="41">
        <v>85</v>
      </c>
      <c r="O88">
        <f t="shared" si="4"/>
        <v>0.30178571428571427</v>
      </c>
      <c r="P88" s="41">
        <f t="shared" si="5"/>
        <v>-0.51927149462806221</v>
      </c>
    </row>
    <row r="89" spans="1:16" x14ac:dyDescent="0.3">
      <c r="A89" s="39" t="s">
        <v>102</v>
      </c>
      <c r="B89" s="40">
        <v>0.93</v>
      </c>
      <c r="C89" s="40">
        <v>0.12</v>
      </c>
      <c r="E89">
        <v>1.2799135636823187</v>
      </c>
      <c r="F89">
        <v>-1.1599135636823186</v>
      </c>
      <c r="L89" s="75">
        <v>-0.23760939988899887</v>
      </c>
      <c r="M89" s="75">
        <f t="shared" si="3"/>
        <v>-0.3532900251426504</v>
      </c>
      <c r="N89" s="41">
        <v>86</v>
      </c>
      <c r="O89">
        <f t="shared" si="4"/>
        <v>0.30535714285714288</v>
      </c>
      <c r="P89" s="41">
        <f t="shared" si="5"/>
        <v>-0.50905412571677833</v>
      </c>
    </row>
    <row r="90" spans="1:16" x14ac:dyDescent="0.3">
      <c r="A90" s="39" t="s">
        <v>103</v>
      </c>
      <c r="B90" s="40">
        <v>0.42</v>
      </c>
      <c r="C90" s="40">
        <v>0.89</v>
      </c>
      <c r="E90">
        <v>1.0424132298050401</v>
      </c>
      <c r="F90">
        <v>-0.15241322980504013</v>
      </c>
      <c r="L90" s="75">
        <v>-0.2362368770558444</v>
      </c>
      <c r="M90" s="75">
        <f t="shared" si="3"/>
        <v>-0.35124928674399891</v>
      </c>
      <c r="N90" s="41">
        <v>87</v>
      </c>
      <c r="O90">
        <f t="shared" si="4"/>
        <v>0.30892857142857144</v>
      </c>
      <c r="P90" s="41">
        <f t="shared" si="5"/>
        <v>-0.4988896258304959</v>
      </c>
    </row>
    <row r="91" spans="1:16" x14ac:dyDescent="0.3">
      <c r="A91" s="39" t="s">
        <v>105</v>
      </c>
      <c r="B91" s="40">
        <v>0.42</v>
      </c>
      <c r="C91" s="40">
        <v>0.38</v>
      </c>
      <c r="E91">
        <v>1.0424132298050401</v>
      </c>
      <c r="F91">
        <v>-0.66241322980504014</v>
      </c>
      <c r="L91" s="75">
        <v>-0.2348643542226897</v>
      </c>
      <c r="M91" s="75">
        <f t="shared" si="3"/>
        <v>-0.34920854834534715</v>
      </c>
      <c r="N91" s="41">
        <v>88</v>
      </c>
      <c r="O91">
        <f t="shared" si="4"/>
        <v>0.3125</v>
      </c>
      <c r="P91" s="41">
        <f t="shared" si="5"/>
        <v>-0.48877641111466941</v>
      </c>
    </row>
    <row r="92" spans="1:16" x14ac:dyDescent="0.3">
      <c r="A92" s="39" t="s">
        <v>107</v>
      </c>
      <c r="B92" s="40">
        <v>0.22</v>
      </c>
      <c r="C92" s="40">
        <v>1.8</v>
      </c>
      <c r="E92">
        <v>0.94927584397081322</v>
      </c>
      <c r="F92">
        <v>0.85072415602918683</v>
      </c>
      <c r="L92" s="75">
        <v>-0.23290398889221597</v>
      </c>
      <c r="M92" s="75">
        <f t="shared" si="3"/>
        <v>-0.34629377511998072</v>
      </c>
      <c r="N92" s="41">
        <v>89</v>
      </c>
      <c r="O92">
        <f t="shared" si="4"/>
        <v>0.31607142857142856</v>
      </c>
      <c r="P92" s="41">
        <f t="shared" si="5"/>
        <v>-0.47871294250501445</v>
      </c>
    </row>
    <row r="93" spans="1:16" x14ac:dyDescent="0.3">
      <c r="A93" s="39" t="s">
        <v>108</v>
      </c>
      <c r="B93" s="40">
        <v>0.05</v>
      </c>
      <c r="C93" s="40">
        <v>0.41</v>
      </c>
      <c r="E93">
        <v>0.87010906601172033</v>
      </c>
      <c r="F93">
        <v>-0.46010906601172036</v>
      </c>
      <c r="L93" s="75">
        <v>-0.23020748493097842</v>
      </c>
      <c r="M93" s="75">
        <f t="shared" si="3"/>
        <v>-0.34228447265674522</v>
      </c>
      <c r="N93" s="41">
        <v>90</v>
      </c>
      <c r="O93">
        <f t="shared" si="4"/>
        <v>0.31964285714285712</v>
      </c>
      <c r="P93" s="41">
        <f t="shared" si="5"/>
        <v>-0.4686977236477044</v>
      </c>
    </row>
    <row r="94" spans="1:16" x14ac:dyDescent="0.3">
      <c r="A94" s="39" t="s">
        <v>109</v>
      </c>
      <c r="B94" s="40">
        <v>0.53</v>
      </c>
      <c r="C94" s="40">
        <v>0.38</v>
      </c>
      <c r="E94">
        <v>1.093638792013865</v>
      </c>
      <c r="F94">
        <v>-0.71363879201386504</v>
      </c>
      <c r="L94" s="75">
        <v>-0.22952122351440096</v>
      </c>
      <c r="M94" s="75">
        <f t="shared" si="3"/>
        <v>-0.3412641034574192</v>
      </c>
      <c r="N94" s="41">
        <v>91</v>
      </c>
      <c r="O94">
        <f t="shared" si="4"/>
        <v>0.32321428571428573</v>
      </c>
      <c r="P94" s="41">
        <f t="shared" si="5"/>
        <v>-0.45872929892879405</v>
      </c>
    </row>
    <row r="95" spans="1:16" x14ac:dyDescent="0.3">
      <c r="A95" s="39" t="s">
        <v>110</v>
      </c>
      <c r="B95" s="40">
        <v>0.99</v>
      </c>
      <c r="C95" s="40">
        <v>1.1100000000000001</v>
      </c>
      <c r="E95">
        <v>1.3078547794325868</v>
      </c>
      <c r="F95">
        <v>-0.19785477943258667</v>
      </c>
      <c r="L95" s="75">
        <v>-0.22898192272215356</v>
      </c>
      <c r="M95" s="75">
        <f t="shared" si="3"/>
        <v>-0.34046224296477223</v>
      </c>
      <c r="N95" s="41">
        <v>92</v>
      </c>
      <c r="O95">
        <f t="shared" si="4"/>
        <v>0.32678571428571429</v>
      </c>
      <c r="P95" s="41">
        <f t="shared" si="5"/>
        <v>-0.44880625160571241</v>
      </c>
    </row>
    <row r="96" spans="1:16" x14ac:dyDescent="0.3">
      <c r="A96" s="39" t="s">
        <v>111</v>
      </c>
      <c r="B96" s="40">
        <v>0.86</v>
      </c>
      <c r="C96" s="40">
        <v>1.04</v>
      </c>
      <c r="E96">
        <v>1.2473154786403393</v>
      </c>
      <c r="F96">
        <v>-0.20731547864033928</v>
      </c>
      <c r="L96" s="75">
        <v>-0.22814870068124637</v>
      </c>
      <c r="M96" s="75">
        <f t="shared" si="3"/>
        <v>-0.3392233650587676</v>
      </c>
      <c r="N96" s="41">
        <v>93</v>
      </c>
      <c r="O96">
        <f t="shared" si="4"/>
        <v>0.33035714285714285</v>
      </c>
      <c r="P96" s="41">
        <f t="shared" si="5"/>
        <v>-0.43892720203419638</v>
      </c>
    </row>
    <row r="97" spans="1:16" x14ac:dyDescent="0.3">
      <c r="A97" s="39" t="s">
        <v>112</v>
      </c>
      <c r="B97" s="40">
        <v>0.67</v>
      </c>
      <c r="C97" s="40">
        <v>1.55</v>
      </c>
      <c r="E97">
        <v>1.1588349620978238</v>
      </c>
      <c r="F97">
        <v>0.39116503790217627</v>
      </c>
      <c r="L97" s="75">
        <v>-0.22481581251761784</v>
      </c>
      <c r="M97" s="75">
        <f t="shared" si="3"/>
        <v>-0.33426785343474918</v>
      </c>
      <c r="N97" s="41">
        <v>94</v>
      </c>
      <c r="O97">
        <f t="shared" si="4"/>
        <v>0.33392857142857141</v>
      </c>
      <c r="P97" s="41">
        <f t="shared" si="5"/>
        <v>-0.42909080598453064</v>
      </c>
    </row>
    <row r="98" spans="1:16" x14ac:dyDescent="0.3">
      <c r="A98" s="39" t="s">
        <v>113</v>
      </c>
      <c r="B98" s="40">
        <v>0.63</v>
      </c>
      <c r="C98" s="40">
        <v>1.7</v>
      </c>
      <c r="E98">
        <v>1.1402074849309785</v>
      </c>
      <c r="F98">
        <v>0.5597925150690215</v>
      </c>
      <c r="L98" s="75">
        <v>-0.22211930855638062</v>
      </c>
      <c r="M98" s="75">
        <f t="shared" si="3"/>
        <v>-0.33025855097151424</v>
      </c>
      <c r="N98" s="41">
        <v>95</v>
      </c>
      <c r="O98">
        <f t="shared" si="4"/>
        <v>0.33750000000000002</v>
      </c>
      <c r="P98" s="41">
        <f t="shared" si="5"/>
        <v>-0.41929575304139605</v>
      </c>
    </row>
    <row r="99" spans="1:16" x14ac:dyDescent="0.3">
      <c r="A99" s="39" t="s">
        <v>115</v>
      </c>
      <c r="B99" s="40">
        <v>0.35</v>
      </c>
      <c r="C99" s="40">
        <v>1.05</v>
      </c>
      <c r="E99">
        <v>1.0098151447630608</v>
      </c>
      <c r="F99">
        <v>4.0184855236939265E-2</v>
      </c>
      <c r="L99" s="75">
        <v>-0.22143304713980316</v>
      </c>
      <c r="M99" s="75">
        <f t="shared" si="3"/>
        <v>-0.32923818177218817</v>
      </c>
      <c r="N99" s="41">
        <v>96</v>
      </c>
      <c r="O99">
        <f t="shared" si="4"/>
        <v>0.34107142857142858</v>
      </c>
      <c r="P99" s="41">
        <f t="shared" si="5"/>
        <v>-0.40954076508204262</v>
      </c>
    </row>
    <row r="100" spans="1:16" x14ac:dyDescent="0.3">
      <c r="A100" s="39" t="s">
        <v>117</v>
      </c>
      <c r="B100" s="40">
        <v>0.36</v>
      </c>
      <c r="C100" s="40">
        <v>0.85</v>
      </c>
      <c r="E100">
        <v>1.0144720140547721</v>
      </c>
      <c r="F100">
        <v>-0.16447201405477208</v>
      </c>
      <c r="L100" s="75">
        <v>-0.22006052430664869</v>
      </c>
      <c r="M100" s="75">
        <f t="shared" si="3"/>
        <v>-0.32719744337353673</v>
      </c>
      <c r="N100" s="41">
        <v>97</v>
      </c>
      <c r="O100">
        <f t="shared" si="4"/>
        <v>0.34464285714285714</v>
      </c>
      <c r="P100" s="41">
        <f t="shared" si="5"/>
        <v>-0.39982459482787625</v>
      </c>
    </row>
    <row r="101" spans="1:16" x14ac:dyDescent="0.3">
      <c r="A101" s="39" t="s">
        <v>118</v>
      </c>
      <c r="B101" s="40">
        <v>0.59</v>
      </c>
      <c r="C101" s="40">
        <v>2.39</v>
      </c>
      <c r="E101">
        <v>1.1215800077641329</v>
      </c>
      <c r="F101">
        <v>1.2684199922358672</v>
      </c>
      <c r="L101" s="75">
        <v>-0.21412955110104059</v>
      </c>
      <c r="M101" s="75">
        <f t="shared" si="3"/>
        <v>-0.31837896365889362</v>
      </c>
      <c r="N101" s="41">
        <v>98</v>
      </c>
      <c r="O101">
        <f t="shared" si="4"/>
        <v>0.3482142857142857</v>
      </c>
      <c r="P101" s="41">
        <f t="shared" si="5"/>
        <v>-0.39014602446488944</v>
      </c>
    </row>
    <row r="102" spans="1:16" x14ac:dyDescent="0.3">
      <c r="A102" s="39" t="s">
        <v>119</v>
      </c>
      <c r="B102" s="40">
        <v>0.34</v>
      </c>
      <c r="C102" s="40">
        <v>0.44</v>
      </c>
      <c r="E102">
        <v>1.0051582754713493</v>
      </c>
      <c r="F102">
        <v>-0.56515827547134934</v>
      </c>
      <c r="L102" s="75">
        <v>-0.21403113218178249</v>
      </c>
      <c r="M102" s="75">
        <f t="shared" si="3"/>
        <v>-0.31823262928628271</v>
      </c>
      <c r="N102" s="41">
        <v>99</v>
      </c>
      <c r="O102">
        <f t="shared" si="4"/>
        <v>0.35178571428571431</v>
      </c>
      <c r="P102" s="41">
        <f t="shared" si="5"/>
        <v>-0.38050386432868982</v>
      </c>
    </row>
    <row r="103" spans="1:16" x14ac:dyDescent="0.3">
      <c r="A103" s="39" t="s">
        <v>120</v>
      </c>
      <c r="B103" s="40">
        <v>0.28999999999999998</v>
      </c>
      <c r="C103" s="40">
        <v>0.72</v>
      </c>
      <c r="E103">
        <v>0.98187392901279269</v>
      </c>
      <c r="F103">
        <v>-0.26187392901279272</v>
      </c>
      <c r="L103" s="75">
        <v>-0.21334487076520525</v>
      </c>
      <c r="M103" s="75">
        <f t="shared" si="3"/>
        <v>-0.31721226008695697</v>
      </c>
      <c r="N103" s="41">
        <v>100</v>
      </c>
      <c r="O103">
        <f t="shared" si="4"/>
        <v>0.35535714285714287</v>
      </c>
      <c r="P103" s="41">
        <f t="shared" si="5"/>
        <v>-0.37089695165016173</v>
      </c>
    </row>
    <row r="104" spans="1:16" x14ac:dyDescent="0.3">
      <c r="A104" s="39" t="s">
        <v>121</v>
      </c>
      <c r="B104" s="40">
        <v>0.32</v>
      </c>
      <c r="C104" s="40">
        <v>0.73</v>
      </c>
      <c r="E104">
        <v>0.99584453688792673</v>
      </c>
      <c r="F104">
        <v>-0.26584453688792675</v>
      </c>
      <c r="L104" s="75">
        <v>-0.21113912589114348</v>
      </c>
      <c r="M104" s="75">
        <f t="shared" si="3"/>
        <v>-0.31393264378230068</v>
      </c>
      <c r="N104" s="41">
        <v>101</v>
      </c>
      <c r="O104">
        <f t="shared" si="4"/>
        <v>0.35892857142857143</v>
      </c>
      <c r="P104" s="41">
        <f t="shared" si="5"/>
        <v>-0.36132414935806928</v>
      </c>
    </row>
    <row r="105" spans="1:16" x14ac:dyDescent="0.3">
      <c r="A105" s="39" t="s">
        <v>122</v>
      </c>
      <c r="B105" s="40">
        <v>0.33</v>
      </c>
      <c r="C105" s="40">
        <v>0.76</v>
      </c>
      <c r="E105">
        <v>1.000501406179638</v>
      </c>
      <c r="F105">
        <v>-0.240501406179638</v>
      </c>
      <c r="L105" s="75">
        <v>-0.20937426289007122</v>
      </c>
      <c r="M105" s="75">
        <f t="shared" si="3"/>
        <v>-0.31130855359768078</v>
      </c>
      <c r="N105" s="41">
        <v>102</v>
      </c>
      <c r="O105">
        <f t="shared" si="4"/>
        <v>0.36249999999999999</v>
      </c>
      <c r="P105" s="41">
        <f t="shared" si="5"/>
        <v>-0.35178434493515626</v>
      </c>
    </row>
    <row r="106" spans="1:16" x14ac:dyDescent="0.3">
      <c r="A106" s="39" t="s">
        <v>124</v>
      </c>
      <c r="B106" s="40">
        <v>1.1000000000000001</v>
      </c>
      <c r="C106" s="40">
        <v>1.17</v>
      </c>
      <c r="E106">
        <v>1.3590803416414117</v>
      </c>
      <c r="F106">
        <v>-0.18908034164141174</v>
      </c>
      <c r="L106" s="75">
        <v>-0.20937426289007122</v>
      </c>
      <c r="M106" s="75">
        <f t="shared" si="3"/>
        <v>-0.31130855359768078</v>
      </c>
      <c r="N106" s="41">
        <v>103</v>
      </c>
      <c r="O106">
        <f t="shared" si="4"/>
        <v>0.36607142857142855</v>
      </c>
      <c r="P106" s="41">
        <f t="shared" si="5"/>
        <v>-0.34227644932452284</v>
      </c>
    </row>
    <row r="107" spans="1:16" x14ac:dyDescent="0.3">
      <c r="A107" s="39" t="s">
        <v>125</v>
      </c>
      <c r="B107" s="40">
        <v>0.11</v>
      </c>
      <c r="C107" s="40">
        <v>0.9</v>
      </c>
      <c r="E107">
        <v>0.89805028176198842</v>
      </c>
      <c r="F107">
        <v>1.9497182380115996E-3</v>
      </c>
      <c r="L107" s="75">
        <v>-0.20868800147349398</v>
      </c>
      <c r="M107" s="75">
        <f t="shared" si="3"/>
        <v>-0.31028818439835504</v>
      </c>
      <c r="N107" s="41">
        <v>104</v>
      </c>
      <c r="O107">
        <f t="shared" si="4"/>
        <v>0.36964285714285716</v>
      </c>
      <c r="P107" s="41">
        <f t="shared" si="5"/>
        <v>-0.33279939588326923</v>
      </c>
    </row>
    <row r="108" spans="1:16" x14ac:dyDescent="0.3">
      <c r="A108" s="39" t="s">
        <v>126</v>
      </c>
      <c r="B108" s="40">
        <v>3.14</v>
      </c>
      <c r="C108" s="40">
        <v>2.33</v>
      </c>
      <c r="E108">
        <v>2.3090816771505263</v>
      </c>
      <c r="F108">
        <v>2.0918322849473814E-2</v>
      </c>
      <c r="L108" s="75">
        <v>-0.20790332113765864</v>
      </c>
      <c r="M108" s="75">
        <f t="shared" si="3"/>
        <v>-0.30912148082641844</v>
      </c>
      <c r="N108" s="41">
        <v>105</v>
      </c>
      <c r="O108">
        <f t="shared" si="4"/>
        <v>0.37321428571428572</v>
      </c>
      <c r="P108" s="41">
        <f t="shared" si="5"/>
        <v>-0.32335213938059243</v>
      </c>
    </row>
    <row r="109" spans="1:16" x14ac:dyDescent="0.3">
      <c r="A109" s="39" t="s">
        <v>127</v>
      </c>
      <c r="B109" s="40">
        <v>0.69</v>
      </c>
      <c r="C109" s="40">
        <v>2.66</v>
      </c>
      <c r="E109">
        <v>1.1681487006812463</v>
      </c>
      <c r="F109">
        <v>1.4918512993187538</v>
      </c>
      <c r="L109" s="75">
        <v>-0.20731547864033928</v>
      </c>
      <c r="M109" s="75">
        <f t="shared" si="3"/>
        <v>-0.30824744599970327</v>
      </c>
      <c r="N109" s="41">
        <v>106</v>
      </c>
      <c r="O109">
        <f t="shared" si="4"/>
        <v>0.37678571428571428</v>
      </c>
      <c r="P109" s="41">
        <f t="shared" si="5"/>
        <v>-0.31393365503769627</v>
      </c>
    </row>
    <row r="110" spans="1:16" x14ac:dyDescent="0.3">
      <c r="A110" s="39" t="s">
        <v>128</v>
      </c>
      <c r="B110" s="40">
        <v>0.17</v>
      </c>
      <c r="C110" s="40">
        <v>1.2</v>
      </c>
      <c r="E110">
        <v>0.92599149751225651</v>
      </c>
      <c r="F110">
        <v>0.27400850248774344</v>
      </c>
      <c r="L110" s="75">
        <v>-0.20731547864033928</v>
      </c>
      <c r="M110" s="75">
        <f t="shared" si="3"/>
        <v>-0.30824744599970327</v>
      </c>
      <c r="N110" s="41">
        <v>107</v>
      </c>
      <c r="O110">
        <f t="shared" si="4"/>
        <v>0.38035714285714284</v>
      </c>
      <c r="P110" s="41">
        <f t="shared" si="5"/>
        <v>-0.30454293760704587</v>
      </c>
    </row>
    <row r="111" spans="1:16" x14ac:dyDescent="0.3">
      <c r="A111" s="39" t="s">
        <v>129</v>
      </c>
      <c r="B111" s="40">
        <v>0.25</v>
      </c>
      <c r="C111" s="40">
        <v>1.1100000000000001</v>
      </c>
      <c r="E111">
        <v>0.96324645184594726</v>
      </c>
      <c r="F111">
        <v>0.14675354815405284</v>
      </c>
      <c r="L111" s="75">
        <v>-0.20525669439060734</v>
      </c>
      <c r="M111" s="75">
        <f t="shared" si="3"/>
        <v>-0.30518633840172577</v>
      </c>
      <c r="N111" s="41">
        <v>108</v>
      </c>
      <c r="O111">
        <f t="shared" si="4"/>
        <v>0.38392857142857145</v>
      </c>
      <c r="P111" s="41">
        <f t="shared" si="5"/>
        <v>-0.29517900048864582</v>
      </c>
    </row>
    <row r="112" spans="1:16" x14ac:dyDescent="0.3">
      <c r="A112" s="39" t="s">
        <v>130</v>
      </c>
      <c r="B112" s="40">
        <v>0.34</v>
      </c>
      <c r="C112" s="40">
        <v>0.44</v>
      </c>
      <c r="E112">
        <v>1.0051582754713493</v>
      </c>
      <c r="F112">
        <v>-0.56515827547134934</v>
      </c>
      <c r="L112" s="75">
        <v>-0.20128608651547331</v>
      </c>
      <c r="M112" s="75">
        <f t="shared" si="3"/>
        <v>-0.29928263191244958</v>
      </c>
      <c r="N112" s="41">
        <v>109</v>
      </c>
      <c r="O112">
        <f t="shared" si="4"/>
        <v>0.38750000000000001</v>
      </c>
      <c r="P112" s="41">
        <f t="shared" si="5"/>
        <v>-0.28584087488116566</v>
      </c>
    </row>
    <row r="113" spans="1:16" x14ac:dyDescent="0.3">
      <c r="A113" s="39" t="s">
        <v>131</v>
      </c>
      <c r="B113" s="40">
        <v>0.16</v>
      </c>
      <c r="C113" s="40">
        <v>0.32</v>
      </c>
      <c r="E113">
        <v>0.92133462822054513</v>
      </c>
      <c r="F113">
        <v>-0.60133462822054518</v>
      </c>
      <c r="L113" s="75">
        <v>-0.20059982509889607</v>
      </c>
      <c r="M113" s="75">
        <f t="shared" si="3"/>
        <v>-0.29826226271312389</v>
      </c>
      <c r="N113" s="41">
        <v>110</v>
      </c>
      <c r="O113">
        <f t="shared" si="4"/>
        <v>0.39107142857142857</v>
      </c>
      <c r="P113" s="41">
        <f t="shared" si="5"/>
        <v>-0.27652760896586287</v>
      </c>
    </row>
    <row r="114" spans="1:16" x14ac:dyDescent="0.3">
      <c r="A114" s="39" t="s">
        <v>132</v>
      </c>
      <c r="B114" s="40">
        <v>0.5</v>
      </c>
      <c r="C114" s="40">
        <v>0.78</v>
      </c>
      <c r="E114">
        <v>1.0796681841387308</v>
      </c>
      <c r="F114">
        <v>-0.29966818413873075</v>
      </c>
      <c r="L114" s="75">
        <v>-0.19991356368231861</v>
      </c>
      <c r="M114" s="75">
        <f t="shared" si="3"/>
        <v>-0.29724189351379782</v>
      </c>
      <c r="N114" s="41">
        <v>111</v>
      </c>
      <c r="O114">
        <f t="shared" si="4"/>
        <v>0.39464285714285713</v>
      </c>
      <c r="P114" s="41">
        <f t="shared" si="5"/>
        <v>-0.26723826712138277</v>
      </c>
    </row>
    <row r="115" spans="1:16" x14ac:dyDescent="0.3">
      <c r="A115" s="39" t="s">
        <v>133</v>
      </c>
      <c r="B115" s="40">
        <v>1.17</v>
      </c>
      <c r="C115" s="40">
        <v>1.21</v>
      </c>
      <c r="E115">
        <v>1.391678426683391</v>
      </c>
      <c r="F115">
        <v>-0.18167842668339107</v>
      </c>
      <c r="L115" s="75">
        <v>-0.19922730226574137</v>
      </c>
      <c r="M115" s="75">
        <f t="shared" si="3"/>
        <v>-0.29622152431447207</v>
      </c>
      <c r="N115" s="41">
        <v>112</v>
      </c>
      <c r="O115">
        <f t="shared" si="4"/>
        <v>0.39821428571428569</v>
      </c>
      <c r="P115" s="41">
        <f t="shared" si="5"/>
        <v>-0.25797192916761746</v>
      </c>
    </row>
    <row r="116" spans="1:16" x14ac:dyDescent="0.3">
      <c r="A116" s="39" t="s">
        <v>134</v>
      </c>
      <c r="B116" s="40">
        <v>0.55000000000000004</v>
      </c>
      <c r="C116" s="40">
        <v>2.4500000000000002</v>
      </c>
      <c r="E116">
        <v>1.1029525305972876</v>
      </c>
      <c r="F116">
        <v>1.3470474694027126</v>
      </c>
      <c r="L116" s="75">
        <v>-0.19922730226574137</v>
      </c>
      <c r="M116" s="75">
        <f t="shared" si="3"/>
        <v>-0.29622152431447207</v>
      </c>
      <c r="N116" s="41">
        <v>113</v>
      </c>
      <c r="O116">
        <f t="shared" si="4"/>
        <v>0.4017857142857143</v>
      </c>
      <c r="P116" s="41">
        <f t="shared" si="5"/>
        <v>-0.24872768963691655</v>
      </c>
    </row>
    <row r="117" spans="1:16" x14ac:dyDescent="0.3">
      <c r="A117" s="39" t="s">
        <v>135</v>
      </c>
      <c r="B117" s="40">
        <v>0.99</v>
      </c>
      <c r="C117" s="40">
        <v>1</v>
      </c>
      <c r="E117">
        <v>1.3078547794325868</v>
      </c>
      <c r="F117">
        <v>-0.30785477943258677</v>
      </c>
      <c r="L117" s="75">
        <v>-0.19922730226574137</v>
      </c>
      <c r="M117" s="75">
        <f t="shared" si="3"/>
        <v>-0.29622152431447207</v>
      </c>
      <c r="N117" s="41">
        <v>114</v>
      </c>
      <c r="O117">
        <f t="shared" si="4"/>
        <v>0.40535714285714286</v>
      </c>
      <c r="P117" s="41">
        <f t="shared" si="5"/>
        <v>-0.23950465707103732</v>
      </c>
    </row>
    <row r="118" spans="1:16" x14ac:dyDescent="0.3">
      <c r="A118" s="39" t="s">
        <v>136</v>
      </c>
      <c r="B118" s="40">
        <v>0.43</v>
      </c>
      <c r="C118" s="40">
        <v>0.55000000000000004</v>
      </c>
      <c r="E118">
        <v>1.0470700990967514</v>
      </c>
      <c r="F118">
        <v>-0.49707009909675137</v>
      </c>
      <c r="L118" s="75">
        <v>-0.19922730226574137</v>
      </c>
      <c r="M118" s="75">
        <f t="shared" si="3"/>
        <v>-0.29622152431447207</v>
      </c>
      <c r="N118" s="41">
        <v>115</v>
      </c>
      <c r="O118">
        <f t="shared" si="4"/>
        <v>0.40892857142857142</v>
      </c>
      <c r="P118" s="41">
        <f t="shared" si="5"/>
        <v>-0.2303019533423086</v>
      </c>
    </row>
    <row r="119" spans="1:16" x14ac:dyDescent="0.3">
      <c r="A119" s="39" t="s">
        <v>137</v>
      </c>
      <c r="B119" s="40">
        <v>1.46</v>
      </c>
      <c r="C119" s="40">
        <v>0.89</v>
      </c>
      <c r="E119">
        <v>1.52672763614302</v>
      </c>
      <c r="F119">
        <v>-0.63672763614301997</v>
      </c>
      <c r="L119" s="75">
        <v>-0.19834553851976255</v>
      </c>
      <c r="M119" s="75">
        <f t="shared" si="3"/>
        <v>-0.29491047207439969</v>
      </c>
      <c r="N119" s="41">
        <v>116</v>
      </c>
      <c r="O119">
        <f t="shared" si="4"/>
        <v>0.41249999999999998</v>
      </c>
      <c r="P119" s="41">
        <f t="shared" si="5"/>
        <v>-0.22111871299757052</v>
      </c>
    </row>
    <row r="120" spans="1:16" x14ac:dyDescent="0.3">
      <c r="A120" s="39" t="s">
        <v>138</v>
      </c>
      <c r="B120" s="40">
        <v>0.69</v>
      </c>
      <c r="C120" s="40">
        <v>0.21</v>
      </c>
      <c r="E120">
        <v>1.1681487006812463</v>
      </c>
      <c r="F120">
        <v>-0.95814870068124636</v>
      </c>
      <c r="L120" s="75">
        <v>-0.19785477943258667</v>
      </c>
      <c r="M120" s="75">
        <f t="shared" si="3"/>
        <v>-0.29418078591582031</v>
      </c>
      <c r="N120" s="41">
        <v>117</v>
      </c>
      <c r="O120">
        <f t="shared" si="4"/>
        <v>0.41607142857142859</v>
      </c>
      <c r="P120" s="41">
        <f t="shared" si="5"/>
        <v>-0.21195408262352514</v>
      </c>
    </row>
    <row r="121" spans="1:16" x14ac:dyDescent="0.3">
      <c r="A121" s="39" t="s">
        <v>139</v>
      </c>
      <c r="B121" s="40">
        <v>0.78</v>
      </c>
      <c r="C121" s="40">
        <v>0.99</v>
      </c>
      <c r="E121">
        <v>1.2100605243066487</v>
      </c>
      <c r="F121">
        <v>-0.22006052430664869</v>
      </c>
      <c r="L121" s="75">
        <v>-0.19716851801600943</v>
      </c>
      <c r="M121" s="75">
        <f t="shared" si="3"/>
        <v>-0.29316041671649462</v>
      </c>
      <c r="N121" s="41">
        <v>118</v>
      </c>
      <c r="O121">
        <f t="shared" si="4"/>
        <v>0.41964285714285715</v>
      </c>
      <c r="P121" s="41">
        <f t="shared" si="5"/>
        <v>-0.20280722023220576</v>
      </c>
    </row>
    <row r="122" spans="1:16" x14ac:dyDescent="0.3">
      <c r="A122" s="39" t="s">
        <v>140</v>
      </c>
      <c r="B122" s="40">
        <v>0.31</v>
      </c>
      <c r="C122" s="40">
        <v>1.2</v>
      </c>
      <c r="E122">
        <v>0.99118766759621535</v>
      </c>
      <c r="F122">
        <v>0.20881233240378461</v>
      </c>
      <c r="L122" s="75">
        <v>-0.19716851801600943</v>
      </c>
      <c r="M122" s="75">
        <f t="shared" si="3"/>
        <v>-0.29316041671649462</v>
      </c>
      <c r="N122" s="41">
        <v>119</v>
      </c>
      <c r="O122">
        <f t="shared" si="4"/>
        <v>0.42321428571428571</v>
      </c>
      <c r="P122" s="41">
        <f t="shared" si="5"/>
        <v>-0.19367729466533853</v>
      </c>
    </row>
    <row r="123" spans="1:16" x14ac:dyDescent="0.3">
      <c r="A123" s="39" t="s">
        <v>141</v>
      </c>
      <c r="B123" s="40">
        <v>0.4</v>
      </c>
      <c r="C123" s="40">
        <v>1.78</v>
      </c>
      <c r="E123">
        <v>1.0330994912216174</v>
      </c>
      <c r="F123">
        <v>0.74690050877838265</v>
      </c>
      <c r="L123" s="75">
        <v>-0.19388417155745263</v>
      </c>
      <c r="M123" s="75">
        <f t="shared" si="3"/>
        <v>-0.28827707942654412</v>
      </c>
      <c r="N123" s="41">
        <v>120</v>
      </c>
      <c r="O123">
        <f t="shared" si="4"/>
        <v>0.42678571428571427</v>
      </c>
      <c r="P123" s="41">
        <f t="shared" si="5"/>
        <v>-0.18456348501643272</v>
      </c>
    </row>
    <row r="124" spans="1:16" x14ac:dyDescent="0.3">
      <c r="A124" s="39" t="s">
        <v>142</v>
      </c>
      <c r="B124" s="40">
        <v>0.57999999999999996</v>
      </c>
      <c r="C124" s="40">
        <v>1.27</v>
      </c>
      <c r="E124">
        <v>1.1169231384724216</v>
      </c>
      <c r="F124">
        <v>0.15307686152757838</v>
      </c>
      <c r="L124" s="75">
        <v>-0.1931979101408754</v>
      </c>
      <c r="M124" s="75">
        <f t="shared" si="3"/>
        <v>-0.28725671022721838</v>
      </c>
      <c r="N124" s="41">
        <v>121</v>
      </c>
      <c r="O124">
        <f t="shared" si="4"/>
        <v>0.43035714285714288</v>
      </c>
      <c r="P124" s="41">
        <f t="shared" si="5"/>
        <v>-0.17546498006949002</v>
      </c>
    </row>
    <row r="125" spans="1:16" x14ac:dyDescent="0.3">
      <c r="A125" s="39" t="s">
        <v>143</v>
      </c>
      <c r="B125" s="40">
        <v>0.47</v>
      </c>
      <c r="C125" s="40">
        <v>0.72</v>
      </c>
      <c r="E125">
        <v>1.065697576263597</v>
      </c>
      <c r="F125">
        <v>-0.34569757626359698</v>
      </c>
      <c r="L125" s="75">
        <v>-0.1931979101408754</v>
      </c>
      <c r="M125" s="75">
        <f t="shared" si="3"/>
        <v>-0.28725671022721838</v>
      </c>
      <c r="N125" s="41">
        <v>122</v>
      </c>
      <c r="O125">
        <f t="shared" si="4"/>
        <v>0.43392857142857144</v>
      </c>
      <c r="P125" s="41">
        <f t="shared" si="5"/>
        <v>-0.16638097775327995</v>
      </c>
    </row>
    <row r="126" spans="1:16" x14ac:dyDescent="0.3">
      <c r="A126" s="39" t="s">
        <v>144</v>
      </c>
      <c r="B126" s="40">
        <v>1.0900000000000001</v>
      </c>
      <c r="C126" s="40">
        <v>1.99</v>
      </c>
      <c r="E126">
        <v>1.3544234723497004</v>
      </c>
      <c r="F126">
        <v>0.63557652765029959</v>
      </c>
      <c r="L126" s="75">
        <v>-0.19251164872429793</v>
      </c>
      <c r="M126" s="75">
        <f t="shared" si="3"/>
        <v>-0.28623634102789236</v>
      </c>
      <c r="N126" s="41">
        <v>123</v>
      </c>
      <c r="O126">
        <f t="shared" si="4"/>
        <v>0.4375</v>
      </c>
      <c r="P126" s="41">
        <f t="shared" si="5"/>
        <v>-0.1573106846101707</v>
      </c>
    </row>
    <row r="127" spans="1:16" x14ac:dyDescent="0.3">
      <c r="A127" s="39" t="s">
        <v>145</v>
      </c>
      <c r="B127" s="40">
        <v>1.49</v>
      </c>
      <c r="C127" s="40">
        <v>1.29</v>
      </c>
      <c r="E127">
        <v>1.540698244018154</v>
      </c>
      <c r="F127">
        <v>-0.25069824401815399</v>
      </c>
      <c r="L127" s="75">
        <v>-0.19045286447456622</v>
      </c>
      <c r="M127" s="75">
        <f t="shared" si="3"/>
        <v>-0.28317523342991519</v>
      </c>
      <c r="N127" s="41">
        <v>124</v>
      </c>
      <c r="O127">
        <f t="shared" si="4"/>
        <v>0.44107142857142856</v>
      </c>
      <c r="P127" s="41">
        <f t="shared" si="5"/>
        <v>-0.14825331527855898</v>
      </c>
    </row>
    <row r="128" spans="1:16" x14ac:dyDescent="0.3">
      <c r="A128" s="39" t="s">
        <v>146</v>
      </c>
      <c r="B128" s="40">
        <v>0.47</v>
      </c>
      <c r="C128" s="40">
        <v>2.2400000000000002</v>
      </c>
      <c r="E128">
        <v>1.065697576263597</v>
      </c>
      <c r="F128">
        <v>1.1743024237364033</v>
      </c>
      <c r="L128" s="75">
        <v>-0.18976660305798898</v>
      </c>
      <c r="M128" s="75">
        <f t="shared" si="3"/>
        <v>-0.28215486423058944</v>
      </c>
      <c r="N128" s="41">
        <v>125</v>
      </c>
      <c r="O128">
        <f t="shared" si="4"/>
        <v>0.44464285714285712</v>
      </c>
      <c r="P128" s="41">
        <f t="shared" si="5"/>
        <v>-0.13920809198797471</v>
      </c>
    </row>
    <row r="129" spans="1:16" x14ac:dyDescent="0.3">
      <c r="A129" s="39" t="s">
        <v>147</v>
      </c>
      <c r="B129" s="40">
        <v>1.65</v>
      </c>
      <c r="C129" s="40">
        <v>0.18</v>
      </c>
      <c r="E129">
        <v>1.6152081526855355</v>
      </c>
      <c r="F129">
        <v>-1.4352081526855356</v>
      </c>
      <c r="L129" s="75">
        <v>-0.18908034164141174</v>
      </c>
      <c r="M129" s="75">
        <f t="shared" si="3"/>
        <v>-0.28113449503126375</v>
      </c>
      <c r="N129" s="41">
        <v>126</v>
      </c>
      <c r="O129">
        <f t="shared" si="4"/>
        <v>0.44821428571428573</v>
      </c>
      <c r="P129" s="41">
        <f t="shared" si="5"/>
        <v>-0.13017424406598174</v>
      </c>
    </row>
    <row r="130" spans="1:16" x14ac:dyDescent="0.3">
      <c r="A130" s="39" t="s">
        <v>148</v>
      </c>
      <c r="B130" s="40">
        <v>0.56999999999999995</v>
      </c>
      <c r="C130" s="40">
        <v>0.93</v>
      </c>
      <c r="E130">
        <v>1.1122662691807104</v>
      </c>
      <c r="F130">
        <v>-0.18226626918071032</v>
      </c>
      <c r="L130" s="75">
        <v>-0.18908034164141174</v>
      </c>
      <c r="M130" s="75">
        <f t="shared" si="3"/>
        <v>-0.28113449503126375</v>
      </c>
      <c r="N130" s="41">
        <v>127</v>
      </c>
      <c r="O130">
        <f t="shared" si="4"/>
        <v>0.45178571428571429</v>
      </c>
      <c r="P130" s="41">
        <f t="shared" si="5"/>
        <v>-0.12115100745602797</v>
      </c>
    </row>
    <row r="131" spans="1:16" x14ac:dyDescent="0.3">
      <c r="A131" s="39" t="s">
        <v>151</v>
      </c>
      <c r="B131" s="40">
        <v>0.82</v>
      </c>
      <c r="C131" s="40">
        <v>1.49</v>
      </c>
      <c r="E131">
        <v>1.228688001473494</v>
      </c>
      <c r="F131">
        <v>0.261311998526506</v>
      </c>
      <c r="L131" s="75">
        <v>-0.18648225659943241</v>
      </c>
      <c r="M131" s="75">
        <f t="shared" si="3"/>
        <v>-0.27727152694063933</v>
      </c>
      <c r="N131" s="41">
        <v>128</v>
      </c>
      <c r="O131">
        <f t="shared" si="4"/>
        <v>0.45535714285714285</v>
      </c>
      <c r="P131" s="41">
        <f t="shared" si="5"/>
        <v>-0.11213762424542992</v>
      </c>
    </row>
    <row r="132" spans="1:16" x14ac:dyDescent="0.3">
      <c r="A132" s="39" t="s">
        <v>152</v>
      </c>
      <c r="B132" s="40">
        <v>0.19</v>
      </c>
      <c r="C132" s="40">
        <v>0.66</v>
      </c>
      <c r="E132">
        <v>0.93530523609567917</v>
      </c>
      <c r="F132">
        <v>-0.27530523609567914</v>
      </c>
      <c r="L132" s="75">
        <v>-0.18510973376627771</v>
      </c>
      <c r="M132" s="75">
        <f t="shared" ref="M132:M195" si="6">STANDARDIZE(L132,$I$3,$I$4)</f>
        <v>-0.27523078854198757</v>
      </c>
      <c r="N132" s="41">
        <v>129</v>
      </c>
      <c r="O132">
        <f t="shared" ref="O132:O195" si="7">(N132-0.5)/280</f>
        <v>0.45892857142857141</v>
      </c>
      <c r="P132" s="41">
        <f t="shared" ref="P132:P195" si="8">_xlfn.NORM.S.INV(O132)</f>
        <v>-0.10313334220271123</v>
      </c>
    </row>
    <row r="133" spans="1:16" x14ac:dyDescent="0.3">
      <c r="A133" s="39" t="s">
        <v>153</v>
      </c>
      <c r="B133" s="40">
        <v>0.46</v>
      </c>
      <c r="C133" s="40">
        <v>0.81</v>
      </c>
      <c r="E133">
        <v>1.0610407069718855</v>
      </c>
      <c r="F133">
        <v>-0.25104070697188541</v>
      </c>
      <c r="L133" s="75">
        <v>-0.18442347234970047</v>
      </c>
      <c r="M133" s="75">
        <f t="shared" si="6"/>
        <v>-0.27421041934266183</v>
      </c>
      <c r="N133" s="41">
        <v>130</v>
      </c>
      <c r="O133">
        <f t="shared" si="7"/>
        <v>0.46250000000000002</v>
      </c>
      <c r="P133" s="41">
        <f t="shared" si="8"/>
        <v>-9.4137414323536367E-2</v>
      </c>
    </row>
    <row r="134" spans="1:16" x14ac:dyDescent="0.3">
      <c r="A134" s="39" t="s">
        <v>154</v>
      </c>
      <c r="B134" s="40">
        <v>1.1000000000000001</v>
      </c>
      <c r="C134" s="40">
        <v>1.23</v>
      </c>
      <c r="E134">
        <v>1.3590803416414117</v>
      </c>
      <c r="F134">
        <v>-0.12908034164141169</v>
      </c>
      <c r="L134" s="75">
        <v>-0.18373721093312301</v>
      </c>
      <c r="M134" s="75">
        <f t="shared" si="6"/>
        <v>-0.27319005014333575</v>
      </c>
      <c r="N134" s="41">
        <v>131</v>
      </c>
      <c r="O134">
        <f t="shared" si="7"/>
        <v>0.46607142857142858</v>
      </c>
      <c r="P134" s="41">
        <f t="shared" si="8"/>
        <v>-8.5149098384510444E-2</v>
      </c>
    </row>
    <row r="135" spans="1:16" x14ac:dyDescent="0.3">
      <c r="A135" s="39" t="s">
        <v>155</v>
      </c>
      <c r="B135" s="40">
        <v>0.04</v>
      </c>
      <c r="C135" s="40">
        <v>0.1</v>
      </c>
      <c r="E135">
        <v>0.86545219672000906</v>
      </c>
      <c r="F135">
        <v>-0.76545219672000908</v>
      </c>
      <c r="L135" s="75">
        <v>-0.18226626918071032</v>
      </c>
      <c r="M135" s="75">
        <f t="shared" si="6"/>
        <v>-0.27100297737207329</v>
      </c>
      <c r="N135" s="41">
        <v>132</v>
      </c>
      <c r="O135">
        <f t="shared" si="7"/>
        <v>0.46964285714285714</v>
      </c>
      <c r="P135" s="41">
        <f t="shared" si="8"/>
        <v>-7.6167656504133874E-2</v>
      </c>
    </row>
    <row r="136" spans="1:16" x14ac:dyDescent="0.3">
      <c r="A136" s="39" t="s">
        <v>156</v>
      </c>
      <c r="B136" s="40">
        <v>1.73</v>
      </c>
      <c r="C136" s="40">
        <v>2.16</v>
      </c>
      <c r="E136">
        <v>1.6524631070192264</v>
      </c>
      <c r="F136">
        <v>0.50753689298077376</v>
      </c>
      <c r="L136" s="75">
        <v>-0.18167842668339107</v>
      </c>
      <c r="M136" s="75">
        <f t="shared" si="6"/>
        <v>-0.2701289425453583</v>
      </c>
      <c r="N136" s="41">
        <v>133</v>
      </c>
      <c r="O136">
        <f t="shared" si="7"/>
        <v>0.4732142857142857</v>
      </c>
      <c r="P136" s="41">
        <f t="shared" si="8"/>
        <v>-6.7192354710227428E-2</v>
      </c>
    </row>
    <row r="137" spans="1:16" x14ac:dyDescent="0.3">
      <c r="A137" s="39" t="s">
        <v>157</v>
      </c>
      <c r="B137" s="40">
        <v>0.96</v>
      </c>
      <c r="C137" s="40">
        <v>0.94</v>
      </c>
      <c r="E137">
        <v>1.2938841715574527</v>
      </c>
      <c r="F137">
        <v>-0.35388417155745278</v>
      </c>
      <c r="L137" s="75">
        <v>-0.18167842668339107</v>
      </c>
      <c r="M137" s="75">
        <f t="shared" si="6"/>
        <v>-0.2701289425453583</v>
      </c>
      <c r="N137" s="41">
        <v>134</v>
      </c>
      <c r="O137">
        <f t="shared" si="7"/>
        <v>0.47678571428571431</v>
      </c>
      <c r="P137" s="41">
        <f t="shared" si="8"/>
        <v>-5.8222462513155403E-2</v>
      </c>
    </row>
    <row r="138" spans="1:16" x14ac:dyDescent="0.3">
      <c r="A138" s="39" t="s">
        <v>158</v>
      </c>
      <c r="B138" s="40">
        <v>0.52</v>
      </c>
      <c r="C138" s="40">
        <v>0.85</v>
      </c>
      <c r="E138">
        <v>1.0889819227221536</v>
      </c>
      <c r="F138">
        <v>-0.23898192272215357</v>
      </c>
      <c r="L138" s="75">
        <v>-0.18167842668339107</v>
      </c>
      <c r="M138" s="75">
        <f t="shared" si="6"/>
        <v>-0.2701289425453583</v>
      </c>
      <c r="N138" s="41">
        <v>135</v>
      </c>
      <c r="O138">
        <f t="shared" si="7"/>
        <v>0.48035714285714287</v>
      </c>
      <c r="P138" s="41">
        <f t="shared" si="8"/>
        <v>-4.9257252484195456E-2</v>
      </c>
    </row>
    <row r="139" spans="1:16" x14ac:dyDescent="0.3">
      <c r="A139" s="39" t="s">
        <v>160</v>
      </c>
      <c r="B139" s="40">
        <v>1.25</v>
      </c>
      <c r="C139" s="40">
        <v>0.73</v>
      </c>
      <c r="E139">
        <v>1.4289333810170817</v>
      </c>
      <c r="F139">
        <v>-0.69893338101708169</v>
      </c>
      <c r="L139" s="75">
        <v>-0.17770781880825703</v>
      </c>
      <c r="M139" s="75">
        <f t="shared" si="6"/>
        <v>-0.26422523605608206</v>
      </c>
      <c r="N139" s="41">
        <v>136</v>
      </c>
      <c r="O139">
        <f t="shared" si="7"/>
        <v>0.48392857142857143</v>
      </c>
      <c r="P139" s="41">
        <f t="shared" si="8"/>
        <v>-4.0295999838414386E-2</v>
      </c>
    </row>
    <row r="140" spans="1:16" x14ac:dyDescent="0.3">
      <c r="A140" s="39" t="s">
        <v>161</v>
      </c>
      <c r="B140" s="40">
        <v>1.0900000000000001</v>
      </c>
      <c r="C140" s="40">
        <v>1.17</v>
      </c>
      <c r="E140">
        <v>1.3544234723497004</v>
      </c>
      <c r="F140">
        <v>-0.18442347234970047</v>
      </c>
      <c r="L140" s="75">
        <v>-0.1770215573916798</v>
      </c>
      <c r="M140" s="75">
        <f t="shared" si="6"/>
        <v>-0.26320486685675637</v>
      </c>
      <c r="N140" s="41">
        <v>137</v>
      </c>
      <c r="O140">
        <f t="shared" si="7"/>
        <v>0.48749999999999999</v>
      </c>
      <c r="P140" s="41">
        <f t="shared" si="8"/>
        <v>-3.1337982021426625E-2</v>
      </c>
    </row>
    <row r="141" spans="1:16" x14ac:dyDescent="0.3">
      <c r="A141" s="39" t="s">
        <v>162</v>
      </c>
      <c r="B141" s="40">
        <v>1.19</v>
      </c>
      <c r="C141" s="40">
        <v>0.88</v>
      </c>
      <c r="E141">
        <v>1.4009921652668136</v>
      </c>
      <c r="F141">
        <v>-0.52099216526681358</v>
      </c>
      <c r="L141" s="75">
        <v>-0.17030590385023636</v>
      </c>
      <c r="M141" s="75">
        <f t="shared" si="6"/>
        <v>-0.2532196835701766</v>
      </c>
      <c r="N141" s="41">
        <v>138</v>
      </c>
      <c r="O141">
        <f t="shared" si="7"/>
        <v>0.49107142857142855</v>
      </c>
      <c r="P141" s="41">
        <f t="shared" si="8"/>
        <v>-2.2382478299418009E-2</v>
      </c>
    </row>
    <row r="142" spans="1:16" x14ac:dyDescent="0.3">
      <c r="A142" s="39" t="s">
        <v>163</v>
      </c>
      <c r="B142" s="40">
        <v>0.77</v>
      </c>
      <c r="C142" s="40">
        <v>1.4</v>
      </c>
      <c r="E142">
        <v>1.2054036550149372</v>
      </c>
      <c r="F142">
        <v>0.19459634498506273</v>
      </c>
      <c r="L142" s="75">
        <v>-0.16756085818392719</v>
      </c>
      <c r="M142" s="75">
        <f t="shared" si="6"/>
        <v>-0.24913820677287341</v>
      </c>
      <c r="N142" s="41">
        <v>139</v>
      </c>
      <c r="O142">
        <f t="shared" si="7"/>
        <v>0.49464285714285716</v>
      </c>
      <c r="P142" s="41">
        <f t="shared" si="8"/>
        <v>-1.3428769351829666E-2</v>
      </c>
    </row>
    <row r="143" spans="1:16" x14ac:dyDescent="0.3">
      <c r="A143" s="39" t="s">
        <v>164</v>
      </c>
      <c r="B143" s="40">
        <v>0.9</v>
      </c>
      <c r="C143" s="40">
        <v>0.72</v>
      </c>
      <c r="E143">
        <v>1.2659429558071846</v>
      </c>
      <c r="F143">
        <v>-0.54594295580718466</v>
      </c>
      <c r="L143" s="75">
        <v>-0.16687459676734973</v>
      </c>
      <c r="M143" s="75">
        <f t="shared" si="6"/>
        <v>-0.24811783757354736</v>
      </c>
      <c r="N143" s="41">
        <v>140</v>
      </c>
      <c r="O143">
        <f t="shared" si="7"/>
        <v>0.49821428571428572</v>
      </c>
      <c r="P143" s="41">
        <f t="shared" si="8"/>
        <v>-4.4761368661037576E-3</v>
      </c>
    </row>
    <row r="144" spans="1:16" x14ac:dyDescent="0.3">
      <c r="A144" s="39" t="s">
        <v>165</v>
      </c>
      <c r="B144" s="40">
        <v>0.56999999999999995</v>
      </c>
      <c r="C144" s="40">
        <v>0.86</v>
      </c>
      <c r="E144">
        <v>1.1122662691807104</v>
      </c>
      <c r="F144">
        <v>-0.25226626918071038</v>
      </c>
      <c r="L144" s="75">
        <v>-0.16447201405477208</v>
      </c>
      <c r="M144" s="75">
        <f t="shared" si="6"/>
        <v>-0.24454555252366977</v>
      </c>
      <c r="N144" s="41">
        <v>141</v>
      </c>
      <c r="O144">
        <f t="shared" si="7"/>
        <v>0.50178571428571428</v>
      </c>
      <c r="P144" s="41">
        <f t="shared" si="8"/>
        <v>4.4761368661037576E-3</v>
      </c>
    </row>
    <row r="145" spans="1:16" x14ac:dyDescent="0.3">
      <c r="A145" s="39" t="s">
        <v>166</v>
      </c>
      <c r="B145" s="40">
        <v>1.1200000000000001</v>
      </c>
      <c r="C145" s="40">
        <v>0.98</v>
      </c>
      <c r="E145">
        <v>1.3683940802248342</v>
      </c>
      <c r="F145">
        <v>-0.38839408022483424</v>
      </c>
      <c r="L145" s="75">
        <v>-0.16359025030879315</v>
      </c>
      <c r="M145" s="75">
        <f t="shared" si="6"/>
        <v>-0.24323450028359719</v>
      </c>
      <c r="N145" s="41">
        <v>142</v>
      </c>
      <c r="O145">
        <f t="shared" si="7"/>
        <v>0.50535714285714284</v>
      </c>
      <c r="P145" s="41">
        <f t="shared" si="8"/>
        <v>1.3428769351829666E-2</v>
      </c>
    </row>
    <row r="146" spans="1:16" x14ac:dyDescent="0.3">
      <c r="A146" s="39" t="s">
        <v>167</v>
      </c>
      <c r="B146" s="40">
        <v>1.01</v>
      </c>
      <c r="C146" s="40">
        <v>1.1200000000000001</v>
      </c>
      <c r="E146">
        <v>1.3171685180160095</v>
      </c>
      <c r="F146">
        <v>-0.19716851801600943</v>
      </c>
      <c r="L146" s="75">
        <v>-0.16236468809996829</v>
      </c>
      <c r="M146" s="75">
        <f t="shared" si="6"/>
        <v>-0.24141227059162421</v>
      </c>
      <c r="N146" s="41">
        <v>143</v>
      </c>
      <c r="O146">
        <f t="shared" si="7"/>
        <v>0.5089285714285714</v>
      </c>
      <c r="P146" s="41">
        <f t="shared" si="8"/>
        <v>2.238247829941787E-2</v>
      </c>
    </row>
    <row r="147" spans="1:16" x14ac:dyDescent="0.3">
      <c r="A147" s="39" t="s">
        <v>168</v>
      </c>
      <c r="B147" s="40">
        <v>1.0900000000000001</v>
      </c>
      <c r="C147" s="40">
        <v>1.63</v>
      </c>
      <c r="E147">
        <v>1.3544234723497004</v>
      </c>
      <c r="F147">
        <v>0.2755765276502995</v>
      </c>
      <c r="L147" s="75">
        <v>-0.16221772747563845</v>
      </c>
      <c r="M147" s="75">
        <f t="shared" si="6"/>
        <v>-0.24119376188494543</v>
      </c>
      <c r="N147" s="41">
        <v>144</v>
      </c>
      <c r="O147">
        <f t="shared" si="7"/>
        <v>0.51249999999999996</v>
      </c>
      <c r="P147" s="41">
        <f t="shared" si="8"/>
        <v>3.1337982021426479E-2</v>
      </c>
    </row>
    <row r="148" spans="1:16" x14ac:dyDescent="0.3">
      <c r="A148" s="39" t="s">
        <v>169</v>
      </c>
      <c r="B148" s="40">
        <v>1.27</v>
      </c>
      <c r="C148" s="40">
        <v>1.97</v>
      </c>
      <c r="E148">
        <v>1.4382471196005044</v>
      </c>
      <c r="F148">
        <v>0.53175288039949553</v>
      </c>
      <c r="L148" s="75">
        <v>-0.16015894322590651</v>
      </c>
      <c r="M148" s="75">
        <f t="shared" si="6"/>
        <v>-0.23813265428696792</v>
      </c>
      <c r="N148" s="41">
        <v>145</v>
      </c>
      <c r="O148">
        <f t="shared" si="7"/>
        <v>0.51607142857142863</v>
      </c>
      <c r="P148" s="41">
        <f t="shared" si="8"/>
        <v>4.0295999838414524E-2</v>
      </c>
    </row>
    <row r="149" spans="1:16" x14ac:dyDescent="0.3">
      <c r="A149" s="39" t="s">
        <v>170</v>
      </c>
      <c r="B149" s="40">
        <v>0.95</v>
      </c>
      <c r="C149" s="40">
        <v>1.1399999999999999</v>
      </c>
      <c r="E149">
        <v>1.2892273022657414</v>
      </c>
      <c r="F149">
        <v>-0.14922730226574155</v>
      </c>
      <c r="L149" s="75">
        <v>-0.15947268180932905</v>
      </c>
      <c r="M149" s="75">
        <f t="shared" si="6"/>
        <v>-0.23711228508764187</v>
      </c>
      <c r="N149" s="41">
        <v>146</v>
      </c>
      <c r="O149">
        <f t="shared" si="7"/>
        <v>0.51964285714285718</v>
      </c>
      <c r="P149" s="41">
        <f t="shared" si="8"/>
        <v>4.9257252484195595E-2</v>
      </c>
    </row>
    <row r="150" spans="1:16" x14ac:dyDescent="0.3">
      <c r="A150" s="39" t="s">
        <v>171</v>
      </c>
      <c r="B150" s="40">
        <v>0.65</v>
      </c>
      <c r="C150" s="40">
        <v>0.92</v>
      </c>
      <c r="E150">
        <v>1.149521223514401</v>
      </c>
      <c r="F150">
        <v>-0.22952122351440096</v>
      </c>
      <c r="L150" s="75">
        <v>-0.15618833535077248</v>
      </c>
      <c r="M150" s="75">
        <f t="shared" si="6"/>
        <v>-0.23222894779769174</v>
      </c>
      <c r="N150" s="41">
        <v>147</v>
      </c>
      <c r="O150">
        <f t="shared" si="7"/>
        <v>0.52321428571428574</v>
      </c>
      <c r="P150" s="41">
        <f t="shared" si="8"/>
        <v>5.8222462513155541E-2</v>
      </c>
    </row>
    <row r="151" spans="1:16" x14ac:dyDescent="0.3">
      <c r="A151" s="39" t="s">
        <v>172</v>
      </c>
      <c r="B151" s="40">
        <v>1.51</v>
      </c>
      <c r="C151" s="40">
        <v>2.72</v>
      </c>
      <c r="E151">
        <v>1.5500119826015768</v>
      </c>
      <c r="F151">
        <v>1.1699880173984234</v>
      </c>
      <c r="L151" s="75">
        <v>-0.15550207393419524</v>
      </c>
      <c r="M151" s="75">
        <f t="shared" si="6"/>
        <v>-0.23120857859836599</v>
      </c>
      <c r="N151" s="41">
        <v>148</v>
      </c>
      <c r="O151">
        <f t="shared" si="7"/>
        <v>0.5267857142857143</v>
      </c>
      <c r="P151" s="41">
        <f t="shared" si="8"/>
        <v>6.7192354710227428E-2</v>
      </c>
    </row>
    <row r="152" spans="1:16" x14ac:dyDescent="0.3">
      <c r="A152" s="39" t="s">
        <v>173</v>
      </c>
      <c r="B152" s="40">
        <v>1.24</v>
      </c>
      <c r="C152" s="40">
        <v>2.06</v>
      </c>
      <c r="E152">
        <v>1.4242765117253704</v>
      </c>
      <c r="F152">
        <v>0.63572348827462966</v>
      </c>
      <c r="L152" s="75">
        <v>-0.1534432896844633</v>
      </c>
      <c r="M152" s="75">
        <f t="shared" si="6"/>
        <v>-0.22814747100038851</v>
      </c>
      <c r="N152" s="41">
        <v>149</v>
      </c>
      <c r="O152">
        <f t="shared" si="7"/>
        <v>0.53035714285714286</v>
      </c>
      <c r="P152" s="41">
        <f t="shared" si="8"/>
        <v>7.6167656504133874E-2</v>
      </c>
    </row>
    <row r="153" spans="1:16" x14ac:dyDescent="0.3">
      <c r="A153" s="39" t="s">
        <v>174</v>
      </c>
      <c r="B153" s="40">
        <v>2.0299999999999998</v>
      </c>
      <c r="C153" s="40">
        <v>1.1100000000000001</v>
      </c>
      <c r="E153">
        <v>1.7921691857705666</v>
      </c>
      <c r="F153">
        <v>-0.68216918577056651</v>
      </c>
      <c r="L153" s="75">
        <v>-0.15241322980504013</v>
      </c>
      <c r="M153" s="75">
        <f t="shared" si="6"/>
        <v>-0.22661592434916239</v>
      </c>
      <c r="N153" s="41">
        <v>150</v>
      </c>
      <c r="O153">
        <f t="shared" si="7"/>
        <v>0.53392857142857142</v>
      </c>
      <c r="P153" s="41">
        <f t="shared" si="8"/>
        <v>8.5149098384510444E-2</v>
      </c>
    </row>
    <row r="154" spans="1:16" x14ac:dyDescent="0.3">
      <c r="A154" s="39" t="s">
        <v>175</v>
      </c>
      <c r="B154" s="40">
        <v>1.86</v>
      </c>
      <c r="C154" s="40">
        <v>1.73</v>
      </c>
      <c r="E154">
        <v>1.7130024078114738</v>
      </c>
      <c r="F154">
        <v>1.6997592188526145E-2</v>
      </c>
      <c r="L154" s="75">
        <v>-0.14986502197724705</v>
      </c>
      <c r="M154" s="75">
        <f t="shared" si="6"/>
        <v>-0.2228271162970808</v>
      </c>
      <c r="N154" s="41">
        <v>151</v>
      </c>
      <c r="O154">
        <f t="shared" si="7"/>
        <v>0.53749999999999998</v>
      </c>
      <c r="P154" s="41">
        <f t="shared" si="8"/>
        <v>9.4137414323536367E-2</v>
      </c>
    </row>
    <row r="155" spans="1:16" x14ac:dyDescent="0.3">
      <c r="A155" s="39" t="s">
        <v>176</v>
      </c>
      <c r="B155" s="40">
        <v>2.12</v>
      </c>
      <c r="C155" s="40">
        <v>1.75</v>
      </c>
      <c r="E155">
        <v>1.8340810093959687</v>
      </c>
      <c r="F155">
        <v>-8.4081009395968742E-2</v>
      </c>
      <c r="L155" s="75">
        <v>-0.14922730226574155</v>
      </c>
      <c r="M155" s="75">
        <f t="shared" si="6"/>
        <v>-0.22187892143182297</v>
      </c>
      <c r="N155" s="41">
        <v>152</v>
      </c>
      <c r="O155">
        <f t="shared" si="7"/>
        <v>0.54107142857142854</v>
      </c>
      <c r="P155" s="41">
        <f t="shared" si="8"/>
        <v>0.10313334220271109</v>
      </c>
    </row>
    <row r="156" spans="1:16" x14ac:dyDescent="0.3">
      <c r="A156" s="39" t="s">
        <v>177</v>
      </c>
      <c r="B156" s="40">
        <v>1.43</v>
      </c>
      <c r="C156" s="40">
        <v>1.59</v>
      </c>
      <c r="E156">
        <v>1.5127570282678859</v>
      </c>
      <c r="F156">
        <v>7.7242971732114141E-2</v>
      </c>
      <c r="L156" s="75">
        <v>-0.14672763614302009</v>
      </c>
      <c r="M156" s="75">
        <f t="shared" si="6"/>
        <v>-0.21816228771380911</v>
      </c>
      <c r="N156" s="41">
        <v>153</v>
      </c>
      <c r="O156">
        <f t="shared" si="7"/>
        <v>0.5446428571428571</v>
      </c>
      <c r="P156" s="41">
        <f t="shared" si="8"/>
        <v>0.11213762424542981</v>
      </c>
    </row>
    <row r="157" spans="1:16" x14ac:dyDescent="0.3">
      <c r="A157" s="39" t="s">
        <v>178</v>
      </c>
      <c r="B157" s="40">
        <v>1.88</v>
      </c>
      <c r="C157" s="40">
        <v>1.62</v>
      </c>
      <c r="E157">
        <v>1.7223161463948964</v>
      </c>
      <c r="F157">
        <v>-0.10231614639489628</v>
      </c>
      <c r="L157" s="75">
        <v>-0.14466885189328815</v>
      </c>
      <c r="M157" s="75">
        <f t="shared" si="6"/>
        <v>-0.2151011801158316</v>
      </c>
      <c r="N157" s="41">
        <v>154</v>
      </c>
      <c r="O157">
        <f t="shared" si="7"/>
        <v>0.54821428571428577</v>
      </c>
      <c r="P157" s="41">
        <f t="shared" si="8"/>
        <v>0.12115100745602812</v>
      </c>
    </row>
    <row r="158" spans="1:16" x14ac:dyDescent="0.3">
      <c r="A158" s="39" t="s">
        <v>181</v>
      </c>
      <c r="B158" s="40">
        <v>0.87</v>
      </c>
      <c r="C158" s="40">
        <v>0.69</v>
      </c>
      <c r="E158">
        <v>1.2519723479320506</v>
      </c>
      <c r="F158">
        <v>-0.56197234793205064</v>
      </c>
      <c r="L158" s="75">
        <v>-0.14398259047671091</v>
      </c>
      <c r="M158" s="75">
        <f t="shared" si="6"/>
        <v>-0.21408081091650588</v>
      </c>
      <c r="N158" s="41">
        <v>155</v>
      </c>
      <c r="O158">
        <f t="shared" si="7"/>
        <v>0.55178571428571432</v>
      </c>
      <c r="P158" s="41">
        <f t="shared" si="8"/>
        <v>0.13017424406598191</v>
      </c>
    </row>
    <row r="159" spans="1:16" x14ac:dyDescent="0.3">
      <c r="A159" s="39" t="s">
        <v>182</v>
      </c>
      <c r="B159" s="40">
        <v>1.31</v>
      </c>
      <c r="C159" s="40">
        <v>1.29</v>
      </c>
      <c r="E159">
        <v>1.4568745967673498</v>
      </c>
      <c r="F159">
        <v>-0.16687459676734973</v>
      </c>
      <c r="L159" s="75">
        <v>-0.1372669369352677</v>
      </c>
      <c r="M159" s="75">
        <f t="shared" si="6"/>
        <v>-0.20409562762992647</v>
      </c>
      <c r="N159" s="41">
        <v>156</v>
      </c>
      <c r="O159">
        <f t="shared" si="7"/>
        <v>0.55535714285714288</v>
      </c>
      <c r="P159" s="41">
        <f t="shared" si="8"/>
        <v>0.13920809198797471</v>
      </c>
    </row>
    <row r="160" spans="1:16" x14ac:dyDescent="0.3">
      <c r="A160" s="39" t="s">
        <v>184</v>
      </c>
      <c r="B160" s="40">
        <v>1.18</v>
      </c>
      <c r="C160" s="40">
        <v>3.67</v>
      </c>
      <c r="E160">
        <v>1.3963352959751023</v>
      </c>
      <c r="F160">
        <v>2.2736647040248976</v>
      </c>
      <c r="L160" s="75">
        <v>-0.13329632906013344</v>
      </c>
      <c r="M160" s="75">
        <f t="shared" si="6"/>
        <v>-0.19819192114064993</v>
      </c>
      <c r="N160" s="41">
        <v>157</v>
      </c>
      <c r="O160">
        <f t="shared" si="7"/>
        <v>0.55892857142857144</v>
      </c>
      <c r="P160" s="41">
        <f t="shared" si="8"/>
        <v>0.14825331527855898</v>
      </c>
    </row>
    <row r="161" spans="1:16" x14ac:dyDescent="0.3">
      <c r="A161" s="39" t="s">
        <v>185</v>
      </c>
      <c r="B161" s="40">
        <v>0.78</v>
      </c>
      <c r="C161" s="40">
        <v>1.26</v>
      </c>
      <c r="E161">
        <v>1.2100605243066487</v>
      </c>
      <c r="F161">
        <v>4.9939475693351332E-2</v>
      </c>
      <c r="L161" s="75">
        <v>-0.13158000776413292</v>
      </c>
      <c r="M161" s="75">
        <f t="shared" si="6"/>
        <v>-0.19564000529009792</v>
      </c>
      <c r="N161" s="41">
        <v>158</v>
      </c>
      <c r="O161">
        <f t="shared" si="7"/>
        <v>0.5625</v>
      </c>
      <c r="P161" s="41">
        <f t="shared" si="8"/>
        <v>0.1573106846101707</v>
      </c>
    </row>
    <row r="162" spans="1:16" x14ac:dyDescent="0.3">
      <c r="A162" s="39" t="s">
        <v>186</v>
      </c>
      <c r="B162" s="40">
        <v>1.28</v>
      </c>
      <c r="C162" s="40">
        <v>1.21</v>
      </c>
      <c r="E162">
        <v>1.4429039888922159</v>
      </c>
      <c r="F162">
        <v>-0.23290398889221597</v>
      </c>
      <c r="L162" s="75">
        <v>-0.13055128339382427</v>
      </c>
      <c r="M162" s="75">
        <f t="shared" si="6"/>
        <v>-0.19411044434334673</v>
      </c>
      <c r="N162" s="41">
        <v>159</v>
      </c>
      <c r="O162">
        <f t="shared" si="7"/>
        <v>0.56607142857142856</v>
      </c>
      <c r="P162" s="41">
        <f t="shared" si="8"/>
        <v>0.16638097775327995</v>
      </c>
    </row>
    <row r="163" spans="1:16" x14ac:dyDescent="0.3">
      <c r="A163" s="39" t="s">
        <v>187</v>
      </c>
      <c r="B163" s="40">
        <v>1.38</v>
      </c>
      <c r="C163" s="40">
        <v>1.42</v>
      </c>
      <c r="E163">
        <v>1.4894726818093291</v>
      </c>
      <c r="F163">
        <v>-6.9472681809329195E-2</v>
      </c>
      <c r="L163" s="75">
        <v>-0.13055128339382427</v>
      </c>
      <c r="M163" s="75">
        <f t="shared" si="6"/>
        <v>-0.19411044434334673</v>
      </c>
      <c r="N163" s="41">
        <v>160</v>
      </c>
      <c r="O163">
        <f t="shared" si="7"/>
        <v>0.56964285714285712</v>
      </c>
      <c r="P163" s="41">
        <f t="shared" si="8"/>
        <v>0.17546498006949002</v>
      </c>
    </row>
    <row r="164" spans="1:16" x14ac:dyDescent="0.3">
      <c r="A164" s="39" t="s">
        <v>188</v>
      </c>
      <c r="B164" s="40">
        <v>1.26</v>
      </c>
      <c r="C164" s="40">
        <v>3.22</v>
      </c>
      <c r="E164">
        <v>1.4335902503087932</v>
      </c>
      <c r="F164">
        <v>1.786409749691207</v>
      </c>
      <c r="L164" s="75">
        <v>-0.12986502197724703</v>
      </c>
      <c r="M164" s="75">
        <f t="shared" si="6"/>
        <v>-0.19309007514402099</v>
      </c>
      <c r="N164" s="41">
        <v>161</v>
      </c>
      <c r="O164">
        <f t="shared" si="7"/>
        <v>0.57321428571428568</v>
      </c>
      <c r="P164" s="41">
        <f t="shared" si="8"/>
        <v>0.18456348501643255</v>
      </c>
    </row>
    <row r="165" spans="1:16" x14ac:dyDescent="0.3">
      <c r="A165" s="39" t="s">
        <v>190</v>
      </c>
      <c r="B165" s="40">
        <v>0.92</v>
      </c>
      <c r="C165" s="40">
        <v>1.3</v>
      </c>
      <c r="E165">
        <v>1.2752566943906074</v>
      </c>
      <c r="F165">
        <v>2.4743305609392641E-2</v>
      </c>
      <c r="L165" s="75">
        <v>-0.12986502197724703</v>
      </c>
      <c r="M165" s="75">
        <f t="shared" si="6"/>
        <v>-0.19309007514402099</v>
      </c>
      <c r="N165" s="41">
        <v>162</v>
      </c>
      <c r="O165">
        <f t="shared" si="7"/>
        <v>0.57678571428571423</v>
      </c>
      <c r="P165" s="41">
        <f t="shared" si="8"/>
        <v>0.19367729466533842</v>
      </c>
    </row>
    <row r="166" spans="1:16" x14ac:dyDescent="0.3">
      <c r="A166" s="39" t="s">
        <v>191</v>
      </c>
      <c r="B166" s="40">
        <v>1.1599999999999999</v>
      </c>
      <c r="C166" s="40">
        <v>1.21</v>
      </c>
      <c r="E166">
        <v>1.3870215573916798</v>
      </c>
      <c r="F166">
        <v>-0.1770215573916798</v>
      </c>
      <c r="L166" s="75">
        <v>-0.12908034164141169</v>
      </c>
      <c r="M166" s="75">
        <f t="shared" si="6"/>
        <v>-0.19192337157208439</v>
      </c>
      <c r="N166" s="41">
        <v>163</v>
      </c>
      <c r="O166">
        <f t="shared" si="7"/>
        <v>0.5803571428571429</v>
      </c>
      <c r="P166" s="41">
        <f t="shared" si="8"/>
        <v>0.20280722023220593</v>
      </c>
    </row>
    <row r="167" spans="1:16" x14ac:dyDescent="0.3">
      <c r="A167" s="39" t="s">
        <v>192</v>
      </c>
      <c r="B167" s="40">
        <v>0.78</v>
      </c>
      <c r="C167" s="40">
        <v>0.51</v>
      </c>
      <c r="E167">
        <v>1.2100605243066487</v>
      </c>
      <c r="F167">
        <v>-0.70006052430664867</v>
      </c>
      <c r="L167" s="75">
        <v>-0.11947268180932902</v>
      </c>
      <c r="M167" s="75">
        <f t="shared" si="6"/>
        <v>-0.17763820278152229</v>
      </c>
      <c r="N167" s="41">
        <v>164</v>
      </c>
      <c r="O167">
        <f t="shared" si="7"/>
        <v>0.58392857142857146</v>
      </c>
      <c r="P167" s="41">
        <f t="shared" si="8"/>
        <v>0.2119540826235253</v>
      </c>
    </row>
    <row r="168" spans="1:16" x14ac:dyDescent="0.3">
      <c r="A168" s="39" t="s">
        <v>193</v>
      </c>
      <c r="B168" s="40">
        <v>1.32</v>
      </c>
      <c r="C168" s="40">
        <v>1.1499999999999999</v>
      </c>
      <c r="E168">
        <v>1.4615314660590613</v>
      </c>
      <c r="F168">
        <v>-0.31153146605906135</v>
      </c>
      <c r="L168" s="75">
        <v>-0.10903179993633971</v>
      </c>
      <c r="M168" s="75">
        <f t="shared" si="6"/>
        <v>-0.16211415608495636</v>
      </c>
      <c r="N168" s="41">
        <v>165</v>
      </c>
      <c r="O168">
        <f t="shared" si="7"/>
        <v>0.58750000000000002</v>
      </c>
      <c r="P168" s="41">
        <f t="shared" si="8"/>
        <v>0.22111871299757052</v>
      </c>
    </row>
    <row r="169" spans="1:16" x14ac:dyDescent="0.3">
      <c r="A169" s="39" t="s">
        <v>194</v>
      </c>
      <c r="B169" s="40">
        <v>1.81</v>
      </c>
      <c r="C169" s="40">
        <v>0.43</v>
      </c>
      <c r="E169">
        <v>1.689718061352917</v>
      </c>
      <c r="F169">
        <v>-1.2597180613529171</v>
      </c>
      <c r="L169" s="75">
        <v>-0.10231614639489628</v>
      </c>
      <c r="M169" s="75">
        <f t="shared" si="6"/>
        <v>-0.15212897279837662</v>
      </c>
      <c r="N169" s="41">
        <v>166</v>
      </c>
      <c r="O169">
        <f t="shared" si="7"/>
        <v>0.59107142857142858</v>
      </c>
      <c r="P169" s="41">
        <f t="shared" si="8"/>
        <v>0.2303019533423086</v>
      </c>
    </row>
    <row r="170" spans="1:16" x14ac:dyDescent="0.3">
      <c r="A170" s="39" t="s">
        <v>195</v>
      </c>
      <c r="B170" s="40">
        <v>1.26</v>
      </c>
      <c r="C170" s="40">
        <v>1.27</v>
      </c>
      <c r="E170">
        <v>1.4335902503087932</v>
      </c>
      <c r="F170">
        <v>-0.16359025030879315</v>
      </c>
      <c r="L170" s="75">
        <v>-9.9571100728587325E-2</v>
      </c>
      <c r="M170" s="75">
        <f t="shared" si="6"/>
        <v>-0.14804749600107373</v>
      </c>
      <c r="N170" s="41">
        <v>167</v>
      </c>
      <c r="O170">
        <f t="shared" si="7"/>
        <v>0.59464285714285714</v>
      </c>
      <c r="P170" s="41">
        <f t="shared" si="8"/>
        <v>0.23950465707103732</v>
      </c>
    </row>
    <row r="171" spans="1:16" x14ac:dyDescent="0.3">
      <c r="A171" s="39" t="s">
        <v>196</v>
      </c>
      <c r="B171" s="40">
        <v>2.2400000000000002</v>
      </c>
      <c r="C171" s="40">
        <v>1.34</v>
      </c>
      <c r="E171">
        <v>1.8899634408965049</v>
      </c>
      <c r="F171">
        <v>-0.54996344089650484</v>
      </c>
      <c r="L171" s="75">
        <v>-9.0796662937411954E-2</v>
      </c>
      <c r="M171" s="75">
        <f t="shared" si="6"/>
        <v>-0.13500120511651648</v>
      </c>
      <c r="N171" s="41">
        <v>168</v>
      </c>
      <c r="O171">
        <f t="shared" si="7"/>
        <v>0.5982142857142857</v>
      </c>
      <c r="P171" s="41">
        <f t="shared" si="8"/>
        <v>0.24872768963691655</v>
      </c>
    </row>
    <row r="172" spans="1:16" x14ac:dyDescent="0.3">
      <c r="A172" s="39" t="s">
        <v>197</v>
      </c>
      <c r="B172" s="40">
        <v>1.48</v>
      </c>
      <c r="C172" s="40">
        <v>1.56</v>
      </c>
      <c r="E172">
        <v>1.5360413747264428</v>
      </c>
      <c r="F172">
        <v>2.3958625273557299E-2</v>
      </c>
      <c r="L172" s="75">
        <v>-8.682605506227814E-2</v>
      </c>
      <c r="M172" s="75">
        <f t="shared" si="6"/>
        <v>-0.1290974986272406</v>
      </c>
      <c r="N172" s="41">
        <v>169</v>
      </c>
      <c r="O172">
        <f t="shared" si="7"/>
        <v>0.60178571428571426</v>
      </c>
      <c r="P172" s="41">
        <f t="shared" si="8"/>
        <v>0.2579719291676173</v>
      </c>
    </row>
    <row r="173" spans="1:16" x14ac:dyDescent="0.3">
      <c r="A173" s="39" t="s">
        <v>198</v>
      </c>
      <c r="B173" s="40">
        <v>1.35</v>
      </c>
      <c r="C173" s="40">
        <v>1.02</v>
      </c>
      <c r="E173">
        <v>1.4755020739341953</v>
      </c>
      <c r="F173">
        <v>-0.45550207393419528</v>
      </c>
      <c r="L173" s="75">
        <v>-8.5453532229123441E-2</v>
      </c>
      <c r="M173" s="75">
        <f t="shared" si="6"/>
        <v>-0.12705676022858883</v>
      </c>
      <c r="N173" s="41">
        <v>170</v>
      </c>
      <c r="O173">
        <f t="shared" si="7"/>
        <v>0.60535714285714282</v>
      </c>
      <c r="P173" s="41">
        <f t="shared" si="8"/>
        <v>0.2672382671213826</v>
      </c>
    </row>
    <row r="174" spans="1:16" x14ac:dyDescent="0.3">
      <c r="A174" s="39" t="s">
        <v>199</v>
      </c>
      <c r="B174" s="40">
        <v>0.52</v>
      </c>
      <c r="C174" s="40">
        <v>0.86</v>
      </c>
      <c r="E174">
        <v>1.0889819227221536</v>
      </c>
      <c r="F174">
        <v>-0.22898192272215356</v>
      </c>
      <c r="L174" s="75">
        <v>-8.4081009395968742E-2</v>
      </c>
      <c r="M174" s="75">
        <f t="shared" si="6"/>
        <v>-0.12501602182993707</v>
      </c>
      <c r="N174" s="41">
        <v>171</v>
      </c>
      <c r="O174">
        <f t="shared" si="7"/>
        <v>0.60892857142857137</v>
      </c>
      <c r="P174" s="41">
        <f t="shared" si="8"/>
        <v>0.2765276089658627</v>
      </c>
    </row>
    <row r="175" spans="1:16" x14ac:dyDescent="0.3">
      <c r="A175" s="39" t="s">
        <v>200</v>
      </c>
      <c r="B175" s="40">
        <v>1.48</v>
      </c>
      <c r="C175" s="40">
        <v>1.1399999999999999</v>
      </c>
      <c r="E175">
        <v>1.5360413747264428</v>
      </c>
      <c r="F175">
        <v>-0.39604137472644285</v>
      </c>
      <c r="L175" s="75">
        <v>-6.9963440896504858E-2</v>
      </c>
      <c r="M175" s="75">
        <f t="shared" si="6"/>
        <v>-0.10402528605745218</v>
      </c>
      <c r="N175" s="41">
        <v>172</v>
      </c>
      <c r="O175">
        <f t="shared" si="7"/>
        <v>0.61250000000000004</v>
      </c>
      <c r="P175" s="41">
        <f t="shared" si="8"/>
        <v>0.28584087488116572</v>
      </c>
    </row>
    <row r="176" spans="1:16" x14ac:dyDescent="0.3">
      <c r="A176" s="39" t="s">
        <v>201</v>
      </c>
      <c r="B176" s="40">
        <v>1.66</v>
      </c>
      <c r="C176" s="40">
        <v>1.47</v>
      </c>
      <c r="E176">
        <v>1.619865021977247</v>
      </c>
      <c r="F176">
        <v>-0.14986502197724705</v>
      </c>
      <c r="L176" s="75">
        <v>-6.9472681809329195E-2</v>
      </c>
      <c r="M176" s="75">
        <f t="shared" si="6"/>
        <v>-0.10329559989887314</v>
      </c>
      <c r="N176" s="41">
        <v>173</v>
      </c>
      <c r="O176">
        <f t="shared" si="7"/>
        <v>0.6160714285714286</v>
      </c>
      <c r="P176" s="41">
        <f t="shared" si="8"/>
        <v>0.29517900048864598</v>
      </c>
    </row>
    <row r="177" spans="1:16" x14ac:dyDescent="0.3">
      <c r="A177" s="39" t="s">
        <v>202</v>
      </c>
      <c r="B177" s="40">
        <v>1.29</v>
      </c>
      <c r="C177" s="40">
        <v>0.88</v>
      </c>
      <c r="E177">
        <v>1.4475608581839272</v>
      </c>
      <c r="F177">
        <v>-0.56756085818392721</v>
      </c>
      <c r="L177" s="75">
        <v>-6.8590918063350381E-2</v>
      </c>
      <c r="M177" s="75">
        <f t="shared" si="6"/>
        <v>-0.10198454765880074</v>
      </c>
      <c r="N177" s="41">
        <v>174</v>
      </c>
      <c r="O177">
        <f t="shared" si="7"/>
        <v>0.61964285714285716</v>
      </c>
      <c r="P177" s="41">
        <f t="shared" si="8"/>
        <v>0.30454293760704587</v>
      </c>
    </row>
    <row r="178" spans="1:16" x14ac:dyDescent="0.3">
      <c r="A178" s="39" t="s">
        <v>203</v>
      </c>
      <c r="B178" s="40">
        <v>1.89</v>
      </c>
      <c r="C178" s="40">
        <v>1.78</v>
      </c>
      <c r="E178">
        <v>1.7269730156866079</v>
      </c>
      <c r="F178">
        <v>5.3026984313392145E-2</v>
      </c>
      <c r="L178" s="75">
        <v>-6.7610735398113464E-2</v>
      </c>
      <c r="M178" s="75">
        <f t="shared" si="6"/>
        <v>-0.10052716104611743</v>
      </c>
      <c r="N178" s="41">
        <v>175</v>
      </c>
      <c r="O178">
        <f t="shared" si="7"/>
        <v>0.62321428571428572</v>
      </c>
      <c r="P178" s="41">
        <f t="shared" si="8"/>
        <v>0.31393365503769627</v>
      </c>
    </row>
    <row r="179" spans="1:16" x14ac:dyDescent="0.3">
      <c r="A179" s="39" t="s">
        <v>204</v>
      </c>
      <c r="B179" s="40">
        <v>1.35</v>
      </c>
      <c r="C179" s="40">
        <v>1.32</v>
      </c>
      <c r="E179">
        <v>1.4755020739341953</v>
      </c>
      <c r="F179">
        <v>-0.15550207393419524</v>
      </c>
      <c r="L179" s="75">
        <v>-4.8394080224834157E-2</v>
      </c>
      <c r="M179" s="75">
        <f t="shared" si="6"/>
        <v>-7.1954837760519169E-2</v>
      </c>
      <c r="N179" s="41">
        <v>176</v>
      </c>
      <c r="O179">
        <f t="shared" si="7"/>
        <v>0.62678571428571428</v>
      </c>
      <c r="P179" s="41">
        <f t="shared" si="8"/>
        <v>0.32335213938059243</v>
      </c>
    </row>
    <row r="180" spans="1:16" x14ac:dyDescent="0.3">
      <c r="A180" s="39" t="s">
        <v>205</v>
      </c>
      <c r="B180" s="40">
        <v>1.1000000000000001</v>
      </c>
      <c r="C180" s="40">
        <v>1.17</v>
      </c>
      <c r="E180">
        <v>1.3590803416414117</v>
      </c>
      <c r="F180">
        <v>-0.18908034164141174</v>
      </c>
      <c r="L180" s="75">
        <v>-4.7315478640339359E-2</v>
      </c>
      <c r="M180" s="75">
        <f t="shared" si="6"/>
        <v>-7.0351116775225306E-2</v>
      </c>
      <c r="N180" s="41">
        <v>177</v>
      </c>
      <c r="O180">
        <f t="shared" si="7"/>
        <v>0.63035714285714284</v>
      </c>
      <c r="P180" s="41">
        <f t="shared" si="8"/>
        <v>0.33279939588326923</v>
      </c>
    </row>
    <row r="181" spans="1:16" x14ac:dyDescent="0.3">
      <c r="A181" s="39" t="s">
        <v>206</v>
      </c>
      <c r="B181" s="40">
        <v>1.1000000000000001</v>
      </c>
      <c r="C181" s="40">
        <v>0.69</v>
      </c>
      <c r="E181">
        <v>1.3590803416414117</v>
      </c>
      <c r="F181">
        <v>-0.66908034164141172</v>
      </c>
      <c r="L181" s="75">
        <v>-3.9080341641411609E-2</v>
      </c>
      <c r="M181" s="75">
        <f t="shared" si="6"/>
        <v>-5.8106686383315335E-2</v>
      </c>
      <c r="N181" s="41">
        <v>178</v>
      </c>
      <c r="O181">
        <f t="shared" si="7"/>
        <v>0.6339285714285714</v>
      </c>
      <c r="P181" s="41">
        <f t="shared" si="8"/>
        <v>0.34227644932452272</v>
      </c>
    </row>
    <row r="182" spans="1:16" x14ac:dyDescent="0.3">
      <c r="A182" s="39" t="s">
        <v>207</v>
      </c>
      <c r="B182" s="40">
        <v>1.41</v>
      </c>
      <c r="C182" s="40">
        <v>1.35</v>
      </c>
      <c r="E182">
        <v>1.5034432896844634</v>
      </c>
      <c r="F182">
        <v>-0.1534432896844633</v>
      </c>
      <c r="L182" s="75">
        <v>-2.3737210933122865E-2</v>
      </c>
      <c r="M182" s="75">
        <f t="shared" si="6"/>
        <v>-3.529372091885747E-2</v>
      </c>
      <c r="N182" s="41">
        <v>179</v>
      </c>
      <c r="O182">
        <f t="shared" si="7"/>
        <v>0.63749999999999996</v>
      </c>
      <c r="P182" s="41">
        <f t="shared" si="8"/>
        <v>0.35178434493515615</v>
      </c>
    </row>
    <row r="183" spans="1:16" x14ac:dyDescent="0.3">
      <c r="A183" s="39" t="s">
        <v>208</v>
      </c>
      <c r="B183" s="40">
        <v>2.35</v>
      </c>
      <c r="C183" s="40">
        <v>1.1000000000000001</v>
      </c>
      <c r="E183">
        <v>1.9411890031053298</v>
      </c>
      <c r="F183">
        <v>-0.84118900310532974</v>
      </c>
      <c r="L183" s="75">
        <v>-1.4668851893288037E-2</v>
      </c>
      <c r="M183" s="75">
        <f t="shared" si="6"/>
        <v>-2.1810412620942979E-2</v>
      </c>
      <c r="N183" s="41">
        <v>180</v>
      </c>
      <c r="O183">
        <f t="shared" si="7"/>
        <v>0.64107142857142863</v>
      </c>
      <c r="P183" s="41">
        <f t="shared" si="8"/>
        <v>0.3613241493580695</v>
      </c>
    </row>
    <row r="184" spans="1:16" x14ac:dyDescent="0.3">
      <c r="A184" s="39" t="s">
        <v>209</v>
      </c>
      <c r="B184" s="40">
        <v>1.49</v>
      </c>
      <c r="C184" s="40">
        <v>2.2200000000000002</v>
      </c>
      <c r="E184">
        <v>1.540698244018154</v>
      </c>
      <c r="F184">
        <v>0.67930175598184617</v>
      </c>
      <c r="L184" s="75">
        <v>-1.0748121232340146E-2</v>
      </c>
      <c r="M184" s="75">
        <f t="shared" si="6"/>
        <v>-1.5980866170209447E-2</v>
      </c>
      <c r="N184" s="41">
        <v>181</v>
      </c>
      <c r="O184">
        <f t="shared" si="7"/>
        <v>0.64464285714285718</v>
      </c>
      <c r="P184" s="41">
        <f t="shared" si="8"/>
        <v>0.37089695165016195</v>
      </c>
    </row>
    <row r="185" spans="1:16" x14ac:dyDescent="0.3">
      <c r="A185" s="39" t="s">
        <v>210</v>
      </c>
      <c r="B185" s="40">
        <v>1.64</v>
      </c>
      <c r="C185" s="40">
        <v>1.48</v>
      </c>
      <c r="E185">
        <v>1.6105512833938243</v>
      </c>
      <c r="F185">
        <v>-0.13055128339382427</v>
      </c>
      <c r="L185" s="75">
        <v>-6.1859815762677073E-5</v>
      </c>
      <c r="M185" s="75">
        <f t="shared" si="6"/>
        <v>-9.1976394353502193E-5</v>
      </c>
      <c r="N185" s="41">
        <v>182</v>
      </c>
      <c r="O185">
        <f t="shared" si="7"/>
        <v>0.64821428571428574</v>
      </c>
      <c r="P185" s="41">
        <f t="shared" si="8"/>
        <v>0.3805038643286901</v>
      </c>
    </row>
    <row r="186" spans="1:16" x14ac:dyDescent="0.3">
      <c r="A186" s="39" t="s">
        <v>211</v>
      </c>
      <c r="B186" s="40">
        <v>1.59</v>
      </c>
      <c r="C186" s="40">
        <v>1.45</v>
      </c>
      <c r="E186">
        <v>1.5872669369352677</v>
      </c>
      <c r="F186">
        <v>-0.1372669369352677</v>
      </c>
      <c r="L186" s="75">
        <v>1.9497182380115996E-3</v>
      </c>
      <c r="M186" s="75">
        <f t="shared" si="6"/>
        <v>2.8989425740303743E-3</v>
      </c>
      <c r="N186" s="41">
        <v>183</v>
      </c>
      <c r="O186">
        <f t="shared" si="7"/>
        <v>0.6517857142857143</v>
      </c>
      <c r="P186" s="41">
        <f t="shared" si="8"/>
        <v>0.39014602446488944</v>
      </c>
    </row>
    <row r="187" spans="1:16" x14ac:dyDescent="0.3">
      <c r="A187" s="39" t="s">
        <v>212</v>
      </c>
      <c r="B187" s="40">
        <v>1.52</v>
      </c>
      <c r="C187" s="40">
        <v>1.54</v>
      </c>
      <c r="E187">
        <v>1.5546688518932881</v>
      </c>
      <c r="F187">
        <v>-1.4668851893288037E-2</v>
      </c>
      <c r="L187" s="75">
        <v>1.6997592188526145E-2</v>
      </c>
      <c r="M187" s="75">
        <f t="shared" si="6"/>
        <v>2.5272904920655721E-2</v>
      </c>
      <c r="N187" s="41">
        <v>184</v>
      </c>
      <c r="O187">
        <f t="shared" si="7"/>
        <v>0.65535714285714286</v>
      </c>
      <c r="P187" s="41">
        <f t="shared" si="8"/>
        <v>0.39982459482787625</v>
      </c>
    </row>
    <row r="188" spans="1:16" x14ac:dyDescent="0.3">
      <c r="A188" s="39" t="s">
        <v>213</v>
      </c>
      <c r="B188" s="40">
        <v>1.25</v>
      </c>
      <c r="C188" s="40">
        <v>1.93</v>
      </c>
      <c r="E188">
        <v>1.4289333810170817</v>
      </c>
      <c r="F188">
        <v>0.50106661898291827</v>
      </c>
      <c r="L188" s="75">
        <v>1.817327718316486E-2</v>
      </c>
      <c r="M188" s="75">
        <f t="shared" si="6"/>
        <v>2.7020974574086039E-2</v>
      </c>
      <c r="N188" s="41">
        <v>185</v>
      </c>
      <c r="O188">
        <f t="shared" si="7"/>
        <v>0.65892857142857142</v>
      </c>
      <c r="P188" s="41">
        <f t="shared" si="8"/>
        <v>0.40954076508204262</v>
      </c>
    </row>
    <row r="189" spans="1:16" x14ac:dyDescent="0.3">
      <c r="A189" s="39" t="s">
        <v>214</v>
      </c>
      <c r="B189" s="40">
        <v>1.64</v>
      </c>
      <c r="C189" s="40">
        <v>1.48</v>
      </c>
      <c r="E189">
        <v>1.6105512833938243</v>
      </c>
      <c r="F189">
        <v>-0.13055128339382427</v>
      </c>
      <c r="L189" s="75">
        <v>2.0918322849473814E-2</v>
      </c>
      <c r="M189" s="75">
        <f t="shared" si="6"/>
        <v>3.1102451371388923E-2</v>
      </c>
      <c r="N189" s="41">
        <v>186</v>
      </c>
      <c r="O189">
        <f t="shared" si="7"/>
        <v>0.66249999999999998</v>
      </c>
      <c r="P189" s="41">
        <f t="shared" si="8"/>
        <v>0.41929575304139605</v>
      </c>
    </row>
    <row r="190" spans="1:16" x14ac:dyDescent="0.3">
      <c r="A190" s="39" t="s">
        <v>215</v>
      </c>
      <c r="B190" s="40">
        <v>1</v>
      </c>
      <c r="C190" s="40">
        <v>1.1200000000000001</v>
      </c>
      <c r="E190">
        <v>1.312511648724298</v>
      </c>
      <c r="F190">
        <v>-0.19251164872429793</v>
      </c>
      <c r="L190" s="75">
        <v>2.3958625273557299E-2</v>
      </c>
      <c r="M190" s="75">
        <f t="shared" si="6"/>
        <v>3.5622931286524821E-2</v>
      </c>
      <c r="N190" s="41">
        <v>187</v>
      </c>
      <c r="O190">
        <f t="shared" si="7"/>
        <v>0.66607142857142854</v>
      </c>
      <c r="P190" s="41">
        <f t="shared" si="8"/>
        <v>0.42909080598453064</v>
      </c>
    </row>
    <row r="191" spans="1:16" x14ac:dyDescent="0.3">
      <c r="A191" s="39" t="s">
        <v>216</v>
      </c>
      <c r="B191" s="40">
        <v>0.8</v>
      </c>
      <c r="C191" s="40">
        <v>1.01</v>
      </c>
      <c r="E191">
        <v>1.2193742628900712</v>
      </c>
      <c r="F191">
        <v>-0.20937426289007122</v>
      </c>
      <c r="L191" s="75">
        <v>2.4743305609392641E-2</v>
      </c>
      <c r="M191" s="75">
        <f t="shared" si="6"/>
        <v>3.6789634858461435E-2</v>
      </c>
      <c r="N191" s="41">
        <v>188</v>
      </c>
      <c r="O191">
        <f t="shared" si="7"/>
        <v>0.6696428571428571</v>
      </c>
      <c r="P191" s="41">
        <f t="shared" si="8"/>
        <v>0.43892720203419622</v>
      </c>
    </row>
    <row r="192" spans="1:16" x14ac:dyDescent="0.3">
      <c r="A192" s="39" t="s">
        <v>217</v>
      </c>
      <c r="B192" s="40">
        <v>0.55000000000000004</v>
      </c>
      <c r="C192" s="40">
        <v>1.62</v>
      </c>
      <c r="E192">
        <v>1.1029525305972876</v>
      </c>
      <c r="F192">
        <v>0.51704746940271251</v>
      </c>
      <c r="L192" s="75">
        <v>2.9006499224071725E-2</v>
      </c>
      <c r="M192" s="75">
        <f t="shared" si="6"/>
        <v>4.3128373056620109E-2</v>
      </c>
      <c r="N192" s="41">
        <v>189</v>
      </c>
      <c r="O192">
        <f t="shared" si="7"/>
        <v>0.67321428571428577</v>
      </c>
      <c r="P192" s="41">
        <f t="shared" si="8"/>
        <v>0.44880625160571264</v>
      </c>
    </row>
    <row r="193" spans="1:16" x14ac:dyDescent="0.3">
      <c r="A193" s="39" t="s">
        <v>218</v>
      </c>
      <c r="B193" s="40">
        <v>1.39</v>
      </c>
      <c r="C193" s="40">
        <v>1.28</v>
      </c>
      <c r="E193">
        <v>1.4941295511010406</v>
      </c>
      <c r="F193">
        <v>-0.21412955110104059</v>
      </c>
      <c r="L193" s="75">
        <v>4.0184855236939265E-2</v>
      </c>
      <c r="M193" s="75">
        <f t="shared" si="6"/>
        <v>5.9748934695529866E-2</v>
      </c>
      <c r="N193" s="41">
        <v>190</v>
      </c>
      <c r="O193">
        <f t="shared" si="7"/>
        <v>0.67678571428571432</v>
      </c>
      <c r="P193" s="41">
        <f t="shared" si="8"/>
        <v>0.45872929892879416</v>
      </c>
    </row>
    <row r="194" spans="1:16" x14ac:dyDescent="0.3">
      <c r="A194" s="39" t="s">
        <v>219</v>
      </c>
      <c r="B194" s="40">
        <v>0.82</v>
      </c>
      <c r="C194" s="40">
        <v>1.02</v>
      </c>
      <c r="E194">
        <v>1.228688001473494</v>
      </c>
      <c r="F194">
        <v>-0.20868800147349398</v>
      </c>
      <c r="L194" s="75">
        <v>4.9939475693351332E-2</v>
      </c>
      <c r="M194" s="75">
        <f t="shared" si="6"/>
        <v>7.4252612192770073E-2</v>
      </c>
      <c r="N194" s="41">
        <v>191</v>
      </c>
      <c r="O194">
        <f t="shared" si="7"/>
        <v>0.68035714285714288</v>
      </c>
      <c r="P194" s="41">
        <f t="shared" si="8"/>
        <v>0.4686977236477044</v>
      </c>
    </row>
    <row r="195" spans="1:16" x14ac:dyDescent="0.3">
      <c r="A195" s="39" t="s">
        <v>220</v>
      </c>
      <c r="B195" s="40">
        <v>0.93</v>
      </c>
      <c r="C195" s="40">
        <v>1.08</v>
      </c>
      <c r="E195">
        <v>1.2799135636823187</v>
      </c>
      <c r="F195">
        <v>-0.19991356368231861</v>
      </c>
      <c r="L195" s="75">
        <v>5.2978442608320186E-2</v>
      </c>
      <c r="M195" s="75">
        <f t="shared" si="6"/>
        <v>7.8771106403430866E-2</v>
      </c>
      <c r="N195" s="41">
        <v>192</v>
      </c>
      <c r="O195">
        <f t="shared" si="7"/>
        <v>0.68392857142857144</v>
      </c>
      <c r="P195" s="41">
        <f t="shared" si="8"/>
        <v>0.47871294250501445</v>
      </c>
    </row>
    <row r="196" spans="1:16" x14ac:dyDescent="0.3">
      <c r="A196" s="39" t="s">
        <v>221</v>
      </c>
      <c r="B196" s="40">
        <v>1.08</v>
      </c>
      <c r="C196" s="40">
        <v>1.1599999999999999</v>
      </c>
      <c r="E196">
        <v>1.3497666030579889</v>
      </c>
      <c r="F196">
        <v>-0.18976660305798898</v>
      </c>
      <c r="L196" s="75">
        <v>5.2978442608320186E-2</v>
      </c>
      <c r="M196" s="75">
        <f t="shared" ref="M196:M259" si="9">STANDARDIZE(L196,$I$3,$I$4)</f>
        <v>7.8771106403430866E-2</v>
      </c>
      <c r="N196" s="41">
        <v>193</v>
      </c>
      <c r="O196">
        <f t="shared" ref="O196:O259" si="10">(N196-0.5)/280</f>
        <v>0.6875</v>
      </c>
      <c r="P196" s="41">
        <f t="shared" ref="P196:P259" si="11">_xlfn.NORM.S.INV(O196)</f>
        <v>0.48877641111466941</v>
      </c>
    </row>
    <row r="197" spans="1:16" x14ac:dyDescent="0.3">
      <c r="A197" s="39" t="s">
        <v>222</v>
      </c>
      <c r="B197" s="40">
        <v>0.99</v>
      </c>
      <c r="C197" s="40">
        <v>0.59</v>
      </c>
      <c r="E197">
        <v>1.3078547794325868</v>
      </c>
      <c r="F197">
        <v>-0.7178547794325868</v>
      </c>
      <c r="L197" s="75">
        <v>5.3026984313392145E-2</v>
      </c>
      <c r="M197" s="75">
        <f t="shared" si="9"/>
        <v>7.8843280737499091E-2</v>
      </c>
      <c r="N197" s="41">
        <v>194</v>
      </c>
      <c r="O197">
        <f t="shared" si="10"/>
        <v>0.69107142857142856</v>
      </c>
      <c r="P197" s="41">
        <f t="shared" si="11"/>
        <v>0.4988896258304959</v>
      </c>
    </row>
    <row r="198" spans="1:16" x14ac:dyDescent="0.3">
      <c r="A198" s="39" t="s">
        <v>223</v>
      </c>
      <c r="B198" s="40">
        <v>0.64</v>
      </c>
      <c r="C198" s="40">
        <v>1.55</v>
      </c>
      <c r="E198">
        <v>1.1448643542226897</v>
      </c>
      <c r="F198">
        <v>0.40513564577731032</v>
      </c>
      <c r="L198" s="75">
        <v>6.6361207986134874E-2</v>
      </c>
      <c r="M198" s="75">
        <f t="shared" si="9"/>
        <v>9.8669298642521816E-2</v>
      </c>
      <c r="N198" s="41">
        <v>195</v>
      </c>
      <c r="O198">
        <f t="shared" si="10"/>
        <v>0.69464285714285712</v>
      </c>
      <c r="P198" s="41">
        <f t="shared" si="11"/>
        <v>0.50905412571677833</v>
      </c>
    </row>
    <row r="199" spans="1:16" x14ac:dyDescent="0.3">
      <c r="A199" s="39" t="s">
        <v>225</v>
      </c>
      <c r="B199" s="40">
        <v>1.82</v>
      </c>
      <c r="C199" s="40">
        <v>0.53</v>
      </c>
      <c r="E199">
        <v>1.6943749306446285</v>
      </c>
      <c r="F199">
        <v>-1.1643749306446285</v>
      </c>
      <c r="L199" s="75">
        <v>7.4596344985062846E-2</v>
      </c>
      <c r="M199" s="75">
        <f t="shared" si="9"/>
        <v>0.11091372903443213</v>
      </c>
      <c r="N199" s="41">
        <v>196</v>
      </c>
      <c r="O199">
        <f t="shared" si="10"/>
        <v>0.69821428571428568</v>
      </c>
      <c r="P199" s="41">
        <f t="shared" si="11"/>
        <v>0.51927149462806199</v>
      </c>
    </row>
    <row r="200" spans="1:16" x14ac:dyDescent="0.3">
      <c r="A200" s="39" t="s">
        <v>226</v>
      </c>
      <c r="B200" s="40">
        <v>2.2400000000000002</v>
      </c>
      <c r="C200" s="40">
        <v>1.82</v>
      </c>
      <c r="E200">
        <v>1.8899634408965049</v>
      </c>
      <c r="F200">
        <v>-6.9963440896504858E-2</v>
      </c>
      <c r="L200" s="75">
        <v>7.7242971732114141E-2</v>
      </c>
      <c r="M200" s="75">
        <f t="shared" si="9"/>
        <v>0.11484887145912477</v>
      </c>
      <c r="N200" s="41">
        <v>197</v>
      </c>
      <c r="O200">
        <f t="shared" si="10"/>
        <v>0.70178571428571423</v>
      </c>
      <c r="P200" s="41">
        <f t="shared" si="11"/>
        <v>0.52954336340592023</v>
      </c>
    </row>
    <row r="201" spans="1:16" x14ac:dyDescent="0.3">
      <c r="A201" s="39" t="s">
        <v>227</v>
      </c>
      <c r="B201" s="40">
        <v>1.85</v>
      </c>
      <c r="C201" s="40">
        <v>1.51</v>
      </c>
      <c r="E201">
        <v>1.7083455385197626</v>
      </c>
      <c r="F201">
        <v>-0.19834553851976255</v>
      </c>
      <c r="L201" s="75">
        <v>8.8860874108856347E-2</v>
      </c>
      <c r="M201" s="75">
        <f t="shared" si="9"/>
        <v>0.13212297351359548</v>
      </c>
      <c r="N201" s="41">
        <v>198</v>
      </c>
      <c r="O201">
        <f t="shared" si="10"/>
        <v>0.7053571428571429</v>
      </c>
      <c r="P201" s="41">
        <f t="shared" si="11"/>
        <v>0.5398714122010615</v>
      </c>
    </row>
    <row r="202" spans="1:16" x14ac:dyDescent="0.3">
      <c r="A202" s="39" t="s">
        <v>229</v>
      </c>
      <c r="B202" s="40">
        <v>1.01</v>
      </c>
      <c r="C202" s="40">
        <v>2.64</v>
      </c>
      <c r="E202">
        <v>1.3171685180160095</v>
      </c>
      <c r="F202">
        <v>1.3228314819839906</v>
      </c>
      <c r="L202" s="75">
        <v>0.10709601110778411</v>
      </c>
      <c r="M202" s="75">
        <f t="shared" si="9"/>
        <v>0.15923592448203533</v>
      </c>
      <c r="N202" s="41">
        <v>199</v>
      </c>
      <c r="O202">
        <f t="shared" si="10"/>
        <v>0.70892857142857146</v>
      </c>
      <c r="P202" s="41">
        <f t="shared" si="11"/>
        <v>0.55025737292985044</v>
      </c>
    </row>
    <row r="203" spans="1:16" x14ac:dyDescent="0.3">
      <c r="A203" s="39" t="s">
        <v>230</v>
      </c>
      <c r="B203" s="40">
        <v>2.08</v>
      </c>
      <c r="C203" s="40">
        <v>1.73</v>
      </c>
      <c r="E203">
        <v>1.8154535322291234</v>
      </c>
      <c r="F203">
        <v>-8.5453532229123441E-2</v>
      </c>
      <c r="L203" s="75">
        <v>0.11278160476980448</v>
      </c>
      <c r="M203" s="75">
        <f t="shared" si="9"/>
        <v>0.16768956111738911</v>
      </c>
      <c r="N203" s="41">
        <v>200</v>
      </c>
      <c r="O203">
        <f t="shared" si="10"/>
        <v>0.71250000000000002</v>
      </c>
      <c r="P203" s="41">
        <f t="shared" si="11"/>
        <v>0.5607030318750833</v>
      </c>
    </row>
    <row r="204" spans="1:16" x14ac:dyDescent="0.3">
      <c r="A204" s="39" t="s">
        <v>231</v>
      </c>
      <c r="B204" s="40">
        <v>0.95</v>
      </c>
      <c r="C204" s="40">
        <v>1.6</v>
      </c>
      <c r="E204">
        <v>1.2892273022657414</v>
      </c>
      <c r="F204">
        <v>0.31077269773425864</v>
      </c>
      <c r="L204" s="75">
        <v>0.11636120798613492</v>
      </c>
      <c r="M204" s="75">
        <f t="shared" si="9"/>
        <v>0.17301190152517129</v>
      </c>
      <c r="N204" s="41">
        <v>201</v>
      </c>
      <c r="O204">
        <f t="shared" si="10"/>
        <v>0.71607142857142858</v>
      </c>
      <c r="P204" s="41">
        <f t="shared" si="11"/>
        <v>0.57121023244169922</v>
      </c>
    </row>
    <row r="205" spans="1:16" x14ac:dyDescent="0.3">
      <c r="A205" s="39" t="s">
        <v>232</v>
      </c>
      <c r="B205" s="40">
        <v>0.88</v>
      </c>
      <c r="C205" s="40">
        <v>1.65</v>
      </c>
      <c r="E205">
        <v>1.2566292172237621</v>
      </c>
      <c r="F205">
        <v>0.39337078277623783</v>
      </c>
      <c r="L205" s="75">
        <v>0.14675354815405284</v>
      </c>
      <c r="M205" s="75">
        <f t="shared" si="9"/>
        <v>0.21820081504072958</v>
      </c>
      <c r="N205" s="41">
        <v>202</v>
      </c>
      <c r="O205">
        <f t="shared" si="10"/>
        <v>0.71964285714285714</v>
      </c>
      <c r="P205" s="41">
        <f t="shared" si="11"/>
        <v>0.58178087807903123</v>
      </c>
    </row>
    <row r="206" spans="1:16" x14ac:dyDescent="0.3">
      <c r="A206" s="39" t="s">
        <v>233</v>
      </c>
      <c r="B206" s="40">
        <v>2.82</v>
      </c>
      <c r="C206" s="40">
        <v>2.16</v>
      </c>
      <c r="E206">
        <v>2.1600618598157628</v>
      </c>
      <c r="F206">
        <v>-6.1859815762677073E-5</v>
      </c>
      <c r="L206" s="75">
        <v>0.15307686152757838</v>
      </c>
      <c r="M206" s="75">
        <f t="shared" si="9"/>
        <v>0.22760264654134069</v>
      </c>
      <c r="N206" s="41">
        <v>203</v>
      </c>
      <c r="O206">
        <f t="shared" si="10"/>
        <v>0.7232142857142857</v>
      </c>
      <c r="P206" s="41">
        <f t="shared" si="11"/>
        <v>0.59241693538223339</v>
      </c>
    </row>
    <row r="207" spans="1:16" x14ac:dyDescent="0.3">
      <c r="A207" s="39" t="s">
        <v>234</v>
      </c>
      <c r="B207" s="40">
        <v>1.58</v>
      </c>
      <c r="C207" s="40">
        <v>1.26</v>
      </c>
      <c r="E207">
        <v>1.5826100676435562</v>
      </c>
      <c r="F207">
        <v>-0.32261006764355615</v>
      </c>
      <c r="L207" s="75">
        <v>0.17886087410885643</v>
      </c>
      <c r="M207" s="75">
        <f t="shared" si="9"/>
        <v>0.26593965870236447</v>
      </c>
      <c r="N207" s="41">
        <v>204</v>
      </c>
      <c r="O207">
        <f t="shared" si="10"/>
        <v>0.72678571428571426</v>
      </c>
      <c r="P207" s="41">
        <f t="shared" si="11"/>
        <v>0.60312043738661913</v>
      </c>
    </row>
    <row r="208" spans="1:16" x14ac:dyDescent="0.3">
      <c r="A208" s="39" t="s">
        <v>235</v>
      </c>
      <c r="B208" s="40">
        <v>1.1200000000000001</v>
      </c>
      <c r="C208" s="40">
        <v>1.32</v>
      </c>
      <c r="E208">
        <v>1.3683940802248342</v>
      </c>
      <c r="F208">
        <v>-4.8394080224834157E-2</v>
      </c>
      <c r="L208" s="75">
        <v>0.19459634498506273</v>
      </c>
      <c r="M208" s="75">
        <f t="shared" si="9"/>
        <v>0.28933597595279048</v>
      </c>
      <c r="N208" s="41">
        <v>205</v>
      </c>
      <c r="O208">
        <f t="shared" si="10"/>
        <v>0.73035714285714282</v>
      </c>
      <c r="P208" s="41">
        <f t="shared" si="11"/>
        <v>0.61389348706991953</v>
      </c>
    </row>
    <row r="209" spans="1:16" x14ac:dyDescent="0.3">
      <c r="A209" s="39" t="s">
        <v>236</v>
      </c>
      <c r="B209" s="40">
        <v>1.43</v>
      </c>
      <c r="C209" s="40">
        <v>1.26</v>
      </c>
      <c r="E209">
        <v>1.5127570282678859</v>
      </c>
      <c r="F209">
        <v>-0.25275702826788593</v>
      </c>
      <c r="L209" s="75">
        <v>0.19993947569335124</v>
      </c>
      <c r="M209" s="75">
        <f t="shared" si="9"/>
        <v>0.29728042084071815</v>
      </c>
      <c r="N209" s="41">
        <v>206</v>
      </c>
      <c r="O209">
        <f t="shared" si="10"/>
        <v>0.73392857142857137</v>
      </c>
      <c r="P209" s="41">
        <f t="shared" si="11"/>
        <v>0.62473826107880936</v>
      </c>
    </row>
    <row r="210" spans="1:16" x14ac:dyDescent="0.3">
      <c r="A210" s="39" t="s">
        <v>237</v>
      </c>
      <c r="B210" s="40">
        <v>1.27</v>
      </c>
      <c r="C210" s="40">
        <v>0.35</v>
      </c>
      <c r="E210">
        <v>1.4382471196005044</v>
      </c>
      <c r="F210">
        <v>-1.0882471196005046</v>
      </c>
      <c r="L210" s="75">
        <v>0.20881233240378461</v>
      </c>
      <c r="M210" s="75">
        <f t="shared" si="9"/>
        <v>0.31047304609788612</v>
      </c>
      <c r="N210" s="41">
        <v>207</v>
      </c>
      <c r="O210">
        <f t="shared" si="10"/>
        <v>0.73750000000000004</v>
      </c>
      <c r="P210" s="41">
        <f t="shared" si="11"/>
        <v>0.63565701369758265</v>
      </c>
    </row>
    <row r="211" spans="1:16" x14ac:dyDescent="0.3">
      <c r="A211" s="39" t="s">
        <v>238</v>
      </c>
      <c r="B211" s="40">
        <v>0.5</v>
      </c>
      <c r="C211" s="40">
        <v>0.39</v>
      </c>
      <c r="E211">
        <v>1.0796681841387308</v>
      </c>
      <c r="F211">
        <v>-0.68966818413873077</v>
      </c>
      <c r="L211" s="75">
        <v>0.23464488669013472</v>
      </c>
      <c r="M211" s="75">
        <f t="shared" si="9"/>
        <v>0.34888223259297829</v>
      </c>
      <c r="N211" s="41">
        <v>208</v>
      </c>
      <c r="O211">
        <f t="shared" si="10"/>
        <v>0.7410714285714286</v>
      </c>
      <c r="P211" s="41">
        <f t="shared" si="11"/>
        <v>0.64665208107854044</v>
      </c>
    </row>
    <row r="212" spans="1:16" x14ac:dyDescent="0.3">
      <c r="A212" s="39" t="s">
        <v>239</v>
      </c>
      <c r="B212" s="40">
        <v>1.01</v>
      </c>
      <c r="C212" s="40">
        <v>1.1200000000000001</v>
      </c>
      <c r="E212">
        <v>1.3171685180160095</v>
      </c>
      <c r="F212">
        <v>-0.19716851801600943</v>
      </c>
      <c r="L212" s="75">
        <v>0.25518151646415355</v>
      </c>
      <c r="M212" s="75">
        <f t="shared" si="9"/>
        <v>0.37941716282973581</v>
      </c>
      <c r="N212" s="41">
        <v>209</v>
      </c>
      <c r="O212">
        <f t="shared" si="10"/>
        <v>0.74464285714285716</v>
      </c>
      <c r="P212" s="41">
        <f t="shared" si="11"/>
        <v>0.65772588575550872</v>
      </c>
    </row>
    <row r="213" spans="1:16" x14ac:dyDescent="0.3">
      <c r="A213" s="39" t="s">
        <v>240</v>
      </c>
      <c r="B213" s="40">
        <v>1.46</v>
      </c>
      <c r="C213" s="40">
        <v>4.5</v>
      </c>
      <c r="E213">
        <v>1.52672763614302</v>
      </c>
      <c r="F213">
        <v>2.9732723638569798</v>
      </c>
      <c r="L213" s="75">
        <v>0.25797777485376328</v>
      </c>
      <c r="M213" s="75">
        <f t="shared" si="9"/>
        <v>0.38357478537005646</v>
      </c>
      <c r="N213" s="41">
        <v>210</v>
      </c>
      <c r="O213">
        <f t="shared" si="10"/>
        <v>0.74821428571428572</v>
      </c>
      <c r="P213" s="41">
        <f t="shared" si="11"/>
        <v>0.66888094146398303</v>
      </c>
    </row>
    <row r="214" spans="1:16" x14ac:dyDescent="0.3">
      <c r="A214" s="39" t="s">
        <v>241</v>
      </c>
      <c r="B214" s="40">
        <v>0.54</v>
      </c>
      <c r="C214" s="40">
        <v>0.86</v>
      </c>
      <c r="E214">
        <v>1.0982956613055763</v>
      </c>
      <c r="F214">
        <v>-0.23829566130557633</v>
      </c>
      <c r="L214" s="75">
        <v>0.261311998526506</v>
      </c>
      <c r="M214" s="75">
        <f t="shared" si="9"/>
        <v>0.38853228269854928</v>
      </c>
      <c r="N214" s="41">
        <v>211</v>
      </c>
      <c r="O214">
        <f t="shared" si="10"/>
        <v>0.75178571428571428</v>
      </c>
      <c r="P214" s="41">
        <f t="shared" si="11"/>
        <v>0.68011985829369426</v>
      </c>
    </row>
    <row r="215" spans="1:16" x14ac:dyDescent="0.3">
      <c r="A215" s="39" t="s">
        <v>242</v>
      </c>
      <c r="B215" s="40">
        <v>3.21</v>
      </c>
      <c r="C215" s="40">
        <v>2.0699999999999998</v>
      </c>
      <c r="E215">
        <v>2.3416797621925056</v>
      </c>
      <c r="F215">
        <v>-0.27167976219250578</v>
      </c>
      <c r="L215" s="75">
        <v>0.26145895915083583</v>
      </c>
      <c r="M215" s="75">
        <f t="shared" si="9"/>
        <v>0.38875079140522806</v>
      </c>
      <c r="N215" s="41">
        <v>212</v>
      </c>
      <c r="O215">
        <f t="shared" si="10"/>
        <v>0.75535714285714284</v>
      </c>
      <c r="P215" s="41">
        <f t="shared" si="11"/>
        <v>0.69144534820196768</v>
      </c>
    </row>
    <row r="216" spans="1:16" x14ac:dyDescent="0.3">
      <c r="A216" s="39" t="s">
        <v>243</v>
      </c>
      <c r="B216" s="40">
        <v>0.71</v>
      </c>
      <c r="C216" s="40">
        <v>2.0099999999999998</v>
      </c>
      <c r="E216">
        <v>1.1774624392646691</v>
      </c>
      <c r="F216">
        <v>0.8325375607353307</v>
      </c>
      <c r="L216" s="75">
        <v>0.27400850248774344</v>
      </c>
      <c r="M216" s="75">
        <f t="shared" si="9"/>
        <v>0.40741010573831449</v>
      </c>
      <c r="N216" s="41">
        <v>213</v>
      </c>
      <c r="O216">
        <f t="shared" si="10"/>
        <v>0.7589285714285714</v>
      </c>
      <c r="P216" s="41">
        <f t="shared" si="11"/>
        <v>0.70286023091909866</v>
      </c>
    </row>
    <row r="217" spans="1:16" x14ac:dyDescent="0.3">
      <c r="A217" s="39" t="s">
        <v>244</v>
      </c>
      <c r="B217" s="40">
        <v>1.83</v>
      </c>
      <c r="C217" s="40">
        <v>1.59</v>
      </c>
      <c r="E217">
        <v>1.6990317999363398</v>
      </c>
      <c r="F217">
        <v>-0.10903179993633971</v>
      </c>
      <c r="L217" s="75">
        <v>0.2755765276502995</v>
      </c>
      <c r="M217" s="75">
        <f t="shared" si="9"/>
        <v>0.40974152717771262</v>
      </c>
      <c r="N217" s="41">
        <v>214</v>
      </c>
      <c r="O217">
        <f t="shared" si="10"/>
        <v>0.76249999999999996</v>
      </c>
      <c r="P217" s="41">
        <f t="shared" si="11"/>
        <v>0.71436744028018784</v>
      </c>
    </row>
    <row r="218" spans="1:16" x14ac:dyDescent="0.3">
      <c r="A218" s="39" t="s">
        <v>245</v>
      </c>
      <c r="B218" s="40">
        <v>0.98</v>
      </c>
      <c r="C218" s="40">
        <v>1.1100000000000001</v>
      </c>
      <c r="E218">
        <v>1.3031979101408755</v>
      </c>
      <c r="F218">
        <v>-0.1931979101408754</v>
      </c>
      <c r="L218" s="75">
        <v>0.28861549456526858</v>
      </c>
      <c r="M218" s="75">
        <f t="shared" si="9"/>
        <v>0.42912854196490363</v>
      </c>
      <c r="N218" s="41">
        <v>215</v>
      </c>
      <c r="O218">
        <f t="shared" si="10"/>
        <v>0.76607142857142863</v>
      </c>
      <c r="P218" s="41">
        <f t="shared" si="11"/>
        <v>0.72597003102143021</v>
      </c>
    </row>
    <row r="219" spans="1:16" x14ac:dyDescent="0.3">
      <c r="A219" s="39" t="s">
        <v>247</v>
      </c>
      <c r="B219" s="40">
        <v>1.34</v>
      </c>
      <c r="C219" s="40">
        <v>2.1800000000000002</v>
      </c>
      <c r="E219">
        <v>1.470845204642484</v>
      </c>
      <c r="F219">
        <v>0.70915479535751613</v>
      </c>
      <c r="L219" s="75">
        <v>0.28905637643825788</v>
      </c>
      <c r="M219" s="75">
        <f t="shared" si="9"/>
        <v>0.42978406808493969</v>
      </c>
      <c r="N219" s="41">
        <v>216</v>
      </c>
      <c r="O219">
        <f t="shared" si="10"/>
        <v>0.76964285714285718</v>
      </c>
      <c r="P219" s="41">
        <f t="shared" si="11"/>
        <v>0.73767118608292914</v>
      </c>
    </row>
    <row r="220" spans="1:16" x14ac:dyDescent="0.3">
      <c r="A220" s="39" t="s">
        <v>248</v>
      </c>
      <c r="B220" s="40">
        <v>5.45</v>
      </c>
      <c r="C220" s="40">
        <v>3.64</v>
      </c>
      <c r="E220">
        <v>3.3848184835358466</v>
      </c>
      <c r="F220">
        <v>0.25518151646415355</v>
      </c>
      <c r="L220" s="75">
        <v>0.30253756073533089</v>
      </c>
      <c r="M220" s="75">
        <f t="shared" si="9"/>
        <v>0.44982859469664183</v>
      </c>
      <c r="N220" s="41">
        <v>217</v>
      </c>
      <c r="O220">
        <f t="shared" si="10"/>
        <v>0.77321428571428574</v>
      </c>
      <c r="P220" s="41">
        <f t="shared" si="11"/>
        <v>0.7494742244645437</v>
      </c>
    </row>
    <row r="221" spans="1:16" x14ac:dyDescent="0.3">
      <c r="A221" s="39" t="s">
        <v>249</v>
      </c>
      <c r="B221" s="40">
        <v>0.78</v>
      </c>
      <c r="C221" s="40">
        <v>1.41</v>
      </c>
      <c r="E221">
        <v>1.2100605243066487</v>
      </c>
      <c r="F221">
        <v>0.19993947569335124</v>
      </c>
      <c r="L221" s="75">
        <v>0.30533114810671202</v>
      </c>
      <c r="M221" s="75">
        <f t="shared" si="9"/>
        <v>0.45398224582801328</v>
      </c>
      <c r="N221" s="41">
        <v>218</v>
      </c>
      <c r="O221">
        <f t="shared" si="10"/>
        <v>0.7767857142857143</v>
      </c>
      <c r="P221" s="41">
        <f t="shared" si="11"/>
        <v>0.76138260968642557</v>
      </c>
    </row>
    <row r="222" spans="1:16" x14ac:dyDescent="0.3">
      <c r="A222" s="39" t="s">
        <v>250</v>
      </c>
      <c r="B222" s="40">
        <v>1.56</v>
      </c>
      <c r="C222" s="40">
        <v>1.44</v>
      </c>
      <c r="E222">
        <v>1.5732963290601334</v>
      </c>
      <c r="F222">
        <v>-0.13329632906013344</v>
      </c>
      <c r="L222" s="75">
        <v>0.31077269773425864</v>
      </c>
      <c r="M222" s="75">
        <f t="shared" si="9"/>
        <v>0.4620730250885518</v>
      </c>
      <c r="N222" s="41">
        <v>219</v>
      </c>
      <c r="O222">
        <f t="shared" si="10"/>
        <v>0.78035714285714286</v>
      </c>
      <c r="P222" s="41">
        <f t="shared" si="11"/>
        <v>0.77339995891157431</v>
      </c>
    </row>
    <row r="223" spans="1:16" x14ac:dyDescent="0.3">
      <c r="A223" s="39" t="s">
        <v>251</v>
      </c>
      <c r="B223" s="40">
        <v>1.29</v>
      </c>
      <c r="C223" s="40">
        <v>1.28</v>
      </c>
      <c r="E223">
        <v>1.4475608581839272</v>
      </c>
      <c r="F223">
        <v>-0.16756085818392719</v>
      </c>
      <c r="L223" s="75">
        <v>0.32047877648559897</v>
      </c>
      <c r="M223" s="75">
        <f t="shared" si="9"/>
        <v>0.47650452825172412</v>
      </c>
      <c r="N223" s="41">
        <v>220</v>
      </c>
      <c r="O223">
        <f t="shared" si="10"/>
        <v>0.78392857142857142</v>
      </c>
      <c r="P223" s="41">
        <f t="shared" si="11"/>
        <v>0.78553005279423371</v>
      </c>
    </row>
    <row r="224" spans="1:16" x14ac:dyDescent="0.3">
      <c r="A224" s="39" t="s">
        <v>253</v>
      </c>
      <c r="B224" s="40">
        <v>2.04</v>
      </c>
      <c r="C224" s="40">
        <v>1.71</v>
      </c>
      <c r="E224">
        <v>1.7968260550622781</v>
      </c>
      <c r="F224">
        <v>-8.682605506227814E-2</v>
      </c>
      <c r="L224" s="75">
        <v>0.32077269773425865</v>
      </c>
      <c r="M224" s="75">
        <f t="shared" si="9"/>
        <v>0.47694154566508168</v>
      </c>
      <c r="N224" s="41">
        <v>221</v>
      </c>
      <c r="O224">
        <f t="shared" si="10"/>
        <v>0.78749999999999998</v>
      </c>
      <c r="P224" s="41">
        <f t="shared" si="11"/>
        <v>0.79777684612523825</v>
      </c>
    </row>
    <row r="225" spans="1:16" x14ac:dyDescent="0.3">
      <c r="A225" s="39" t="s">
        <v>254</v>
      </c>
      <c r="B225" s="40">
        <v>0.95</v>
      </c>
      <c r="C225" s="40">
        <v>1.61</v>
      </c>
      <c r="E225">
        <v>1.2892273022657414</v>
      </c>
      <c r="F225">
        <v>0.32077269773425865</v>
      </c>
      <c r="L225" s="75">
        <v>0.39116503790217627</v>
      </c>
      <c r="M225" s="75">
        <f t="shared" si="9"/>
        <v>0.58160454148675911</v>
      </c>
      <c r="N225" s="41">
        <v>222</v>
      </c>
      <c r="O225">
        <f t="shared" si="10"/>
        <v>0.79107142857142854</v>
      </c>
      <c r="P225" s="41">
        <f t="shared" si="11"/>
        <v>0.81014447935373346</v>
      </c>
    </row>
    <row r="226" spans="1:16" x14ac:dyDescent="0.3">
      <c r="A226" s="39" t="s">
        <v>255</v>
      </c>
      <c r="B226" s="40">
        <v>2.25</v>
      </c>
      <c r="C226" s="40">
        <v>2.39</v>
      </c>
      <c r="E226">
        <v>1.8946203101882162</v>
      </c>
      <c r="F226">
        <v>0.49537968981178393</v>
      </c>
      <c r="L226" s="75">
        <v>0.39337078277623783</v>
      </c>
      <c r="M226" s="75">
        <f t="shared" si="9"/>
        <v>0.584884157791415</v>
      </c>
      <c r="N226" s="41">
        <v>223</v>
      </c>
      <c r="O226">
        <f t="shared" si="10"/>
        <v>0.7946428571428571</v>
      </c>
      <c r="P226" s="41">
        <f t="shared" si="11"/>
        <v>0.82263729107406613</v>
      </c>
    </row>
    <row r="227" spans="1:16" x14ac:dyDescent="0.3">
      <c r="A227" s="39" t="s">
        <v>256</v>
      </c>
      <c r="B227" s="40">
        <v>2.8</v>
      </c>
      <c r="C227" s="40">
        <v>2.14</v>
      </c>
      <c r="E227">
        <v>2.1507481212323403</v>
      </c>
      <c r="F227">
        <v>-1.0748121232340146E-2</v>
      </c>
      <c r="L227" s="75">
        <v>0.40513564577731032</v>
      </c>
      <c r="M227" s="75">
        <f t="shared" si="9"/>
        <v>0.60237676855256517</v>
      </c>
      <c r="N227" s="41">
        <v>224</v>
      </c>
      <c r="O227">
        <f t="shared" si="10"/>
        <v>0.79821428571428577</v>
      </c>
      <c r="P227" s="41">
        <f t="shared" si="11"/>
        <v>0.8352598315774028</v>
      </c>
    </row>
    <row r="228" spans="1:16" x14ac:dyDescent="0.3">
      <c r="A228" s="39" t="s">
        <v>257</v>
      </c>
      <c r="B228" s="40">
        <v>0.43</v>
      </c>
      <c r="C228" s="40">
        <v>0.8</v>
      </c>
      <c r="E228">
        <v>1.0470700990967514</v>
      </c>
      <c r="F228">
        <v>-0.24707009909675137</v>
      </c>
      <c r="L228" s="75">
        <v>0.40788069144361949</v>
      </c>
      <c r="M228" s="75">
        <f t="shared" si="9"/>
        <v>0.60645824534986836</v>
      </c>
      <c r="N228" s="41">
        <v>225</v>
      </c>
      <c r="O228">
        <f t="shared" si="10"/>
        <v>0.80178571428571432</v>
      </c>
      <c r="P228" s="41">
        <f t="shared" si="11"/>
        <v>0.84801687757979904</v>
      </c>
    </row>
    <row r="229" spans="1:16" x14ac:dyDescent="0.3">
      <c r="A229" s="39" t="s">
        <v>258</v>
      </c>
      <c r="B229" s="40">
        <v>0.77</v>
      </c>
      <c r="C229" s="40">
        <v>0.08</v>
      </c>
      <c r="E229">
        <v>1.2054036550149372</v>
      </c>
      <c r="F229">
        <v>-1.1254036550149371</v>
      </c>
      <c r="L229" s="75">
        <v>0.43003789461260955</v>
      </c>
      <c r="M229" s="75">
        <f t="shared" si="9"/>
        <v>0.63940272847351654</v>
      </c>
      <c r="N229" s="41">
        <v>226</v>
      </c>
      <c r="O229">
        <f t="shared" si="10"/>
        <v>0.80535714285714288</v>
      </c>
      <c r="P229" s="41">
        <f t="shared" si="11"/>
        <v>0.86091344825249594</v>
      </c>
    </row>
    <row r="230" spans="1:16" x14ac:dyDescent="0.3">
      <c r="A230" s="39" t="s">
        <v>259</v>
      </c>
      <c r="B230" s="40">
        <v>1.0900000000000001</v>
      </c>
      <c r="C230" s="40">
        <v>0.88</v>
      </c>
      <c r="E230">
        <v>1.3544234723497004</v>
      </c>
      <c r="F230">
        <v>-0.47442347234970039</v>
      </c>
      <c r="L230" s="75">
        <v>0.43582190719388758</v>
      </c>
      <c r="M230" s="75">
        <f t="shared" si="9"/>
        <v>0.64800269948148059</v>
      </c>
      <c r="N230" s="41">
        <v>227</v>
      </c>
      <c r="O230">
        <f t="shared" si="10"/>
        <v>0.80892857142857144</v>
      </c>
      <c r="P230" s="41">
        <f t="shared" si="11"/>
        <v>0.87395482269610392</v>
      </c>
    </row>
    <row r="231" spans="1:16" x14ac:dyDescent="0.3">
      <c r="A231" s="39" t="s">
        <v>261</v>
      </c>
      <c r="B231" s="40">
        <v>0.14000000000000001</v>
      </c>
      <c r="C231" s="40">
        <v>0.63</v>
      </c>
      <c r="E231">
        <v>0.91202088963712247</v>
      </c>
      <c r="F231">
        <v>-0.28202088963712246</v>
      </c>
      <c r="L231" s="75">
        <v>0.45925321427677401</v>
      </c>
      <c r="M231" s="75">
        <f t="shared" si="9"/>
        <v>0.68284158663116934</v>
      </c>
      <c r="N231" s="41">
        <v>228</v>
      </c>
      <c r="O231">
        <f t="shared" si="10"/>
        <v>0.8125</v>
      </c>
      <c r="P231" s="41">
        <f t="shared" si="11"/>
        <v>0.88714655901887607</v>
      </c>
    </row>
    <row r="232" spans="1:16" x14ac:dyDescent="0.3">
      <c r="A232" s="39" t="s">
        <v>262</v>
      </c>
      <c r="B232" s="40">
        <v>2.0499999999999998</v>
      </c>
      <c r="C232" s="40">
        <v>3.35</v>
      </c>
      <c r="E232">
        <v>1.8014829243539894</v>
      </c>
      <c r="F232">
        <v>1.5485170756460107</v>
      </c>
      <c r="L232" s="75">
        <v>0.46489026623372243</v>
      </c>
      <c r="M232" s="75">
        <f t="shared" si="9"/>
        <v>0.6912230489324549</v>
      </c>
      <c r="N232" s="41">
        <v>229</v>
      </c>
      <c r="O232">
        <f t="shared" si="10"/>
        <v>0.81607142857142856</v>
      </c>
      <c r="P232" s="41">
        <f t="shared" si="11"/>
        <v>0.90049451520032642</v>
      </c>
    </row>
    <row r="233" spans="1:16" x14ac:dyDescent="0.3">
      <c r="A233" s="39" t="s">
        <v>263</v>
      </c>
      <c r="B233" s="40">
        <v>2.6</v>
      </c>
      <c r="C233" s="40">
        <v>1.99</v>
      </c>
      <c r="E233">
        <v>2.0576107353981135</v>
      </c>
      <c r="F233">
        <v>-6.7610735398113464E-2</v>
      </c>
      <c r="L233" s="75">
        <v>0.4736647040248978</v>
      </c>
      <c r="M233" s="75">
        <f t="shared" si="9"/>
        <v>0.70426933981701212</v>
      </c>
      <c r="N233" s="41">
        <v>230</v>
      </c>
      <c r="O233">
        <f t="shared" si="10"/>
        <v>0.81964285714285712</v>
      </c>
      <c r="P233" s="41">
        <f t="shared" si="11"/>
        <v>0.91400487194595548</v>
      </c>
    </row>
    <row r="234" spans="1:16" x14ac:dyDescent="0.3">
      <c r="A234" s="39" t="s">
        <v>265</v>
      </c>
      <c r="B234" s="40">
        <v>0.59</v>
      </c>
      <c r="C234" s="40">
        <v>0.99</v>
      </c>
      <c r="E234">
        <v>1.1215800077641329</v>
      </c>
      <c r="F234">
        <v>-0.13158000776413292</v>
      </c>
      <c r="L234" s="75">
        <v>0.49537968981178393</v>
      </c>
      <c r="M234" s="75">
        <f t="shared" si="9"/>
        <v>0.73655631111614916</v>
      </c>
      <c r="N234" s="41">
        <v>231</v>
      </c>
      <c r="O234">
        <f t="shared" si="10"/>
        <v>0.82321428571428568</v>
      </c>
      <c r="P234" s="41">
        <f t="shared" si="11"/>
        <v>0.9276841577671574</v>
      </c>
    </row>
    <row r="235" spans="1:16" x14ac:dyDescent="0.3">
      <c r="A235" s="39" t="s">
        <v>266</v>
      </c>
      <c r="B235" s="40">
        <v>1.06</v>
      </c>
      <c r="C235" s="40">
        <v>1.1499999999999999</v>
      </c>
      <c r="E235">
        <v>1.3404528644745661</v>
      </c>
      <c r="F235">
        <v>-0.19045286447456622</v>
      </c>
      <c r="L235" s="75">
        <v>0.49694905048345461</v>
      </c>
      <c r="M235" s="75">
        <f t="shared" si="9"/>
        <v>0.73888971826002237</v>
      </c>
      <c r="N235" s="41">
        <v>232</v>
      </c>
      <c r="O235">
        <f t="shared" si="10"/>
        <v>0.82678571428571423</v>
      </c>
      <c r="P235" s="41">
        <f t="shared" si="11"/>
        <v>0.9415392765531988</v>
      </c>
    </row>
    <row r="236" spans="1:16" x14ac:dyDescent="0.3">
      <c r="A236" s="39" t="s">
        <v>268</v>
      </c>
      <c r="B236" s="40">
        <v>1.66</v>
      </c>
      <c r="C236" s="40">
        <v>1.49</v>
      </c>
      <c r="E236">
        <v>1.619865021977247</v>
      </c>
      <c r="F236">
        <v>-0.12986502197724703</v>
      </c>
      <c r="L236" s="75">
        <v>0.50106661898291827</v>
      </c>
      <c r="M236" s="75">
        <f t="shared" si="9"/>
        <v>0.74501193345597716</v>
      </c>
      <c r="N236" s="41">
        <v>233</v>
      </c>
      <c r="O236">
        <f t="shared" si="10"/>
        <v>0.8303571428571429</v>
      </c>
      <c r="P236" s="41">
        <f t="shared" si="11"/>
        <v>0.95557753794043188</v>
      </c>
    </row>
    <row r="237" spans="1:16" x14ac:dyDescent="0.3">
      <c r="A237" s="39" t="s">
        <v>269</v>
      </c>
      <c r="B237" s="40">
        <v>1.52</v>
      </c>
      <c r="C237" s="40">
        <v>1.86</v>
      </c>
      <c r="E237">
        <v>1.5546688518932881</v>
      </c>
      <c r="F237">
        <v>0.30533114810671202</v>
      </c>
      <c r="L237" s="75">
        <v>0.50572348827462954</v>
      </c>
      <c r="M237" s="75">
        <f t="shared" si="9"/>
        <v>0.75193600914457903</v>
      </c>
      <c r="N237" s="41">
        <v>234</v>
      </c>
      <c r="O237">
        <f t="shared" si="10"/>
        <v>0.83392857142857146</v>
      </c>
      <c r="P237" s="41">
        <f t="shared" si="11"/>
        <v>0.96980669082859938</v>
      </c>
    </row>
    <row r="238" spans="1:16" x14ac:dyDescent="0.3">
      <c r="A238" s="39" t="s">
        <v>270</v>
      </c>
      <c r="B238" s="40">
        <v>3.06</v>
      </c>
      <c r="C238" s="40">
        <v>2.29</v>
      </c>
      <c r="E238">
        <v>2.2718267228168352</v>
      </c>
      <c r="F238">
        <v>1.817327718316486E-2</v>
      </c>
      <c r="L238" s="75">
        <v>0.50753689298077376</v>
      </c>
      <c r="M238" s="75">
        <f t="shared" si="9"/>
        <v>0.75463227366326713</v>
      </c>
      <c r="N238" s="41">
        <v>235</v>
      </c>
      <c r="O238">
        <f t="shared" si="10"/>
        <v>0.83750000000000002</v>
      </c>
      <c r="P238" s="41">
        <f t="shared" si="11"/>
        <v>0.98423496044632541</v>
      </c>
    </row>
    <row r="239" spans="1:16" x14ac:dyDescent="0.3">
      <c r="A239" s="39" t="s">
        <v>271</v>
      </c>
      <c r="B239" s="40">
        <v>1.04</v>
      </c>
      <c r="C239" s="40">
        <v>0.97</v>
      </c>
      <c r="E239">
        <v>1.3311391258911436</v>
      </c>
      <c r="F239">
        <v>-0.36113912589114361</v>
      </c>
      <c r="L239" s="75">
        <v>0.51704746940271251</v>
      </c>
      <c r="M239" s="75">
        <f t="shared" si="9"/>
        <v>0.76877309378569281</v>
      </c>
      <c r="N239" s="41">
        <v>236</v>
      </c>
      <c r="O239">
        <f t="shared" si="10"/>
        <v>0.84107142857142858</v>
      </c>
      <c r="P239" s="41">
        <f t="shared" si="11"/>
        <v>0.99887108942944869</v>
      </c>
    </row>
    <row r="240" spans="1:16" x14ac:dyDescent="0.3">
      <c r="A240" s="39" t="s">
        <v>272</v>
      </c>
      <c r="B240" s="40">
        <v>2.4700000000000002</v>
      </c>
      <c r="C240" s="40">
        <v>2.99</v>
      </c>
      <c r="E240">
        <v>1.997071434605866</v>
      </c>
      <c r="F240">
        <v>0.99292856539413421</v>
      </c>
      <c r="L240" s="75">
        <v>0.51734139065137197</v>
      </c>
      <c r="M240" s="75">
        <f t="shared" si="9"/>
        <v>0.76921011119905003</v>
      </c>
      <c r="N240" s="41">
        <v>237</v>
      </c>
      <c r="O240">
        <f t="shared" si="10"/>
        <v>0.84464285714285714</v>
      </c>
      <c r="P240" s="41">
        <f t="shared" si="11"/>
        <v>1.0137243834483007</v>
      </c>
    </row>
    <row r="241" spans="1:16" x14ac:dyDescent="0.3">
      <c r="A241" s="39" t="s">
        <v>273</v>
      </c>
      <c r="B241" s="40">
        <v>0.66</v>
      </c>
      <c r="C241" s="40">
        <v>1.59</v>
      </c>
      <c r="E241">
        <v>1.1541780928061125</v>
      </c>
      <c r="F241">
        <v>0.43582190719388758</v>
      </c>
      <c r="L241" s="75">
        <v>0.53175288039949553</v>
      </c>
      <c r="M241" s="75">
        <f t="shared" si="9"/>
        <v>0.79063786438489247</v>
      </c>
      <c r="N241" s="41">
        <v>238</v>
      </c>
      <c r="O241">
        <f t="shared" si="10"/>
        <v>0.8482142857142857</v>
      </c>
      <c r="P241" s="41">
        <f t="shared" si="11"/>
        <v>1.0288047620058449</v>
      </c>
    </row>
    <row r="242" spans="1:16" x14ac:dyDescent="0.3">
      <c r="A242" s="39" t="s">
        <v>274</v>
      </c>
      <c r="B242" s="40">
        <v>0.52</v>
      </c>
      <c r="C242" s="40">
        <v>0.85</v>
      </c>
      <c r="E242">
        <v>1.0889819227221536</v>
      </c>
      <c r="F242">
        <v>-0.23898192272215357</v>
      </c>
      <c r="L242" s="75">
        <v>0.55611582844254737</v>
      </c>
      <c r="M242" s="75">
        <f t="shared" si="9"/>
        <v>0.82686196381319699</v>
      </c>
      <c r="N242" s="41">
        <v>239</v>
      </c>
      <c r="O242">
        <f t="shared" si="10"/>
        <v>0.85178571428571426</v>
      </c>
      <c r="P242" s="41">
        <f t="shared" si="11"/>
        <v>1.0441228151303865</v>
      </c>
    </row>
    <row r="243" spans="1:16" x14ac:dyDescent="0.3">
      <c r="A243" s="39" t="s">
        <v>275</v>
      </c>
      <c r="B243" s="40">
        <v>1.38</v>
      </c>
      <c r="C243" s="40">
        <v>1.37</v>
      </c>
      <c r="E243">
        <v>1.4894726818093291</v>
      </c>
      <c r="F243">
        <v>-0.11947268180932902</v>
      </c>
      <c r="L243" s="75">
        <v>0.5597925150690215</v>
      </c>
      <c r="M243" s="75">
        <f t="shared" si="9"/>
        <v>0.83232865288911528</v>
      </c>
      <c r="N243" s="41">
        <v>240</v>
      </c>
      <c r="O243">
        <f t="shared" si="10"/>
        <v>0.85535714285714282</v>
      </c>
      <c r="P243" s="41">
        <f t="shared" si="11"/>
        <v>1.0596898668082535</v>
      </c>
    </row>
    <row r="244" spans="1:16" x14ac:dyDescent="0.3">
      <c r="A244" s="39" t="s">
        <v>276</v>
      </c>
      <c r="B244" s="40">
        <v>2.1800000000000002</v>
      </c>
      <c r="C244" s="40">
        <v>2.12</v>
      </c>
      <c r="E244">
        <v>1.8620222251462368</v>
      </c>
      <c r="F244">
        <v>0.25797777485376328</v>
      </c>
      <c r="L244" s="75">
        <v>0.57792923314869138</v>
      </c>
      <c r="M244" s="75">
        <f t="shared" si="9"/>
        <v>0.85929526948494461</v>
      </c>
      <c r="N244" s="41">
        <v>241</v>
      </c>
      <c r="O244">
        <f t="shared" si="10"/>
        <v>0.85892857142857137</v>
      </c>
      <c r="P244" s="41">
        <f t="shared" si="11"/>
        <v>1.0755180461469147</v>
      </c>
    </row>
    <row r="245" spans="1:16" x14ac:dyDescent="0.3">
      <c r="A245" s="39" t="s">
        <v>277</v>
      </c>
      <c r="B245" s="40">
        <v>1.96</v>
      </c>
      <c r="C245" s="40">
        <v>1.66</v>
      </c>
      <c r="E245">
        <v>1.7595711007285872</v>
      </c>
      <c r="F245">
        <v>-9.9571100728587325E-2</v>
      </c>
      <c r="L245" s="75">
        <v>0.59322382215190816</v>
      </c>
      <c r="M245" s="75">
        <f t="shared" si="9"/>
        <v>0.88203606061533424</v>
      </c>
      <c r="N245" s="41">
        <v>242</v>
      </c>
      <c r="O245">
        <f t="shared" si="10"/>
        <v>0.86250000000000004</v>
      </c>
      <c r="P245" s="41">
        <f t="shared" si="11"/>
        <v>1.0916203674341685</v>
      </c>
    </row>
    <row r="246" spans="1:16" x14ac:dyDescent="0.3">
      <c r="A246" s="39" t="s">
        <v>279</v>
      </c>
      <c r="B246" s="40">
        <v>1.03</v>
      </c>
      <c r="C246" s="40">
        <v>1.1399999999999999</v>
      </c>
      <c r="E246">
        <v>1.3264822565994323</v>
      </c>
      <c r="F246">
        <v>-0.18648225659943241</v>
      </c>
      <c r="L246" s="75">
        <v>0.59351774340056762</v>
      </c>
      <c r="M246" s="75">
        <f t="shared" si="9"/>
        <v>0.88247307802869146</v>
      </c>
      <c r="N246" s="41">
        <v>243</v>
      </c>
      <c r="O246">
        <f t="shared" si="10"/>
        <v>0.8660714285714286</v>
      </c>
      <c r="P246" s="41">
        <f t="shared" si="11"/>
        <v>1.1080108204698569</v>
      </c>
    </row>
    <row r="247" spans="1:16" x14ac:dyDescent="0.3">
      <c r="A247" s="39" t="s">
        <v>280</v>
      </c>
      <c r="B247" s="40">
        <v>2.14</v>
      </c>
      <c r="C247" s="40">
        <v>1.36</v>
      </c>
      <c r="E247">
        <v>1.8433947479793915</v>
      </c>
      <c r="F247">
        <v>-0.48339474797939141</v>
      </c>
      <c r="L247" s="75">
        <v>0.61189984102382544</v>
      </c>
      <c r="M247" s="75">
        <f t="shared" si="9"/>
        <v>0.90980453770381042</v>
      </c>
      <c r="N247" s="41">
        <v>244</v>
      </c>
      <c r="O247">
        <f t="shared" si="10"/>
        <v>0.86964285714285716</v>
      </c>
      <c r="P247" s="41">
        <f t="shared" si="11"/>
        <v>1.1247044728027196</v>
      </c>
    </row>
    <row r="248" spans="1:16" x14ac:dyDescent="0.3">
      <c r="A248" s="39" t="s">
        <v>281</v>
      </c>
      <c r="B248" s="40">
        <v>0.53</v>
      </c>
      <c r="C248" s="40">
        <v>1.1599999999999999</v>
      </c>
      <c r="E248">
        <v>1.093638792013865</v>
      </c>
      <c r="F248">
        <v>6.6361207986134874E-2</v>
      </c>
      <c r="L248" s="75">
        <v>0.63557652765029959</v>
      </c>
      <c r="M248" s="75">
        <f t="shared" si="9"/>
        <v>0.94500826793278847</v>
      </c>
      <c r="N248" s="41">
        <v>245</v>
      </c>
      <c r="O248">
        <f t="shared" si="10"/>
        <v>0.87321428571428572</v>
      </c>
      <c r="P248" s="41">
        <f t="shared" si="11"/>
        <v>1.1417175858171111</v>
      </c>
    </row>
    <row r="249" spans="1:16" x14ac:dyDescent="0.3">
      <c r="A249" s="39" t="s">
        <v>283</v>
      </c>
      <c r="B249" s="40">
        <v>1.3</v>
      </c>
      <c r="C249" s="40">
        <v>1.29</v>
      </c>
      <c r="E249">
        <v>1.4522177274756385</v>
      </c>
      <c r="F249">
        <v>-0.16221772747563845</v>
      </c>
      <c r="L249" s="75">
        <v>0.63572348827462966</v>
      </c>
      <c r="M249" s="75">
        <f t="shared" si="9"/>
        <v>0.94522677663946764</v>
      </c>
      <c r="N249" s="41">
        <v>246</v>
      </c>
      <c r="O249">
        <f t="shared" si="10"/>
        <v>0.87678571428571428</v>
      </c>
      <c r="P249" s="41">
        <f t="shared" si="11"/>
        <v>1.1590677469967579</v>
      </c>
    </row>
    <row r="250" spans="1:16" x14ac:dyDescent="0.3">
      <c r="A250" s="39" t="s">
        <v>286</v>
      </c>
      <c r="B250" s="40">
        <v>1.38</v>
      </c>
      <c r="C250" s="40">
        <v>1.33</v>
      </c>
      <c r="E250">
        <v>1.4894726818093291</v>
      </c>
      <c r="F250">
        <v>-0.15947268180932905</v>
      </c>
      <c r="L250" s="75">
        <v>0.67930175598184617</v>
      </c>
      <c r="M250" s="75">
        <f t="shared" si="9"/>
        <v>1.0100212136488953</v>
      </c>
      <c r="N250" s="41">
        <v>247</v>
      </c>
      <c r="O250">
        <f t="shared" si="10"/>
        <v>0.88035714285714284</v>
      </c>
      <c r="P250" s="41">
        <f t="shared" si="11"/>
        <v>1.1767740211638871</v>
      </c>
    </row>
    <row r="251" spans="1:16" x14ac:dyDescent="0.3">
      <c r="A251" s="39" t="s">
        <v>287</v>
      </c>
      <c r="B251" s="40">
        <v>1.1399999999999999</v>
      </c>
      <c r="C251" s="40">
        <v>1.2</v>
      </c>
      <c r="E251">
        <v>1.377707818808257</v>
      </c>
      <c r="F251">
        <v>-0.17770781880825703</v>
      </c>
      <c r="L251" s="75">
        <v>0.70915479535751613</v>
      </c>
      <c r="M251" s="75">
        <f t="shared" si="9"/>
        <v>1.0544082666718058</v>
      </c>
      <c r="N251" s="41">
        <v>248</v>
      </c>
      <c r="O251">
        <f t="shared" si="10"/>
        <v>0.8839285714285714</v>
      </c>
      <c r="P251" s="41">
        <f t="shared" si="11"/>
        <v>1.1948571240757904</v>
      </c>
    </row>
    <row r="252" spans="1:16" x14ac:dyDescent="0.3">
      <c r="A252" s="39" t="s">
        <v>288</v>
      </c>
      <c r="B252" s="40">
        <v>1.07</v>
      </c>
      <c r="C252" s="40">
        <v>0.3</v>
      </c>
      <c r="E252">
        <v>1.3451097337662776</v>
      </c>
      <c r="F252">
        <v>-1.0451097337662776</v>
      </c>
      <c r="L252" s="75">
        <v>0.72665512923479469</v>
      </c>
      <c r="M252" s="75">
        <f t="shared" si="9"/>
        <v>1.0804286741068518</v>
      </c>
      <c r="N252" s="41">
        <v>249</v>
      </c>
      <c r="O252">
        <f t="shared" si="10"/>
        <v>0.88749999999999996</v>
      </c>
      <c r="P252" s="41">
        <f t="shared" si="11"/>
        <v>1.213339622488518</v>
      </c>
    </row>
    <row r="253" spans="1:16" x14ac:dyDescent="0.3">
      <c r="A253" s="39" t="s">
        <v>289</v>
      </c>
      <c r="B253" s="40">
        <v>1.1100000000000001</v>
      </c>
      <c r="C253" s="40">
        <v>0.94</v>
      </c>
      <c r="E253">
        <v>1.3637372109331229</v>
      </c>
      <c r="F253">
        <v>-0.423737210933123</v>
      </c>
      <c r="L253" s="75">
        <v>0.74690050877838265</v>
      </c>
      <c r="M253" s="75">
        <f t="shared" si="9"/>
        <v>1.1105305583392013</v>
      </c>
      <c r="N253" s="41">
        <v>250</v>
      </c>
      <c r="O253">
        <f t="shared" si="10"/>
        <v>0.89107142857142863</v>
      </c>
      <c r="P253" s="41">
        <f t="shared" si="11"/>
        <v>1.2322461657100996</v>
      </c>
    </row>
    <row r="254" spans="1:16" x14ac:dyDescent="0.3">
      <c r="A254" s="39" t="s">
        <v>290</v>
      </c>
      <c r="B254" s="40">
        <v>0.65</v>
      </c>
      <c r="C254" s="40">
        <v>1.47</v>
      </c>
      <c r="E254">
        <v>1.149521223514401</v>
      </c>
      <c r="F254">
        <v>0.32047877648559897</v>
      </c>
      <c r="L254" s="75">
        <v>0.75087111665351669</v>
      </c>
      <c r="M254" s="75">
        <f t="shared" si="9"/>
        <v>1.1164342648284775</v>
      </c>
      <c r="N254" s="41">
        <v>251</v>
      </c>
      <c r="O254">
        <f t="shared" si="10"/>
        <v>0.89464285714285718</v>
      </c>
      <c r="P254" s="41">
        <f t="shared" si="11"/>
        <v>1.251603754818374</v>
      </c>
    </row>
    <row r="255" spans="1:16" x14ac:dyDescent="0.3">
      <c r="A255" s="39" t="s">
        <v>291</v>
      </c>
      <c r="B255" s="40">
        <v>0.28000000000000003</v>
      </c>
      <c r="C255" s="40">
        <v>0.71</v>
      </c>
      <c r="E255">
        <v>0.9772170597210813</v>
      </c>
      <c r="F255">
        <v>-0.26721705972108134</v>
      </c>
      <c r="L255" s="75">
        <v>0.8325375607353307</v>
      </c>
      <c r="M255" s="75">
        <f t="shared" si="9"/>
        <v>1.2378601852527253</v>
      </c>
      <c r="N255" s="41">
        <v>252</v>
      </c>
      <c r="O255">
        <f t="shared" si="10"/>
        <v>0.89821428571428574</v>
      </c>
      <c r="P255" s="41">
        <f t="shared" si="11"/>
        <v>1.2714420571847387</v>
      </c>
    </row>
    <row r="256" spans="1:16" x14ac:dyDescent="0.3">
      <c r="A256" s="39" t="s">
        <v>292</v>
      </c>
      <c r="B256" s="40">
        <v>1.04</v>
      </c>
      <c r="C256" s="40">
        <v>1.1200000000000001</v>
      </c>
      <c r="E256">
        <v>1.3311391258911436</v>
      </c>
      <c r="F256">
        <v>-0.21113912589114348</v>
      </c>
      <c r="L256" s="75">
        <v>0.84650816861046474</v>
      </c>
      <c r="M256" s="75">
        <f t="shared" si="9"/>
        <v>1.2586324123185313</v>
      </c>
      <c r="N256" s="41">
        <v>253</v>
      </c>
      <c r="O256">
        <f t="shared" si="10"/>
        <v>0.9017857142857143</v>
      </c>
      <c r="P256" s="41">
        <f t="shared" si="11"/>
        <v>1.2917937758243685</v>
      </c>
    </row>
    <row r="257" spans="1:16" x14ac:dyDescent="0.3">
      <c r="A257" s="39" t="s">
        <v>293</v>
      </c>
      <c r="B257" s="40">
        <v>1.1100000000000001</v>
      </c>
      <c r="C257" s="40">
        <v>1.18</v>
      </c>
      <c r="E257">
        <v>1.3637372109331229</v>
      </c>
      <c r="F257">
        <v>-0.18373721093312301</v>
      </c>
      <c r="L257" s="75">
        <v>0.84832157331660918</v>
      </c>
      <c r="M257" s="75">
        <f t="shared" si="9"/>
        <v>1.2613286768372198</v>
      </c>
      <c r="N257" s="41">
        <v>254</v>
      </c>
      <c r="O257">
        <f t="shared" si="10"/>
        <v>0.90535714285714286</v>
      </c>
      <c r="P257" s="41">
        <f t="shared" si="11"/>
        <v>1.3126950855218635</v>
      </c>
    </row>
    <row r="258" spans="1:16" x14ac:dyDescent="0.3">
      <c r="A258" s="39" t="s">
        <v>294</v>
      </c>
      <c r="B258" s="40">
        <v>1.37</v>
      </c>
      <c r="C258" s="40">
        <v>1.26</v>
      </c>
      <c r="E258">
        <v>1.4848158125176179</v>
      </c>
      <c r="F258">
        <v>-0.22481581251761784</v>
      </c>
      <c r="L258" s="75">
        <v>0.85072415602918683</v>
      </c>
      <c r="M258" s="75">
        <f t="shared" si="9"/>
        <v>1.2649009618870974</v>
      </c>
      <c r="N258" s="41">
        <v>255</v>
      </c>
      <c r="O258">
        <f t="shared" si="10"/>
        <v>0.90892857142857142</v>
      </c>
      <c r="P258" s="41">
        <f t="shared" si="11"/>
        <v>1.3341861508464692</v>
      </c>
    </row>
    <row r="259" spans="1:16" x14ac:dyDescent="0.3">
      <c r="A259" s="39" t="s">
        <v>295</v>
      </c>
      <c r="B259" s="40">
        <v>2.3199999999999998</v>
      </c>
      <c r="C259" s="40">
        <v>2.04</v>
      </c>
      <c r="E259">
        <v>1.9272183952301956</v>
      </c>
      <c r="F259">
        <v>0.11278160476980448</v>
      </c>
      <c r="L259" s="75">
        <v>0.86008643631768145</v>
      </c>
      <c r="M259" s="75">
        <f t="shared" si="9"/>
        <v>1.2788212875983695</v>
      </c>
      <c r="N259" s="41">
        <v>256</v>
      </c>
      <c r="O259">
        <f t="shared" si="10"/>
        <v>0.91249999999999998</v>
      </c>
      <c r="P259" s="41">
        <f t="shared" si="11"/>
        <v>1.3563117453352478</v>
      </c>
    </row>
    <row r="260" spans="1:16" x14ac:dyDescent="0.3">
      <c r="A260" s="39" t="s">
        <v>296</v>
      </c>
      <c r="B260" s="40">
        <v>0.95</v>
      </c>
      <c r="C260" s="40">
        <v>1.0900000000000001</v>
      </c>
      <c r="E260">
        <v>1.2892273022657414</v>
      </c>
      <c r="F260">
        <v>-0.19922730226574137</v>
      </c>
      <c r="L260" s="75">
        <v>0.95694905048345458</v>
      </c>
      <c r="M260" s="75">
        <f t="shared" ref="M260:M283" si="12">STANDARDIZE(L260,$I$3,$I$4)</f>
        <v>1.422841664780397</v>
      </c>
      <c r="N260" s="41">
        <v>257</v>
      </c>
      <c r="O260">
        <f t="shared" ref="O260:O283" si="13">(N260-0.5)/280</f>
        <v>0.91607142857142854</v>
      </c>
      <c r="P260" s="41">
        <f t="shared" ref="P260:P283" si="14">_xlfn.NORM.S.INV(O260)</f>
        <v>1.3791219966558361</v>
      </c>
    </row>
    <row r="261" spans="1:16" x14ac:dyDescent="0.3">
      <c r="A261" s="39" t="s">
        <v>297</v>
      </c>
      <c r="B261" s="40">
        <v>2.0699999999999998</v>
      </c>
      <c r="C261" s="40">
        <v>1.72</v>
      </c>
      <c r="E261">
        <v>1.8107966629374119</v>
      </c>
      <c r="F261">
        <v>-9.0796662937411954E-2</v>
      </c>
      <c r="L261" s="75">
        <v>0.99292856539413421</v>
      </c>
      <c r="M261" s="75">
        <f t="shared" si="12"/>
        <v>1.4763378805586973</v>
      </c>
      <c r="N261" s="41">
        <v>258</v>
      </c>
      <c r="O261">
        <f t="shared" si="13"/>
        <v>0.9196428571428571</v>
      </c>
      <c r="P261" s="41">
        <f t="shared" si="14"/>
        <v>1.402673289992322</v>
      </c>
    </row>
    <row r="262" spans="1:16" x14ac:dyDescent="0.3">
      <c r="A262" s="39" t="s">
        <v>298</v>
      </c>
      <c r="B262" s="40">
        <v>1.47</v>
      </c>
      <c r="C262" s="40">
        <v>1.82</v>
      </c>
      <c r="E262">
        <v>1.5313845054347315</v>
      </c>
      <c r="F262">
        <v>0.28861549456526858</v>
      </c>
      <c r="L262" s="75">
        <v>1.0419982599430833</v>
      </c>
      <c r="M262" s="75">
        <f t="shared" si="12"/>
        <v>1.5492972568672057</v>
      </c>
      <c r="N262" s="41">
        <v>259</v>
      </c>
      <c r="O262">
        <f t="shared" si="13"/>
        <v>0.92321428571428577</v>
      </c>
      <c r="P262" s="41">
        <f t="shared" si="14"/>
        <v>1.4270293719956568</v>
      </c>
    </row>
    <row r="263" spans="1:16" x14ac:dyDescent="0.3">
      <c r="A263" s="39" t="s">
        <v>299</v>
      </c>
      <c r="B263" s="40">
        <v>2.2200000000000002</v>
      </c>
      <c r="C263" s="40">
        <v>1.55</v>
      </c>
      <c r="E263">
        <v>1.8806497023130824</v>
      </c>
      <c r="F263">
        <v>-0.33064970231308233</v>
      </c>
      <c r="L263" s="75">
        <v>1.1129299009032487</v>
      </c>
      <c r="M263" s="75">
        <f t="shared" si="12"/>
        <v>1.6547621131815307</v>
      </c>
      <c r="N263" s="41">
        <v>260</v>
      </c>
      <c r="O263">
        <f t="shared" si="13"/>
        <v>0.92678571428571432</v>
      </c>
      <c r="P263" s="41">
        <f t="shared" si="14"/>
        <v>1.4522627115335216</v>
      </c>
    </row>
    <row r="264" spans="1:16" x14ac:dyDescent="0.3">
      <c r="A264" s="39" t="s">
        <v>300</v>
      </c>
      <c r="B264" s="40">
        <v>1.1599999999999999</v>
      </c>
      <c r="C264" s="40">
        <v>1.44</v>
      </c>
      <c r="E264">
        <v>1.3870215573916798</v>
      </c>
      <c r="F264">
        <v>5.2978442608320186E-2</v>
      </c>
      <c r="L264" s="75">
        <v>1.139400174901104</v>
      </c>
      <c r="M264" s="75">
        <f t="shared" si="12"/>
        <v>1.6941194945418803</v>
      </c>
      <c r="N264" s="41">
        <v>261</v>
      </c>
      <c r="O264">
        <f t="shared" si="13"/>
        <v>0.93035714285714288</v>
      </c>
      <c r="P264" s="41">
        <f t="shared" si="14"/>
        <v>1.478456192851892</v>
      </c>
    </row>
    <row r="265" spans="1:16" x14ac:dyDescent="0.3">
      <c r="A265" s="39" t="s">
        <v>301</v>
      </c>
      <c r="B265" s="40">
        <v>1.07</v>
      </c>
      <c r="C265" s="40">
        <v>1.81</v>
      </c>
      <c r="E265">
        <v>1.3451097337662776</v>
      </c>
      <c r="F265">
        <v>0.46489026623372243</v>
      </c>
      <c r="L265" s="75">
        <v>1.1699880173984234</v>
      </c>
      <c r="M265" s="75">
        <f t="shared" si="12"/>
        <v>1.7395990910981851</v>
      </c>
      <c r="N265" s="41">
        <v>262</v>
      </c>
      <c r="O265">
        <f t="shared" si="13"/>
        <v>0.93392857142857144</v>
      </c>
      <c r="P265" s="41">
        <f t="shared" si="14"/>
        <v>1.5057052441899332</v>
      </c>
    </row>
    <row r="266" spans="1:16" x14ac:dyDescent="0.3">
      <c r="A266" s="39" t="s">
        <v>302</v>
      </c>
      <c r="B266" s="40">
        <v>0.98</v>
      </c>
      <c r="C266" s="40">
        <v>1.1100000000000001</v>
      </c>
      <c r="E266">
        <v>1.3031979101408755</v>
      </c>
      <c r="F266">
        <v>-0.1931979101408754</v>
      </c>
      <c r="L266" s="75">
        <v>1.1743024237364033</v>
      </c>
      <c r="M266" s="75">
        <f t="shared" si="12"/>
        <v>1.7460139750393615</v>
      </c>
      <c r="N266" s="41">
        <v>263</v>
      </c>
      <c r="O266">
        <f t="shared" si="13"/>
        <v>0.9375</v>
      </c>
      <c r="P266" s="41">
        <f t="shared" si="14"/>
        <v>1.5341205443525465</v>
      </c>
    </row>
    <row r="267" spans="1:16" x14ac:dyDescent="0.3">
      <c r="A267" s="39" t="s">
        <v>303</v>
      </c>
      <c r="B267" s="40">
        <v>1.17</v>
      </c>
      <c r="C267" s="40">
        <v>1.21</v>
      </c>
      <c r="E267">
        <v>1.391678426683391</v>
      </c>
      <c r="F267">
        <v>-0.18167842668339107</v>
      </c>
      <c r="L267" s="75">
        <v>1.1967036709398666</v>
      </c>
      <c r="M267" s="75">
        <f t="shared" si="12"/>
        <v>1.7793213155378242</v>
      </c>
      <c r="N267" s="41">
        <v>264</v>
      </c>
      <c r="O267">
        <f t="shared" si="13"/>
        <v>0.94107142857142856</v>
      </c>
      <c r="P267" s="41">
        <f t="shared" si="14"/>
        <v>1.5638315075412292</v>
      </c>
    </row>
    <row r="268" spans="1:16" x14ac:dyDescent="0.3">
      <c r="A268" s="39" t="s">
        <v>304</v>
      </c>
      <c r="B268" s="40">
        <v>0.68</v>
      </c>
      <c r="C268" s="40">
        <v>2.73</v>
      </c>
      <c r="E268">
        <v>1.163491831389535</v>
      </c>
      <c r="F268">
        <v>1.5665081686104649</v>
      </c>
      <c r="L268" s="75">
        <v>1.2176838536051036</v>
      </c>
      <c r="M268" s="75">
        <f t="shared" si="12"/>
        <v>1.8105157433035675</v>
      </c>
      <c r="N268" s="41">
        <v>265</v>
      </c>
      <c r="O268">
        <f t="shared" si="13"/>
        <v>0.94464285714285712</v>
      </c>
      <c r="P268" s="41">
        <f t="shared" si="14"/>
        <v>1.5949908330757572</v>
      </c>
    </row>
    <row r="269" spans="1:16" x14ac:dyDescent="0.3">
      <c r="A269" s="39" t="s">
        <v>305</v>
      </c>
      <c r="B269" s="40">
        <v>1.36</v>
      </c>
      <c r="C269" s="40">
        <v>1.32</v>
      </c>
      <c r="E269">
        <v>1.4801589432259066</v>
      </c>
      <c r="F269">
        <v>-0.16015894322590651</v>
      </c>
      <c r="L269" s="75">
        <v>1.2684199922358672</v>
      </c>
      <c r="M269" s="75">
        <f t="shared" si="12"/>
        <v>1.8859528754240855</v>
      </c>
      <c r="N269" s="41">
        <v>266</v>
      </c>
      <c r="O269">
        <f t="shared" si="13"/>
        <v>0.94821428571428568</v>
      </c>
      <c r="P269" s="41">
        <f t="shared" si="14"/>
        <v>1.6277805384476254</v>
      </c>
    </row>
    <row r="270" spans="1:16" x14ac:dyDescent="0.3">
      <c r="A270" s="39" t="s">
        <v>306</v>
      </c>
      <c r="B270" s="40">
        <v>0.69</v>
      </c>
      <c r="C270" s="40">
        <v>0.94</v>
      </c>
      <c r="E270">
        <v>1.1681487006812463</v>
      </c>
      <c r="F270">
        <v>-0.22814870068124637</v>
      </c>
      <c r="L270" s="75">
        <v>1.3228314819839906</v>
      </c>
      <c r="M270" s="75">
        <f t="shared" si="12"/>
        <v>1.9668547109160472</v>
      </c>
      <c r="N270" s="41">
        <v>267</v>
      </c>
      <c r="O270">
        <f t="shared" si="13"/>
        <v>0.95178571428571423</v>
      </c>
      <c r="P270" s="41">
        <f t="shared" si="14"/>
        <v>1.6624201003674484</v>
      </c>
    </row>
    <row r="271" spans="1:16" x14ac:dyDescent="0.3">
      <c r="A271" s="39" t="s">
        <v>308</v>
      </c>
      <c r="B271" s="40">
        <v>0.72</v>
      </c>
      <c r="C271" s="40">
        <v>0.96</v>
      </c>
      <c r="E271">
        <v>1.1821193085563806</v>
      </c>
      <c r="F271">
        <v>-0.22211930855638062</v>
      </c>
      <c r="L271" s="75">
        <v>1.3470474694027126</v>
      </c>
      <c r="M271" s="75">
        <f t="shared" si="12"/>
        <v>2.0028603016376731</v>
      </c>
      <c r="N271" s="41">
        <v>268</v>
      </c>
      <c r="O271">
        <f t="shared" si="13"/>
        <v>0.9553571428571429</v>
      </c>
      <c r="P271" s="41">
        <f t="shared" si="14"/>
        <v>1.6991776601112989</v>
      </c>
    </row>
    <row r="272" spans="1:16" x14ac:dyDescent="0.3">
      <c r="A272" s="39" t="s">
        <v>309</v>
      </c>
      <c r="B272" s="40">
        <v>0.93</v>
      </c>
      <c r="C272" s="40">
        <v>2.14</v>
      </c>
      <c r="E272">
        <v>1.2799135636823187</v>
      </c>
      <c r="F272">
        <v>0.86008643631768145</v>
      </c>
      <c r="L272" s="75">
        <v>1.4918512993187538</v>
      </c>
      <c r="M272" s="75">
        <f t="shared" si="12"/>
        <v>2.2181621741043722</v>
      </c>
      <c r="N272" s="41">
        <v>269</v>
      </c>
      <c r="O272">
        <f t="shared" si="13"/>
        <v>0.95892857142857146</v>
      </c>
      <c r="P272" s="41">
        <f t="shared" si="14"/>
        <v>1.7383857997158696</v>
      </c>
    </row>
    <row r="273" spans="1:16" x14ac:dyDescent="0.3">
      <c r="A273" s="39" t="s">
        <v>310</v>
      </c>
      <c r="B273" s="40">
        <v>0.37</v>
      </c>
      <c r="C273" s="40">
        <v>1.77</v>
      </c>
      <c r="E273">
        <v>1.0191288833464833</v>
      </c>
      <c r="F273">
        <v>0.75087111665351669</v>
      </c>
      <c r="L273" s="75">
        <v>1.5485170756460107</v>
      </c>
      <c r="M273" s="75">
        <f t="shared" si="12"/>
        <v>2.3024158002350581</v>
      </c>
      <c r="N273" s="41">
        <v>270</v>
      </c>
      <c r="O273">
        <f t="shared" si="13"/>
        <v>0.96250000000000002</v>
      </c>
      <c r="P273" s="41">
        <f t="shared" si="14"/>
        <v>1.7804643416920258</v>
      </c>
    </row>
    <row r="274" spans="1:16" x14ac:dyDescent="0.3">
      <c r="A274" s="39" t="s">
        <v>311</v>
      </c>
      <c r="B274" s="40">
        <v>1.04</v>
      </c>
      <c r="C274" s="40">
        <v>1.51</v>
      </c>
      <c r="E274">
        <v>1.3311391258911436</v>
      </c>
      <c r="F274">
        <v>0.17886087410885643</v>
      </c>
      <c r="L274" s="75">
        <v>1.5665081686104649</v>
      </c>
      <c r="M274" s="75">
        <f t="shared" si="12"/>
        <v>2.3291658938286832</v>
      </c>
      <c r="N274" s="41">
        <v>271</v>
      </c>
      <c r="O274">
        <f t="shared" si="13"/>
        <v>0.96607142857142858</v>
      </c>
      <c r="P274" s="41">
        <f t="shared" si="14"/>
        <v>1.8259543203082647</v>
      </c>
    </row>
    <row r="275" spans="1:16" x14ac:dyDescent="0.3">
      <c r="A275" s="39" t="s">
        <v>312</v>
      </c>
      <c r="B275" s="40">
        <v>1.1599999999999999</v>
      </c>
      <c r="C275" s="40">
        <v>1.44</v>
      </c>
      <c r="E275">
        <v>1.3870215573916798</v>
      </c>
      <c r="F275">
        <v>5.2978442608320186E-2</v>
      </c>
      <c r="L275" s="75">
        <v>1.5738116646492275</v>
      </c>
      <c r="M275" s="75">
        <f t="shared" si="12"/>
        <v>2.3400251119419777</v>
      </c>
      <c r="N275" s="41">
        <v>272</v>
      </c>
      <c r="O275">
        <f t="shared" si="13"/>
        <v>0.96964285714285714</v>
      </c>
      <c r="P275" s="41">
        <f t="shared" si="14"/>
        <v>1.8755704610122894</v>
      </c>
    </row>
    <row r="276" spans="1:16" x14ac:dyDescent="0.3">
      <c r="A276" s="39" t="s">
        <v>313</v>
      </c>
      <c r="B276" s="40">
        <v>1.03</v>
      </c>
      <c r="C276" s="40">
        <v>1.92</v>
      </c>
      <c r="E276">
        <v>1.3264822565994323</v>
      </c>
      <c r="F276">
        <v>0.59351774340056762</v>
      </c>
      <c r="L276" s="75">
        <v>1.786409749691207</v>
      </c>
      <c r="M276" s="75">
        <f t="shared" si="12"/>
        <v>2.6561270121397298</v>
      </c>
      <c r="N276" s="41">
        <v>273</v>
      </c>
      <c r="O276">
        <f t="shared" si="13"/>
        <v>0.9732142857142857</v>
      </c>
      <c r="P276" s="41">
        <f t="shared" si="14"/>
        <v>1.9302858560575813</v>
      </c>
    </row>
    <row r="277" spans="1:16" x14ac:dyDescent="0.3">
      <c r="A277" s="39" t="s">
        <v>314</v>
      </c>
      <c r="B277" s="40">
        <v>1.01</v>
      </c>
      <c r="C277" s="40">
        <v>0.22</v>
      </c>
      <c r="E277">
        <v>1.3171685180160095</v>
      </c>
      <c r="F277">
        <v>-1.0971685180160096</v>
      </c>
      <c r="L277" s="75">
        <v>2.0199880173984228</v>
      </c>
      <c r="M277" s="75">
        <f t="shared" si="12"/>
        <v>3.003423340103224</v>
      </c>
      <c r="N277" s="41">
        <v>274</v>
      </c>
      <c r="O277">
        <f t="shared" si="13"/>
        <v>0.97678571428571426</v>
      </c>
      <c r="P277" s="41">
        <f t="shared" si="14"/>
        <v>1.9914760889023229</v>
      </c>
    </row>
    <row r="278" spans="1:16" x14ac:dyDescent="0.3">
      <c r="A278" s="39" t="s">
        <v>315</v>
      </c>
      <c r="B278" s="40">
        <v>0.85</v>
      </c>
      <c r="C278" s="40">
        <v>1.76</v>
      </c>
      <c r="E278">
        <v>1.242658609348628</v>
      </c>
      <c r="F278">
        <v>0.51734139065137197</v>
      </c>
      <c r="L278" s="75">
        <v>2.2295471355254337</v>
      </c>
      <c r="M278" s="75">
        <f t="shared" si="12"/>
        <v>3.3150067460903156</v>
      </c>
      <c r="N278" s="41">
        <v>275</v>
      </c>
      <c r="O278">
        <f t="shared" si="13"/>
        <v>0.98035714285714282</v>
      </c>
      <c r="P278" s="41">
        <f t="shared" si="14"/>
        <v>2.0611816416301281</v>
      </c>
    </row>
    <row r="279" spans="1:16" x14ac:dyDescent="0.3">
      <c r="A279" s="39" t="s">
        <v>316</v>
      </c>
      <c r="B279" s="40">
        <v>0.8</v>
      </c>
      <c r="C279" s="40">
        <v>0.87</v>
      </c>
      <c r="E279">
        <v>1.2193742628900712</v>
      </c>
      <c r="F279">
        <v>-0.34937426289007123</v>
      </c>
      <c r="L279" s="75">
        <v>2.2736647040248976</v>
      </c>
      <c r="M279" s="75">
        <f t="shared" si="12"/>
        <v>3.3806030435923904</v>
      </c>
      <c r="N279" s="41">
        <v>276</v>
      </c>
      <c r="O279">
        <f t="shared" si="13"/>
        <v>0.98392857142857137</v>
      </c>
      <c r="P279" s="41">
        <f t="shared" si="14"/>
        <v>2.1426295409559106</v>
      </c>
    </row>
    <row r="280" spans="1:16" x14ac:dyDescent="0.3">
      <c r="A280" s="39" t="s">
        <v>317</v>
      </c>
      <c r="B280" s="40">
        <v>0.72</v>
      </c>
      <c r="C280" s="40">
        <v>0.09</v>
      </c>
      <c r="E280">
        <v>1.1821193085563806</v>
      </c>
      <c r="F280">
        <v>-1.0921193085563805</v>
      </c>
      <c r="L280" s="75">
        <v>2.319547135525434</v>
      </c>
      <c r="M280" s="75">
        <f t="shared" si="12"/>
        <v>3.4488234312790853</v>
      </c>
      <c r="N280" s="41">
        <v>277</v>
      </c>
      <c r="O280">
        <f t="shared" si="13"/>
        <v>0.98750000000000004</v>
      </c>
      <c r="P280" s="41">
        <f t="shared" si="14"/>
        <v>2.2414027276049464</v>
      </c>
    </row>
    <row r="281" spans="1:16" x14ac:dyDescent="0.3">
      <c r="A281" s="39" t="s">
        <v>318</v>
      </c>
      <c r="B281" s="40">
        <v>1.18</v>
      </c>
      <c r="C281" s="40">
        <v>1.87</v>
      </c>
      <c r="E281">
        <v>1.3963352959751023</v>
      </c>
      <c r="F281">
        <v>0.4736647040248978</v>
      </c>
      <c r="L281" s="75">
        <v>2.5339586252735575</v>
      </c>
      <c r="M281" s="75">
        <f t="shared" si="12"/>
        <v>3.767621595995525</v>
      </c>
      <c r="N281" s="41">
        <v>278</v>
      </c>
      <c r="O281">
        <f t="shared" si="13"/>
        <v>0.9910714285714286</v>
      </c>
      <c r="P281" s="41">
        <f t="shared" si="14"/>
        <v>2.3685670592678738</v>
      </c>
    </row>
    <row r="282" spans="1:16" x14ac:dyDescent="0.3">
      <c r="A282" s="39" t="s">
        <v>319</v>
      </c>
      <c r="B282" s="40">
        <v>0.92</v>
      </c>
      <c r="C282" s="40">
        <v>1.07</v>
      </c>
      <c r="E282">
        <v>1.2752566943906074</v>
      </c>
      <c r="F282">
        <v>-0.20525669439060734</v>
      </c>
      <c r="L282" s="75">
        <v>2.54513564577731</v>
      </c>
      <c r="M282" s="75">
        <f t="shared" si="12"/>
        <v>3.7842401719299592</v>
      </c>
      <c r="N282" s="41">
        <v>279</v>
      </c>
      <c r="O282">
        <f t="shared" si="13"/>
        <v>0.99464285714285716</v>
      </c>
      <c r="P282" s="41">
        <f t="shared" si="14"/>
        <v>2.5518818113716386</v>
      </c>
    </row>
    <row r="283" spans="1:16" x14ac:dyDescent="0.3">
      <c r="A283" s="39" t="s">
        <v>320</v>
      </c>
      <c r="B283" s="40">
        <v>0.95</v>
      </c>
      <c r="C283" s="40">
        <v>1.0900000000000001</v>
      </c>
      <c r="E283">
        <v>1.2892273022657414</v>
      </c>
      <c r="F283">
        <v>-0.19922730226574137</v>
      </c>
      <c r="L283" s="75">
        <v>2.9732723638569798</v>
      </c>
      <c r="M283" s="75">
        <f t="shared" si="12"/>
        <v>4.4208161321635133</v>
      </c>
      <c r="N283" s="41">
        <v>280</v>
      </c>
      <c r="O283">
        <f t="shared" si="13"/>
        <v>0.99821428571428572</v>
      </c>
      <c r="P283" s="41">
        <f t="shared" si="14"/>
        <v>2.913726318334338</v>
      </c>
    </row>
  </sheetData>
  <autoFilter ref="K3:P283" xr:uid="{1D86B743-3A48-44F2-9226-7381930AD5F9}">
    <sortState ref="K4:P283">
      <sortCondition ref="L3:L28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17"/>
  <sheetViews>
    <sheetView zoomScale="90" zoomScaleNormal="90" workbookViewId="0"/>
  </sheetViews>
  <sheetFormatPr defaultRowHeight="14.4" x14ac:dyDescent="0.3"/>
  <cols>
    <col min="1" max="1" width="40" customWidth="1"/>
    <col min="2" max="2" width="60.5546875" customWidth="1"/>
    <col min="3" max="11" width="15.21875" customWidth="1"/>
  </cols>
  <sheetData>
    <row r="2" spans="1:11" x14ac:dyDescent="0.3">
      <c r="A2" s="7" t="s">
        <v>813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769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</row>
    <row r="3" spans="1:11" x14ac:dyDescent="0.3">
      <c r="A3" s="1" t="s">
        <v>767</v>
      </c>
      <c r="B3" s="1" t="s">
        <v>11</v>
      </c>
      <c r="C3" s="2">
        <v>8640</v>
      </c>
      <c r="D3" s="4">
        <v>4.0999999999999996</v>
      </c>
      <c r="E3" s="5">
        <v>0.92900000000000005</v>
      </c>
      <c r="F3" s="6">
        <v>0.63</v>
      </c>
      <c r="G3" s="3">
        <v>119.55</v>
      </c>
      <c r="H3" s="2">
        <v>248670</v>
      </c>
      <c r="I3" s="4">
        <v>2</v>
      </c>
      <c r="J3" s="3" t="s">
        <v>10</v>
      </c>
      <c r="K3" s="2" t="s">
        <v>10</v>
      </c>
    </row>
    <row r="4" spans="1:11" x14ac:dyDescent="0.3">
      <c r="A4" s="1" t="s">
        <v>767</v>
      </c>
      <c r="B4" s="1" t="s">
        <v>12</v>
      </c>
      <c r="C4" s="2">
        <v>150300</v>
      </c>
      <c r="D4" s="4">
        <v>1.4</v>
      </c>
      <c r="E4" s="5">
        <v>16.157</v>
      </c>
      <c r="F4" s="6">
        <v>1.04</v>
      </c>
      <c r="G4" s="3">
        <v>80.040000000000006</v>
      </c>
      <c r="H4" s="2">
        <v>166470</v>
      </c>
      <c r="I4" s="4">
        <v>0.9</v>
      </c>
      <c r="J4" s="3">
        <v>68.010000000000005</v>
      </c>
      <c r="K4" s="2">
        <v>141460</v>
      </c>
    </row>
    <row r="5" spans="1:11" x14ac:dyDescent="0.3">
      <c r="A5" s="1" t="s">
        <v>767</v>
      </c>
      <c r="B5" s="1" t="s">
        <v>13</v>
      </c>
      <c r="C5" s="2">
        <v>3060</v>
      </c>
      <c r="D5" s="4">
        <v>6.3</v>
      </c>
      <c r="E5" s="5">
        <v>0.32900000000000001</v>
      </c>
      <c r="F5" s="6">
        <v>0.91</v>
      </c>
      <c r="G5" s="3" t="s">
        <v>14</v>
      </c>
      <c r="H5" s="2">
        <v>63050</v>
      </c>
      <c r="I5" s="4">
        <v>4.9000000000000004</v>
      </c>
      <c r="J5" s="3" t="s">
        <v>14</v>
      </c>
      <c r="K5" s="2">
        <v>64050</v>
      </c>
    </row>
    <row r="6" spans="1:11" x14ac:dyDescent="0.3">
      <c r="A6" s="1" t="s">
        <v>767</v>
      </c>
      <c r="B6" s="1" t="s">
        <v>15</v>
      </c>
      <c r="C6" s="2">
        <v>5940</v>
      </c>
      <c r="D6" s="4">
        <v>5.9</v>
      </c>
      <c r="E6" s="5">
        <v>0.63900000000000001</v>
      </c>
      <c r="F6" s="6">
        <v>3.24</v>
      </c>
      <c r="G6" s="3">
        <v>83.98</v>
      </c>
      <c r="H6" s="2">
        <v>174680</v>
      </c>
      <c r="I6" s="4">
        <v>2.4</v>
      </c>
      <c r="J6" s="3">
        <v>75.900000000000006</v>
      </c>
      <c r="K6" s="2">
        <v>157870</v>
      </c>
    </row>
    <row r="7" spans="1:11" x14ac:dyDescent="0.3">
      <c r="A7" s="1" t="s">
        <v>767</v>
      </c>
      <c r="B7" s="1" t="s">
        <v>16</v>
      </c>
      <c r="C7" s="2">
        <v>23200</v>
      </c>
      <c r="D7" s="4">
        <v>3.1</v>
      </c>
      <c r="E7" s="5">
        <v>2.4929999999999999</v>
      </c>
      <c r="F7" s="6">
        <v>1.62</v>
      </c>
      <c r="G7" s="3">
        <v>92.53</v>
      </c>
      <c r="H7" s="2">
        <v>192460</v>
      </c>
      <c r="I7" s="4">
        <v>1.1000000000000001</v>
      </c>
      <c r="J7" s="3">
        <v>84.87</v>
      </c>
      <c r="K7" s="2">
        <v>176520</v>
      </c>
    </row>
    <row r="8" spans="1:11" x14ac:dyDescent="0.3">
      <c r="A8" s="1" t="s">
        <v>767</v>
      </c>
      <c r="B8" s="1" t="s">
        <v>17</v>
      </c>
      <c r="C8" s="2">
        <v>27270</v>
      </c>
      <c r="D8" s="4">
        <v>2.2000000000000002</v>
      </c>
      <c r="E8" s="5">
        <v>2.931</v>
      </c>
      <c r="F8" s="6">
        <v>1.1299999999999999</v>
      </c>
      <c r="G8" s="3">
        <v>93.78</v>
      </c>
      <c r="H8" s="2">
        <v>195060</v>
      </c>
      <c r="I8" s="4">
        <v>1.2</v>
      </c>
      <c r="J8" s="3">
        <v>84.92</v>
      </c>
      <c r="K8" s="2">
        <v>176640</v>
      </c>
    </row>
    <row r="9" spans="1:11" x14ac:dyDescent="0.3">
      <c r="A9" s="1" t="s">
        <v>767</v>
      </c>
      <c r="B9" s="1" t="s">
        <v>18</v>
      </c>
      <c r="C9" s="2">
        <v>6360</v>
      </c>
      <c r="D9" s="4">
        <v>4.7</v>
      </c>
      <c r="E9" s="5">
        <v>0.68400000000000005</v>
      </c>
      <c r="F9" s="6">
        <v>1.45</v>
      </c>
      <c r="G9" s="3">
        <v>83.31</v>
      </c>
      <c r="H9" s="2">
        <v>173290</v>
      </c>
      <c r="I9" s="4">
        <v>2.4</v>
      </c>
      <c r="J9" s="3">
        <v>73.77</v>
      </c>
      <c r="K9" s="2">
        <v>153440</v>
      </c>
    </row>
    <row r="10" spans="1:11" x14ac:dyDescent="0.3">
      <c r="A10" s="1" t="s">
        <v>767</v>
      </c>
      <c r="B10" s="1" t="s">
        <v>19</v>
      </c>
      <c r="C10" s="2">
        <v>21100</v>
      </c>
      <c r="D10" s="4">
        <v>1.8</v>
      </c>
      <c r="E10" s="5">
        <v>2.2679999999999998</v>
      </c>
      <c r="F10" s="6">
        <v>1.2</v>
      </c>
      <c r="G10" s="3">
        <v>66.28</v>
      </c>
      <c r="H10" s="2">
        <v>137870</v>
      </c>
      <c r="I10" s="4">
        <v>0.8</v>
      </c>
      <c r="J10" s="3">
        <v>60.41</v>
      </c>
      <c r="K10" s="2">
        <v>125650</v>
      </c>
    </row>
    <row r="11" spans="1:11" x14ac:dyDescent="0.3">
      <c r="A11" s="1" t="s">
        <v>767</v>
      </c>
      <c r="B11" s="1" t="s">
        <v>20</v>
      </c>
      <c r="C11" s="2">
        <v>32100</v>
      </c>
      <c r="D11" s="4">
        <v>2.9</v>
      </c>
      <c r="E11" s="5">
        <v>3.4510000000000001</v>
      </c>
      <c r="F11" s="6">
        <v>1.35</v>
      </c>
      <c r="G11" s="3">
        <v>93.44</v>
      </c>
      <c r="H11" s="2">
        <v>194350</v>
      </c>
      <c r="I11" s="4">
        <v>1.6</v>
      </c>
      <c r="J11" s="3">
        <v>84.46</v>
      </c>
      <c r="K11" s="2">
        <v>175670</v>
      </c>
    </row>
    <row r="12" spans="1:11" x14ac:dyDescent="0.3">
      <c r="A12" s="1" t="s">
        <v>767</v>
      </c>
      <c r="B12" s="1" t="s">
        <v>21</v>
      </c>
      <c r="C12" s="2">
        <v>50090</v>
      </c>
      <c r="D12" s="4">
        <v>2.1</v>
      </c>
      <c r="E12" s="5">
        <v>5.3840000000000003</v>
      </c>
      <c r="F12" s="6">
        <v>1.35</v>
      </c>
      <c r="G12" s="3">
        <v>98.11</v>
      </c>
      <c r="H12" s="2">
        <v>204070</v>
      </c>
      <c r="I12" s="4">
        <v>1.3</v>
      </c>
      <c r="J12" s="3">
        <v>90.28</v>
      </c>
      <c r="K12" s="2">
        <v>187780</v>
      </c>
    </row>
    <row r="13" spans="1:11" x14ac:dyDescent="0.3">
      <c r="A13" s="1" t="s">
        <v>767</v>
      </c>
      <c r="B13" s="1" t="s">
        <v>22</v>
      </c>
      <c r="C13" s="2">
        <v>5900</v>
      </c>
      <c r="D13" s="4">
        <v>3.1</v>
      </c>
      <c r="E13" s="5">
        <v>0.63400000000000001</v>
      </c>
      <c r="F13" s="6">
        <v>0.53</v>
      </c>
      <c r="G13" s="3">
        <v>66.650000000000006</v>
      </c>
      <c r="H13" s="2">
        <v>138620</v>
      </c>
      <c r="I13" s="4">
        <v>1.4</v>
      </c>
      <c r="J13" s="3">
        <v>59.86</v>
      </c>
      <c r="K13" s="2">
        <v>124500</v>
      </c>
    </row>
    <row r="14" spans="1:11" x14ac:dyDescent="0.3">
      <c r="A14" s="1" t="s">
        <v>767</v>
      </c>
      <c r="B14" s="1" t="s">
        <v>23</v>
      </c>
      <c r="C14" s="2">
        <v>4020</v>
      </c>
      <c r="D14" s="4">
        <v>3.6</v>
      </c>
      <c r="E14" s="5">
        <v>0.432</v>
      </c>
      <c r="F14" s="6">
        <v>0.88</v>
      </c>
      <c r="G14" s="3">
        <v>76.06</v>
      </c>
      <c r="H14" s="2">
        <v>158210</v>
      </c>
      <c r="I14" s="4">
        <v>1.5</v>
      </c>
      <c r="J14" s="3">
        <v>70.13</v>
      </c>
      <c r="K14" s="2">
        <v>145870</v>
      </c>
    </row>
    <row r="15" spans="1:11" x14ac:dyDescent="0.3">
      <c r="A15" s="1" t="s">
        <v>767</v>
      </c>
      <c r="B15" s="1" t="s">
        <v>24</v>
      </c>
      <c r="C15" s="2">
        <v>6400</v>
      </c>
      <c r="D15" s="4">
        <v>3.4</v>
      </c>
      <c r="E15" s="5">
        <v>0.68799999999999994</v>
      </c>
      <c r="F15" s="6">
        <v>0.83</v>
      </c>
      <c r="G15" s="3">
        <v>58.4</v>
      </c>
      <c r="H15" s="2">
        <v>121480</v>
      </c>
      <c r="I15" s="4">
        <v>1.2</v>
      </c>
      <c r="J15" s="3">
        <v>53.53</v>
      </c>
      <c r="K15" s="2">
        <v>111350</v>
      </c>
    </row>
    <row r="16" spans="1:11" x14ac:dyDescent="0.3">
      <c r="A16" s="1" t="s">
        <v>767</v>
      </c>
      <c r="B16" s="1" t="s">
        <v>25</v>
      </c>
      <c r="C16" s="2">
        <v>1540</v>
      </c>
      <c r="D16" s="4">
        <v>4.5</v>
      </c>
      <c r="E16" s="5">
        <v>0.16600000000000001</v>
      </c>
      <c r="F16" s="6">
        <v>1.52</v>
      </c>
      <c r="G16" s="3">
        <v>78.989999999999995</v>
      </c>
      <c r="H16" s="2">
        <v>164300</v>
      </c>
      <c r="I16" s="4">
        <v>3.3</v>
      </c>
      <c r="J16" s="3">
        <v>71.06</v>
      </c>
      <c r="K16" s="2">
        <v>147810</v>
      </c>
    </row>
    <row r="17" spans="1:11" x14ac:dyDescent="0.3">
      <c r="A17" s="1" t="s">
        <v>767</v>
      </c>
      <c r="B17" s="1" t="s">
        <v>26</v>
      </c>
      <c r="C17" s="2">
        <v>10990</v>
      </c>
      <c r="D17" s="4">
        <v>2</v>
      </c>
      <c r="E17" s="5">
        <v>1.1819999999999999</v>
      </c>
      <c r="F17" s="6">
        <v>1.24</v>
      </c>
      <c r="G17" s="3">
        <v>74.16</v>
      </c>
      <c r="H17" s="2">
        <v>154250</v>
      </c>
      <c r="I17" s="4">
        <v>2.9</v>
      </c>
      <c r="J17" s="3">
        <v>65.459999999999994</v>
      </c>
      <c r="K17" s="2">
        <v>136150</v>
      </c>
    </row>
    <row r="18" spans="1:11" x14ac:dyDescent="0.3">
      <c r="A18" s="1" t="s">
        <v>767</v>
      </c>
      <c r="B18" s="1" t="s">
        <v>27</v>
      </c>
      <c r="C18" s="2">
        <v>3510</v>
      </c>
      <c r="D18" s="4">
        <v>4.4000000000000004</v>
      </c>
      <c r="E18" s="5">
        <v>0.377</v>
      </c>
      <c r="F18" s="6">
        <v>1.56</v>
      </c>
      <c r="G18" s="3">
        <v>73.180000000000007</v>
      </c>
      <c r="H18" s="2">
        <v>152220</v>
      </c>
      <c r="I18" s="4">
        <v>1.4</v>
      </c>
      <c r="J18" s="3">
        <v>68.72</v>
      </c>
      <c r="K18" s="2">
        <v>142940</v>
      </c>
    </row>
    <row r="19" spans="1:11" x14ac:dyDescent="0.3">
      <c r="A19" s="1" t="s">
        <v>767</v>
      </c>
      <c r="B19" s="1" t="s">
        <v>28</v>
      </c>
      <c r="C19" s="2">
        <v>60</v>
      </c>
      <c r="D19" s="4">
        <v>23.6</v>
      </c>
      <c r="E19" s="5">
        <v>7.0000000000000001E-3</v>
      </c>
      <c r="F19" s="6">
        <v>0.2</v>
      </c>
      <c r="G19" s="3">
        <v>37.47</v>
      </c>
      <c r="H19" s="2">
        <v>77940</v>
      </c>
      <c r="I19" s="4">
        <v>9.3000000000000007</v>
      </c>
      <c r="J19" s="3">
        <v>39.43</v>
      </c>
      <c r="K19" s="2">
        <v>82020</v>
      </c>
    </row>
    <row r="20" spans="1:11" x14ac:dyDescent="0.3">
      <c r="A20" s="1" t="s">
        <v>767</v>
      </c>
      <c r="B20" s="1" t="s">
        <v>29</v>
      </c>
      <c r="C20" s="2">
        <v>13510</v>
      </c>
      <c r="D20" s="4">
        <v>3.9</v>
      </c>
      <c r="E20" s="5">
        <v>1.452</v>
      </c>
      <c r="F20" s="6">
        <v>0.79</v>
      </c>
      <c r="G20" s="3">
        <v>63.71</v>
      </c>
      <c r="H20" s="2">
        <v>132520</v>
      </c>
      <c r="I20" s="4">
        <v>2.2999999999999998</v>
      </c>
      <c r="J20" s="3">
        <v>59.79</v>
      </c>
      <c r="K20" s="2">
        <v>124360</v>
      </c>
    </row>
    <row r="21" spans="1:11" x14ac:dyDescent="0.3">
      <c r="A21" s="1" t="s">
        <v>767</v>
      </c>
      <c r="B21" s="1" t="s">
        <v>30</v>
      </c>
      <c r="C21" s="2">
        <v>4740</v>
      </c>
      <c r="D21" s="4">
        <v>6.4</v>
      </c>
      <c r="E21" s="5">
        <v>0.50900000000000001</v>
      </c>
      <c r="F21" s="6">
        <v>1.48</v>
      </c>
      <c r="G21" s="3">
        <v>34.96</v>
      </c>
      <c r="H21" s="2">
        <v>72720</v>
      </c>
      <c r="I21" s="4">
        <v>3.7</v>
      </c>
      <c r="J21" s="3">
        <v>31.6</v>
      </c>
      <c r="K21" s="2">
        <v>65730</v>
      </c>
    </row>
    <row r="22" spans="1:11" x14ac:dyDescent="0.3">
      <c r="A22" s="1" t="s">
        <v>767</v>
      </c>
      <c r="B22" s="1" t="s">
        <v>31</v>
      </c>
      <c r="C22" s="2">
        <v>20880</v>
      </c>
      <c r="D22" s="4">
        <v>5.4</v>
      </c>
      <c r="E22" s="5">
        <v>2.2440000000000002</v>
      </c>
      <c r="F22" s="6">
        <v>1.28</v>
      </c>
      <c r="G22" s="3" t="s">
        <v>14</v>
      </c>
      <c r="H22" s="2">
        <v>132860</v>
      </c>
      <c r="I22" s="4">
        <v>2.4</v>
      </c>
      <c r="J22" s="3" t="s">
        <v>14</v>
      </c>
      <c r="K22" s="2">
        <v>131120</v>
      </c>
    </row>
    <row r="23" spans="1:11" x14ac:dyDescent="0.3">
      <c r="A23" s="1" t="s">
        <v>767</v>
      </c>
      <c r="B23" s="1" t="s">
        <v>32</v>
      </c>
      <c r="C23" s="2">
        <v>8900</v>
      </c>
      <c r="D23" s="4">
        <v>8.5</v>
      </c>
      <c r="E23" s="5">
        <v>0.95599999999999996</v>
      </c>
      <c r="F23" s="6">
        <v>0.96</v>
      </c>
      <c r="G23" s="3">
        <v>60.29</v>
      </c>
      <c r="H23" s="2">
        <v>125390</v>
      </c>
      <c r="I23" s="4">
        <v>2.2999999999999998</v>
      </c>
      <c r="J23" s="3">
        <v>51.65</v>
      </c>
      <c r="K23" s="2">
        <v>107430</v>
      </c>
    </row>
    <row r="24" spans="1:11" x14ac:dyDescent="0.3">
      <c r="A24" s="1" t="s">
        <v>767</v>
      </c>
      <c r="B24" s="1" t="s">
        <v>33</v>
      </c>
      <c r="C24" s="2">
        <v>1710</v>
      </c>
      <c r="D24" s="4">
        <v>8.1</v>
      </c>
      <c r="E24" s="5">
        <v>0.184</v>
      </c>
      <c r="F24" s="6">
        <v>0.72</v>
      </c>
      <c r="G24" s="3">
        <v>49.68</v>
      </c>
      <c r="H24" s="2">
        <v>103330</v>
      </c>
      <c r="I24" s="4">
        <v>3.1</v>
      </c>
      <c r="J24" s="3">
        <v>45.79</v>
      </c>
      <c r="K24" s="2">
        <v>95240</v>
      </c>
    </row>
    <row r="25" spans="1:11" x14ac:dyDescent="0.3">
      <c r="A25" s="1" t="s">
        <v>767</v>
      </c>
      <c r="B25" s="1" t="s">
        <v>34</v>
      </c>
      <c r="C25" s="2">
        <v>7000</v>
      </c>
      <c r="D25" s="4">
        <v>4</v>
      </c>
      <c r="E25" s="5">
        <v>0.753</v>
      </c>
      <c r="F25" s="6">
        <v>0.6</v>
      </c>
      <c r="G25" s="3">
        <v>80.069999999999993</v>
      </c>
      <c r="H25" s="2">
        <v>166540</v>
      </c>
      <c r="I25" s="4">
        <v>1.4</v>
      </c>
      <c r="J25" s="3">
        <v>74.98</v>
      </c>
      <c r="K25" s="2">
        <v>155960</v>
      </c>
    </row>
    <row r="26" spans="1:11" x14ac:dyDescent="0.3">
      <c r="A26" s="1" t="s">
        <v>767</v>
      </c>
      <c r="B26" s="1" t="s">
        <v>35</v>
      </c>
      <c r="C26" s="2">
        <v>7580</v>
      </c>
      <c r="D26" s="4">
        <v>8.1</v>
      </c>
      <c r="E26" s="5">
        <v>0.81499999999999995</v>
      </c>
      <c r="F26" s="6">
        <v>0.56000000000000005</v>
      </c>
      <c r="G26" s="3">
        <v>37.72</v>
      </c>
      <c r="H26" s="2">
        <v>78450</v>
      </c>
      <c r="I26" s="4">
        <v>2</v>
      </c>
      <c r="J26" s="3">
        <v>35.9</v>
      </c>
      <c r="K26" s="2">
        <v>74670</v>
      </c>
    </row>
    <row r="27" spans="1:11" x14ac:dyDescent="0.3">
      <c r="A27" s="1" t="s">
        <v>767</v>
      </c>
      <c r="B27" s="1" t="s">
        <v>36</v>
      </c>
      <c r="C27" s="2">
        <v>530</v>
      </c>
      <c r="D27" s="4">
        <v>18.100000000000001</v>
      </c>
      <c r="E27" s="5">
        <v>5.7000000000000002E-2</v>
      </c>
      <c r="F27" s="6">
        <v>0.98</v>
      </c>
      <c r="G27" s="3">
        <v>62.63</v>
      </c>
      <c r="H27" s="2">
        <v>130280</v>
      </c>
      <c r="I27" s="4">
        <v>14.8</v>
      </c>
      <c r="J27" s="3">
        <v>53.3</v>
      </c>
      <c r="K27" s="2">
        <v>110860</v>
      </c>
    </row>
    <row r="28" spans="1:11" x14ac:dyDescent="0.3">
      <c r="A28" s="1" t="s">
        <v>767</v>
      </c>
      <c r="B28" s="1" t="s">
        <v>37</v>
      </c>
      <c r="C28" s="2">
        <v>620</v>
      </c>
      <c r="D28" s="4">
        <v>19.899999999999999</v>
      </c>
      <c r="E28" s="5">
        <v>6.7000000000000004E-2</v>
      </c>
      <c r="F28" s="6">
        <v>0.26</v>
      </c>
      <c r="G28" s="3">
        <v>42.19</v>
      </c>
      <c r="H28" s="2">
        <v>87750</v>
      </c>
      <c r="I28" s="4">
        <v>4.0999999999999996</v>
      </c>
      <c r="J28" s="3">
        <v>37.53</v>
      </c>
      <c r="K28" s="2">
        <v>78050</v>
      </c>
    </row>
    <row r="29" spans="1:11" x14ac:dyDescent="0.3">
      <c r="A29" s="1" t="s">
        <v>767</v>
      </c>
      <c r="B29" s="1" t="s">
        <v>38</v>
      </c>
      <c r="C29" s="2">
        <v>27330</v>
      </c>
      <c r="D29" s="4">
        <v>1.9</v>
      </c>
      <c r="E29" s="5">
        <v>2.9369999999999998</v>
      </c>
      <c r="F29" s="6">
        <v>1.21</v>
      </c>
      <c r="G29" s="3">
        <v>66.44</v>
      </c>
      <c r="H29" s="2">
        <v>138190</v>
      </c>
      <c r="I29" s="4">
        <v>1.6</v>
      </c>
      <c r="J29" s="3">
        <v>58.69</v>
      </c>
      <c r="K29" s="2">
        <v>122080</v>
      </c>
    </row>
    <row r="30" spans="1:11" x14ac:dyDescent="0.3">
      <c r="A30" s="1" t="s">
        <v>767</v>
      </c>
      <c r="B30" s="1" t="s">
        <v>39</v>
      </c>
      <c r="C30" s="2">
        <v>620</v>
      </c>
      <c r="D30" s="4">
        <v>0</v>
      </c>
      <c r="E30" s="5">
        <v>6.7000000000000004E-2</v>
      </c>
      <c r="F30" s="6">
        <v>0.68</v>
      </c>
      <c r="G30" s="3">
        <v>39.08</v>
      </c>
      <c r="H30" s="2">
        <v>81280</v>
      </c>
      <c r="I30" s="4">
        <v>0.9</v>
      </c>
      <c r="J30" s="3">
        <v>38.69</v>
      </c>
      <c r="K30" s="2">
        <v>80480</v>
      </c>
    </row>
    <row r="31" spans="1:11" x14ac:dyDescent="0.3">
      <c r="A31" s="1" t="s">
        <v>767</v>
      </c>
      <c r="B31" s="1" t="s">
        <v>40</v>
      </c>
      <c r="C31" s="2">
        <v>9690</v>
      </c>
      <c r="D31" s="4">
        <v>5.7</v>
      </c>
      <c r="E31" s="5">
        <v>1.042</v>
      </c>
      <c r="F31" s="6">
        <v>0.8</v>
      </c>
      <c r="G31" s="3">
        <v>50.96</v>
      </c>
      <c r="H31" s="2">
        <v>106010</v>
      </c>
      <c r="I31" s="4">
        <v>3.3</v>
      </c>
      <c r="J31" s="3">
        <v>42.14</v>
      </c>
      <c r="K31" s="2">
        <v>87660</v>
      </c>
    </row>
    <row r="32" spans="1:11" x14ac:dyDescent="0.3">
      <c r="A32" s="1" t="s">
        <v>767</v>
      </c>
      <c r="B32" s="1" t="s">
        <v>41</v>
      </c>
      <c r="C32" s="2">
        <v>10700</v>
      </c>
      <c r="D32" s="4">
        <v>3.2</v>
      </c>
      <c r="E32" s="5">
        <v>1.1499999999999999</v>
      </c>
      <c r="F32" s="6">
        <v>1.1599999999999999</v>
      </c>
      <c r="G32" s="3">
        <v>44.08</v>
      </c>
      <c r="H32" s="2">
        <v>91690</v>
      </c>
      <c r="I32" s="4">
        <v>1.1000000000000001</v>
      </c>
      <c r="J32" s="3">
        <v>41.83</v>
      </c>
      <c r="K32" s="2">
        <v>87000</v>
      </c>
    </row>
    <row r="33" spans="1:11" x14ac:dyDescent="0.3">
      <c r="A33" s="1" t="s">
        <v>767</v>
      </c>
      <c r="B33" s="1" t="s">
        <v>42</v>
      </c>
      <c r="C33" s="2">
        <v>520</v>
      </c>
      <c r="D33" s="4">
        <v>5.7</v>
      </c>
      <c r="E33" s="5">
        <v>5.6000000000000001E-2</v>
      </c>
      <c r="F33" s="6">
        <v>0.84</v>
      </c>
      <c r="G33" s="3">
        <v>53.52</v>
      </c>
      <c r="H33" s="2">
        <v>111320</v>
      </c>
      <c r="I33" s="4">
        <v>3.1</v>
      </c>
      <c r="J33" s="3">
        <v>50.51</v>
      </c>
      <c r="K33" s="2">
        <v>105060</v>
      </c>
    </row>
    <row r="34" spans="1:11" x14ac:dyDescent="0.3">
      <c r="A34" s="1" t="s">
        <v>767</v>
      </c>
      <c r="B34" s="1" t="s">
        <v>43</v>
      </c>
      <c r="C34" s="2">
        <v>24890</v>
      </c>
      <c r="D34" s="4">
        <v>2.6</v>
      </c>
      <c r="E34" s="5">
        <v>2.6749999999999998</v>
      </c>
      <c r="F34" s="6">
        <v>0.89</v>
      </c>
      <c r="G34" s="3">
        <v>67.52</v>
      </c>
      <c r="H34" s="2">
        <v>140450</v>
      </c>
      <c r="I34" s="4">
        <v>1.3</v>
      </c>
      <c r="J34" s="3">
        <v>61.74</v>
      </c>
      <c r="K34" s="2">
        <v>128430</v>
      </c>
    </row>
    <row r="35" spans="1:11" x14ac:dyDescent="0.3">
      <c r="A35" s="1" t="s">
        <v>767</v>
      </c>
      <c r="B35" s="1" t="s">
        <v>44</v>
      </c>
      <c r="C35" s="2">
        <v>3250</v>
      </c>
      <c r="D35" s="4">
        <v>8.6</v>
      </c>
      <c r="E35" s="5">
        <v>0.35</v>
      </c>
      <c r="F35" s="6">
        <v>3.23</v>
      </c>
      <c r="G35" s="3">
        <v>49.06</v>
      </c>
      <c r="H35" s="2">
        <v>102040</v>
      </c>
      <c r="I35" s="4">
        <v>7.6</v>
      </c>
      <c r="J35" s="3">
        <v>36.82</v>
      </c>
      <c r="K35" s="2">
        <v>76580</v>
      </c>
    </row>
    <row r="36" spans="1:11" x14ac:dyDescent="0.3">
      <c r="A36" s="1" t="s">
        <v>767</v>
      </c>
      <c r="B36" s="1" t="s">
        <v>45</v>
      </c>
      <c r="C36" s="2">
        <v>23150</v>
      </c>
      <c r="D36" s="4">
        <v>2.7</v>
      </c>
      <c r="E36" s="5">
        <v>2.4889999999999999</v>
      </c>
      <c r="F36" s="6">
        <v>0.86</v>
      </c>
      <c r="G36" s="3">
        <v>37.33</v>
      </c>
      <c r="H36" s="2">
        <v>77640</v>
      </c>
      <c r="I36" s="4">
        <v>1.2</v>
      </c>
      <c r="J36" s="3">
        <v>34.630000000000003</v>
      </c>
      <c r="K36" s="2">
        <v>72030</v>
      </c>
    </row>
    <row r="37" spans="1:11" x14ac:dyDescent="0.3">
      <c r="A37" s="1" t="s">
        <v>767</v>
      </c>
      <c r="B37" s="1" t="s">
        <v>46</v>
      </c>
      <c r="C37" s="2">
        <v>20400</v>
      </c>
      <c r="D37" s="4">
        <v>5.4</v>
      </c>
      <c r="E37" s="5">
        <v>2.1930000000000001</v>
      </c>
      <c r="F37" s="6">
        <v>1.1100000000000001</v>
      </c>
      <c r="G37" s="3">
        <v>35.22</v>
      </c>
      <c r="H37" s="2">
        <v>73270</v>
      </c>
      <c r="I37" s="4">
        <v>1.5</v>
      </c>
      <c r="J37" s="3">
        <v>34.67</v>
      </c>
      <c r="K37" s="2">
        <v>72110</v>
      </c>
    </row>
    <row r="38" spans="1:11" x14ac:dyDescent="0.3">
      <c r="A38" s="1" t="s">
        <v>767</v>
      </c>
      <c r="B38" s="1" t="s">
        <v>47</v>
      </c>
      <c r="C38" s="2">
        <v>1250</v>
      </c>
      <c r="D38" s="4">
        <v>23.9</v>
      </c>
      <c r="E38" s="5">
        <v>0.13400000000000001</v>
      </c>
      <c r="F38" s="6">
        <v>1.18</v>
      </c>
      <c r="G38" s="3">
        <v>32.950000000000003</v>
      </c>
      <c r="H38" s="2">
        <v>68550</v>
      </c>
      <c r="I38" s="4">
        <v>3.8</v>
      </c>
      <c r="J38" s="3">
        <v>31.55</v>
      </c>
      <c r="K38" s="2">
        <v>65630</v>
      </c>
    </row>
    <row r="39" spans="1:11" x14ac:dyDescent="0.3">
      <c r="A39" s="1" t="s">
        <v>767</v>
      </c>
      <c r="B39" s="1" t="s">
        <v>48</v>
      </c>
      <c r="C39" s="2">
        <v>21480</v>
      </c>
      <c r="D39" s="4">
        <v>2.1</v>
      </c>
      <c r="E39" s="5">
        <v>2.3090000000000002</v>
      </c>
      <c r="F39" s="6">
        <v>1.1499999999999999</v>
      </c>
      <c r="G39" s="3">
        <v>39.17</v>
      </c>
      <c r="H39" s="2">
        <v>81470</v>
      </c>
      <c r="I39" s="4">
        <v>0.9</v>
      </c>
      <c r="J39" s="3">
        <v>37.46</v>
      </c>
      <c r="K39" s="2">
        <v>77920</v>
      </c>
    </row>
    <row r="40" spans="1:11" x14ac:dyDescent="0.3">
      <c r="A40" s="1" t="s">
        <v>767</v>
      </c>
      <c r="B40" s="1" t="s">
        <v>49</v>
      </c>
      <c r="C40" s="2">
        <v>10240</v>
      </c>
      <c r="D40" s="4">
        <v>4.5</v>
      </c>
      <c r="E40" s="5">
        <v>1.101</v>
      </c>
      <c r="F40" s="6">
        <v>0.74</v>
      </c>
      <c r="G40" s="3">
        <v>37.54</v>
      </c>
      <c r="H40" s="2">
        <v>78070</v>
      </c>
      <c r="I40" s="4">
        <v>2</v>
      </c>
      <c r="J40" s="3">
        <v>33.83</v>
      </c>
      <c r="K40" s="2">
        <v>70360</v>
      </c>
    </row>
    <row r="41" spans="1:11" x14ac:dyDescent="0.3">
      <c r="A41" s="1" t="s">
        <v>767</v>
      </c>
      <c r="B41" s="1" t="s">
        <v>50</v>
      </c>
      <c r="C41" s="2">
        <v>38220</v>
      </c>
      <c r="D41" s="4">
        <v>2.5</v>
      </c>
      <c r="E41" s="5">
        <v>4.109</v>
      </c>
      <c r="F41" s="6">
        <v>1.06</v>
      </c>
      <c r="G41" s="3">
        <v>37.86</v>
      </c>
      <c r="H41" s="2">
        <v>78760</v>
      </c>
      <c r="I41" s="4">
        <v>1.1000000000000001</v>
      </c>
      <c r="J41" s="3">
        <v>34.33</v>
      </c>
      <c r="K41" s="2">
        <v>71400</v>
      </c>
    </row>
    <row r="42" spans="1:11" x14ac:dyDescent="0.3">
      <c r="A42" s="1" t="s">
        <v>767</v>
      </c>
      <c r="B42" s="1" t="s">
        <v>51</v>
      </c>
      <c r="C42" s="2">
        <v>7750</v>
      </c>
      <c r="D42" s="4">
        <v>8.9</v>
      </c>
      <c r="E42" s="5">
        <v>0.83299999999999996</v>
      </c>
      <c r="F42" s="6">
        <v>1.51</v>
      </c>
      <c r="G42" s="3">
        <v>41.9</v>
      </c>
      <c r="H42" s="2">
        <v>87160</v>
      </c>
      <c r="I42" s="4">
        <v>5.2</v>
      </c>
      <c r="J42" s="3">
        <v>35.76</v>
      </c>
      <c r="K42" s="2">
        <v>74380</v>
      </c>
    </row>
    <row r="43" spans="1:11" x14ac:dyDescent="0.3">
      <c r="A43" s="1" t="s">
        <v>767</v>
      </c>
      <c r="B43" s="1" t="s">
        <v>52</v>
      </c>
      <c r="C43" s="2">
        <v>7430</v>
      </c>
      <c r="D43" s="4">
        <v>4.4000000000000004</v>
      </c>
      <c r="E43" s="5">
        <v>0.79900000000000004</v>
      </c>
      <c r="F43" s="6">
        <v>0.71</v>
      </c>
      <c r="G43" s="3">
        <v>40.51</v>
      </c>
      <c r="H43" s="2">
        <v>84250</v>
      </c>
      <c r="I43" s="4">
        <v>1.2</v>
      </c>
      <c r="J43" s="3">
        <v>37.81</v>
      </c>
      <c r="K43" s="2">
        <v>78650</v>
      </c>
    </row>
    <row r="44" spans="1:11" x14ac:dyDescent="0.3">
      <c r="A44" s="1" t="s">
        <v>767</v>
      </c>
      <c r="B44" s="1" t="s">
        <v>53</v>
      </c>
      <c r="C44" s="2">
        <v>44260</v>
      </c>
      <c r="D44" s="4">
        <v>2.8</v>
      </c>
      <c r="E44" s="5">
        <v>4.758</v>
      </c>
      <c r="F44" s="6">
        <v>1.03</v>
      </c>
      <c r="G44" s="3">
        <v>55.55</v>
      </c>
      <c r="H44" s="2">
        <v>115530</v>
      </c>
      <c r="I44" s="4">
        <v>1.9</v>
      </c>
      <c r="J44" s="3">
        <v>48.52</v>
      </c>
      <c r="K44" s="2">
        <v>100910</v>
      </c>
    </row>
    <row r="45" spans="1:11" x14ac:dyDescent="0.3">
      <c r="A45" s="1" t="s">
        <v>767</v>
      </c>
      <c r="B45" s="1" t="s">
        <v>54</v>
      </c>
      <c r="C45" s="2">
        <v>10290</v>
      </c>
      <c r="D45" s="4">
        <v>7.3</v>
      </c>
      <c r="E45" s="5">
        <v>1.1060000000000001</v>
      </c>
      <c r="F45" s="6">
        <v>1.54</v>
      </c>
      <c r="G45" s="3">
        <v>32.22</v>
      </c>
      <c r="H45" s="2">
        <v>67010</v>
      </c>
      <c r="I45" s="4">
        <v>3.7</v>
      </c>
      <c r="J45" s="3">
        <v>28.47</v>
      </c>
      <c r="K45" s="2">
        <v>59220</v>
      </c>
    </row>
    <row r="46" spans="1:11" x14ac:dyDescent="0.3">
      <c r="A46" s="1" t="s">
        <v>767</v>
      </c>
      <c r="B46" s="1" t="s">
        <v>55</v>
      </c>
      <c r="C46" s="2">
        <v>6100</v>
      </c>
      <c r="D46" s="4">
        <v>7.2</v>
      </c>
      <c r="E46" s="5">
        <v>0.65600000000000003</v>
      </c>
      <c r="F46" s="6">
        <v>1.28</v>
      </c>
      <c r="G46" s="3">
        <v>32.450000000000003</v>
      </c>
      <c r="H46" s="2">
        <v>67490</v>
      </c>
      <c r="I46" s="4">
        <v>2.2999999999999998</v>
      </c>
      <c r="J46" s="3">
        <v>30.35</v>
      </c>
      <c r="K46" s="2">
        <v>63120</v>
      </c>
    </row>
    <row r="47" spans="1:11" x14ac:dyDescent="0.3">
      <c r="A47" s="1" t="s">
        <v>767</v>
      </c>
      <c r="B47" s="1" t="s">
        <v>56</v>
      </c>
      <c r="C47" s="2">
        <v>7880</v>
      </c>
      <c r="D47" s="4">
        <v>2.9</v>
      </c>
      <c r="E47" s="5">
        <v>0.84699999999999998</v>
      </c>
      <c r="F47" s="6">
        <v>1.5</v>
      </c>
      <c r="G47" s="3">
        <v>38.85</v>
      </c>
      <c r="H47" s="2">
        <v>80820</v>
      </c>
      <c r="I47" s="4">
        <v>1.3</v>
      </c>
      <c r="J47" s="3">
        <v>37.159999999999997</v>
      </c>
      <c r="K47" s="2">
        <v>77300</v>
      </c>
    </row>
    <row r="48" spans="1:11" x14ac:dyDescent="0.3">
      <c r="A48" s="1" t="s">
        <v>767</v>
      </c>
      <c r="B48" s="1" t="s">
        <v>57</v>
      </c>
      <c r="C48" s="2">
        <v>19820</v>
      </c>
      <c r="D48" s="4">
        <v>2.8</v>
      </c>
      <c r="E48" s="5">
        <v>2.13</v>
      </c>
      <c r="F48" s="6">
        <v>1.08</v>
      </c>
      <c r="G48" s="3">
        <v>35.380000000000003</v>
      </c>
      <c r="H48" s="2">
        <v>73580</v>
      </c>
      <c r="I48" s="4">
        <v>1.8</v>
      </c>
      <c r="J48" s="3">
        <v>33.229999999999997</v>
      </c>
      <c r="K48" s="2">
        <v>69120</v>
      </c>
    </row>
    <row r="49" spans="1:11" x14ac:dyDescent="0.3">
      <c r="A49" s="1" t="s">
        <v>767</v>
      </c>
      <c r="B49" s="1" t="s">
        <v>58</v>
      </c>
      <c r="C49" s="2">
        <v>64630</v>
      </c>
      <c r="D49" s="4">
        <v>2.4</v>
      </c>
      <c r="E49" s="5">
        <v>6.9480000000000004</v>
      </c>
      <c r="F49" s="6">
        <v>1.66</v>
      </c>
      <c r="G49" s="3">
        <v>39.25</v>
      </c>
      <c r="H49" s="2">
        <v>81630</v>
      </c>
      <c r="I49" s="4">
        <v>1</v>
      </c>
      <c r="J49" s="3">
        <v>36.03</v>
      </c>
      <c r="K49" s="2">
        <v>74940</v>
      </c>
    </row>
    <row r="50" spans="1:11" x14ac:dyDescent="0.3">
      <c r="A50" s="1" t="s">
        <v>767</v>
      </c>
      <c r="B50" s="1" t="s">
        <v>59</v>
      </c>
      <c r="C50" s="2">
        <v>48550</v>
      </c>
      <c r="D50" s="4">
        <v>1.9</v>
      </c>
      <c r="E50" s="5">
        <v>5.2190000000000003</v>
      </c>
      <c r="F50" s="6">
        <v>0.74</v>
      </c>
      <c r="G50" s="3">
        <v>39.119999999999997</v>
      </c>
      <c r="H50" s="2">
        <v>81370</v>
      </c>
      <c r="I50" s="4">
        <v>0.8</v>
      </c>
      <c r="J50" s="3">
        <v>36.53</v>
      </c>
      <c r="K50" s="2">
        <v>75970</v>
      </c>
    </row>
    <row r="51" spans="1:11" x14ac:dyDescent="0.3">
      <c r="A51" s="1" t="s">
        <v>767</v>
      </c>
      <c r="B51" s="1" t="s">
        <v>60</v>
      </c>
      <c r="C51" s="2">
        <v>115210</v>
      </c>
      <c r="D51" s="4">
        <v>4.2</v>
      </c>
      <c r="E51" s="5">
        <v>12.385</v>
      </c>
      <c r="F51" s="6">
        <v>1.42</v>
      </c>
      <c r="G51" s="3">
        <v>47.66</v>
      </c>
      <c r="H51" s="2">
        <v>99140</v>
      </c>
      <c r="I51" s="4">
        <v>1.3</v>
      </c>
      <c r="J51" s="3">
        <v>41.56</v>
      </c>
      <c r="K51" s="2">
        <v>86450</v>
      </c>
    </row>
    <row r="52" spans="1:11" x14ac:dyDescent="0.3">
      <c r="A52" s="1" t="s">
        <v>767</v>
      </c>
      <c r="B52" s="1" t="s">
        <v>61</v>
      </c>
      <c r="C52" s="2">
        <v>2150</v>
      </c>
      <c r="D52" s="4">
        <v>16.100000000000001</v>
      </c>
      <c r="E52" s="5">
        <v>0.23100000000000001</v>
      </c>
      <c r="F52" s="6">
        <v>0.56000000000000005</v>
      </c>
      <c r="G52" s="3">
        <v>37.340000000000003</v>
      </c>
      <c r="H52" s="2">
        <v>77670</v>
      </c>
      <c r="I52" s="4">
        <v>6.6</v>
      </c>
      <c r="J52" s="3">
        <v>34.08</v>
      </c>
      <c r="K52" s="2">
        <v>70880</v>
      </c>
    </row>
    <row r="53" spans="1:11" x14ac:dyDescent="0.3">
      <c r="A53" s="1" t="s">
        <v>767</v>
      </c>
      <c r="B53" s="1" t="s">
        <v>62</v>
      </c>
      <c r="C53" s="2">
        <v>3400</v>
      </c>
      <c r="D53" s="4">
        <v>4.8</v>
      </c>
      <c r="E53" s="5">
        <v>0.36599999999999999</v>
      </c>
      <c r="F53" s="6">
        <v>0.96</v>
      </c>
      <c r="G53" s="3">
        <v>39.979999999999997</v>
      </c>
      <c r="H53" s="2">
        <v>83170</v>
      </c>
      <c r="I53" s="4">
        <v>1.3</v>
      </c>
      <c r="J53" s="3">
        <v>38.119999999999997</v>
      </c>
      <c r="K53" s="2">
        <v>79290</v>
      </c>
    </row>
    <row r="54" spans="1:11" x14ac:dyDescent="0.3">
      <c r="A54" s="1" t="s">
        <v>767</v>
      </c>
      <c r="B54" s="1" t="s">
        <v>63</v>
      </c>
      <c r="C54" s="2">
        <v>8730</v>
      </c>
      <c r="D54" s="4">
        <v>5.3</v>
      </c>
      <c r="E54" s="5">
        <v>0.93799999999999994</v>
      </c>
      <c r="F54" s="6">
        <v>1.79</v>
      </c>
      <c r="G54" s="3">
        <v>57.02</v>
      </c>
      <c r="H54" s="2">
        <v>118610</v>
      </c>
      <c r="I54" s="4">
        <v>2.5</v>
      </c>
      <c r="J54" s="3">
        <v>49.4</v>
      </c>
      <c r="K54" s="2">
        <v>102760</v>
      </c>
    </row>
    <row r="55" spans="1:11" x14ac:dyDescent="0.3">
      <c r="A55" s="1" t="s">
        <v>767</v>
      </c>
      <c r="B55" s="1" t="s">
        <v>64</v>
      </c>
      <c r="C55" s="2">
        <v>55900</v>
      </c>
      <c r="D55" s="4">
        <v>4.5999999999999996</v>
      </c>
      <c r="E55" s="5">
        <v>6.0090000000000003</v>
      </c>
      <c r="F55" s="6">
        <v>2.91</v>
      </c>
      <c r="G55" s="3">
        <v>64.959999999999994</v>
      </c>
      <c r="H55" s="2">
        <v>135110</v>
      </c>
      <c r="I55" s="4">
        <v>2.1</v>
      </c>
      <c r="J55" s="3">
        <v>52.91</v>
      </c>
      <c r="K55" s="2">
        <v>110060</v>
      </c>
    </row>
    <row r="56" spans="1:11" x14ac:dyDescent="0.3">
      <c r="A56" s="1" t="s">
        <v>767</v>
      </c>
      <c r="B56" s="1" t="s">
        <v>65</v>
      </c>
      <c r="C56" s="2">
        <v>29880</v>
      </c>
      <c r="D56" s="4">
        <v>4.0999999999999996</v>
      </c>
      <c r="E56" s="5">
        <v>3.2120000000000002</v>
      </c>
      <c r="F56" s="6">
        <v>2.2799999999999998</v>
      </c>
      <c r="G56" s="3">
        <v>78.709999999999994</v>
      </c>
      <c r="H56" s="2">
        <v>163710</v>
      </c>
      <c r="I56" s="4">
        <v>2.7</v>
      </c>
      <c r="J56" s="3">
        <v>66.83</v>
      </c>
      <c r="K56" s="2">
        <v>139010</v>
      </c>
    </row>
    <row r="57" spans="1:11" x14ac:dyDescent="0.3">
      <c r="A57" s="1" t="s">
        <v>767</v>
      </c>
      <c r="B57" s="1" t="s">
        <v>66</v>
      </c>
      <c r="C57" s="2">
        <v>7830</v>
      </c>
      <c r="D57" s="4">
        <v>7.8</v>
      </c>
      <c r="E57" s="5">
        <v>0.84199999999999997</v>
      </c>
      <c r="F57" s="6">
        <v>1.33</v>
      </c>
      <c r="G57" s="3">
        <v>48.71</v>
      </c>
      <c r="H57" s="2">
        <v>101320</v>
      </c>
      <c r="I57" s="4">
        <v>3.4</v>
      </c>
      <c r="J57" s="3">
        <v>41.53</v>
      </c>
      <c r="K57" s="2">
        <v>86390</v>
      </c>
    </row>
    <row r="58" spans="1:11" x14ac:dyDescent="0.3">
      <c r="A58" s="1" t="s">
        <v>767</v>
      </c>
      <c r="B58" s="1" t="s">
        <v>67</v>
      </c>
      <c r="C58" s="2">
        <v>7440</v>
      </c>
      <c r="D58" s="4">
        <v>3.8</v>
      </c>
      <c r="E58" s="5">
        <v>0.8</v>
      </c>
      <c r="F58" s="6">
        <v>2.17</v>
      </c>
      <c r="G58" s="3">
        <v>56.82</v>
      </c>
      <c r="H58" s="2">
        <v>118190</v>
      </c>
      <c r="I58" s="4">
        <v>3</v>
      </c>
      <c r="J58" s="3">
        <v>51.19</v>
      </c>
      <c r="K58" s="2">
        <v>106480</v>
      </c>
    </row>
    <row r="59" spans="1:11" x14ac:dyDescent="0.3">
      <c r="A59" s="1" t="s">
        <v>767</v>
      </c>
      <c r="B59" s="1" t="s">
        <v>68</v>
      </c>
      <c r="C59" s="2">
        <v>1950</v>
      </c>
      <c r="D59" s="4">
        <v>9.1</v>
      </c>
      <c r="E59" s="5">
        <v>0.21</v>
      </c>
      <c r="F59" s="6">
        <v>0.83</v>
      </c>
      <c r="G59" s="3">
        <v>28.44</v>
      </c>
      <c r="H59" s="2">
        <v>59150</v>
      </c>
      <c r="I59" s="4">
        <v>1.7</v>
      </c>
      <c r="J59" s="3">
        <v>25.45</v>
      </c>
      <c r="K59" s="2">
        <v>52940</v>
      </c>
    </row>
    <row r="60" spans="1:11" x14ac:dyDescent="0.3">
      <c r="A60" s="1" t="s">
        <v>767</v>
      </c>
      <c r="B60" s="1" t="s">
        <v>69</v>
      </c>
      <c r="C60" s="2">
        <v>12870</v>
      </c>
      <c r="D60" s="4">
        <v>4.5</v>
      </c>
      <c r="E60" s="5">
        <v>1.3839999999999999</v>
      </c>
      <c r="F60" s="6">
        <v>0.64</v>
      </c>
      <c r="G60" s="3">
        <v>54.26</v>
      </c>
      <c r="H60" s="2">
        <v>112860</v>
      </c>
      <c r="I60" s="4">
        <v>4.4000000000000004</v>
      </c>
      <c r="J60" s="3">
        <v>43.6</v>
      </c>
      <c r="K60" s="2">
        <v>90680</v>
      </c>
    </row>
    <row r="61" spans="1:11" x14ac:dyDescent="0.3">
      <c r="A61" s="1" t="s">
        <v>767</v>
      </c>
      <c r="B61" s="1" t="s">
        <v>70</v>
      </c>
      <c r="C61" s="2">
        <v>3590</v>
      </c>
      <c r="D61" s="4">
        <v>0.8</v>
      </c>
      <c r="E61" s="5">
        <v>0.38600000000000001</v>
      </c>
      <c r="F61" s="6">
        <v>0.97</v>
      </c>
      <c r="G61" s="3">
        <v>36.659999999999997</v>
      </c>
      <c r="H61" s="2">
        <v>76250</v>
      </c>
      <c r="I61" s="4">
        <v>0.9</v>
      </c>
      <c r="J61" s="3">
        <v>34.11</v>
      </c>
      <c r="K61" s="2">
        <v>70950</v>
      </c>
    </row>
    <row r="62" spans="1:11" x14ac:dyDescent="0.3">
      <c r="A62" s="1" t="s">
        <v>767</v>
      </c>
      <c r="B62" s="1" t="s">
        <v>71</v>
      </c>
      <c r="C62" s="2">
        <v>2860</v>
      </c>
      <c r="D62" s="4">
        <v>17.2</v>
      </c>
      <c r="E62" s="5">
        <v>0.307</v>
      </c>
      <c r="F62" s="6">
        <v>0.64</v>
      </c>
      <c r="G62" s="3">
        <v>27.19</v>
      </c>
      <c r="H62" s="2">
        <v>56550</v>
      </c>
      <c r="I62" s="4">
        <v>8.6</v>
      </c>
      <c r="J62" s="3">
        <v>23.05</v>
      </c>
      <c r="K62" s="2">
        <v>47950</v>
      </c>
    </row>
    <row r="63" spans="1:11" x14ac:dyDescent="0.3">
      <c r="A63" s="1" t="s">
        <v>767</v>
      </c>
      <c r="B63" s="1" t="s">
        <v>72</v>
      </c>
      <c r="C63" s="2">
        <v>7080</v>
      </c>
      <c r="D63" s="4">
        <v>4.0999999999999996</v>
      </c>
      <c r="E63" s="5">
        <v>0.76100000000000001</v>
      </c>
      <c r="F63" s="6">
        <v>0.86</v>
      </c>
      <c r="G63" s="3">
        <v>46.51</v>
      </c>
      <c r="H63" s="2">
        <v>96730</v>
      </c>
      <c r="I63" s="4">
        <v>2.7</v>
      </c>
      <c r="J63" s="3">
        <v>40.71</v>
      </c>
      <c r="K63" s="2">
        <v>84680</v>
      </c>
    </row>
    <row r="64" spans="1:11" x14ac:dyDescent="0.3">
      <c r="A64" s="1" t="s">
        <v>767</v>
      </c>
      <c r="B64" s="1" t="s">
        <v>73</v>
      </c>
      <c r="C64" s="2">
        <v>1740</v>
      </c>
      <c r="D64" s="4">
        <v>17.899999999999999</v>
      </c>
      <c r="E64" s="5">
        <v>0.187</v>
      </c>
      <c r="F64" s="6">
        <v>0.95</v>
      </c>
      <c r="G64" s="3">
        <v>64.92</v>
      </c>
      <c r="H64" s="2">
        <v>135030</v>
      </c>
      <c r="I64" s="4">
        <v>2.8</v>
      </c>
      <c r="J64" s="3">
        <v>61.98</v>
      </c>
      <c r="K64" s="2">
        <v>128910</v>
      </c>
    </row>
    <row r="65" spans="1:11" x14ac:dyDescent="0.3">
      <c r="A65" s="1" t="s">
        <v>767</v>
      </c>
      <c r="B65" s="1" t="s">
        <v>74</v>
      </c>
      <c r="C65" s="2">
        <v>41600</v>
      </c>
      <c r="D65" s="4">
        <v>5.5</v>
      </c>
      <c r="E65" s="5">
        <v>4.4720000000000004</v>
      </c>
      <c r="F65" s="6">
        <v>1.1000000000000001</v>
      </c>
      <c r="G65" s="3">
        <v>53.37</v>
      </c>
      <c r="H65" s="2">
        <v>111010</v>
      </c>
      <c r="I65" s="4">
        <v>1.4</v>
      </c>
      <c r="J65" s="3">
        <v>49.75</v>
      </c>
      <c r="K65" s="2">
        <v>103490</v>
      </c>
    </row>
    <row r="66" spans="1:11" x14ac:dyDescent="0.3">
      <c r="A66" s="1" t="s">
        <v>767</v>
      </c>
      <c r="B66" s="1" t="s">
        <v>75</v>
      </c>
      <c r="C66" s="2">
        <v>7380</v>
      </c>
      <c r="D66" s="4">
        <v>5.4</v>
      </c>
      <c r="E66" s="5">
        <v>0.79400000000000004</v>
      </c>
      <c r="F66" s="6">
        <v>1.07</v>
      </c>
      <c r="G66" s="3">
        <v>60.37</v>
      </c>
      <c r="H66" s="2">
        <v>125570</v>
      </c>
      <c r="I66" s="4">
        <v>1.5</v>
      </c>
      <c r="J66" s="3">
        <v>57.65</v>
      </c>
      <c r="K66" s="2">
        <v>119920</v>
      </c>
    </row>
    <row r="67" spans="1:11" x14ac:dyDescent="0.3">
      <c r="A67" s="1" t="s">
        <v>767</v>
      </c>
      <c r="B67" s="1" t="s">
        <v>76</v>
      </c>
      <c r="C67" s="2">
        <v>18980</v>
      </c>
      <c r="D67" s="4">
        <v>6.3</v>
      </c>
      <c r="E67" s="5">
        <v>2.04</v>
      </c>
      <c r="F67" s="6">
        <v>1.17</v>
      </c>
      <c r="G67" s="3">
        <v>45.66</v>
      </c>
      <c r="H67" s="2">
        <v>94970</v>
      </c>
      <c r="I67" s="4">
        <v>2.1</v>
      </c>
      <c r="J67" s="3">
        <v>40.69</v>
      </c>
      <c r="K67" s="2">
        <v>84630</v>
      </c>
    </row>
    <row r="68" spans="1:11" x14ac:dyDescent="0.3">
      <c r="A68" s="1" t="s">
        <v>767</v>
      </c>
      <c r="B68" s="1" t="s">
        <v>77</v>
      </c>
      <c r="C68" s="2">
        <v>73510</v>
      </c>
      <c r="D68" s="4">
        <v>2.9</v>
      </c>
      <c r="E68" s="5">
        <v>7.9020000000000001</v>
      </c>
      <c r="F68" s="6">
        <v>1.33</v>
      </c>
      <c r="G68" s="3">
        <v>55.89</v>
      </c>
      <c r="H68" s="2">
        <v>116260</v>
      </c>
      <c r="I68" s="4">
        <v>1.1000000000000001</v>
      </c>
      <c r="J68" s="3">
        <v>53.32</v>
      </c>
      <c r="K68" s="2">
        <v>110900</v>
      </c>
    </row>
    <row r="69" spans="1:11" x14ac:dyDescent="0.3">
      <c r="A69" s="1" t="s">
        <v>767</v>
      </c>
      <c r="B69" s="1" t="s">
        <v>78</v>
      </c>
      <c r="C69" s="2">
        <v>21570</v>
      </c>
      <c r="D69" s="4">
        <v>5.0999999999999996</v>
      </c>
      <c r="E69" s="5">
        <v>2.319</v>
      </c>
      <c r="F69" s="6">
        <v>0.84</v>
      </c>
      <c r="G69" s="3">
        <v>57.88</v>
      </c>
      <c r="H69" s="2">
        <v>120380</v>
      </c>
      <c r="I69" s="4">
        <v>1.1000000000000001</v>
      </c>
      <c r="J69" s="3">
        <v>56.88</v>
      </c>
      <c r="K69" s="2">
        <v>118310</v>
      </c>
    </row>
    <row r="70" spans="1:11" x14ac:dyDescent="0.3">
      <c r="A70" s="1" t="s">
        <v>767</v>
      </c>
      <c r="B70" s="1" t="s">
        <v>79</v>
      </c>
      <c r="C70" s="2">
        <v>11960</v>
      </c>
      <c r="D70" s="4">
        <v>4.2</v>
      </c>
      <c r="E70" s="5">
        <v>1.286</v>
      </c>
      <c r="F70" s="6">
        <v>1.46</v>
      </c>
      <c r="G70" s="3">
        <v>40.82</v>
      </c>
      <c r="H70" s="2">
        <v>84910</v>
      </c>
      <c r="I70" s="4">
        <v>1.7</v>
      </c>
      <c r="J70" s="3">
        <v>37.130000000000003</v>
      </c>
      <c r="K70" s="2">
        <v>77220</v>
      </c>
    </row>
    <row r="71" spans="1:11" x14ac:dyDescent="0.3">
      <c r="A71" s="1" t="s">
        <v>767</v>
      </c>
      <c r="B71" s="1" t="s">
        <v>80</v>
      </c>
      <c r="C71" s="2">
        <v>8530</v>
      </c>
      <c r="D71" s="4">
        <v>3.9</v>
      </c>
      <c r="E71" s="5">
        <v>0.91700000000000004</v>
      </c>
      <c r="F71" s="6">
        <v>1.1499999999999999</v>
      </c>
      <c r="G71" s="3">
        <v>49.1</v>
      </c>
      <c r="H71" s="2">
        <v>102120</v>
      </c>
      <c r="I71" s="4">
        <v>1.2</v>
      </c>
      <c r="J71" s="3">
        <v>47.13</v>
      </c>
      <c r="K71" s="2">
        <v>98030</v>
      </c>
    </row>
    <row r="72" spans="1:11" x14ac:dyDescent="0.3">
      <c r="A72" s="1" t="s">
        <v>767</v>
      </c>
      <c r="B72" s="1" t="s">
        <v>81</v>
      </c>
      <c r="C72" s="2">
        <v>27720</v>
      </c>
      <c r="D72" s="4">
        <v>2.5</v>
      </c>
      <c r="E72" s="5">
        <v>2.9790000000000001</v>
      </c>
      <c r="F72" s="6">
        <v>1.1299999999999999</v>
      </c>
      <c r="G72" s="3">
        <v>48.44</v>
      </c>
      <c r="H72" s="2">
        <v>100750</v>
      </c>
      <c r="I72" s="4">
        <v>0.8</v>
      </c>
      <c r="J72" s="3">
        <v>46.35</v>
      </c>
      <c r="K72" s="2">
        <v>96410</v>
      </c>
    </row>
    <row r="73" spans="1:11" x14ac:dyDescent="0.3">
      <c r="A73" s="1" t="s">
        <v>767</v>
      </c>
      <c r="B73" s="1" t="s">
        <v>82</v>
      </c>
      <c r="C73" s="2">
        <v>10930</v>
      </c>
      <c r="D73" s="4">
        <v>6.7</v>
      </c>
      <c r="E73" s="5">
        <v>1.175</v>
      </c>
      <c r="F73" s="6">
        <v>1.06</v>
      </c>
      <c r="G73" s="3">
        <v>58.37</v>
      </c>
      <c r="H73" s="2">
        <v>121400</v>
      </c>
      <c r="I73" s="4">
        <v>3.1</v>
      </c>
      <c r="J73" s="3">
        <v>57.4</v>
      </c>
      <c r="K73" s="2">
        <v>119400</v>
      </c>
    </row>
    <row r="74" spans="1:11" x14ac:dyDescent="0.3">
      <c r="A74" s="1" t="s">
        <v>767</v>
      </c>
      <c r="B74" s="1" t="s">
        <v>83</v>
      </c>
      <c r="C74" s="2">
        <v>40040</v>
      </c>
      <c r="D74" s="4">
        <v>3.5</v>
      </c>
      <c r="E74" s="5">
        <v>4.3040000000000003</v>
      </c>
      <c r="F74" s="6">
        <v>1</v>
      </c>
      <c r="G74" s="3">
        <v>30.44</v>
      </c>
      <c r="H74" s="2">
        <v>63310</v>
      </c>
      <c r="I74" s="4">
        <v>1.1000000000000001</v>
      </c>
      <c r="J74" s="3">
        <v>28.22</v>
      </c>
      <c r="K74" s="2">
        <v>58700</v>
      </c>
    </row>
    <row r="75" spans="1:11" x14ac:dyDescent="0.3">
      <c r="A75" s="1" t="s">
        <v>767</v>
      </c>
      <c r="B75" s="1" t="s">
        <v>84</v>
      </c>
      <c r="C75" s="2">
        <v>14240</v>
      </c>
      <c r="D75" s="4">
        <v>7.9</v>
      </c>
      <c r="E75" s="5">
        <v>1.5309999999999999</v>
      </c>
      <c r="F75" s="6">
        <v>1.17</v>
      </c>
      <c r="G75" s="3">
        <v>39.72</v>
      </c>
      <c r="H75" s="2">
        <v>82620</v>
      </c>
      <c r="I75" s="4">
        <v>1.4</v>
      </c>
      <c r="J75" s="3">
        <v>37.1</v>
      </c>
      <c r="K75" s="2">
        <v>77170</v>
      </c>
    </row>
    <row r="76" spans="1:11" x14ac:dyDescent="0.3">
      <c r="A76" s="1" t="s">
        <v>767</v>
      </c>
      <c r="B76" s="1" t="s">
        <v>85</v>
      </c>
      <c r="C76" s="2">
        <v>9940</v>
      </c>
      <c r="D76" s="4">
        <v>3.9</v>
      </c>
      <c r="E76" s="5">
        <v>1.069</v>
      </c>
      <c r="F76" s="6">
        <v>0.48</v>
      </c>
      <c r="G76" s="3">
        <v>47.65</v>
      </c>
      <c r="H76" s="2">
        <v>99100</v>
      </c>
      <c r="I76" s="4">
        <v>4</v>
      </c>
      <c r="J76" s="3">
        <v>47.16</v>
      </c>
      <c r="K76" s="2">
        <v>98090</v>
      </c>
    </row>
    <row r="77" spans="1:11" x14ac:dyDescent="0.3">
      <c r="A77" s="1" t="s">
        <v>767</v>
      </c>
      <c r="B77" s="1" t="s">
        <v>86</v>
      </c>
      <c r="C77" s="2">
        <v>2400</v>
      </c>
      <c r="D77" s="4">
        <v>9.1</v>
      </c>
      <c r="E77" s="5">
        <v>0.25800000000000001</v>
      </c>
      <c r="F77" s="6">
        <v>1.92</v>
      </c>
      <c r="G77" s="3">
        <v>68.52</v>
      </c>
      <c r="H77" s="2">
        <v>142510</v>
      </c>
      <c r="I77" s="4">
        <v>4.9000000000000004</v>
      </c>
      <c r="J77" s="3">
        <v>58.71</v>
      </c>
      <c r="K77" s="2">
        <v>122120</v>
      </c>
    </row>
    <row r="78" spans="1:11" x14ac:dyDescent="0.3">
      <c r="A78" s="1" t="s">
        <v>767</v>
      </c>
      <c r="B78" s="1" t="s">
        <v>87</v>
      </c>
      <c r="C78" s="2">
        <v>120</v>
      </c>
      <c r="D78" s="4">
        <v>11.6</v>
      </c>
      <c r="E78" s="5">
        <v>1.2999999999999999E-2</v>
      </c>
      <c r="F78" s="6">
        <v>0.66</v>
      </c>
      <c r="G78" s="3">
        <v>48.72</v>
      </c>
      <c r="H78" s="2">
        <v>101340</v>
      </c>
      <c r="I78" s="4">
        <v>4.2</v>
      </c>
      <c r="J78" s="3">
        <v>44.85</v>
      </c>
      <c r="K78" s="2">
        <v>93280</v>
      </c>
    </row>
    <row r="79" spans="1:11" x14ac:dyDescent="0.3">
      <c r="A79" s="1" t="s">
        <v>767</v>
      </c>
      <c r="B79" s="1" t="s">
        <v>88</v>
      </c>
      <c r="C79" s="2">
        <v>6300</v>
      </c>
      <c r="D79" s="4">
        <v>6.2</v>
      </c>
      <c r="E79" s="5">
        <v>0.67700000000000005</v>
      </c>
      <c r="F79" s="6">
        <v>0.91</v>
      </c>
      <c r="G79" s="3">
        <v>51.81</v>
      </c>
      <c r="H79" s="2">
        <v>107770</v>
      </c>
      <c r="I79" s="4">
        <v>2.5</v>
      </c>
      <c r="J79" s="3">
        <v>48.02</v>
      </c>
      <c r="K79" s="2">
        <v>99870</v>
      </c>
    </row>
    <row r="80" spans="1:11" x14ac:dyDescent="0.3">
      <c r="A80" s="1" t="s">
        <v>767</v>
      </c>
      <c r="B80" s="1" t="s">
        <v>89</v>
      </c>
      <c r="C80" s="2">
        <v>1360</v>
      </c>
      <c r="D80" s="4">
        <v>11.2</v>
      </c>
      <c r="E80" s="5">
        <v>0.14599999999999999</v>
      </c>
      <c r="F80" s="6">
        <v>0.56999999999999995</v>
      </c>
      <c r="G80" s="3">
        <v>52.37</v>
      </c>
      <c r="H80" s="2">
        <v>108930</v>
      </c>
      <c r="I80" s="4">
        <v>2.7</v>
      </c>
      <c r="J80" s="3">
        <v>48.76</v>
      </c>
      <c r="K80" s="2">
        <v>101410</v>
      </c>
    </row>
    <row r="81" spans="1:11" x14ac:dyDescent="0.3">
      <c r="A81" s="1" t="s">
        <v>767</v>
      </c>
      <c r="B81" s="1" t="s">
        <v>752</v>
      </c>
      <c r="C81" s="2">
        <v>170</v>
      </c>
      <c r="D81" s="4">
        <v>21.7</v>
      </c>
      <c r="E81" s="5">
        <v>1.9E-2</v>
      </c>
      <c r="F81" s="6">
        <v>1.33</v>
      </c>
      <c r="G81" s="3">
        <v>51.79</v>
      </c>
      <c r="H81" s="2">
        <v>107730</v>
      </c>
      <c r="I81" s="4">
        <v>9.8000000000000007</v>
      </c>
      <c r="J81" s="3">
        <v>43.88</v>
      </c>
      <c r="K81" s="2">
        <v>91280</v>
      </c>
    </row>
    <row r="82" spans="1:11" x14ac:dyDescent="0.3">
      <c r="A82" s="1" t="s">
        <v>767</v>
      </c>
      <c r="B82" s="1" t="s">
        <v>90</v>
      </c>
      <c r="C82" s="2">
        <v>12630</v>
      </c>
      <c r="D82" s="4">
        <v>4.9000000000000004</v>
      </c>
      <c r="E82" s="5">
        <v>1.357</v>
      </c>
      <c r="F82" s="6">
        <v>1.88</v>
      </c>
      <c r="G82" s="3">
        <v>48.49</v>
      </c>
      <c r="H82" s="2">
        <v>100860</v>
      </c>
      <c r="I82" s="4">
        <v>4</v>
      </c>
      <c r="J82" s="3">
        <v>39.93</v>
      </c>
      <c r="K82" s="2">
        <v>83050</v>
      </c>
    </row>
    <row r="83" spans="1:11" x14ac:dyDescent="0.3">
      <c r="A83" s="1" t="s">
        <v>767</v>
      </c>
      <c r="B83" s="1" t="s">
        <v>91</v>
      </c>
      <c r="C83" s="2">
        <v>1180</v>
      </c>
      <c r="D83" s="4">
        <v>27.4</v>
      </c>
      <c r="E83" s="5">
        <v>0.127</v>
      </c>
      <c r="F83" s="6">
        <v>0.95</v>
      </c>
      <c r="G83" s="3">
        <v>37.840000000000003</v>
      </c>
      <c r="H83" s="2">
        <v>78720</v>
      </c>
      <c r="I83" s="4">
        <v>5.4</v>
      </c>
      <c r="J83" s="3">
        <v>36.450000000000003</v>
      </c>
      <c r="K83" s="2">
        <v>75810</v>
      </c>
    </row>
    <row r="84" spans="1:11" x14ac:dyDescent="0.3">
      <c r="A84" s="1" t="s">
        <v>767</v>
      </c>
      <c r="B84" s="1" t="s">
        <v>92</v>
      </c>
      <c r="C84" s="2">
        <v>140</v>
      </c>
      <c r="D84" s="4">
        <v>21.6</v>
      </c>
      <c r="E84" s="5">
        <v>1.4999999999999999E-2</v>
      </c>
      <c r="F84" s="6">
        <v>0.18</v>
      </c>
      <c r="G84" s="3">
        <v>34.32</v>
      </c>
      <c r="H84" s="2">
        <v>71390</v>
      </c>
      <c r="I84" s="4">
        <v>10.4</v>
      </c>
      <c r="J84" s="3">
        <v>33.090000000000003</v>
      </c>
      <c r="K84" s="2">
        <v>68830</v>
      </c>
    </row>
    <row r="85" spans="1:11" x14ac:dyDescent="0.3">
      <c r="A85" s="1" t="s">
        <v>767</v>
      </c>
      <c r="B85" s="1" t="s">
        <v>93</v>
      </c>
      <c r="C85" s="2">
        <v>2190</v>
      </c>
      <c r="D85" s="4">
        <v>22.1</v>
      </c>
      <c r="E85" s="5">
        <v>0.23599999999999999</v>
      </c>
      <c r="F85" s="6">
        <v>0.77</v>
      </c>
      <c r="G85" s="3">
        <v>35.659999999999997</v>
      </c>
      <c r="H85" s="2">
        <v>74180</v>
      </c>
      <c r="I85" s="4">
        <v>3.8</v>
      </c>
      <c r="J85" s="3">
        <v>33.83</v>
      </c>
      <c r="K85" s="2">
        <v>70360</v>
      </c>
    </row>
    <row r="86" spans="1:11" x14ac:dyDescent="0.3">
      <c r="A86" s="1" t="s">
        <v>767</v>
      </c>
      <c r="B86" s="1" t="s">
        <v>94</v>
      </c>
      <c r="C86" s="2">
        <v>400</v>
      </c>
      <c r="D86" s="4">
        <v>24</v>
      </c>
      <c r="E86" s="5">
        <v>4.2999999999999997E-2</v>
      </c>
      <c r="F86" s="6">
        <v>0.09</v>
      </c>
      <c r="G86" s="3">
        <v>51.14</v>
      </c>
      <c r="H86" s="2">
        <v>106370</v>
      </c>
      <c r="I86" s="4">
        <v>4.3</v>
      </c>
      <c r="J86" s="3">
        <v>50.9</v>
      </c>
      <c r="K86" s="2">
        <v>105880</v>
      </c>
    </row>
    <row r="87" spans="1:11" x14ac:dyDescent="0.3">
      <c r="A87" s="1" t="s">
        <v>767</v>
      </c>
      <c r="B87" s="1" t="s">
        <v>95</v>
      </c>
      <c r="C87" s="2">
        <v>360</v>
      </c>
      <c r="D87" s="4">
        <v>12</v>
      </c>
      <c r="E87" s="5">
        <v>3.9E-2</v>
      </c>
      <c r="F87" s="6">
        <v>0.27</v>
      </c>
      <c r="G87" s="3">
        <v>51.55</v>
      </c>
      <c r="H87" s="2">
        <v>107220</v>
      </c>
      <c r="I87" s="4">
        <v>3.9</v>
      </c>
      <c r="J87" s="3">
        <v>45.6</v>
      </c>
      <c r="K87" s="2">
        <v>94850</v>
      </c>
    </row>
    <row r="88" spans="1:11" x14ac:dyDescent="0.3">
      <c r="A88" s="1" t="s">
        <v>767</v>
      </c>
      <c r="B88" s="1" t="s">
        <v>96</v>
      </c>
      <c r="C88" s="2">
        <v>950</v>
      </c>
      <c r="D88" s="4">
        <v>10.9</v>
      </c>
      <c r="E88" s="5">
        <v>0.10199999999999999</v>
      </c>
      <c r="F88" s="6">
        <v>0.43</v>
      </c>
      <c r="G88" s="3">
        <v>48.68</v>
      </c>
      <c r="H88" s="2">
        <v>101250</v>
      </c>
      <c r="I88" s="4">
        <v>2.4</v>
      </c>
      <c r="J88" s="3">
        <v>46.79</v>
      </c>
      <c r="K88" s="2">
        <v>97320</v>
      </c>
    </row>
    <row r="89" spans="1:11" x14ac:dyDescent="0.3">
      <c r="A89" s="1" t="s">
        <v>767</v>
      </c>
      <c r="B89" s="1" t="s">
        <v>97</v>
      </c>
      <c r="C89" s="2">
        <v>15870</v>
      </c>
      <c r="D89" s="4">
        <v>4</v>
      </c>
      <c r="E89" s="5">
        <v>1.706</v>
      </c>
      <c r="F89" s="6">
        <v>0.81</v>
      </c>
      <c r="G89" s="3">
        <v>48.49</v>
      </c>
      <c r="H89" s="2">
        <v>100850</v>
      </c>
      <c r="I89" s="4">
        <v>1.4</v>
      </c>
      <c r="J89" s="3">
        <v>45.13</v>
      </c>
      <c r="K89" s="2">
        <v>93870</v>
      </c>
    </row>
    <row r="90" spans="1:11" x14ac:dyDescent="0.3">
      <c r="A90" s="1" t="s">
        <v>767</v>
      </c>
      <c r="B90" s="1" t="s">
        <v>99</v>
      </c>
      <c r="C90" s="2">
        <v>9080</v>
      </c>
      <c r="D90" s="4">
        <v>7.9</v>
      </c>
      <c r="E90" s="5">
        <v>0.97599999999999998</v>
      </c>
      <c r="F90" s="6">
        <v>0.76</v>
      </c>
      <c r="G90" s="3">
        <v>50.82</v>
      </c>
      <c r="H90" s="2">
        <v>105700</v>
      </c>
      <c r="I90" s="4">
        <v>1.4</v>
      </c>
      <c r="J90" s="3">
        <v>49.25</v>
      </c>
      <c r="K90" s="2">
        <v>102430</v>
      </c>
    </row>
    <row r="91" spans="1:11" x14ac:dyDescent="0.3">
      <c r="A91" s="1" t="s">
        <v>767</v>
      </c>
      <c r="B91" s="1" t="s">
        <v>100</v>
      </c>
      <c r="C91" s="2">
        <v>3940</v>
      </c>
      <c r="D91" s="4">
        <v>7.2</v>
      </c>
      <c r="E91" s="5">
        <v>0.42399999999999999</v>
      </c>
      <c r="F91" s="6">
        <v>0.45</v>
      </c>
      <c r="G91" s="3">
        <v>50.5</v>
      </c>
      <c r="H91" s="2">
        <v>105030</v>
      </c>
      <c r="I91" s="4">
        <v>1.6</v>
      </c>
      <c r="J91" s="3">
        <v>49.69</v>
      </c>
      <c r="K91" s="2">
        <v>103360</v>
      </c>
    </row>
    <row r="92" spans="1:11" x14ac:dyDescent="0.3">
      <c r="A92" s="1" t="s">
        <v>767</v>
      </c>
      <c r="B92" s="1" t="s">
        <v>101</v>
      </c>
      <c r="C92" s="2">
        <v>2500</v>
      </c>
      <c r="D92" s="4">
        <v>8.6999999999999993</v>
      </c>
      <c r="E92" s="5">
        <v>0.26900000000000002</v>
      </c>
      <c r="F92" s="6">
        <v>0.73</v>
      </c>
      <c r="G92" s="3">
        <v>46.34</v>
      </c>
      <c r="H92" s="2">
        <v>96390</v>
      </c>
      <c r="I92" s="4">
        <v>2.4</v>
      </c>
      <c r="J92" s="3">
        <v>44.59</v>
      </c>
      <c r="K92" s="2">
        <v>92740</v>
      </c>
    </row>
    <row r="93" spans="1:11" x14ac:dyDescent="0.3">
      <c r="A93" s="1" t="s">
        <v>767</v>
      </c>
      <c r="B93" s="1" t="s">
        <v>102</v>
      </c>
      <c r="C93" s="2">
        <v>1580</v>
      </c>
      <c r="D93" s="4">
        <v>12.7</v>
      </c>
      <c r="E93" s="5">
        <v>0.17</v>
      </c>
      <c r="F93" s="6">
        <v>0.93</v>
      </c>
      <c r="G93" s="3">
        <v>47.84</v>
      </c>
      <c r="H93" s="2">
        <v>99500</v>
      </c>
      <c r="I93" s="4">
        <v>2.9</v>
      </c>
      <c r="J93" s="3">
        <v>46.8</v>
      </c>
      <c r="K93" s="2">
        <v>97340</v>
      </c>
    </row>
    <row r="94" spans="1:11" x14ac:dyDescent="0.3">
      <c r="A94" s="1" t="s">
        <v>767</v>
      </c>
      <c r="B94" s="1" t="s">
        <v>103</v>
      </c>
      <c r="C94" s="2">
        <v>7210</v>
      </c>
      <c r="D94" s="4">
        <v>6.2</v>
      </c>
      <c r="E94" s="5">
        <v>0.77500000000000002</v>
      </c>
      <c r="F94" s="6">
        <v>0.42</v>
      </c>
      <c r="G94" s="3">
        <v>48.12</v>
      </c>
      <c r="H94" s="2">
        <v>100100</v>
      </c>
      <c r="I94" s="4">
        <v>4.7</v>
      </c>
      <c r="J94" s="3">
        <v>44.22</v>
      </c>
      <c r="K94" s="2">
        <v>91970</v>
      </c>
    </row>
    <row r="95" spans="1:11" x14ac:dyDescent="0.3">
      <c r="A95" s="1" t="s">
        <v>767</v>
      </c>
      <c r="B95" s="1" t="s">
        <v>105</v>
      </c>
      <c r="C95" s="2">
        <v>740</v>
      </c>
      <c r="D95" s="4">
        <v>26.6</v>
      </c>
      <c r="E95" s="5">
        <v>0.08</v>
      </c>
      <c r="F95" s="6">
        <v>0.42</v>
      </c>
      <c r="G95" s="3">
        <v>47.24</v>
      </c>
      <c r="H95" s="2">
        <v>98250</v>
      </c>
      <c r="I95" s="4">
        <v>2.5</v>
      </c>
      <c r="J95" s="3">
        <v>46.57</v>
      </c>
      <c r="K95" s="2">
        <v>96860</v>
      </c>
    </row>
    <row r="96" spans="1:11" x14ac:dyDescent="0.3">
      <c r="A96" s="1" t="s">
        <v>767</v>
      </c>
      <c r="B96" s="1" t="s">
        <v>107</v>
      </c>
      <c r="C96" s="2">
        <v>90</v>
      </c>
      <c r="D96" s="4">
        <v>30.6</v>
      </c>
      <c r="E96" s="5">
        <v>0.01</v>
      </c>
      <c r="F96" s="6">
        <v>0.22</v>
      </c>
      <c r="G96" s="3">
        <v>43.44</v>
      </c>
      <c r="H96" s="2">
        <v>90350</v>
      </c>
      <c r="I96" s="4">
        <v>3</v>
      </c>
      <c r="J96" s="3">
        <v>39.57</v>
      </c>
      <c r="K96" s="2">
        <v>82310</v>
      </c>
    </row>
    <row r="97" spans="1:11" x14ac:dyDescent="0.3">
      <c r="A97" s="1" t="s">
        <v>767</v>
      </c>
      <c r="B97" s="1" t="s">
        <v>741</v>
      </c>
      <c r="C97" s="2">
        <v>200</v>
      </c>
      <c r="D97" s="4">
        <v>10.4</v>
      </c>
      <c r="E97" s="5">
        <v>2.1000000000000001E-2</v>
      </c>
      <c r="F97" s="6">
        <v>0.18</v>
      </c>
      <c r="G97" s="3">
        <v>58.17</v>
      </c>
      <c r="H97" s="2">
        <v>120990</v>
      </c>
      <c r="I97" s="4">
        <v>2.5</v>
      </c>
      <c r="J97" s="3">
        <v>59.05</v>
      </c>
      <c r="K97" s="2">
        <v>122830</v>
      </c>
    </row>
    <row r="98" spans="1:11" x14ac:dyDescent="0.3">
      <c r="A98" s="1" t="s">
        <v>767</v>
      </c>
      <c r="B98" s="1" t="s">
        <v>108</v>
      </c>
      <c r="C98" s="2">
        <v>110</v>
      </c>
      <c r="D98" s="4">
        <v>48.6</v>
      </c>
      <c r="E98" s="5">
        <v>1.2E-2</v>
      </c>
      <c r="F98" s="6">
        <v>0.05</v>
      </c>
      <c r="G98" s="3">
        <v>93.25</v>
      </c>
      <c r="H98" s="2">
        <v>193950</v>
      </c>
      <c r="I98" s="4">
        <v>6.4</v>
      </c>
      <c r="J98" s="3">
        <v>83.87</v>
      </c>
      <c r="K98" s="2">
        <v>174460</v>
      </c>
    </row>
    <row r="99" spans="1:11" x14ac:dyDescent="0.3">
      <c r="A99" s="1" t="s">
        <v>767</v>
      </c>
      <c r="B99" s="1" t="s">
        <v>109</v>
      </c>
      <c r="C99" s="2">
        <v>4570</v>
      </c>
      <c r="D99" s="4">
        <v>6.4</v>
      </c>
      <c r="E99" s="5">
        <v>0.49099999999999999</v>
      </c>
      <c r="F99" s="6">
        <v>0.53</v>
      </c>
      <c r="G99" s="3">
        <v>50.7</v>
      </c>
      <c r="H99" s="2">
        <v>105450</v>
      </c>
      <c r="I99" s="4">
        <v>1.9</v>
      </c>
      <c r="J99" s="3">
        <v>51.44</v>
      </c>
      <c r="K99" s="2">
        <v>107000</v>
      </c>
    </row>
    <row r="100" spans="1:11" x14ac:dyDescent="0.3">
      <c r="A100" s="1" t="s">
        <v>767</v>
      </c>
      <c r="B100" s="1" t="s">
        <v>110</v>
      </c>
      <c r="C100" s="2">
        <v>6180</v>
      </c>
      <c r="D100" s="4">
        <v>11.6</v>
      </c>
      <c r="E100" s="5">
        <v>0.66400000000000003</v>
      </c>
      <c r="F100" s="6">
        <v>0.99</v>
      </c>
      <c r="G100" s="3">
        <v>27.8</v>
      </c>
      <c r="H100" s="2">
        <v>57820</v>
      </c>
      <c r="I100" s="4">
        <v>1.8</v>
      </c>
      <c r="J100" s="3">
        <v>26.94</v>
      </c>
      <c r="K100" s="2">
        <v>56040</v>
      </c>
    </row>
    <row r="101" spans="1:11" x14ac:dyDescent="0.3">
      <c r="A101" s="1" t="s">
        <v>767</v>
      </c>
      <c r="B101" s="1" t="s">
        <v>111</v>
      </c>
      <c r="C101" s="2">
        <v>1460</v>
      </c>
      <c r="D101" s="4">
        <v>17.3</v>
      </c>
      <c r="E101" s="5">
        <v>0.157</v>
      </c>
      <c r="F101" s="6">
        <v>0.86</v>
      </c>
      <c r="G101" s="3">
        <v>33.369999999999997</v>
      </c>
      <c r="H101" s="2">
        <v>69420</v>
      </c>
      <c r="I101" s="4">
        <v>7.5</v>
      </c>
      <c r="J101" s="3">
        <v>33.56</v>
      </c>
      <c r="K101" s="2">
        <v>69800</v>
      </c>
    </row>
    <row r="102" spans="1:11" x14ac:dyDescent="0.3">
      <c r="A102" s="1" t="s">
        <v>767</v>
      </c>
      <c r="B102" s="1" t="s">
        <v>112</v>
      </c>
      <c r="C102" s="2">
        <v>2550</v>
      </c>
      <c r="D102" s="4">
        <v>9</v>
      </c>
      <c r="E102" s="5">
        <v>0.27400000000000002</v>
      </c>
      <c r="F102" s="6">
        <v>0.67</v>
      </c>
      <c r="G102" s="3">
        <v>31.73</v>
      </c>
      <c r="H102" s="2">
        <v>66000</v>
      </c>
      <c r="I102" s="4">
        <v>3.6</v>
      </c>
      <c r="J102" s="3">
        <v>30.62</v>
      </c>
      <c r="K102" s="2">
        <v>63690</v>
      </c>
    </row>
    <row r="103" spans="1:11" x14ac:dyDescent="0.3">
      <c r="A103" s="1" t="s">
        <v>767</v>
      </c>
      <c r="B103" s="1" t="s">
        <v>113</v>
      </c>
      <c r="C103" s="2">
        <v>630</v>
      </c>
      <c r="D103" s="4">
        <v>12.8</v>
      </c>
      <c r="E103" s="5">
        <v>6.8000000000000005E-2</v>
      </c>
      <c r="F103" s="6">
        <v>0.63</v>
      </c>
      <c r="G103" s="3">
        <v>31.12</v>
      </c>
      <c r="H103" s="2">
        <v>64730</v>
      </c>
      <c r="I103" s="4">
        <v>3.8</v>
      </c>
      <c r="J103" s="3">
        <v>28.48</v>
      </c>
      <c r="K103" s="2">
        <v>59240</v>
      </c>
    </row>
    <row r="104" spans="1:11" x14ac:dyDescent="0.3">
      <c r="A104" s="1" t="s">
        <v>767</v>
      </c>
      <c r="B104" s="1" t="s">
        <v>115</v>
      </c>
      <c r="C104" s="2">
        <v>1640</v>
      </c>
      <c r="D104" s="4">
        <v>12.3</v>
      </c>
      <c r="E104" s="5">
        <v>0.17599999999999999</v>
      </c>
      <c r="F104" s="6">
        <v>0.35</v>
      </c>
      <c r="G104" s="3" t="s">
        <v>14</v>
      </c>
      <c r="H104" s="2" t="s">
        <v>14</v>
      </c>
      <c r="I104" s="4" t="s">
        <v>14</v>
      </c>
      <c r="J104" s="3" t="s">
        <v>14</v>
      </c>
      <c r="K104" s="2" t="s">
        <v>14</v>
      </c>
    </row>
    <row r="105" spans="1:11" x14ac:dyDescent="0.3">
      <c r="A105" s="1" t="s">
        <v>767</v>
      </c>
      <c r="B105" s="1" t="s">
        <v>117</v>
      </c>
      <c r="C105" s="2">
        <v>300</v>
      </c>
      <c r="D105" s="4">
        <v>16.5</v>
      </c>
      <c r="E105" s="5">
        <v>3.3000000000000002E-2</v>
      </c>
      <c r="F105" s="6">
        <v>0.36</v>
      </c>
      <c r="G105" s="3">
        <v>31.11</v>
      </c>
      <c r="H105" s="2">
        <v>64710</v>
      </c>
      <c r="I105" s="4">
        <v>6.5</v>
      </c>
      <c r="J105" s="3">
        <v>30.24</v>
      </c>
      <c r="K105" s="2">
        <v>62900</v>
      </c>
    </row>
    <row r="106" spans="1:11" x14ac:dyDescent="0.3">
      <c r="A106" s="1" t="s">
        <v>767</v>
      </c>
      <c r="B106" s="1" t="s">
        <v>118</v>
      </c>
      <c r="C106" s="2">
        <v>680</v>
      </c>
      <c r="D106" s="4">
        <v>21</v>
      </c>
      <c r="E106" s="5">
        <v>7.2999999999999995E-2</v>
      </c>
      <c r="F106" s="6">
        <v>0.59</v>
      </c>
      <c r="G106" s="3">
        <v>29.17</v>
      </c>
      <c r="H106" s="2">
        <v>60670</v>
      </c>
      <c r="I106" s="4">
        <v>5</v>
      </c>
      <c r="J106" s="3">
        <v>27.84</v>
      </c>
      <c r="K106" s="2">
        <v>57910</v>
      </c>
    </row>
    <row r="107" spans="1:11" x14ac:dyDescent="0.3">
      <c r="A107" s="1" t="s">
        <v>767</v>
      </c>
      <c r="B107" s="1" t="s">
        <v>119</v>
      </c>
      <c r="C107" s="2">
        <v>1460</v>
      </c>
      <c r="D107" s="4">
        <v>21.7</v>
      </c>
      <c r="E107" s="5">
        <v>0.157</v>
      </c>
      <c r="F107" s="6">
        <v>0.34</v>
      </c>
      <c r="G107" s="3">
        <v>28.78</v>
      </c>
      <c r="H107" s="2">
        <v>59860</v>
      </c>
      <c r="I107" s="4">
        <v>2.9</v>
      </c>
      <c r="J107" s="3">
        <v>27.78</v>
      </c>
      <c r="K107" s="2">
        <v>57790</v>
      </c>
    </row>
    <row r="108" spans="1:11" x14ac:dyDescent="0.3">
      <c r="A108" s="1" t="s">
        <v>767</v>
      </c>
      <c r="B108" s="1" t="s">
        <v>120</v>
      </c>
      <c r="C108" s="2">
        <v>810</v>
      </c>
      <c r="D108" s="4">
        <v>14.4</v>
      </c>
      <c r="E108" s="5">
        <v>8.6999999999999994E-2</v>
      </c>
      <c r="F108" s="6">
        <v>0.28999999999999998</v>
      </c>
      <c r="G108" s="3">
        <v>29.69</v>
      </c>
      <c r="H108" s="2">
        <v>61750</v>
      </c>
      <c r="I108" s="4">
        <v>4.8</v>
      </c>
      <c r="J108" s="3">
        <v>29.14</v>
      </c>
      <c r="K108" s="2">
        <v>60620</v>
      </c>
    </row>
    <row r="109" spans="1:11" x14ac:dyDescent="0.3">
      <c r="A109" s="1" t="s">
        <v>767</v>
      </c>
      <c r="B109" s="1" t="s">
        <v>121</v>
      </c>
      <c r="C109" s="2">
        <v>1610</v>
      </c>
      <c r="D109" s="4">
        <v>16.5</v>
      </c>
      <c r="E109" s="5">
        <v>0.17399999999999999</v>
      </c>
      <c r="F109" s="6">
        <v>0.32</v>
      </c>
      <c r="G109" s="3">
        <v>33.19</v>
      </c>
      <c r="H109" s="2">
        <v>69030</v>
      </c>
      <c r="I109" s="4">
        <v>2.9</v>
      </c>
      <c r="J109" s="3">
        <v>30.77</v>
      </c>
      <c r="K109" s="2">
        <v>64000</v>
      </c>
    </row>
    <row r="110" spans="1:11" x14ac:dyDescent="0.3">
      <c r="A110" s="1" t="s">
        <v>767</v>
      </c>
      <c r="B110" s="1" t="s">
        <v>122</v>
      </c>
      <c r="C110" s="2">
        <v>1130</v>
      </c>
      <c r="D110" s="4">
        <v>35.9</v>
      </c>
      <c r="E110" s="5">
        <v>0.122</v>
      </c>
      <c r="F110" s="6">
        <v>0.33</v>
      </c>
      <c r="G110" s="3">
        <v>26.28</v>
      </c>
      <c r="H110" s="2">
        <v>54670</v>
      </c>
      <c r="I110" s="4">
        <v>3</v>
      </c>
      <c r="J110" s="3">
        <v>24.7</v>
      </c>
      <c r="K110" s="2">
        <v>51380</v>
      </c>
    </row>
    <row r="111" spans="1:11" x14ac:dyDescent="0.3">
      <c r="A111" s="1" t="s">
        <v>767</v>
      </c>
      <c r="B111" s="1" t="s">
        <v>124</v>
      </c>
      <c r="C111" s="2">
        <v>1070</v>
      </c>
      <c r="D111" s="4">
        <v>12.4</v>
      </c>
      <c r="E111" s="5">
        <v>0.115</v>
      </c>
      <c r="F111" s="6">
        <v>1.1000000000000001</v>
      </c>
      <c r="G111" s="3">
        <v>38.15</v>
      </c>
      <c r="H111" s="2">
        <v>79340</v>
      </c>
      <c r="I111" s="4">
        <v>4.7</v>
      </c>
      <c r="J111" s="3">
        <v>34.25</v>
      </c>
      <c r="K111" s="2">
        <v>71240</v>
      </c>
    </row>
    <row r="112" spans="1:11" x14ac:dyDescent="0.3">
      <c r="A112" s="1" t="s">
        <v>767</v>
      </c>
      <c r="B112" s="1" t="s">
        <v>125</v>
      </c>
      <c r="C112" s="2">
        <v>100</v>
      </c>
      <c r="D112" s="4">
        <v>18.600000000000001</v>
      </c>
      <c r="E112" s="5">
        <v>1.0999999999999999E-2</v>
      </c>
      <c r="F112" s="6">
        <v>0.11</v>
      </c>
      <c r="G112" s="3">
        <v>33.83</v>
      </c>
      <c r="H112" s="2">
        <v>70380</v>
      </c>
      <c r="I112" s="4">
        <v>6.4</v>
      </c>
      <c r="J112" s="3">
        <v>32.57</v>
      </c>
      <c r="K112" s="2">
        <v>67740</v>
      </c>
    </row>
    <row r="113" spans="1:11" x14ac:dyDescent="0.3">
      <c r="A113" s="1" t="s">
        <v>767</v>
      </c>
      <c r="B113" s="1" t="s">
        <v>126</v>
      </c>
      <c r="C113" s="2">
        <v>5610</v>
      </c>
      <c r="D113" s="4">
        <v>15.9</v>
      </c>
      <c r="E113" s="5">
        <v>0.60299999999999998</v>
      </c>
      <c r="F113" s="6">
        <v>3.14</v>
      </c>
      <c r="G113" s="3">
        <v>67.09</v>
      </c>
      <c r="H113" s="2">
        <v>139550</v>
      </c>
      <c r="I113" s="4">
        <v>7.9</v>
      </c>
      <c r="J113" s="3">
        <v>59.64</v>
      </c>
      <c r="K113" s="2">
        <v>124060</v>
      </c>
    </row>
    <row r="114" spans="1:11" x14ac:dyDescent="0.3">
      <c r="A114" s="1" t="s">
        <v>767</v>
      </c>
      <c r="B114" s="1" t="s">
        <v>127</v>
      </c>
      <c r="C114" s="2">
        <v>990</v>
      </c>
      <c r="D114" s="4">
        <v>10.1</v>
      </c>
      <c r="E114" s="5">
        <v>0.106</v>
      </c>
      <c r="F114" s="6">
        <v>0.69</v>
      </c>
      <c r="G114" s="3">
        <v>36.96</v>
      </c>
      <c r="H114" s="2">
        <v>76880</v>
      </c>
      <c r="I114" s="4">
        <v>2.7</v>
      </c>
      <c r="J114" s="3">
        <v>34.17</v>
      </c>
      <c r="K114" s="2">
        <v>71060</v>
      </c>
    </row>
    <row r="115" spans="1:11" x14ac:dyDescent="0.3">
      <c r="A115" s="1" t="s">
        <v>767</v>
      </c>
      <c r="B115" s="1" t="s">
        <v>128</v>
      </c>
      <c r="C115" s="2">
        <v>200</v>
      </c>
      <c r="D115" s="4">
        <v>9.4</v>
      </c>
      <c r="E115" s="5">
        <v>2.1000000000000001E-2</v>
      </c>
      <c r="F115" s="6">
        <v>0.17</v>
      </c>
      <c r="G115" s="3">
        <v>36.65</v>
      </c>
      <c r="H115" s="2">
        <v>76230</v>
      </c>
      <c r="I115" s="4">
        <v>2.1</v>
      </c>
      <c r="J115" s="3">
        <v>35.840000000000003</v>
      </c>
      <c r="K115" s="2">
        <v>74550</v>
      </c>
    </row>
    <row r="116" spans="1:11" x14ac:dyDescent="0.3">
      <c r="A116" s="1" t="s">
        <v>767</v>
      </c>
      <c r="B116" s="1" t="s">
        <v>129</v>
      </c>
      <c r="C116" s="2">
        <v>620</v>
      </c>
      <c r="D116" s="4">
        <v>4.5</v>
      </c>
      <c r="E116" s="5">
        <v>6.7000000000000004E-2</v>
      </c>
      <c r="F116" s="6">
        <v>0.25</v>
      </c>
      <c r="G116" s="3">
        <v>42.02</v>
      </c>
      <c r="H116" s="2">
        <v>87390</v>
      </c>
      <c r="I116" s="4">
        <v>1.9</v>
      </c>
      <c r="J116" s="3">
        <v>44.84</v>
      </c>
      <c r="K116" s="2">
        <v>93270</v>
      </c>
    </row>
    <row r="117" spans="1:11" x14ac:dyDescent="0.3">
      <c r="A117" s="1" t="s">
        <v>767</v>
      </c>
      <c r="B117" s="1" t="s">
        <v>130</v>
      </c>
      <c r="C117" s="2">
        <v>480</v>
      </c>
      <c r="D117" s="4">
        <v>30</v>
      </c>
      <c r="E117" s="5">
        <v>5.1999999999999998E-2</v>
      </c>
      <c r="F117" s="6">
        <v>0.34</v>
      </c>
      <c r="G117" s="3" t="s">
        <v>14</v>
      </c>
      <c r="H117" s="2" t="s">
        <v>14</v>
      </c>
      <c r="I117" s="4" t="s">
        <v>14</v>
      </c>
      <c r="J117" s="3" t="s">
        <v>14</v>
      </c>
      <c r="K117" s="2" t="s">
        <v>14</v>
      </c>
    </row>
    <row r="118" spans="1:11" x14ac:dyDescent="0.3">
      <c r="A118" s="1" t="s">
        <v>767</v>
      </c>
      <c r="B118" s="1" t="s">
        <v>131</v>
      </c>
      <c r="C118" s="2">
        <v>90</v>
      </c>
      <c r="D118" s="4">
        <v>9.6999999999999993</v>
      </c>
      <c r="E118" s="5">
        <v>0.01</v>
      </c>
      <c r="F118" s="6">
        <v>0.16</v>
      </c>
      <c r="G118" s="3">
        <v>32.369999999999997</v>
      </c>
      <c r="H118" s="2">
        <v>67340</v>
      </c>
      <c r="I118" s="4">
        <v>4.5999999999999996</v>
      </c>
      <c r="J118" s="3">
        <v>29.81</v>
      </c>
      <c r="K118" s="2">
        <v>62010</v>
      </c>
    </row>
    <row r="119" spans="1:11" x14ac:dyDescent="0.3">
      <c r="A119" s="1" t="s">
        <v>767</v>
      </c>
      <c r="B119" s="1" t="s">
        <v>132</v>
      </c>
      <c r="C119" s="2">
        <v>220</v>
      </c>
      <c r="D119" s="4">
        <v>16.5</v>
      </c>
      <c r="E119" s="5">
        <v>2.4E-2</v>
      </c>
      <c r="F119" s="6">
        <v>0.5</v>
      </c>
      <c r="G119" s="3">
        <v>44.54</v>
      </c>
      <c r="H119" s="2">
        <v>92650</v>
      </c>
      <c r="I119" s="4">
        <v>5.4</v>
      </c>
      <c r="J119" s="3">
        <v>40.89</v>
      </c>
      <c r="K119" s="2">
        <v>85040</v>
      </c>
    </row>
    <row r="120" spans="1:11" x14ac:dyDescent="0.3">
      <c r="A120" s="1" t="s">
        <v>767</v>
      </c>
      <c r="B120" s="1" t="s">
        <v>133</v>
      </c>
      <c r="C120" s="2">
        <v>8530</v>
      </c>
      <c r="D120" s="4">
        <v>10.3</v>
      </c>
      <c r="E120" s="5">
        <v>0.91700000000000004</v>
      </c>
      <c r="F120" s="6">
        <v>1.17</v>
      </c>
      <c r="G120" s="3">
        <v>48.71</v>
      </c>
      <c r="H120" s="2">
        <v>101320</v>
      </c>
      <c r="I120" s="4">
        <v>4.3</v>
      </c>
      <c r="J120" s="3">
        <v>38.6</v>
      </c>
      <c r="K120" s="2">
        <v>80280</v>
      </c>
    </row>
    <row r="121" spans="1:11" x14ac:dyDescent="0.3">
      <c r="A121" s="1" t="s">
        <v>767</v>
      </c>
      <c r="B121" s="1" t="s">
        <v>134</v>
      </c>
      <c r="C121" s="2">
        <v>260</v>
      </c>
      <c r="D121" s="4">
        <v>11.6</v>
      </c>
      <c r="E121" s="5">
        <v>2.8000000000000001E-2</v>
      </c>
      <c r="F121" s="6">
        <v>0.55000000000000004</v>
      </c>
      <c r="G121" s="3">
        <v>42.05</v>
      </c>
      <c r="H121" s="2">
        <v>87460</v>
      </c>
      <c r="I121" s="4">
        <v>7.3</v>
      </c>
      <c r="J121" s="3">
        <v>36.71</v>
      </c>
      <c r="K121" s="2">
        <v>76360</v>
      </c>
    </row>
    <row r="122" spans="1:11" x14ac:dyDescent="0.3">
      <c r="A122" s="1" t="s">
        <v>767</v>
      </c>
      <c r="B122" s="1" t="s">
        <v>135</v>
      </c>
      <c r="C122" s="2">
        <v>1080</v>
      </c>
      <c r="D122" s="4">
        <v>9.8000000000000007</v>
      </c>
      <c r="E122" s="5">
        <v>0.11600000000000001</v>
      </c>
      <c r="F122" s="6">
        <v>0.99</v>
      </c>
      <c r="G122" s="3">
        <v>68.180000000000007</v>
      </c>
      <c r="H122" s="2">
        <v>141810</v>
      </c>
      <c r="I122" s="4">
        <v>6.3</v>
      </c>
      <c r="J122" s="3">
        <v>62.04</v>
      </c>
      <c r="K122" s="2">
        <v>129030</v>
      </c>
    </row>
    <row r="123" spans="1:11" x14ac:dyDescent="0.3">
      <c r="A123" s="1" t="s">
        <v>767</v>
      </c>
      <c r="B123" s="1" t="s">
        <v>136</v>
      </c>
      <c r="C123" s="2">
        <v>250</v>
      </c>
      <c r="D123" s="4">
        <v>23.6</v>
      </c>
      <c r="E123" s="5">
        <v>2.7E-2</v>
      </c>
      <c r="F123" s="6">
        <v>0.43</v>
      </c>
      <c r="G123" s="3">
        <v>48.9</v>
      </c>
      <c r="H123" s="2">
        <v>101710</v>
      </c>
      <c r="I123" s="4">
        <v>4.8</v>
      </c>
      <c r="J123" s="3">
        <v>47.48</v>
      </c>
      <c r="K123" s="2">
        <v>98760</v>
      </c>
    </row>
    <row r="124" spans="1:11" x14ac:dyDescent="0.3">
      <c r="A124" s="1" t="s">
        <v>767</v>
      </c>
      <c r="B124" s="1" t="s">
        <v>137</v>
      </c>
      <c r="C124" s="2">
        <v>8050</v>
      </c>
      <c r="D124" s="4">
        <v>6.4</v>
      </c>
      <c r="E124" s="5">
        <v>0.86599999999999999</v>
      </c>
      <c r="F124" s="6">
        <v>1.46</v>
      </c>
      <c r="G124" s="3">
        <v>42.64</v>
      </c>
      <c r="H124" s="2">
        <v>88700</v>
      </c>
      <c r="I124" s="4">
        <v>2</v>
      </c>
      <c r="J124" s="3">
        <v>38.47</v>
      </c>
      <c r="K124" s="2">
        <v>80010</v>
      </c>
    </row>
    <row r="125" spans="1:11" x14ac:dyDescent="0.3">
      <c r="A125" s="1" t="s">
        <v>767</v>
      </c>
      <c r="B125" s="1" t="s">
        <v>138</v>
      </c>
      <c r="C125" s="2">
        <v>340</v>
      </c>
      <c r="D125" s="4">
        <v>13.5</v>
      </c>
      <c r="E125" s="5">
        <v>3.5999999999999997E-2</v>
      </c>
      <c r="F125" s="6">
        <v>0.69</v>
      </c>
      <c r="G125" s="3">
        <v>50.06</v>
      </c>
      <c r="H125" s="2">
        <v>104120</v>
      </c>
      <c r="I125" s="4">
        <v>3.8</v>
      </c>
      <c r="J125" s="3">
        <v>50.5</v>
      </c>
      <c r="K125" s="2">
        <v>105030</v>
      </c>
    </row>
    <row r="126" spans="1:11" x14ac:dyDescent="0.3">
      <c r="A126" s="1" t="s">
        <v>767</v>
      </c>
      <c r="B126" s="1" t="s">
        <v>139</v>
      </c>
      <c r="C126" s="2">
        <v>4190</v>
      </c>
      <c r="D126" s="4">
        <v>7.7</v>
      </c>
      <c r="E126" s="5">
        <v>0.45</v>
      </c>
      <c r="F126" s="6">
        <v>0.78</v>
      </c>
      <c r="G126" s="3">
        <v>41.62</v>
      </c>
      <c r="H126" s="2">
        <v>86580</v>
      </c>
      <c r="I126" s="4">
        <v>2.8</v>
      </c>
      <c r="J126" s="3">
        <v>37.770000000000003</v>
      </c>
      <c r="K126" s="2">
        <v>78560</v>
      </c>
    </row>
    <row r="127" spans="1:11" x14ac:dyDescent="0.3">
      <c r="A127" s="1" t="s">
        <v>767</v>
      </c>
      <c r="B127" s="1" t="s">
        <v>140</v>
      </c>
      <c r="C127" s="2">
        <v>570</v>
      </c>
      <c r="D127" s="4">
        <v>23.5</v>
      </c>
      <c r="E127" s="5">
        <v>6.2E-2</v>
      </c>
      <c r="F127" s="6">
        <v>0.31</v>
      </c>
      <c r="G127" s="3">
        <v>38.96</v>
      </c>
      <c r="H127" s="2">
        <v>81040</v>
      </c>
      <c r="I127" s="4">
        <v>4.0999999999999996</v>
      </c>
      <c r="J127" s="3">
        <v>35.840000000000003</v>
      </c>
      <c r="K127" s="2">
        <v>74550</v>
      </c>
    </row>
    <row r="128" spans="1:11" x14ac:dyDescent="0.3">
      <c r="A128" s="1" t="s">
        <v>767</v>
      </c>
      <c r="B128" s="1" t="s">
        <v>141</v>
      </c>
      <c r="C128" s="2">
        <v>170</v>
      </c>
      <c r="D128" s="4">
        <v>21.8</v>
      </c>
      <c r="E128" s="5">
        <v>1.7999999999999999E-2</v>
      </c>
      <c r="F128" s="6">
        <v>0.4</v>
      </c>
      <c r="G128" s="3">
        <v>40.96</v>
      </c>
      <c r="H128" s="2">
        <v>85200</v>
      </c>
      <c r="I128" s="4">
        <v>3.6</v>
      </c>
      <c r="J128" s="3">
        <v>39.380000000000003</v>
      </c>
      <c r="K128" s="2">
        <v>81920</v>
      </c>
    </row>
    <row r="129" spans="1:11" x14ac:dyDescent="0.3">
      <c r="A129" s="1" t="s">
        <v>767</v>
      </c>
      <c r="B129" s="1" t="s">
        <v>142</v>
      </c>
      <c r="C129" s="2">
        <v>660</v>
      </c>
      <c r="D129" s="4">
        <v>2.2000000000000002</v>
      </c>
      <c r="E129" s="5">
        <v>7.0999999999999994E-2</v>
      </c>
      <c r="F129" s="6">
        <v>0.57999999999999996</v>
      </c>
      <c r="G129" s="3">
        <v>47.01</v>
      </c>
      <c r="H129" s="2">
        <v>97770</v>
      </c>
      <c r="I129" s="4">
        <v>2.7</v>
      </c>
      <c r="J129" s="3">
        <v>48.03</v>
      </c>
      <c r="K129" s="2">
        <v>99890</v>
      </c>
    </row>
    <row r="130" spans="1:11" x14ac:dyDescent="0.3">
      <c r="A130" s="1" t="s">
        <v>767</v>
      </c>
      <c r="B130" s="1" t="s">
        <v>143</v>
      </c>
      <c r="C130" s="2">
        <v>600</v>
      </c>
      <c r="D130" s="4">
        <v>14.6</v>
      </c>
      <c r="E130" s="5">
        <v>6.4000000000000001E-2</v>
      </c>
      <c r="F130" s="6">
        <v>0.47</v>
      </c>
      <c r="G130" s="3">
        <v>66.44</v>
      </c>
      <c r="H130" s="2">
        <v>138200</v>
      </c>
      <c r="I130" s="4">
        <v>3.9</v>
      </c>
      <c r="J130" s="3">
        <v>53.11</v>
      </c>
      <c r="K130" s="2">
        <v>110460</v>
      </c>
    </row>
    <row r="131" spans="1:11" x14ac:dyDescent="0.3">
      <c r="A131" s="1" t="s">
        <v>767</v>
      </c>
      <c r="B131" s="1" t="s">
        <v>144</v>
      </c>
      <c r="C131" s="2">
        <v>810</v>
      </c>
      <c r="D131" s="4">
        <v>18.600000000000001</v>
      </c>
      <c r="E131" s="5">
        <v>8.6999999999999994E-2</v>
      </c>
      <c r="F131" s="6">
        <v>1.0900000000000001</v>
      </c>
      <c r="G131" s="3">
        <v>29.63</v>
      </c>
      <c r="H131" s="2">
        <v>61640</v>
      </c>
      <c r="I131" s="4">
        <v>3.2</v>
      </c>
      <c r="J131" s="3">
        <v>28.65</v>
      </c>
      <c r="K131" s="2">
        <v>59600</v>
      </c>
    </row>
    <row r="132" spans="1:11" x14ac:dyDescent="0.3">
      <c r="A132" s="1" t="s">
        <v>767</v>
      </c>
      <c r="B132" s="1" t="s">
        <v>145</v>
      </c>
      <c r="C132" s="2">
        <v>10530</v>
      </c>
      <c r="D132" s="4">
        <v>6.3</v>
      </c>
      <c r="E132" s="5">
        <v>1.131</v>
      </c>
      <c r="F132" s="6">
        <v>1.49</v>
      </c>
      <c r="G132" s="3">
        <v>46.54</v>
      </c>
      <c r="H132" s="2">
        <v>96790</v>
      </c>
      <c r="I132" s="4">
        <v>2.8</v>
      </c>
      <c r="J132" s="3">
        <v>43.92</v>
      </c>
      <c r="K132" s="2">
        <v>91350</v>
      </c>
    </row>
    <row r="133" spans="1:11" x14ac:dyDescent="0.3">
      <c r="A133" s="1" t="s">
        <v>767</v>
      </c>
      <c r="B133" s="1" t="s">
        <v>146</v>
      </c>
      <c r="C133" s="2">
        <v>390</v>
      </c>
      <c r="D133" s="4">
        <v>8.1</v>
      </c>
      <c r="E133" s="5">
        <v>4.2000000000000003E-2</v>
      </c>
      <c r="F133" s="6">
        <v>0.47</v>
      </c>
      <c r="G133" s="3">
        <v>47.96</v>
      </c>
      <c r="H133" s="2">
        <v>99750</v>
      </c>
      <c r="I133" s="4">
        <v>2</v>
      </c>
      <c r="J133" s="3">
        <v>53.32</v>
      </c>
      <c r="K133" s="2">
        <v>110910</v>
      </c>
    </row>
    <row r="134" spans="1:11" x14ac:dyDescent="0.3">
      <c r="A134" s="1" t="s">
        <v>767</v>
      </c>
      <c r="B134" s="1" t="s">
        <v>147</v>
      </c>
      <c r="C134" s="2">
        <v>300</v>
      </c>
      <c r="D134" s="4">
        <v>20.8</v>
      </c>
      <c r="E134" s="5">
        <v>3.2000000000000001E-2</v>
      </c>
      <c r="F134" s="6">
        <v>1.65</v>
      </c>
      <c r="G134" s="3">
        <v>34.92</v>
      </c>
      <c r="H134" s="2">
        <v>72620</v>
      </c>
      <c r="I134" s="4">
        <v>7.8</v>
      </c>
      <c r="J134" s="3">
        <v>32.19</v>
      </c>
      <c r="K134" s="2">
        <v>66950</v>
      </c>
    </row>
    <row r="135" spans="1:11" x14ac:dyDescent="0.3">
      <c r="A135" s="1" t="s">
        <v>767</v>
      </c>
      <c r="B135" s="1" t="s">
        <v>148</v>
      </c>
      <c r="C135" s="2">
        <v>1300</v>
      </c>
      <c r="D135" s="4">
        <v>6.6</v>
      </c>
      <c r="E135" s="5">
        <v>0.14000000000000001</v>
      </c>
      <c r="F135" s="6">
        <v>0.56999999999999995</v>
      </c>
      <c r="G135" s="3">
        <v>39.43</v>
      </c>
      <c r="H135" s="2">
        <v>82020</v>
      </c>
      <c r="I135" s="4">
        <v>3.8</v>
      </c>
      <c r="J135" s="3">
        <v>36.4</v>
      </c>
      <c r="K135" s="2">
        <v>75710</v>
      </c>
    </row>
    <row r="136" spans="1:11" x14ac:dyDescent="0.3">
      <c r="A136" s="1" t="s">
        <v>767</v>
      </c>
      <c r="B136" s="1" t="s">
        <v>150</v>
      </c>
      <c r="C136" s="2">
        <v>140</v>
      </c>
      <c r="D136" s="4">
        <v>20.6</v>
      </c>
      <c r="E136" s="5">
        <v>1.4999999999999999E-2</v>
      </c>
      <c r="F136" s="6">
        <v>0.69</v>
      </c>
      <c r="G136" s="3">
        <v>31.35</v>
      </c>
      <c r="H136" s="2">
        <v>65200</v>
      </c>
      <c r="I136" s="4">
        <v>3.9</v>
      </c>
      <c r="J136" s="3">
        <v>32.72</v>
      </c>
      <c r="K136" s="2">
        <v>68060</v>
      </c>
    </row>
    <row r="137" spans="1:11" x14ac:dyDescent="0.3">
      <c r="A137" s="1" t="s">
        <v>767</v>
      </c>
      <c r="B137" s="1" t="s">
        <v>753</v>
      </c>
      <c r="C137" s="2">
        <v>90</v>
      </c>
      <c r="D137" s="4">
        <v>8.9</v>
      </c>
      <c r="E137" s="5">
        <v>0.01</v>
      </c>
      <c r="F137" s="6">
        <v>0.22</v>
      </c>
      <c r="G137" s="3">
        <v>58.56</v>
      </c>
      <c r="H137" s="2">
        <v>121800</v>
      </c>
      <c r="I137" s="4">
        <v>3.2</v>
      </c>
      <c r="J137" s="3">
        <v>58.9</v>
      </c>
      <c r="K137" s="2">
        <v>122500</v>
      </c>
    </row>
    <row r="138" spans="1:11" x14ac:dyDescent="0.3">
      <c r="A138" s="1" t="s">
        <v>767</v>
      </c>
      <c r="B138" s="1" t="s">
        <v>151</v>
      </c>
      <c r="C138" s="2">
        <v>1890</v>
      </c>
      <c r="D138" s="4">
        <v>5.5</v>
      </c>
      <c r="E138" s="5">
        <v>0.20300000000000001</v>
      </c>
      <c r="F138" s="6">
        <v>0.82</v>
      </c>
      <c r="G138" s="3">
        <v>40.82</v>
      </c>
      <c r="H138" s="2">
        <v>84910</v>
      </c>
      <c r="I138" s="4">
        <v>2.5</v>
      </c>
      <c r="J138" s="3">
        <v>40.35</v>
      </c>
      <c r="K138" s="2">
        <v>83920</v>
      </c>
    </row>
    <row r="139" spans="1:11" x14ac:dyDescent="0.3">
      <c r="A139" s="1" t="s">
        <v>767</v>
      </c>
      <c r="B139" s="1" t="s">
        <v>152</v>
      </c>
      <c r="C139" s="2">
        <v>260</v>
      </c>
      <c r="D139" s="4">
        <v>21.1</v>
      </c>
      <c r="E139" s="5">
        <v>2.8000000000000001E-2</v>
      </c>
      <c r="F139" s="6">
        <v>0.19</v>
      </c>
      <c r="G139" s="3">
        <v>26.79</v>
      </c>
      <c r="H139" s="2">
        <v>55720</v>
      </c>
      <c r="I139" s="4">
        <v>6.8</v>
      </c>
      <c r="J139" s="3">
        <v>26.04</v>
      </c>
      <c r="K139" s="2">
        <v>54160</v>
      </c>
    </row>
    <row r="140" spans="1:11" x14ac:dyDescent="0.3">
      <c r="A140" s="1" t="s">
        <v>767</v>
      </c>
      <c r="B140" s="1" t="s">
        <v>153</v>
      </c>
      <c r="C140" s="2">
        <v>2250</v>
      </c>
      <c r="D140" s="4">
        <v>14.8</v>
      </c>
      <c r="E140" s="5">
        <v>0.24199999999999999</v>
      </c>
      <c r="F140" s="6">
        <v>0.46</v>
      </c>
      <c r="G140" s="3">
        <v>24.47</v>
      </c>
      <c r="H140" s="2">
        <v>50900</v>
      </c>
      <c r="I140" s="4">
        <v>1.8</v>
      </c>
      <c r="J140" s="3">
        <v>23.22</v>
      </c>
      <c r="K140" s="2">
        <v>48290</v>
      </c>
    </row>
    <row r="141" spans="1:11" x14ac:dyDescent="0.3">
      <c r="A141" s="1" t="s">
        <v>767</v>
      </c>
      <c r="B141" s="1" t="s">
        <v>154</v>
      </c>
      <c r="C141" s="2">
        <v>4640</v>
      </c>
      <c r="D141" s="4">
        <v>11.7</v>
      </c>
      <c r="E141" s="5">
        <v>0.499</v>
      </c>
      <c r="F141" s="6">
        <v>1.1000000000000001</v>
      </c>
      <c r="G141" s="3">
        <v>29.6</v>
      </c>
      <c r="H141" s="2">
        <v>61580</v>
      </c>
      <c r="I141" s="4">
        <v>7.4</v>
      </c>
      <c r="J141" s="3">
        <v>24.55</v>
      </c>
      <c r="K141" s="2">
        <v>51070</v>
      </c>
    </row>
    <row r="142" spans="1:11" x14ac:dyDescent="0.3">
      <c r="A142" s="1" t="s">
        <v>767</v>
      </c>
      <c r="B142" s="1" t="s">
        <v>155</v>
      </c>
      <c r="C142" s="2">
        <v>40</v>
      </c>
      <c r="D142" s="4">
        <v>34.9</v>
      </c>
      <c r="E142" s="5">
        <v>4.0000000000000001E-3</v>
      </c>
      <c r="F142" s="6">
        <v>0.04</v>
      </c>
      <c r="G142" s="3">
        <v>33.44</v>
      </c>
      <c r="H142" s="2">
        <v>69550</v>
      </c>
      <c r="I142" s="4">
        <v>13.8</v>
      </c>
      <c r="J142" s="3">
        <v>30.92</v>
      </c>
      <c r="K142" s="2">
        <v>64320</v>
      </c>
    </row>
    <row r="143" spans="1:11" x14ac:dyDescent="0.3">
      <c r="A143" s="1" t="s">
        <v>767</v>
      </c>
      <c r="B143" s="1" t="s">
        <v>763</v>
      </c>
      <c r="C143" s="2">
        <v>110</v>
      </c>
      <c r="D143" s="4">
        <v>28.3</v>
      </c>
      <c r="E143" s="5">
        <v>1.0999999999999999E-2</v>
      </c>
      <c r="F143" s="6">
        <v>0.24</v>
      </c>
      <c r="G143" s="3">
        <v>53.26</v>
      </c>
      <c r="H143" s="2">
        <v>110790</v>
      </c>
      <c r="I143" s="4">
        <v>3</v>
      </c>
      <c r="J143" s="3">
        <v>56.24</v>
      </c>
      <c r="K143" s="2">
        <v>116990</v>
      </c>
    </row>
    <row r="144" spans="1:11" x14ac:dyDescent="0.3">
      <c r="A144" s="1" t="s">
        <v>767</v>
      </c>
      <c r="B144" s="1" t="s">
        <v>156</v>
      </c>
      <c r="C144" s="2">
        <v>3550</v>
      </c>
      <c r="D144" s="4">
        <v>12.9</v>
      </c>
      <c r="E144" s="5">
        <v>0.38100000000000001</v>
      </c>
      <c r="F144" s="6">
        <v>1.73</v>
      </c>
      <c r="G144" s="3">
        <v>27.72</v>
      </c>
      <c r="H144" s="2">
        <v>57650</v>
      </c>
      <c r="I144" s="4">
        <v>2.1</v>
      </c>
      <c r="J144" s="3">
        <v>26.19</v>
      </c>
      <c r="K144" s="2">
        <v>54470</v>
      </c>
    </row>
    <row r="145" spans="1:11" x14ac:dyDescent="0.3">
      <c r="A145" s="1" t="s">
        <v>767</v>
      </c>
      <c r="B145" s="1" t="s">
        <v>157</v>
      </c>
      <c r="C145" s="2">
        <v>2050</v>
      </c>
      <c r="D145" s="4">
        <v>17</v>
      </c>
      <c r="E145" s="5">
        <v>0.221</v>
      </c>
      <c r="F145" s="6">
        <v>0.96</v>
      </c>
      <c r="G145" s="3">
        <v>26.96</v>
      </c>
      <c r="H145" s="2">
        <v>56090</v>
      </c>
      <c r="I145" s="4">
        <v>2.8</v>
      </c>
      <c r="J145" s="3">
        <v>25.15</v>
      </c>
      <c r="K145" s="2">
        <v>52320</v>
      </c>
    </row>
    <row r="146" spans="1:11" x14ac:dyDescent="0.3">
      <c r="A146" s="1" t="s">
        <v>767</v>
      </c>
      <c r="B146" s="1" t="s">
        <v>158</v>
      </c>
      <c r="C146" s="2">
        <v>510</v>
      </c>
      <c r="D146" s="4">
        <v>0.3</v>
      </c>
      <c r="E146" s="5">
        <v>5.5E-2</v>
      </c>
      <c r="F146" s="6">
        <v>0.52</v>
      </c>
      <c r="G146" s="3">
        <v>32.75</v>
      </c>
      <c r="H146" s="2">
        <v>68110</v>
      </c>
      <c r="I146" s="4">
        <v>1.8</v>
      </c>
      <c r="J146" s="3">
        <v>32.65</v>
      </c>
      <c r="K146" s="2">
        <v>67910</v>
      </c>
    </row>
    <row r="147" spans="1:11" x14ac:dyDescent="0.3">
      <c r="A147" s="1" t="s">
        <v>767</v>
      </c>
      <c r="B147" s="1" t="s">
        <v>160</v>
      </c>
      <c r="C147" s="2">
        <v>5460</v>
      </c>
      <c r="D147" s="4">
        <v>10.7</v>
      </c>
      <c r="E147" s="5">
        <v>0.58599999999999997</v>
      </c>
      <c r="F147" s="6">
        <v>1.25</v>
      </c>
      <c r="G147" s="3">
        <v>27.56</v>
      </c>
      <c r="H147" s="2">
        <v>57320</v>
      </c>
      <c r="I147" s="4">
        <v>2.4</v>
      </c>
      <c r="J147" s="3">
        <v>26.05</v>
      </c>
      <c r="K147" s="2">
        <v>54170</v>
      </c>
    </row>
    <row r="148" spans="1:11" x14ac:dyDescent="0.3">
      <c r="A148" s="1" t="s">
        <v>767</v>
      </c>
      <c r="B148" s="1" t="s">
        <v>161</v>
      </c>
      <c r="C148" s="2">
        <v>19270</v>
      </c>
      <c r="D148" s="4">
        <v>3.6</v>
      </c>
      <c r="E148" s="5">
        <v>2.0710000000000002</v>
      </c>
      <c r="F148" s="6">
        <v>1.0900000000000001</v>
      </c>
      <c r="G148" s="3">
        <v>34.71</v>
      </c>
      <c r="H148" s="2">
        <v>72200</v>
      </c>
      <c r="I148" s="4">
        <v>3.3</v>
      </c>
      <c r="J148" s="3">
        <v>32.409999999999997</v>
      </c>
      <c r="K148" s="2">
        <v>67410</v>
      </c>
    </row>
    <row r="149" spans="1:11" x14ac:dyDescent="0.3">
      <c r="A149" s="1" t="s">
        <v>767</v>
      </c>
      <c r="B149" s="1" t="s">
        <v>162</v>
      </c>
      <c r="C149" s="2">
        <v>3340</v>
      </c>
      <c r="D149" s="4">
        <v>6.1</v>
      </c>
      <c r="E149" s="5">
        <v>0.35899999999999999</v>
      </c>
      <c r="F149" s="6">
        <v>1.19</v>
      </c>
      <c r="G149" s="3">
        <v>33.130000000000003</v>
      </c>
      <c r="H149" s="2">
        <v>68910</v>
      </c>
      <c r="I149" s="4">
        <v>2.4</v>
      </c>
      <c r="J149" s="3">
        <v>33.68</v>
      </c>
      <c r="K149" s="2">
        <v>70050</v>
      </c>
    </row>
    <row r="150" spans="1:11" x14ac:dyDescent="0.3">
      <c r="A150" s="1" t="s">
        <v>767</v>
      </c>
      <c r="B150" s="1" t="s">
        <v>163</v>
      </c>
      <c r="C150" s="2">
        <v>5200</v>
      </c>
      <c r="D150" s="4">
        <v>9.6999999999999993</v>
      </c>
      <c r="E150" s="5">
        <v>0.55900000000000005</v>
      </c>
      <c r="F150" s="6">
        <v>0.77</v>
      </c>
      <c r="G150" s="3">
        <v>19.72</v>
      </c>
      <c r="H150" s="2">
        <v>41010</v>
      </c>
      <c r="I150" s="4">
        <v>2.9</v>
      </c>
      <c r="J150" s="3">
        <v>17.5</v>
      </c>
      <c r="K150" s="2">
        <v>36390</v>
      </c>
    </row>
    <row r="151" spans="1:11" x14ac:dyDescent="0.3">
      <c r="A151" s="1" t="s">
        <v>767</v>
      </c>
      <c r="B151" s="1" t="s">
        <v>164</v>
      </c>
      <c r="C151" s="2">
        <v>14130</v>
      </c>
      <c r="D151" s="4">
        <v>5.2</v>
      </c>
      <c r="E151" s="5">
        <v>1.5189999999999999</v>
      </c>
      <c r="F151" s="6">
        <v>0.9</v>
      </c>
      <c r="G151" s="3">
        <v>25.46</v>
      </c>
      <c r="H151" s="2">
        <v>52960</v>
      </c>
      <c r="I151" s="4">
        <v>1.7</v>
      </c>
      <c r="J151" s="3">
        <v>24.29</v>
      </c>
      <c r="K151" s="2">
        <v>50530</v>
      </c>
    </row>
    <row r="152" spans="1:11" x14ac:dyDescent="0.3">
      <c r="A152" s="1" t="s">
        <v>767</v>
      </c>
      <c r="B152" s="1" t="s">
        <v>165</v>
      </c>
      <c r="C152" s="2">
        <v>1010</v>
      </c>
      <c r="D152" s="4">
        <v>10.9</v>
      </c>
      <c r="E152" s="5">
        <v>0.108</v>
      </c>
      <c r="F152" s="6">
        <v>0.56999999999999995</v>
      </c>
      <c r="G152" s="3">
        <v>28.51</v>
      </c>
      <c r="H152" s="2">
        <v>59300</v>
      </c>
      <c r="I152" s="4">
        <v>3.3</v>
      </c>
      <c r="J152" s="3">
        <v>26.59</v>
      </c>
      <c r="K152" s="2">
        <v>55300</v>
      </c>
    </row>
    <row r="153" spans="1:11" x14ac:dyDescent="0.3">
      <c r="A153" s="1" t="s">
        <v>767</v>
      </c>
      <c r="B153" s="1" t="s">
        <v>166</v>
      </c>
      <c r="C153" s="2">
        <v>22330</v>
      </c>
      <c r="D153" s="4">
        <v>5.8</v>
      </c>
      <c r="E153" s="5">
        <v>2.4</v>
      </c>
      <c r="F153" s="6">
        <v>1.1200000000000001</v>
      </c>
      <c r="G153" s="3">
        <v>29.01</v>
      </c>
      <c r="H153" s="2">
        <v>60330</v>
      </c>
      <c r="I153" s="4">
        <v>3</v>
      </c>
      <c r="J153" s="3">
        <v>26.51</v>
      </c>
      <c r="K153" s="2">
        <v>55150</v>
      </c>
    </row>
    <row r="154" spans="1:11" x14ac:dyDescent="0.3">
      <c r="A154" s="1" t="s">
        <v>767</v>
      </c>
      <c r="B154" s="1" t="s">
        <v>167</v>
      </c>
      <c r="C154" s="2">
        <v>11110</v>
      </c>
      <c r="D154" s="4">
        <v>5.7</v>
      </c>
      <c r="E154" s="5">
        <v>1.194</v>
      </c>
      <c r="F154" s="6">
        <v>1.01</v>
      </c>
      <c r="G154" s="3">
        <v>31.03</v>
      </c>
      <c r="H154" s="2">
        <v>64530</v>
      </c>
      <c r="I154" s="4">
        <v>1.2</v>
      </c>
      <c r="J154" s="3">
        <v>30.81</v>
      </c>
      <c r="K154" s="2">
        <v>64080</v>
      </c>
    </row>
    <row r="155" spans="1:11" x14ac:dyDescent="0.3">
      <c r="A155" s="1" t="s">
        <v>767</v>
      </c>
      <c r="B155" s="1" t="s">
        <v>168</v>
      </c>
      <c r="C155" s="2">
        <v>7990</v>
      </c>
      <c r="D155" s="4">
        <v>5.6</v>
      </c>
      <c r="E155" s="5">
        <v>0.85899999999999999</v>
      </c>
      <c r="F155" s="6">
        <v>1.0900000000000001</v>
      </c>
      <c r="G155" s="3">
        <v>31.07</v>
      </c>
      <c r="H155" s="2">
        <v>64630</v>
      </c>
      <c r="I155" s="4">
        <v>3.1</v>
      </c>
      <c r="J155" s="3">
        <v>29.19</v>
      </c>
      <c r="K155" s="2">
        <v>60710</v>
      </c>
    </row>
    <row r="156" spans="1:11" x14ac:dyDescent="0.3">
      <c r="A156" s="1" t="s">
        <v>767</v>
      </c>
      <c r="B156" s="1" t="s">
        <v>169</v>
      </c>
      <c r="C156" s="2">
        <v>4840</v>
      </c>
      <c r="D156" s="4">
        <v>3.2</v>
      </c>
      <c r="E156" s="5">
        <v>0.52</v>
      </c>
      <c r="F156" s="6">
        <v>1.27</v>
      </c>
      <c r="G156" s="3">
        <v>33.17</v>
      </c>
      <c r="H156" s="2">
        <v>68990</v>
      </c>
      <c r="I156" s="4">
        <v>1.6</v>
      </c>
      <c r="J156" s="3">
        <v>33.43</v>
      </c>
      <c r="K156" s="2">
        <v>69520</v>
      </c>
    </row>
    <row r="157" spans="1:11" x14ac:dyDescent="0.3">
      <c r="A157" s="1" t="s">
        <v>767</v>
      </c>
      <c r="B157" s="1" t="s">
        <v>170</v>
      </c>
      <c r="C157" s="2">
        <v>3580</v>
      </c>
      <c r="D157" s="4">
        <v>11</v>
      </c>
      <c r="E157" s="5">
        <v>0.38500000000000001</v>
      </c>
      <c r="F157" s="6">
        <v>0.95</v>
      </c>
      <c r="G157" s="3">
        <v>28.07</v>
      </c>
      <c r="H157" s="2">
        <v>58380</v>
      </c>
      <c r="I157" s="4">
        <v>3.9</v>
      </c>
      <c r="J157" s="3">
        <v>26.11</v>
      </c>
      <c r="K157" s="2">
        <v>54300</v>
      </c>
    </row>
    <row r="158" spans="1:11" x14ac:dyDescent="0.3">
      <c r="A158" s="1" t="s">
        <v>767</v>
      </c>
      <c r="B158" s="1" t="s">
        <v>171</v>
      </c>
      <c r="C158" s="2">
        <v>3740</v>
      </c>
      <c r="D158" s="4">
        <v>1.3</v>
      </c>
      <c r="E158" s="5">
        <v>0.40200000000000002</v>
      </c>
      <c r="F158" s="6">
        <v>0.65</v>
      </c>
      <c r="G158" s="3">
        <v>35.840000000000003</v>
      </c>
      <c r="H158" s="2">
        <v>74550</v>
      </c>
      <c r="I158" s="4">
        <v>1.2</v>
      </c>
      <c r="J158" s="3">
        <v>35.590000000000003</v>
      </c>
      <c r="K158" s="2">
        <v>74030</v>
      </c>
    </row>
    <row r="159" spans="1:11" x14ac:dyDescent="0.3">
      <c r="A159" s="1" t="s">
        <v>767</v>
      </c>
      <c r="B159" s="1" t="s">
        <v>172</v>
      </c>
      <c r="C159" s="2">
        <v>37760</v>
      </c>
      <c r="D159" s="4">
        <v>3.3</v>
      </c>
      <c r="E159" s="5">
        <v>4.0590000000000002</v>
      </c>
      <c r="F159" s="6">
        <v>1.51</v>
      </c>
      <c r="G159" s="3">
        <v>17.600000000000001</v>
      </c>
      <c r="H159" s="2">
        <v>36600</v>
      </c>
      <c r="I159" s="4">
        <v>1.1000000000000001</v>
      </c>
      <c r="J159" s="3">
        <v>16.829999999999998</v>
      </c>
      <c r="K159" s="2">
        <v>35010</v>
      </c>
    </row>
    <row r="160" spans="1:11" x14ac:dyDescent="0.3">
      <c r="A160" s="1" t="s">
        <v>767</v>
      </c>
      <c r="B160" s="1" t="s">
        <v>173</v>
      </c>
      <c r="C160" s="2">
        <v>4410</v>
      </c>
      <c r="D160" s="4">
        <v>9.1999999999999993</v>
      </c>
      <c r="E160" s="5">
        <v>0.47499999999999998</v>
      </c>
      <c r="F160" s="6">
        <v>1.24</v>
      </c>
      <c r="G160" s="3">
        <v>22.68</v>
      </c>
      <c r="H160" s="2">
        <v>47180</v>
      </c>
      <c r="I160" s="4">
        <v>3.2</v>
      </c>
      <c r="J160" s="3">
        <v>20.46</v>
      </c>
      <c r="K160" s="2">
        <v>42560</v>
      </c>
    </row>
    <row r="161" spans="1:11" x14ac:dyDescent="0.3">
      <c r="A161" s="1" t="s">
        <v>767</v>
      </c>
      <c r="B161" s="1" t="s">
        <v>174</v>
      </c>
      <c r="C161" s="2">
        <v>13420</v>
      </c>
      <c r="D161" s="4">
        <v>3.3</v>
      </c>
      <c r="E161" s="5">
        <v>1.4419999999999999</v>
      </c>
      <c r="F161" s="6">
        <v>2.0299999999999998</v>
      </c>
      <c r="G161" s="3">
        <v>26.43</v>
      </c>
      <c r="H161" s="2">
        <v>54970</v>
      </c>
      <c r="I161" s="4">
        <v>2.2999999999999998</v>
      </c>
      <c r="J161" s="3">
        <v>24.21</v>
      </c>
      <c r="K161" s="2">
        <v>50360</v>
      </c>
    </row>
    <row r="162" spans="1:11" x14ac:dyDescent="0.3">
      <c r="A162" s="1" t="s">
        <v>767</v>
      </c>
      <c r="B162" s="1" t="s">
        <v>175</v>
      </c>
      <c r="C162" s="2">
        <v>6030</v>
      </c>
      <c r="D162" s="4">
        <v>8.5</v>
      </c>
      <c r="E162" s="5">
        <v>0.64900000000000002</v>
      </c>
      <c r="F162" s="6">
        <v>1.86</v>
      </c>
      <c r="G162" s="3">
        <v>27.23</v>
      </c>
      <c r="H162" s="2">
        <v>56630</v>
      </c>
      <c r="I162" s="4">
        <v>4.5999999999999996</v>
      </c>
      <c r="J162" s="3">
        <v>22.28</v>
      </c>
      <c r="K162" s="2">
        <v>46340</v>
      </c>
    </row>
    <row r="163" spans="1:11" x14ac:dyDescent="0.3">
      <c r="A163" s="1" t="s">
        <v>767</v>
      </c>
      <c r="B163" s="1" t="s">
        <v>176</v>
      </c>
      <c r="C163" s="2">
        <v>2970</v>
      </c>
      <c r="D163" s="4">
        <v>8.4</v>
      </c>
      <c r="E163" s="5">
        <v>0.31900000000000001</v>
      </c>
      <c r="F163" s="6">
        <v>2.12</v>
      </c>
      <c r="G163" s="3">
        <v>22.09</v>
      </c>
      <c r="H163" s="2">
        <v>45950</v>
      </c>
      <c r="I163" s="4">
        <v>5.9</v>
      </c>
      <c r="J163" s="3">
        <v>20.61</v>
      </c>
      <c r="K163" s="2">
        <v>42860</v>
      </c>
    </row>
    <row r="164" spans="1:11" x14ac:dyDescent="0.3">
      <c r="A164" s="1" t="s">
        <v>767</v>
      </c>
      <c r="B164" s="1" t="s">
        <v>177</v>
      </c>
      <c r="C164" s="2">
        <v>770</v>
      </c>
      <c r="D164" s="4">
        <v>25</v>
      </c>
      <c r="E164" s="5">
        <v>8.3000000000000004E-2</v>
      </c>
      <c r="F164" s="6">
        <v>1.43</v>
      </c>
      <c r="G164" s="3">
        <v>16.11</v>
      </c>
      <c r="H164" s="2">
        <v>33500</v>
      </c>
      <c r="I164" s="4">
        <v>9.9</v>
      </c>
      <c r="J164" s="3">
        <v>11.89</v>
      </c>
      <c r="K164" s="2">
        <v>24740</v>
      </c>
    </row>
    <row r="165" spans="1:11" x14ac:dyDescent="0.3">
      <c r="A165" s="1" t="s">
        <v>767</v>
      </c>
      <c r="B165" s="1" t="s">
        <v>178</v>
      </c>
      <c r="C165" s="2">
        <v>77010</v>
      </c>
      <c r="D165" s="4">
        <v>2.5</v>
      </c>
      <c r="E165" s="5">
        <v>8.2780000000000005</v>
      </c>
      <c r="F165" s="6">
        <v>1.88</v>
      </c>
      <c r="G165" s="3">
        <v>81.98</v>
      </c>
      <c r="H165" s="2">
        <v>170530</v>
      </c>
      <c r="I165" s="4">
        <v>2.2999999999999998</v>
      </c>
      <c r="J165" s="3">
        <v>71.95</v>
      </c>
      <c r="K165" s="2">
        <v>149650</v>
      </c>
    </row>
    <row r="166" spans="1:11" x14ac:dyDescent="0.3">
      <c r="A166" s="1" t="s">
        <v>767</v>
      </c>
      <c r="B166" s="1" t="s">
        <v>179</v>
      </c>
      <c r="C166" s="2">
        <v>540</v>
      </c>
      <c r="D166" s="4">
        <v>1.5</v>
      </c>
      <c r="E166" s="5">
        <v>5.8000000000000003E-2</v>
      </c>
      <c r="F166" s="6">
        <v>0.55000000000000004</v>
      </c>
      <c r="G166" s="3">
        <v>32.520000000000003</v>
      </c>
      <c r="H166" s="2">
        <v>67640</v>
      </c>
      <c r="I166" s="4">
        <v>1.9</v>
      </c>
      <c r="J166" s="3">
        <v>23.3</v>
      </c>
      <c r="K166" s="2">
        <v>48460</v>
      </c>
    </row>
    <row r="167" spans="1:11" x14ac:dyDescent="0.3">
      <c r="A167" s="1" t="s">
        <v>767</v>
      </c>
      <c r="B167" s="1" t="s">
        <v>742</v>
      </c>
      <c r="C167" s="2">
        <v>1280</v>
      </c>
      <c r="D167" s="4">
        <v>0.2</v>
      </c>
      <c r="E167" s="5">
        <v>0.13700000000000001</v>
      </c>
      <c r="F167" s="6">
        <v>1.35</v>
      </c>
      <c r="G167" s="3">
        <v>47.58</v>
      </c>
      <c r="H167" s="2">
        <v>98960</v>
      </c>
      <c r="I167" s="4">
        <v>1.6</v>
      </c>
      <c r="J167" s="3">
        <v>45.47</v>
      </c>
      <c r="K167" s="2">
        <v>94580</v>
      </c>
    </row>
    <row r="168" spans="1:11" x14ac:dyDescent="0.3">
      <c r="A168" s="1" t="s">
        <v>767</v>
      </c>
      <c r="B168" s="1" t="s">
        <v>180</v>
      </c>
      <c r="C168" s="2">
        <v>290</v>
      </c>
      <c r="D168" s="4">
        <v>14.4</v>
      </c>
      <c r="E168" s="5">
        <v>3.1E-2</v>
      </c>
      <c r="F168" s="6">
        <v>0.73</v>
      </c>
      <c r="G168" s="3">
        <v>41.82</v>
      </c>
      <c r="H168" s="2">
        <v>86980</v>
      </c>
      <c r="I168" s="4">
        <v>6.2</v>
      </c>
      <c r="J168" s="3">
        <v>41.48</v>
      </c>
      <c r="K168" s="2">
        <v>86280</v>
      </c>
    </row>
    <row r="169" spans="1:11" x14ac:dyDescent="0.3">
      <c r="A169" s="1" t="s">
        <v>767</v>
      </c>
      <c r="B169" s="1" t="s">
        <v>181</v>
      </c>
      <c r="C169" s="2">
        <v>1620</v>
      </c>
      <c r="D169" s="4">
        <v>2.2999999999999998</v>
      </c>
      <c r="E169" s="5">
        <v>0.17399999999999999</v>
      </c>
      <c r="F169" s="6">
        <v>0.87</v>
      </c>
      <c r="G169" s="3">
        <v>75.849999999999994</v>
      </c>
      <c r="H169" s="2">
        <v>157770</v>
      </c>
      <c r="I169" s="4">
        <v>1.4</v>
      </c>
      <c r="J169" s="3">
        <v>80.64</v>
      </c>
      <c r="K169" s="2">
        <v>167730</v>
      </c>
    </row>
    <row r="170" spans="1:11" x14ac:dyDescent="0.3">
      <c r="A170" s="1" t="s">
        <v>767</v>
      </c>
      <c r="B170" s="1" t="s">
        <v>182</v>
      </c>
      <c r="C170" s="2">
        <v>24810</v>
      </c>
      <c r="D170" s="4">
        <v>6.2</v>
      </c>
      <c r="E170" s="5">
        <v>2.6659999999999999</v>
      </c>
      <c r="F170" s="6">
        <v>1.31</v>
      </c>
      <c r="G170" s="3">
        <v>29.38</v>
      </c>
      <c r="H170" s="2">
        <v>61110</v>
      </c>
      <c r="I170" s="4">
        <v>1.7</v>
      </c>
      <c r="J170" s="3">
        <v>27.18</v>
      </c>
      <c r="K170" s="2">
        <v>56540</v>
      </c>
    </row>
    <row r="171" spans="1:11" x14ac:dyDescent="0.3">
      <c r="A171" s="1" t="s">
        <v>767</v>
      </c>
      <c r="B171" s="1" t="s">
        <v>183</v>
      </c>
      <c r="C171" s="2">
        <v>1130</v>
      </c>
      <c r="D171" s="4">
        <v>10.8</v>
      </c>
      <c r="E171" s="5">
        <v>0.121</v>
      </c>
      <c r="F171" s="6">
        <v>1.1399999999999999</v>
      </c>
      <c r="G171" s="3">
        <v>40.01</v>
      </c>
      <c r="H171" s="2">
        <v>83220</v>
      </c>
      <c r="I171" s="4">
        <v>5.0999999999999996</v>
      </c>
      <c r="J171" s="3">
        <v>41.34</v>
      </c>
      <c r="K171" s="2">
        <v>85990</v>
      </c>
    </row>
    <row r="172" spans="1:11" x14ac:dyDescent="0.3">
      <c r="A172" s="1" t="s">
        <v>767</v>
      </c>
      <c r="B172" s="1" t="s">
        <v>184</v>
      </c>
      <c r="C172" s="2">
        <v>4090</v>
      </c>
      <c r="D172" s="4">
        <v>23.9</v>
      </c>
      <c r="E172" s="5">
        <v>0.44</v>
      </c>
      <c r="F172" s="6">
        <v>1.18</v>
      </c>
      <c r="G172" s="3">
        <v>26.14</v>
      </c>
      <c r="H172" s="2">
        <v>54370</v>
      </c>
      <c r="I172" s="4">
        <v>4.3</v>
      </c>
      <c r="J172" s="3">
        <v>26.88</v>
      </c>
      <c r="K172" s="2">
        <v>55910</v>
      </c>
    </row>
    <row r="173" spans="1:11" x14ac:dyDescent="0.3">
      <c r="A173" s="1" t="s">
        <v>767</v>
      </c>
      <c r="B173" s="1" t="s">
        <v>185</v>
      </c>
      <c r="C173" s="2">
        <v>2260</v>
      </c>
      <c r="D173" s="4">
        <v>5.9</v>
      </c>
      <c r="E173" s="5">
        <v>0.24299999999999999</v>
      </c>
      <c r="F173" s="6">
        <v>0.78</v>
      </c>
      <c r="G173" s="3">
        <v>31.02</v>
      </c>
      <c r="H173" s="2">
        <v>64530</v>
      </c>
      <c r="I173" s="4">
        <v>4.8</v>
      </c>
      <c r="J173" s="3">
        <v>28.12</v>
      </c>
      <c r="K173" s="2">
        <v>58490</v>
      </c>
    </row>
    <row r="174" spans="1:11" x14ac:dyDescent="0.3">
      <c r="A174" s="1" t="s">
        <v>767</v>
      </c>
      <c r="B174" s="1" t="s">
        <v>186</v>
      </c>
      <c r="C174" s="2">
        <v>7030</v>
      </c>
      <c r="D174" s="4">
        <v>4.8</v>
      </c>
      <c r="E174" s="5">
        <v>0.755</v>
      </c>
      <c r="F174" s="6">
        <v>1.28</v>
      </c>
      <c r="G174" s="3" t="s">
        <v>14</v>
      </c>
      <c r="H174" s="2">
        <v>110210</v>
      </c>
      <c r="I174" s="4">
        <v>4.7</v>
      </c>
      <c r="J174" s="3" t="s">
        <v>14</v>
      </c>
      <c r="K174" s="2">
        <v>86580</v>
      </c>
    </row>
    <row r="175" spans="1:11" x14ac:dyDescent="0.3">
      <c r="A175" s="1" t="s">
        <v>767</v>
      </c>
      <c r="B175" s="1" t="s">
        <v>187</v>
      </c>
      <c r="C175" s="2">
        <v>2890</v>
      </c>
      <c r="D175" s="4">
        <v>3.7</v>
      </c>
      <c r="E175" s="5">
        <v>0.311</v>
      </c>
      <c r="F175" s="6">
        <v>1.38</v>
      </c>
      <c r="G175" s="3" t="s">
        <v>14</v>
      </c>
      <c r="H175" s="2">
        <v>105490</v>
      </c>
      <c r="I175" s="4">
        <v>2.6</v>
      </c>
      <c r="J175" s="3" t="s">
        <v>14</v>
      </c>
      <c r="K175" s="2">
        <v>93450</v>
      </c>
    </row>
    <row r="176" spans="1:11" x14ac:dyDescent="0.3">
      <c r="A176" s="1" t="s">
        <v>767</v>
      </c>
      <c r="B176" s="1" t="s">
        <v>188</v>
      </c>
      <c r="C176" s="2">
        <v>4180</v>
      </c>
      <c r="D176" s="4">
        <v>4.5999999999999996</v>
      </c>
      <c r="E176" s="5">
        <v>0.45</v>
      </c>
      <c r="F176" s="6">
        <v>1.26</v>
      </c>
      <c r="G176" s="3" t="s">
        <v>14</v>
      </c>
      <c r="H176" s="2">
        <v>105300</v>
      </c>
      <c r="I176" s="4">
        <v>3.6</v>
      </c>
      <c r="J176" s="3" t="s">
        <v>14</v>
      </c>
      <c r="K176" s="2">
        <v>88220</v>
      </c>
    </row>
    <row r="177" spans="1:11" x14ac:dyDescent="0.3">
      <c r="A177" s="1" t="s">
        <v>767</v>
      </c>
      <c r="B177" s="1" t="s">
        <v>190</v>
      </c>
      <c r="C177" s="2">
        <v>2260</v>
      </c>
      <c r="D177" s="4">
        <v>9.6</v>
      </c>
      <c r="E177" s="5">
        <v>0.24299999999999999</v>
      </c>
      <c r="F177" s="6">
        <v>0.92</v>
      </c>
      <c r="G177" s="3" t="s">
        <v>14</v>
      </c>
      <c r="H177" s="2">
        <v>125470</v>
      </c>
      <c r="I177" s="4">
        <v>3.9</v>
      </c>
      <c r="J177" s="3" t="s">
        <v>14</v>
      </c>
      <c r="K177" s="2">
        <v>113620</v>
      </c>
    </row>
    <row r="178" spans="1:11" x14ac:dyDescent="0.3">
      <c r="A178" s="1" t="s">
        <v>767</v>
      </c>
      <c r="B178" s="1" t="s">
        <v>754</v>
      </c>
      <c r="C178" s="2">
        <v>80</v>
      </c>
      <c r="D178" s="4">
        <v>14.7</v>
      </c>
      <c r="E178" s="5">
        <v>8.0000000000000002E-3</v>
      </c>
      <c r="F178" s="6">
        <v>0.11</v>
      </c>
      <c r="G178" s="3" t="s">
        <v>14</v>
      </c>
      <c r="H178" s="2">
        <v>84780</v>
      </c>
      <c r="I178" s="4">
        <v>3.8</v>
      </c>
      <c r="J178" s="3" t="s">
        <v>14</v>
      </c>
      <c r="K178" s="2">
        <v>81820</v>
      </c>
    </row>
    <row r="179" spans="1:11" x14ac:dyDescent="0.3">
      <c r="A179" s="1" t="s">
        <v>767</v>
      </c>
      <c r="B179" s="1" t="s">
        <v>191</v>
      </c>
      <c r="C179" s="2">
        <v>3790</v>
      </c>
      <c r="D179" s="4">
        <v>6.4</v>
      </c>
      <c r="E179" s="5">
        <v>0.40799999999999997</v>
      </c>
      <c r="F179" s="6">
        <v>1.1599999999999999</v>
      </c>
      <c r="G179" s="3" t="s">
        <v>14</v>
      </c>
      <c r="H179" s="2">
        <v>100650</v>
      </c>
      <c r="I179" s="4">
        <v>3.6</v>
      </c>
      <c r="J179" s="3" t="s">
        <v>14</v>
      </c>
      <c r="K179" s="2">
        <v>85780</v>
      </c>
    </row>
    <row r="180" spans="1:11" x14ac:dyDescent="0.3">
      <c r="A180" s="1" t="s">
        <v>767</v>
      </c>
      <c r="B180" s="1" t="s">
        <v>192</v>
      </c>
      <c r="C180" s="2">
        <v>550</v>
      </c>
      <c r="D180" s="4">
        <v>4.4000000000000004</v>
      </c>
      <c r="E180" s="5">
        <v>5.8999999999999997E-2</v>
      </c>
      <c r="F180" s="6">
        <v>0.78</v>
      </c>
      <c r="G180" s="3" t="s">
        <v>14</v>
      </c>
      <c r="H180" s="2">
        <v>107520</v>
      </c>
      <c r="I180" s="4">
        <v>3</v>
      </c>
      <c r="J180" s="3" t="s">
        <v>14</v>
      </c>
      <c r="K180" s="2">
        <v>98830</v>
      </c>
    </row>
    <row r="181" spans="1:11" x14ac:dyDescent="0.3">
      <c r="A181" s="1" t="s">
        <v>767</v>
      </c>
      <c r="B181" s="1" t="s">
        <v>193</v>
      </c>
      <c r="C181" s="2">
        <v>1810</v>
      </c>
      <c r="D181" s="4">
        <v>6.2</v>
      </c>
      <c r="E181" s="5">
        <v>0.19500000000000001</v>
      </c>
      <c r="F181" s="6">
        <v>1.32</v>
      </c>
      <c r="G181" s="3" t="s">
        <v>14</v>
      </c>
      <c r="H181" s="2">
        <v>105650</v>
      </c>
      <c r="I181" s="4">
        <v>2.5</v>
      </c>
      <c r="J181" s="3" t="s">
        <v>14</v>
      </c>
      <c r="K181" s="2">
        <v>94530</v>
      </c>
    </row>
    <row r="182" spans="1:11" x14ac:dyDescent="0.3">
      <c r="A182" s="1" t="s">
        <v>767</v>
      </c>
      <c r="B182" s="1" t="s">
        <v>194</v>
      </c>
      <c r="C182" s="2">
        <v>710</v>
      </c>
      <c r="D182" s="4">
        <v>3.5</v>
      </c>
      <c r="E182" s="5">
        <v>7.5999999999999998E-2</v>
      </c>
      <c r="F182" s="6">
        <v>1.81</v>
      </c>
      <c r="G182" s="3" t="s">
        <v>14</v>
      </c>
      <c r="H182" s="2">
        <v>106470</v>
      </c>
      <c r="I182" s="4">
        <v>4.3</v>
      </c>
      <c r="J182" s="3" t="s">
        <v>14</v>
      </c>
      <c r="K182" s="2">
        <v>95510</v>
      </c>
    </row>
    <row r="183" spans="1:11" x14ac:dyDescent="0.3">
      <c r="A183" s="1" t="s">
        <v>767</v>
      </c>
      <c r="B183" s="1" t="s">
        <v>195</v>
      </c>
      <c r="C183" s="2">
        <v>1130</v>
      </c>
      <c r="D183" s="4">
        <v>5.5</v>
      </c>
      <c r="E183" s="5">
        <v>0.121</v>
      </c>
      <c r="F183" s="6">
        <v>1.26</v>
      </c>
      <c r="G183" s="3" t="s">
        <v>14</v>
      </c>
      <c r="H183" s="2">
        <v>115170</v>
      </c>
      <c r="I183" s="4">
        <v>2.8</v>
      </c>
      <c r="J183" s="3" t="s">
        <v>14</v>
      </c>
      <c r="K183" s="2">
        <v>107660</v>
      </c>
    </row>
    <row r="184" spans="1:11" x14ac:dyDescent="0.3">
      <c r="A184" s="1" t="s">
        <v>767</v>
      </c>
      <c r="B184" s="1" t="s">
        <v>196</v>
      </c>
      <c r="C184" s="2">
        <v>840</v>
      </c>
      <c r="D184" s="4">
        <v>5.7</v>
      </c>
      <c r="E184" s="5">
        <v>9.0999999999999998E-2</v>
      </c>
      <c r="F184" s="6">
        <v>2.2400000000000002</v>
      </c>
      <c r="G184" s="3" t="s">
        <v>14</v>
      </c>
      <c r="H184" s="2">
        <v>119000</v>
      </c>
      <c r="I184" s="4">
        <v>4.0999999999999996</v>
      </c>
      <c r="J184" s="3" t="s">
        <v>14</v>
      </c>
      <c r="K184" s="2">
        <v>114350</v>
      </c>
    </row>
    <row r="185" spans="1:11" x14ac:dyDescent="0.3">
      <c r="A185" s="1" t="s">
        <v>767</v>
      </c>
      <c r="B185" s="1" t="s">
        <v>197</v>
      </c>
      <c r="C185" s="2">
        <v>950</v>
      </c>
      <c r="D185" s="4">
        <v>9.8000000000000007</v>
      </c>
      <c r="E185" s="5">
        <v>0.10199999999999999</v>
      </c>
      <c r="F185" s="6">
        <v>1.48</v>
      </c>
      <c r="G185" s="3" t="s">
        <v>14</v>
      </c>
      <c r="H185" s="2">
        <v>103110</v>
      </c>
      <c r="I185" s="4">
        <v>7.4</v>
      </c>
      <c r="J185" s="3" t="s">
        <v>14</v>
      </c>
      <c r="K185" s="2">
        <v>86270</v>
      </c>
    </row>
    <row r="186" spans="1:11" x14ac:dyDescent="0.3">
      <c r="A186" s="1" t="s">
        <v>767</v>
      </c>
      <c r="B186" s="1" t="s">
        <v>198</v>
      </c>
      <c r="C186" s="2">
        <v>1120</v>
      </c>
      <c r="D186" s="4">
        <v>6.9</v>
      </c>
      <c r="E186" s="5">
        <v>0.121</v>
      </c>
      <c r="F186" s="6">
        <v>1.35</v>
      </c>
      <c r="G186" s="3" t="s">
        <v>14</v>
      </c>
      <c r="H186" s="2">
        <v>126390</v>
      </c>
      <c r="I186" s="4">
        <v>5.4</v>
      </c>
      <c r="J186" s="3" t="s">
        <v>14</v>
      </c>
      <c r="K186" s="2">
        <v>109420</v>
      </c>
    </row>
    <row r="187" spans="1:11" x14ac:dyDescent="0.3">
      <c r="A187" s="1" t="s">
        <v>767</v>
      </c>
      <c r="B187" s="1" t="s">
        <v>199</v>
      </c>
      <c r="C187" s="2">
        <v>140</v>
      </c>
      <c r="D187" s="4">
        <v>14.9</v>
      </c>
      <c r="E187" s="5">
        <v>1.4999999999999999E-2</v>
      </c>
      <c r="F187" s="6">
        <v>0.52</v>
      </c>
      <c r="G187" s="3" t="s">
        <v>14</v>
      </c>
      <c r="H187" s="2">
        <v>95700</v>
      </c>
      <c r="I187" s="4">
        <v>10.6</v>
      </c>
      <c r="J187" s="3" t="s">
        <v>14</v>
      </c>
      <c r="K187" s="2">
        <v>89200</v>
      </c>
    </row>
    <row r="188" spans="1:11" x14ac:dyDescent="0.3">
      <c r="A188" s="1" t="s">
        <v>767</v>
      </c>
      <c r="B188" s="1" t="s">
        <v>200</v>
      </c>
      <c r="C188" s="2">
        <v>1570</v>
      </c>
      <c r="D188" s="4">
        <v>5</v>
      </c>
      <c r="E188" s="5">
        <v>0.16900000000000001</v>
      </c>
      <c r="F188" s="6">
        <v>1.48</v>
      </c>
      <c r="G188" s="3" t="s">
        <v>14</v>
      </c>
      <c r="H188" s="2">
        <v>117170</v>
      </c>
      <c r="I188" s="4">
        <v>9.1</v>
      </c>
      <c r="J188" s="3" t="s">
        <v>14</v>
      </c>
      <c r="K188" s="2">
        <v>95960</v>
      </c>
    </row>
    <row r="189" spans="1:11" x14ac:dyDescent="0.3">
      <c r="A189" s="1" t="s">
        <v>767</v>
      </c>
      <c r="B189" s="1" t="s">
        <v>201</v>
      </c>
      <c r="C189" s="2">
        <v>4030</v>
      </c>
      <c r="D189" s="4">
        <v>6.5</v>
      </c>
      <c r="E189" s="5">
        <v>0.433</v>
      </c>
      <c r="F189" s="6">
        <v>1.66</v>
      </c>
      <c r="G189" s="3" t="s">
        <v>14</v>
      </c>
      <c r="H189" s="2">
        <v>101870</v>
      </c>
      <c r="I189" s="4">
        <v>4.2</v>
      </c>
      <c r="J189" s="3" t="s">
        <v>14</v>
      </c>
      <c r="K189" s="2">
        <v>87420</v>
      </c>
    </row>
    <row r="190" spans="1:11" x14ac:dyDescent="0.3">
      <c r="A190" s="1" t="s">
        <v>767</v>
      </c>
      <c r="B190" s="1" t="s">
        <v>202</v>
      </c>
      <c r="C190" s="2">
        <v>1140</v>
      </c>
      <c r="D190" s="4">
        <v>3.7</v>
      </c>
      <c r="E190" s="5">
        <v>0.123</v>
      </c>
      <c r="F190" s="6">
        <v>1.29</v>
      </c>
      <c r="G190" s="3" t="s">
        <v>14</v>
      </c>
      <c r="H190" s="2">
        <v>94070</v>
      </c>
      <c r="I190" s="4">
        <v>4.2</v>
      </c>
      <c r="J190" s="3" t="s">
        <v>14</v>
      </c>
      <c r="K190" s="2">
        <v>78220</v>
      </c>
    </row>
    <row r="191" spans="1:11" x14ac:dyDescent="0.3">
      <c r="A191" s="1" t="s">
        <v>767</v>
      </c>
      <c r="B191" s="1" t="s">
        <v>203</v>
      </c>
      <c r="C191" s="2">
        <v>2050</v>
      </c>
      <c r="D191" s="4">
        <v>6.2</v>
      </c>
      <c r="E191" s="5">
        <v>0.22</v>
      </c>
      <c r="F191" s="6">
        <v>1.89</v>
      </c>
      <c r="G191" s="3" t="s">
        <v>14</v>
      </c>
      <c r="H191" s="2">
        <v>105690</v>
      </c>
      <c r="I191" s="4">
        <v>3.2</v>
      </c>
      <c r="J191" s="3" t="s">
        <v>14</v>
      </c>
      <c r="K191" s="2">
        <v>89870</v>
      </c>
    </row>
    <row r="192" spans="1:11" x14ac:dyDescent="0.3">
      <c r="A192" s="1" t="s">
        <v>767</v>
      </c>
      <c r="B192" s="1" t="s">
        <v>204</v>
      </c>
      <c r="C192" s="2">
        <v>17190</v>
      </c>
      <c r="D192" s="4">
        <v>10.1</v>
      </c>
      <c r="E192" s="5">
        <v>1.847</v>
      </c>
      <c r="F192" s="6">
        <v>1.35</v>
      </c>
      <c r="G192" s="3" t="s">
        <v>14</v>
      </c>
      <c r="H192" s="2">
        <v>119350</v>
      </c>
      <c r="I192" s="4">
        <v>3.1</v>
      </c>
      <c r="J192" s="3" t="s">
        <v>14</v>
      </c>
      <c r="K192" s="2">
        <v>102390</v>
      </c>
    </row>
    <row r="193" spans="1:11" x14ac:dyDescent="0.3">
      <c r="A193" s="1" t="s">
        <v>767</v>
      </c>
      <c r="B193" s="1" t="s">
        <v>205</v>
      </c>
      <c r="C193" s="2">
        <v>4010</v>
      </c>
      <c r="D193" s="4">
        <v>4.9000000000000004</v>
      </c>
      <c r="E193" s="5">
        <v>0.43099999999999999</v>
      </c>
      <c r="F193" s="6">
        <v>1.1000000000000001</v>
      </c>
      <c r="G193" s="3" t="s">
        <v>14</v>
      </c>
      <c r="H193" s="2">
        <v>102030</v>
      </c>
      <c r="I193" s="4">
        <v>2</v>
      </c>
      <c r="J193" s="3" t="s">
        <v>14</v>
      </c>
      <c r="K193" s="2">
        <v>98610</v>
      </c>
    </row>
    <row r="194" spans="1:11" x14ac:dyDescent="0.3">
      <c r="A194" s="1" t="s">
        <v>767</v>
      </c>
      <c r="B194" s="1" t="s">
        <v>206</v>
      </c>
      <c r="C194" s="2">
        <v>4350</v>
      </c>
      <c r="D194" s="4">
        <v>8.9</v>
      </c>
      <c r="E194" s="5">
        <v>0.46800000000000003</v>
      </c>
      <c r="F194" s="6">
        <v>1.1000000000000001</v>
      </c>
      <c r="G194" s="3" t="s">
        <v>14</v>
      </c>
      <c r="H194" s="2">
        <v>90630</v>
      </c>
      <c r="I194" s="4">
        <v>4.9000000000000004</v>
      </c>
      <c r="J194" s="3" t="s">
        <v>14</v>
      </c>
      <c r="K194" s="2">
        <v>79520</v>
      </c>
    </row>
    <row r="195" spans="1:11" x14ac:dyDescent="0.3">
      <c r="A195" s="1" t="s">
        <v>767</v>
      </c>
      <c r="B195" s="1" t="s">
        <v>764</v>
      </c>
      <c r="C195" s="2">
        <v>570</v>
      </c>
      <c r="D195" s="4">
        <v>10</v>
      </c>
      <c r="E195" s="5">
        <v>6.0999999999999999E-2</v>
      </c>
      <c r="F195" s="6">
        <v>1.73</v>
      </c>
      <c r="G195" s="3" t="s">
        <v>14</v>
      </c>
      <c r="H195" s="2">
        <v>81660</v>
      </c>
      <c r="I195" s="4">
        <v>1.8</v>
      </c>
      <c r="J195" s="3" t="s">
        <v>14</v>
      </c>
      <c r="K195" s="2">
        <v>79740</v>
      </c>
    </row>
    <row r="196" spans="1:11" x14ac:dyDescent="0.3">
      <c r="A196" s="1" t="s">
        <v>767</v>
      </c>
      <c r="B196" s="1" t="s">
        <v>207</v>
      </c>
      <c r="C196" s="2">
        <v>1310</v>
      </c>
      <c r="D196" s="4">
        <v>27.2</v>
      </c>
      <c r="E196" s="5">
        <v>0.14099999999999999</v>
      </c>
      <c r="F196" s="6">
        <v>1.41</v>
      </c>
      <c r="G196" s="3" t="s">
        <v>14</v>
      </c>
      <c r="H196" s="2">
        <v>68900</v>
      </c>
      <c r="I196" s="4">
        <v>7.6</v>
      </c>
      <c r="J196" s="3" t="s">
        <v>14</v>
      </c>
      <c r="K196" s="2">
        <v>56440</v>
      </c>
    </row>
    <row r="197" spans="1:11" x14ac:dyDescent="0.3">
      <c r="A197" s="1" t="s">
        <v>767</v>
      </c>
      <c r="B197" s="1" t="s">
        <v>208</v>
      </c>
      <c r="C197" s="2">
        <v>2590</v>
      </c>
      <c r="D197" s="4">
        <v>18.5</v>
      </c>
      <c r="E197" s="5">
        <v>0.27900000000000003</v>
      </c>
      <c r="F197" s="6">
        <v>2.35</v>
      </c>
      <c r="G197" s="3" t="s">
        <v>14</v>
      </c>
      <c r="H197" s="2">
        <v>136640</v>
      </c>
      <c r="I197" s="4">
        <v>7.4</v>
      </c>
      <c r="J197" s="3" t="s">
        <v>14</v>
      </c>
      <c r="K197" s="2">
        <v>103580</v>
      </c>
    </row>
    <row r="198" spans="1:11" x14ac:dyDescent="0.3">
      <c r="A198" s="1" t="s">
        <v>767</v>
      </c>
      <c r="B198" s="1" t="s">
        <v>755</v>
      </c>
      <c r="C198" s="2">
        <v>2060</v>
      </c>
      <c r="D198" s="4">
        <v>13.3</v>
      </c>
      <c r="E198" s="5">
        <v>0.221</v>
      </c>
      <c r="F198" s="6">
        <v>2.54</v>
      </c>
      <c r="G198" s="3" t="s">
        <v>14</v>
      </c>
      <c r="H198" s="2">
        <v>91960</v>
      </c>
      <c r="I198" s="4">
        <v>6.3</v>
      </c>
      <c r="J198" s="3" t="s">
        <v>14</v>
      </c>
      <c r="K198" s="2">
        <v>77600</v>
      </c>
    </row>
    <row r="199" spans="1:11" x14ac:dyDescent="0.3">
      <c r="A199" s="1" t="s">
        <v>767</v>
      </c>
      <c r="B199" s="1" t="s">
        <v>209</v>
      </c>
      <c r="C199" s="2">
        <v>9240</v>
      </c>
      <c r="D199" s="4">
        <v>4.7</v>
      </c>
      <c r="E199" s="5">
        <v>0.99399999999999999</v>
      </c>
      <c r="F199" s="6">
        <v>1.49</v>
      </c>
      <c r="G199" s="3" t="s">
        <v>14</v>
      </c>
      <c r="H199" s="2">
        <v>96430</v>
      </c>
      <c r="I199" s="4">
        <v>4.8</v>
      </c>
      <c r="J199" s="3" t="s">
        <v>14</v>
      </c>
      <c r="K199" s="2">
        <v>77650</v>
      </c>
    </row>
    <row r="200" spans="1:11" x14ac:dyDescent="0.3">
      <c r="A200" s="1" t="s">
        <v>767</v>
      </c>
      <c r="B200" s="1" t="s">
        <v>210</v>
      </c>
      <c r="C200" s="2">
        <v>3070</v>
      </c>
      <c r="D200" s="4">
        <v>4.2</v>
      </c>
      <c r="E200" s="5">
        <v>0.33</v>
      </c>
      <c r="F200" s="6">
        <v>1.64</v>
      </c>
      <c r="G200" s="3" t="s">
        <v>14</v>
      </c>
      <c r="H200" s="2">
        <v>93740</v>
      </c>
      <c r="I200" s="4">
        <v>4.9000000000000004</v>
      </c>
      <c r="J200" s="3" t="s">
        <v>14</v>
      </c>
      <c r="K200" s="2">
        <v>77990</v>
      </c>
    </row>
    <row r="201" spans="1:11" x14ac:dyDescent="0.3">
      <c r="A201" s="1" t="s">
        <v>767</v>
      </c>
      <c r="B201" s="1" t="s">
        <v>211</v>
      </c>
      <c r="C201" s="2">
        <v>7190</v>
      </c>
      <c r="D201" s="4">
        <v>3.8</v>
      </c>
      <c r="E201" s="5">
        <v>0.77300000000000002</v>
      </c>
      <c r="F201" s="6">
        <v>1.59</v>
      </c>
      <c r="G201" s="3" t="s">
        <v>14</v>
      </c>
      <c r="H201" s="2">
        <v>93840</v>
      </c>
      <c r="I201" s="4">
        <v>2.9</v>
      </c>
      <c r="J201" s="3" t="s">
        <v>14</v>
      </c>
      <c r="K201" s="2">
        <v>81210</v>
      </c>
    </row>
    <row r="202" spans="1:11" x14ac:dyDescent="0.3">
      <c r="A202" s="1" t="s">
        <v>767</v>
      </c>
      <c r="B202" s="1" t="s">
        <v>212</v>
      </c>
      <c r="C202" s="2">
        <v>2700</v>
      </c>
      <c r="D202" s="4">
        <v>5.4</v>
      </c>
      <c r="E202" s="5">
        <v>0.28999999999999998</v>
      </c>
      <c r="F202" s="6">
        <v>1.52</v>
      </c>
      <c r="G202" s="3" t="s">
        <v>14</v>
      </c>
      <c r="H202" s="2">
        <v>91280</v>
      </c>
      <c r="I202" s="4">
        <v>3.4</v>
      </c>
      <c r="J202" s="3" t="s">
        <v>14</v>
      </c>
      <c r="K202" s="2">
        <v>75900</v>
      </c>
    </row>
    <row r="203" spans="1:11" x14ac:dyDescent="0.3">
      <c r="A203" s="1" t="s">
        <v>767</v>
      </c>
      <c r="B203" s="1" t="s">
        <v>213</v>
      </c>
      <c r="C203" s="2">
        <v>1730</v>
      </c>
      <c r="D203" s="4">
        <v>6.5</v>
      </c>
      <c r="E203" s="5">
        <v>0.186</v>
      </c>
      <c r="F203" s="6">
        <v>1.25</v>
      </c>
      <c r="G203" s="3" t="s">
        <v>14</v>
      </c>
      <c r="H203" s="2">
        <v>94050</v>
      </c>
      <c r="I203" s="4">
        <v>3.1</v>
      </c>
      <c r="J203" s="3" t="s">
        <v>14</v>
      </c>
      <c r="K203" s="2">
        <v>81820</v>
      </c>
    </row>
    <row r="204" spans="1:11" x14ac:dyDescent="0.3">
      <c r="A204" s="1" t="s">
        <v>767</v>
      </c>
      <c r="B204" s="1" t="s">
        <v>214</v>
      </c>
      <c r="C204" s="2">
        <v>2450</v>
      </c>
      <c r="D204" s="4">
        <v>7.3</v>
      </c>
      <c r="E204" s="5">
        <v>0.26400000000000001</v>
      </c>
      <c r="F204" s="6">
        <v>1.64</v>
      </c>
      <c r="G204" s="3" t="s">
        <v>14</v>
      </c>
      <c r="H204" s="2">
        <v>83520</v>
      </c>
      <c r="I204" s="4">
        <v>2.9</v>
      </c>
      <c r="J204" s="3" t="s">
        <v>14</v>
      </c>
      <c r="K204" s="2">
        <v>70460</v>
      </c>
    </row>
    <row r="205" spans="1:11" x14ac:dyDescent="0.3">
      <c r="A205" s="1" t="s">
        <v>767</v>
      </c>
      <c r="B205" s="1" t="s">
        <v>215</v>
      </c>
      <c r="C205" s="2">
        <v>8940</v>
      </c>
      <c r="D205" s="4">
        <v>15.2</v>
      </c>
      <c r="E205" s="5">
        <v>0.96099999999999997</v>
      </c>
      <c r="F205" s="6">
        <v>1</v>
      </c>
      <c r="G205" s="3" t="s">
        <v>14</v>
      </c>
      <c r="H205" s="2">
        <v>40680</v>
      </c>
      <c r="I205" s="4">
        <v>5.2</v>
      </c>
      <c r="J205" s="3" t="s">
        <v>14</v>
      </c>
      <c r="K205" s="2">
        <v>37200</v>
      </c>
    </row>
    <row r="206" spans="1:11" x14ac:dyDescent="0.3">
      <c r="A206" s="1" t="s">
        <v>767</v>
      </c>
      <c r="B206" s="1" t="s">
        <v>216</v>
      </c>
      <c r="C206" s="2">
        <v>870</v>
      </c>
      <c r="D206" s="4">
        <v>7.2</v>
      </c>
      <c r="E206" s="5">
        <v>9.2999999999999999E-2</v>
      </c>
      <c r="F206" s="6">
        <v>0.8</v>
      </c>
      <c r="G206" s="3" t="s">
        <v>14</v>
      </c>
      <c r="H206" s="2">
        <v>89400</v>
      </c>
      <c r="I206" s="4">
        <v>4.5</v>
      </c>
      <c r="J206" s="3" t="s">
        <v>14</v>
      </c>
      <c r="K206" s="2">
        <v>75820</v>
      </c>
    </row>
    <row r="207" spans="1:11" x14ac:dyDescent="0.3">
      <c r="A207" s="1" t="s">
        <v>767</v>
      </c>
      <c r="B207" s="1" t="s">
        <v>217</v>
      </c>
      <c r="C207" s="2">
        <v>4080</v>
      </c>
      <c r="D207" s="4">
        <v>6.8</v>
      </c>
      <c r="E207" s="5">
        <v>0.439</v>
      </c>
      <c r="F207" s="6">
        <v>0.55000000000000004</v>
      </c>
      <c r="G207" s="3">
        <v>31.35</v>
      </c>
      <c r="H207" s="2">
        <v>65210</v>
      </c>
      <c r="I207" s="4">
        <v>3.1</v>
      </c>
      <c r="J207" s="3">
        <v>29.44</v>
      </c>
      <c r="K207" s="2">
        <v>61240</v>
      </c>
    </row>
    <row r="208" spans="1:11" x14ac:dyDescent="0.3">
      <c r="A208" s="1" t="s">
        <v>767</v>
      </c>
      <c r="B208" s="1" t="s">
        <v>218</v>
      </c>
      <c r="C208" s="2">
        <v>37090</v>
      </c>
      <c r="D208" s="4">
        <v>4</v>
      </c>
      <c r="E208" s="5">
        <v>3.9870000000000001</v>
      </c>
      <c r="F208" s="6">
        <v>1.39</v>
      </c>
      <c r="G208" s="3">
        <v>22.08</v>
      </c>
      <c r="H208" s="2">
        <v>45930</v>
      </c>
      <c r="I208" s="4">
        <v>9.6</v>
      </c>
      <c r="J208" s="3">
        <v>17.84</v>
      </c>
      <c r="K208" s="2">
        <v>37100</v>
      </c>
    </row>
    <row r="209" spans="1:11" x14ac:dyDescent="0.3">
      <c r="A209" s="1" t="s">
        <v>767</v>
      </c>
      <c r="B209" s="1" t="s">
        <v>219</v>
      </c>
      <c r="C209" s="2">
        <v>7500</v>
      </c>
      <c r="D209" s="4">
        <v>6.1</v>
      </c>
      <c r="E209" s="5">
        <v>0.80600000000000005</v>
      </c>
      <c r="F209" s="6">
        <v>0.82</v>
      </c>
      <c r="G209" s="3" t="s">
        <v>14</v>
      </c>
      <c r="H209" s="2">
        <v>77520</v>
      </c>
      <c r="I209" s="4">
        <v>2</v>
      </c>
      <c r="J209" s="3" t="s">
        <v>14</v>
      </c>
      <c r="K209" s="2">
        <v>71090</v>
      </c>
    </row>
    <row r="210" spans="1:11" x14ac:dyDescent="0.3">
      <c r="A210" s="1" t="s">
        <v>767</v>
      </c>
      <c r="B210" s="1" t="s">
        <v>220</v>
      </c>
      <c r="C210" s="2">
        <v>85940</v>
      </c>
      <c r="D210" s="4">
        <v>4</v>
      </c>
      <c r="E210" s="5">
        <v>9.2379999999999995</v>
      </c>
      <c r="F210" s="6">
        <v>0.93</v>
      </c>
      <c r="G210" s="3" t="s">
        <v>14</v>
      </c>
      <c r="H210" s="2">
        <v>81760</v>
      </c>
      <c r="I210" s="4">
        <v>1.9</v>
      </c>
      <c r="J210" s="3" t="s">
        <v>14</v>
      </c>
      <c r="K210" s="2">
        <v>78500</v>
      </c>
    </row>
    <row r="211" spans="1:11" x14ac:dyDescent="0.3">
      <c r="A211" s="1" t="s">
        <v>767</v>
      </c>
      <c r="B211" s="1" t="s">
        <v>221</v>
      </c>
      <c r="C211" s="2">
        <v>44040</v>
      </c>
      <c r="D211" s="4">
        <v>4.3</v>
      </c>
      <c r="E211" s="5">
        <v>4.734</v>
      </c>
      <c r="F211" s="6">
        <v>1.08</v>
      </c>
      <c r="G211" s="3" t="s">
        <v>14</v>
      </c>
      <c r="H211" s="2">
        <v>81360</v>
      </c>
      <c r="I211" s="4">
        <v>1.3</v>
      </c>
      <c r="J211" s="3" t="s">
        <v>14</v>
      </c>
      <c r="K211" s="2">
        <v>78660</v>
      </c>
    </row>
    <row r="212" spans="1:11" x14ac:dyDescent="0.3">
      <c r="A212" s="1" t="s">
        <v>767</v>
      </c>
      <c r="B212" s="1" t="s">
        <v>743</v>
      </c>
      <c r="C212" s="2">
        <v>1030</v>
      </c>
      <c r="D212" s="4">
        <v>25</v>
      </c>
      <c r="E212" s="5">
        <v>0.11</v>
      </c>
      <c r="F212" s="6">
        <v>1.31</v>
      </c>
      <c r="G212" s="3" t="s">
        <v>14</v>
      </c>
      <c r="H212" s="2">
        <v>85110</v>
      </c>
      <c r="I212" s="4">
        <v>4.9000000000000004</v>
      </c>
      <c r="J212" s="3" t="s">
        <v>14</v>
      </c>
      <c r="K212" s="2">
        <v>81350</v>
      </c>
    </row>
    <row r="213" spans="1:11" x14ac:dyDescent="0.3">
      <c r="A213" s="1" t="s">
        <v>767</v>
      </c>
      <c r="B213" s="1" t="s">
        <v>222</v>
      </c>
      <c r="C213" s="2">
        <v>66110</v>
      </c>
      <c r="D213" s="4">
        <v>4.4000000000000004</v>
      </c>
      <c r="E213" s="5">
        <v>7.1059999999999999</v>
      </c>
      <c r="F213" s="6">
        <v>0.99</v>
      </c>
      <c r="G213" s="3" t="s">
        <v>14</v>
      </c>
      <c r="H213" s="2">
        <v>87260</v>
      </c>
      <c r="I213" s="4">
        <v>1.8</v>
      </c>
      <c r="J213" s="3" t="s">
        <v>14</v>
      </c>
      <c r="K213" s="2">
        <v>85010</v>
      </c>
    </row>
    <row r="214" spans="1:11" x14ac:dyDescent="0.3">
      <c r="A214" s="1" t="s">
        <v>767</v>
      </c>
      <c r="B214" s="1" t="s">
        <v>223</v>
      </c>
      <c r="C214" s="2">
        <v>3270</v>
      </c>
      <c r="D214" s="4">
        <v>26.6</v>
      </c>
      <c r="E214" s="5">
        <v>0.35099999999999998</v>
      </c>
      <c r="F214" s="6">
        <v>0.64</v>
      </c>
      <c r="G214" s="3" t="s">
        <v>14</v>
      </c>
      <c r="H214" s="2">
        <v>77120</v>
      </c>
      <c r="I214" s="4">
        <v>4.9000000000000004</v>
      </c>
      <c r="J214" s="3" t="s">
        <v>14</v>
      </c>
      <c r="K214" s="2">
        <v>73070</v>
      </c>
    </row>
    <row r="215" spans="1:11" x14ac:dyDescent="0.3">
      <c r="A215" s="1" t="s">
        <v>767</v>
      </c>
      <c r="B215" s="1" t="s">
        <v>224</v>
      </c>
      <c r="C215" s="2">
        <v>3970</v>
      </c>
      <c r="D215" s="4">
        <v>13.3</v>
      </c>
      <c r="E215" s="5">
        <v>0.42699999999999999</v>
      </c>
      <c r="F215" s="6">
        <v>2.13</v>
      </c>
      <c r="G215" s="3" t="s">
        <v>14</v>
      </c>
      <c r="H215" s="2">
        <v>78860</v>
      </c>
      <c r="I215" s="4">
        <v>8.1999999999999993</v>
      </c>
      <c r="J215" s="3" t="s">
        <v>14</v>
      </c>
      <c r="K215" s="2">
        <v>64810</v>
      </c>
    </row>
    <row r="216" spans="1:11" x14ac:dyDescent="0.3">
      <c r="A216" s="1" t="s">
        <v>767</v>
      </c>
      <c r="B216" s="1" t="s">
        <v>225</v>
      </c>
      <c r="C216" s="2">
        <v>21920</v>
      </c>
      <c r="D216" s="4">
        <v>4.8</v>
      </c>
      <c r="E216" s="5">
        <v>2.3559999999999999</v>
      </c>
      <c r="F216" s="6">
        <v>1.82</v>
      </c>
      <c r="G216" s="3" t="s">
        <v>14</v>
      </c>
      <c r="H216" s="2">
        <v>76820</v>
      </c>
      <c r="I216" s="4">
        <v>1.7</v>
      </c>
      <c r="J216" s="3" t="s">
        <v>14</v>
      </c>
      <c r="K216" s="2">
        <v>71750</v>
      </c>
    </row>
    <row r="217" spans="1:11" x14ac:dyDescent="0.3">
      <c r="A217" s="1" t="s">
        <v>767</v>
      </c>
      <c r="B217" s="1" t="s">
        <v>226</v>
      </c>
      <c r="C217" s="2">
        <v>12790</v>
      </c>
      <c r="D217" s="4">
        <v>4.9000000000000004</v>
      </c>
      <c r="E217" s="5">
        <v>1.375</v>
      </c>
      <c r="F217" s="6">
        <v>2.2400000000000002</v>
      </c>
      <c r="G217" s="3" t="s">
        <v>14</v>
      </c>
      <c r="H217" s="2">
        <v>79370</v>
      </c>
      <c r="I217" s="4">
        <v>1.5</v>
      </c>
      <c r="J217" s="3" t="s">
        <v>14</v>
      </c>
      <c r="K217" s="2">
        <v>75610</v>
      </c>
    </row>
    <row r="218" spans="1:11" x14ac:dyDescent="0.3">
      <c r="A218" s="1" t="s">
        <v>767</v>
      </c>
      <c r="B218" s="1" t="s">
        <v>227</v>
      </c>
      <c r="C218" s="2">
        <v>16430</v>
      </c>
      <c r="D218" s="4">
        <v>6.3</v>
      </c>
      <c r="E218" s="5">
        <v>1.766</v>
      </c>
      <c r="F218" s="6">
        <v>1.85</v>
      </c>
      <c r="G218" s="3" t="s">
        <v>14</v>
      </c>
      <c r="H218" s="2">
        <v>88450</v>
      </c>
      <c r="I218" s="4">
        <v>3.2</v>
      </c>
      <c r="J218" s="3" t="s">
        <v>14</v>
      </c>
      <c r="K218" s="2">
        <v>80860</v>
      </c>
    </row>
    <row r="219" spans="1:11" x14ac:dyDescent="0.3">
      <c r="A219" s="1" t="s">
        <v>767</v>
      </c>
      <c r="B219" s="1" t="s">
        <v>229</v>
      </c>
      <c r="C219" s="2">
        <v>3990</v>
      </c>
      <c r="D219" s="4">
        <v>8.4</v>
      </c>
      <c r="E219" s="5">
        <v>0.42899999999999999</v>
      </c>
      <c r="F219" s="6">
        <v>1.01</v>
      </c>
      <c r="G219" s="3">
        <v>35.31</v>
      </c>
      <c r="H219" s="2">
        <v>73430</v>
      </c>
      <c r="I219" s="4">
        <v>4.3</v>
      </c>
      <c r="J219" s="3">
        <v>33.89</v>
      </c>
      <c r="K219" s="2">
        <v>70490</v>
      </c>
    </row>
    <row r="220" spans="1:11" x14ac:dyDescent="0.3">
      <c r="A220" s="1" t="s">
        <v>767</v>
      </c>
      <c r="B220" s="1" t="s">
        <v>230</v>
      </c>
      <c r="C220" s="2">
        <v>32350</v>
      </c>
      <c r="D220" s="4">
        <v>4.5999999999999996</v>
      </c>
      <c r="E220" s="5">
        <v>3.4780000000000002</v>
      </c>
      <c r="F220" s="6">
        <v>2.08</v>
      </c>
      <c r="G220" s="3">
        <v>28.74</v>
      </c>
      <c r="H220" s="2">
        <v>59770</v>
      </c>
      <c r="I220" s="4">
        <v>2.9</v>
      </c>
      <c r="J220" s="3">
        <v>24.19</v>
      </c>
      <c r="K220" s="2">
        <v>50310</v>
      </c>
    </row>
    <row r="221" spans="1:11" x14ac:dyDescent="0.3">
      <c r="A221" s="1" t="s">
        <v>767</v>
      </c>
      <c r="B221" s="1" t="s">
        <v>231</v>
      </c>
      <c r="C221" s="2">
        <v>18250</v>
      </c>
      <c r="D221" s="4">
        <v>7.1</v>
      </c>
      <c r="E221" s="5">
        <v>1.962</v>
      </c>
      <c r="F221" s="6">
        <v>0.95</v>
      </c>
      <c r="G221" s="3" t="s">
        <v>14</v>
      </c>
      <c r="H221" s="2">
        <v>52330</v>
      </c>
      <c r="I221" s="4">
        <v>4.7</v>
      </c>
      <c r="J221" s="3" t="s">
        <v>14</v>
      </c>
      <c r="K221" s="2">
        <v>37350</v>
      </c>
    </row>
    <row r="222" spans="1:11" x14ac:dyDescent="0.3">
      <c r="A222" s="1" t="s">
        <v>767</v>
      </c>
      <c r="B222" s="1" t="s">
        <v>232</v>
      </c>
      <c r="C222" s="2">
        <v>34970</v>
      </c>
      <c r="D222" s="4">
        <v>5.2</v>
      </c>
      <c r="E222" s="5">
        <v>3.7589999999999999</v>
      </c>
      <c r="F222" s="6">
        <v>0.88</v>
      </c>
      <c r="G222" s="3">
        <v>18.28</v>
      </c>
      <c r="H222" s="2">
        <v>38030</v>
      </c>
      <c r="I222" s="4">
        <v>8.6999999999999993</v>
      </c>
      <c r="J222" s="3">
        <v>15.13</v>
      </c>
      <c r="K222" s="2">
        <v>31480</v>
      </c>
    </row>
    <row r="223" spans="1:11" x14ac:dyDescent="0.3">
      <c r="A223" s="1" t="s">
        <v>767</v>
      </c>
      <c r="B223" s="1" t="s">
        <v>233</v>
      </c>
      <c r="C223" s="2">
        <v>1120</v>
      </c>
      <c r="D223" s="4">
        <v>26.7</v>
      </c>
      <c r="E223" s="5">
        <v>0.12</v>
      </c>
      <c r="F223" s="6">
        <v>2.82</v>
      </c>
      <c r="G223" s="3">
        <v>26.69</v>
      </c>
      <c r="H223" s="2">
        <v>55520</v>
      </c>
      <c r="I223" s="4">
        <v>3</v>
      </c>
      <c r="J223" s="3">
        <v>24.39</v>
      </c>
      <c r="K223" s="2">
        <v>50740</v>
      </c>
    </row>
    <row r="224" spans="1:11" x14ac:dyDescent="0.3">
      <c r="A224" s="1" t="s">
        <v>767</v>
      </c>
      <c r="B224" s="1" t="s">
        <v>234</v>
      </c>
      <c r="C224" s="2">
        <v>1190</v>
      </c>
      <c r="D224" s="4">
        <v>18.3</v>
      </c>
      <c r="E224" s="5">
        <v>0.128</v>
      </c>
      <c r="F224" s="6">
        <v>1.58</v>
      </c>
      <c r="G224" s="3">
        <v>38.36</v>
      </c>
      <c r="H224" s="2">
        <v>79790</v>
      </c>
      <c r="I224" s="4">
        <v>3.5</v>
      </c>
      <c r="J224" s="3">
        <v>33.92</v>
      </c>
      <c r="K224" s="2">
        <v>70550</v>
      </c>
    </row>
    <row r="225" spans="1:11" x14ac:dyDescent="0.3">
      <c r="A225" s="1" t="s">
        <v>767</v>
      </c>
      <c r="B225" s="1" t="s">
        <v>235</v>
      </c>
      <c r="C225" s="2">
        <v>900</v>
      </c>
      <c r="D225" s="4">
        <v>13.6</v>
      </c>
      <c r="E225" s="5">
        <v>9.6000000000000002E-2</v>
      </c>
      <c r="F225" s="6">
        <v>1.1200000000000001</v>
      </c>
      <c r="G225" s="3">
        <v>29.6</v>
      </c>
      <c r="H225" s="2">
        <v>61560</v>
      </c>
      <c r="I225" s="4">
        <v>4</v>
      </c>
      <c r="J225" s="3">
        <v>27.99</v>
      </c>
      <c r="K225" s="2">
        <v>58210</v>
      </c>
    </row>
    <row r="226" spans="1:11" x14ac:dyDescent="0.3">
      <c r="A226" s="1" t="s">
        <v>767</v>
      </c>
      <c r="B226" s="1" t="s">
        <v>236</v>
      </c>
      <c r="C226" s="2">
        <v>11820</v>
      </c>
      <c r="D226" s="4">
        <v>6.9</v>
      </c>
      <c r="E226" s="5">
        <v>1.2709999999999999</v>
      </c>
      <c r="F226" s="6">
        <v>1.43</v>
      </c>
      <c r="G226" s="3">
        <v>33.92</v>
      </c>
      <c r="H226" s="2">
        <v>70550</v>
      </c>
      <c r="I226" s="4">
        <v>0.9</v>
      </c>
      <c r="J226" s="3">
        <v>31.97</v>
      </c>
      <c r="K226" s="2">
        <v>66510</v>
      </c>
    </row>
    <row r="227" spans="1:11" x14ac:dyDescent="0.3">
      <c r="A227" s="1" t="s">
        <v>767</v>
      </c>
      <c r="B227" s="1" t="s">
        <v>237</v>
      </c>
      <c r="C227" s="2">
        <v>7440</v>
      </c>
      <c r="D227" s="4">
        <v>9.4</v>
      </c>
      <c r="E227" s="5">
        <v>0.8</v>
      </c>
      <c r="F227" s="6">
        <v>1.27</v>
      </c>
      <c r="G227" s="3">
        <v>17.23</v>
      </c>
      <c r="H227" s="2">
        <v>35840</v>
      </c>
      <c r="I227" s="4">
        <v>1.9</v>
      </c>
      <c r="J227" s="3">
        <v>16.23</v>
      </c>
      <c r="K227" s="2">
        <v>33760</v>
      </c>
    </row>
    <row r="228" spans="1:11" x14ac:dyDescent="0.3">
      <c r="A228" s="1" t="s">
        <v>767</v>
      </c>
      <c r="B228" s="1" t="s">
        <v>238</v>
      </c>
      <c r="C228" s="2">
        <v>340</v>
      </c>
      <c r="D228" s="4">
        <v>8.6999999999999993</v>
      </c>
      <c r="E228" s="5">
        <v>3.5999999999999997E-2</v>
      </c>
      <c r="F228" s="6">
        <v>0.5</v>
      </c>
      <c r="G228" s="3">
        <v>32.020000000000003</v>
      </c>
      <c r="H228" s="2">
        <v>66600</v>
      </c>
      <c r="I228" s="4">
        <v>3.8</v>
      </c>
      <c r="J228" s="3">
        <v>30.18</v>
      </c>
      <c r="K228" s="2">
        <v>62780</v>
      </c>
    </row>
    <row r="229" spans="1:11" x14ac:dyDescent="0.3">
      <c r="A229" s="1" t="s">
        <v>767</v>
      </c>
      <c r="B229" s="1" t="s">
        <v>756</v>
      </c>
      <c r="C229" s="2">
        <v>190</v>
      </c>
      <c r="D229" s="4">
        <v>44.4</v>
      </c>
      <c r="E229" s="5">
        <v>0.02</v>
      </c>
      <c r="F229" s="6">
        <v>0.34</v>
      </c>
      <c r="G229" s="3">
        <v>27.98</v>
      </c>
      <c r="H229" s="2">
        <v>58190</v>
      </c>
      <c r="I229" s="4">
        <v>11.9</v>
      </c>
      <c r="J229" s="3">
        <v>24.52</v>
      </c>
      <c r="K229" s="2">
        <v>51000</v>
      </c>
    </row>
    <row r="230" spans="1:11" x14ac:dyDescent="0.3">
      <c r="A230" s="1" t="s">
        <v>767</v>
      </c>
      <c r="B230" s="1" t="s">
        <v>239</v>
      </c>
      <c r="C230" s="2">
        <v>10330</v>
      </c>
      <c r="D230" s="4">
        <v>8.5</v>
      </c>
      <c r="E230" s="5">
        <v>1.111</v>
      </c>
      <c r="F230" s="6">
        <v>1.01</v>
      </c>
      <c r="G230" s="3">
        <v>35.33</v>
      </c>
      <c r="H230" s="2">
        <v>73490</v>
      </c>
      <c r="I230" s="4">
        <v>3</v>
      </c>
      <c r="J230" s="3">
        <v>31.6</v>
      </c>
      <c r="K230" s="2">
        <v>65730</v>
      </c>
    </row>
    <row r="231" spans="1:11" x14ac:dyDescent="0.3">
      <c r="A231" s="1" t="s">
        <v>767</v>
      </c>
      <c r="B231" s="1" t="s">
        <v>240</v>
      </c>
      <c r="C231" s="2">
        <v>123540</v>
      </c>
      <c r="D231" s="4">
        <v>2.5</v>
      </c>
      <c r="E231" s="5">
        <v>13.28</v>
      </c>
      <c r="F231" s="6">
        <v>1.46</v>
      </c>
      <c r="G231" s="3" t="s">
        <v>14</v>
      </c>
      <c r="H231" s="2">
        <v>30350</v>
      </c>
      <c r="I231" s="4">
        <v>1.4</v>
      </c>
      <c r="J231" s="3" t="s">
        <v>14</v>
      </c>
      <c r="K231" s="2">
        <v>28820</v>
      </c>
    </row>
    <row r="232" spans="1:11" x14ac:dyDescent="0.3">
      <c r="A232" s="1" t="s">
        <v>767</v>
      </c>
      <c r="B232" s="1" t="s">
        <v>241</v>
      </c>
      <c r="C232" s="2">
        <v>3520</v>
      </c>
      <c r="D232" s="4">
        <v>9.3000000000000007</v>
      </c>
      <c r="E232" s="5">
        <v>0.379</v>
      </c>
      <c r="F232" s="6">
        <v>0.54</v>
      </c>
      <c r="G232" s="3">
        <v>25.49</v>
      </c>
      <c r="H232" s="2">
        <v>53020</v>
      </c>
      <c r="I232" s="4">
        <v>5.9</v>
      </c>
      <c r="J232" s="3">
        <v>24.09</v>
      </c>
      <c r="K232" s="2">
        <v>50110</v>
      </c>
    </row>
    <row r="233" spans="1:11" x14ac:dyDescent="0.3">
      <c r="A233" s="1" t="s">
        <v>767</v>
      </c>
      <c r="B233" s="1" t="s">
        <v>242</v>
      </c>
      <c r="C233" s="2">
        <v>7990</v>
      </c>
      <c r="D233" s="4">
        <v>6.3</v>
      </c>
      <c r="E233" s="5">
        <v>0.85899999999999999</v>
      </c>
      <c r="F233" s="6">
        <v>3.21</v>
      </c>
      <c r="G233" s="3">
        <v>60.94</v>
      </c>
      <c r="H233" s="2">
        <v>126760</v>
      </c>
      <c r="I233" s="4">
        <v>1.3</v>
      </c>
      <c r="J233" s="3">
        <v>53.37</v>
      </c>
      <c r="K233" s="2">
        <v>111010</v>
      </c>
    </row>
    <row r="234" spans="1:11" x14ac:dyDescent="0.3">
      <c r="A234" s="1" t="s">
        <v>767</v>
      </c>
      <c r="B234" s="1" t="s">
        <v>243</v>
      </c>
      <c r="C234" s="2">
        <v>220</v>
      </c>
      <c r="D234" s="4">
        <v>27.4</v>
      </c>
      <c r="E234" s="5">
        <v>2.3E-2</v>
      </c>
      <c r="F234" s="6">
        <v>0.71</v>
      </c>
      <c r="G234" s="3">
        <v>28.27</v>
      </c>
      <c r="H234" s="2">
        <v>58810</v>
      </c>
      <c r="I234" s="4">
        <v>7.1</v>
      </c>
      <c r="J234" s="3">
        <v>23.79</v>
      </c>
      <c r="K234" s="2">
        <v>49480</v>
      </c>
    </row>
    <row r="235" spans="1:11" x14ac:dyDescent="0.3">
      <c r="A235" s="1" t="s">
        <v>767</v>
      </c>
      <c r="B235" s="1" t="s">
        <v>244</v>
      </c>
      <c r="C235" s="2">
        <v>1340</v>
      </c>
      <c r="D235" s="4">
        <v>20</v>
      </c>
      <c r="E235" s="5">
        <v>0.14399999999999999</v>
      </c>
      <c r="F235" s="6">
        <v>1.83</v>
      </c>
      <c r="G235" s="3">
        <v>33.81</v>
      </c>
      <c r="H235" s="2">
        <v>70320</v>
      </c>
      <c r="I235" s="4">
        <v>6.4</v>
      </c>
      <c r="J235" s="3">
        <v>28.76</v>
      </c>
      <c r="K235" s="2">
        <v>59830</v>
      </c>
    </row>
    <row r="236" spans="1:11" x14ac:dyDescent="0.3">
      <c r="A236" s="1" t="s">
        <v>767</v>
      </c>
      <c r="B236" s="1" t="s">
        <v>245</v>
      </c>
      <c r="C236" s="2">
        <v>1910</v>
      </c>
      <c r="D236" s="4">
        <v>13.3</v>
      </c>
      <c r="E236" s="5">
        <v>0.20499999999999999</v>
      </c>
      <c r="F236" s="6">
        <v>0.98</v>
      </c>
      <c r="G236" s="3">
        <v>38.729999999999997</v>
      </c>
      <c r="H236" s="2">
        <v>80550</v>
      </c>
      <c r="I236" s="4">
        <v>4.7</v>
      </c>
      <c r="J236" s="3">
        <v>35.26</v>
      </c>
      <c r="K236" s="2">
        <v>73350</v>
      </c>
    </row>
    <row r="237" spans="1:11" x14ac:dyDescent="0.3">
      <c r="A237" s="1" t="s">
        <v>767</v>
      </c>
      <c r="B237" s="1" t="s">
        <v>247</v>
      </c>
      <c r="C237" s="2">
        <v>2730</v>
      </c>
      <c r="D237" s="4">
        <v>12.1</v>
      </c>
      <c r="E237" s="5">
        <v>0.29399999999999998</v>
      </c>
      <c r="F237" s="6">
        <v>1.34</v>
      </c>
      <c r="G237" s="3">
        <v>37.71</v>
      </c>
      <c r="H237" s="2">
        <v>78440</v>
      </c>
      <c r="I237" s="4">
        <v>6.4</v>
      </c>
      <c r="J237" s="3">
        <v>34.03</v>
      </c>
      <c r="K237" s="2">
        <v>70780</v>
      </c>
    </row>
    <row r="238" spans="1:11" x14ac:dyDescent="0.3">
      <c r="A238" s="1" t="s">
        <v>767</v>
      </c>
      <c r="B238" s="1" t="s">
        <v>248</v>
      </c>
      <c r="C238" s="2">
        <v>6740</v>
      </c>
      <c r="D238" s="4">
        <v>6.6</v>
      </c>
      <c r="E238" s="5">
        <v>0.72399999999999998</v>
      </c>
      <c r="F238" s="6">
        <v>5.45</v>
      </c>
      <c r="G238" s="3">
        <v>42.59</v>
      </c>
      <c r="H238" s="2">
        <v>88580</v>
      </c>
      <c r="I238" s="4">
        <v>2.6</v>
      </c>
      <c r="J238" s="3">
        <v>36.99</v>
      </c>
      <c r="K238" s="2">
        <v>76940</v>
      </c>
    </row>
    <row r="239" spans="1:11" x14ac:dyDescent="0.3">
      <c r="A239" s="1" t="s">
        <v>767</v>
      </c>
      <c r="B239" s="1" t="s">
        <v>249</v>
      </c>
      <c r="C239" s="2">
        <v>2200</v>
      </c>
      <c r="D239" s="4">
        <v>15.3</v>
      </c>
      <c r="E239" s="5">
        <v>0.23599999999999999</v>
      </c>
      <c r="F239" s="6">
        <v>0.78</v>
      </c>
      <c r="G239" s="3">
        <v>16.34</v>
      </c>
      <c r="H239" s="2">
        <v>33990</v>
      </c>
      <c r="I239" s="4">
        <v>6.1</v>
      </c>
      <c r="J239" s="3">
        <v>15.93</v>
      </c>
      <c r="K239" s="2">
        <v>33120</v>
      </c>
    </row>
    <row r="240" spans="1:11" x14ac:dyDescent="0.3">
      <c r="A240" s="1" t="s">
        <v>767</v>
      </c>
      <c r="B240" s="1" t="s">
        <v>250</v>
      </c>
      <c r="C240" s="2">
        <v>22050</v>
      </c>
      <c r="D240" s="4">
        <v>3.6</v>
      </c>
      <c r="E240" s="5">
        <v>2.37</v>
      </c>
      <c r="F240" s="6">
        <v>1.56</v>
      </c>
      <c r="G240" s="3">
        <v>31.72</v>
      </c>
      <c r="H240" s="2">
        <v>65970</v>
      </c>
      <c r="I240" s="4">
        <v>1.6</v>
      </c>
      <c r="J240" s="3">
        <v>29.24</v>
      </c>
      <c r="K240" s="2">
        <v>60820</v>
      </c>
    </row>
    <row r="241" spans="1:11" x14ac:dyDescent="0.3">
      <c r="A241" s="1" t="s">
        <v>767</v>
      </c>
      <c r="B241" s="1" t="s">
        <v>251</v>
      </c>
      <c r="C241" s="2">
        <v>4720</v>
      </c>
      <c r="D241" s="4">
        <v>10.3</v>
      </c>
      <c r="E241" s="5">
        <v>0.50700000000000001</v>
      </c>
      <c r="F241" s="6">
        <v>1.29</v>
      </c>
      <c r="G241" s="3">
        <v>31.34</v>
      </c>
      <c r="H241" s="2">
        <v>65180</v>
      </c>
      <c r="I241" s="4">
        <v>3.7</v>
      </c>
      <c r="J241" s="3">
        <v>30.07</v>
      </c>
      <c r="K241" s="2">
        <v>62540</v>
      </c>
    </row>
    <row r="242" spans="1:11" x14ac:dyDescent="0.3">
      <c r="A242" s="1" t="s">
        <v>767</v>
      </c>
      <c r="B242" s="1" t="s">
        <v>252</v>
      </c>
      <c r="C242" s="2">
        <v>6790</v>
      </c>
      <c r="D242" s="4">
        <v>7.9</v>
      </c>
      <c r="E242" s="5">
        <v>0.73</v>
      </c>
      <c r="F242" s="6">
        <v>0.86</v>
      </c>
      <c r="G242" s="3">
        <v>16.75</v>
      </c>
      <c r="H242" s="2">
        <v>34840</v>
      </c>
      <c r="I242" s="4">
        <v>2.6</v>
      </c>
      <c r="J242" s="3">
        <v>14.43</v>
      </c>
      <c r="K242" s="2">
        <v>30010</v>
      </c>
    </row>
    <row r="243" spans="1:11" x14ac:dyDescent="0.3">
      <c r="A243" s="1" t="s">
        <v>767</v>
      </c>
      <c r="B243" s="1" t="s">
        <v>253</v>
      </c>
      <c r="C243" s="2">
        <v>1530</v>
      </c>
      <c r="D243" s="4">
        <v>11.9</v>
      </c>
      <c r="E243" s="5">
        <v>0.16400000000000001</v>
      </c>
      <c r="F243" s="6">
        <v>2.04</v>
      </c>
      <c r="G243" s="3">
        <v>37.35</v>
      </c>
      <c r="H243" s="2">
        <v>77690</v>
      </c>
      <c r="I243" s="4">
        <v>3.5</v>
      </c>
      <c r="J243" s="3">
        <v>33.64</v>
      </c>
      <c r="K243" s="2">
        <v>69970</v>
      </c>
    </row>
    <row r="244" spans="1:11" x14ac:dyDescent="0.3">
      <c r="A244" s="1" t="s">
        <v>767</v>
      </c>
      <c r="B244" s="1" t="s">
        <v>254</v>
      </c>
      <c r="C244" s="2">
        <v>480</v>
      </c>
      <c r="D244" s="4">
        <v>17.899999999999999</v>
      </c>
      <c r="E244" s="5">
        <v>5.1999999999999998E-2</v>
      </c>
      <c r="F244" s="6">
        <v>0.95</v>
      </c>
      <c r="G244" s="3">
        <v>35.15</v>
      </c>
      <c r="H244" s="2">
        <v>73110</v>
      </c>
      <c r="I244" s="4">
        <v>5.6</v>
      </c>
      <c r="J244" s="3">
        <v>31</v>
      </c>
      <c r="K244" s="2">
        <v>64490</v>
      </c>
    </row>
    <row r="245" spans="1:11" x14ac:dyDescent="0.3">
      <c r="A245" s="1" t="s">
        <v>767</v>
      </c>
      <c r="B245" s="1" t="s">
        <v>255</v>
      </c>
      <c r="C245" s="2">
        <v>6400</v>
      </c>
      <c r="D245" s="4">
        <v>17.8</v>
      </c>
      <c r="E245" s="5">
        <v>0.68799999999999994</v>
      </c>
      <c r="F245" s="6">
        <v>2.25</v>
      </c>
      <c r="G245" s="3" t="s">
        <v>14</v>
      </c>
      <c r="H245" s="2" t="s">
        <v>14</v>
      </c>
      <c r="I245" s="4" t="s">
        <v>14</v>
      </c>
      <c r="J245" s="3" t="s">
        <v>14</v>
      </c>
      <c r="K245" s="2" t="s">
        <v>14</v>
      </c>
    </row>
    <row r="246" spans="1:11" x14ac:dyDescent="0.3">
      <c r="A246" s="1" t="s">
        <v>767</v>
      </c>
      <c r="B246" s="1" t="s">
        <v>256</v>
      </c>
      <c r="C246" s="2">
        <v>21470</v>
      </c>
      <c r="D246" s="4">
        <v>5.0999999999999996</v>
      </c>
      <c r="E246" s="5">
        <v>2.3079999999999998</v>
      </c>
      <c r="F246" s="6">
        <v>2.8</v>
      </c>
      <c r="G246" s="3">
        <v>57.35</v>
      </c>
      <c r="H246" s="2">
        <v>119280</v>
      </c>
      <c r="I246" s="4">
        <v>2.5</v>
      </c>
      <c r="J246" s="3">
        <v>47.74</v>
      </c>
      <c r="K246" s="2">
        <v>99300</v>
      </c>
    </row>
    <row r="247" spans="1:11" x14ac:dyDescent="0.3">
      <c r="A247" s="1" t="s">
        <v>767</v>
      </c>
      <c r="B247" s="1" t="s">
        <v>257</v>
      </c>
      <c r="C247" s="2">
        <v>310</v>
      </c>
      <c r="D247" s="4">
        <v>13.4</v>
      </c>
      <c r="E247" s="5">
        <v>3.4000000000000002E-2</v>
      </c>
      <c r="F247" s="6">
        <v>0.43</v>
      </c>
      <c r="G247" s="3" t="s">
        <v>14</v>
      </c>
      <c r="H247" s="2">
        <v>95340</v>
      </c>
      <c r="I247" s="4">
        <v>14.6</v>
      </c>
      <c r="J247" s="3" t="s">
        <v>14</v>
      </c>
      <c r="K247" s="2">
        <v>65720</v>
      </c>
    </row>
    <row r="248" spans="1:11" x14ac:dyDescent="0.3">
      <c r="A248" s="1" t="s">
        <v>767</v>
      </c>
      <c r="B248" s="1" t="s">
        <v>258</v>
      </c>
      <c r="C248" s="2">
        <v>11750</v>
      </c>
      <c r="D248" s="4">
        <v>9.5</v>
      </c>
      <c r="E248" s="5">
        <v>1.2629999999999999</v>
      </c>
      <c r="F248" s="6">
        <v>0.77</v>
      </c>
      <c r="G248" s="3" t="s">
        <v>14</v>
      </c>
      <c r="H248" s="2">
        <v>56870</v>
      </c>
      <c r="I248" s="4">
        <v>4.3</v>
      </c>
      <c r="J248" s="3" t="s">
        <v>14</v>
      </c>
      <c r="K248" s="2">
        <v>50010</v>
      </c>
    </row>
    <row r="249" spans="1:11" x14ac:dyDescent="0.3">
      <c r="A249" s="1" t="s">
        <v>767</v>
      </c>
      <c r="B249" s="1" t="s">
        <v>259</v>
      </c>
      <c r="C249" s="2">
        <v>1330</v>
      </c>
      <c r="D249" s="4">
        <v>37.5</v>
      </c>
      <c r="E249" s="5">
        <v>0.14299999999999999</v>
      </c>
      <c r="F249" s="6">
        <v>1.0900000000000001</v>
      </c>
      <c r="G249" s="3" t="s">
        <v>14</v>
      </c>
      <c r="H249" s="2" t="s">
        <v>14</v>
      </c>
      <c r="I249" s="4" t="s">
        <v>14</v>
      </c>
      <c r="J249" s="3" t="s">
        <v>14</v>
      </c>
      <c r="K249" s="2" t="s">
        <v>14</v>
      </c>
    </row>
    <row r="250" spans="1:11" x14ac:dyDescent="0.3">
      <c r="A250" s="1" t="s">
        <v>767</v>
      </c>
      <c r="B250" s="1" t="s">
        <v>260</v>
      </c>
      <c r="C250" s="2">
        <v>790</v>
      </c>
      <c r="D250" s="4">
        <v>25.1</v>
      </c>
      <c r="E250" s="5">
        <v>8.5000000000000006E-2</v>
      </c>
      <c r="F250" s="6">
        <v>1.23</v>
      </c>
      <c r="G250" s="3">
        <v>24.84</v>
      </c>
      <c r="H250" s="2" t="s">
        <v>14</v>
      </c>
      <c r="I250" s="4">
        <v>14.1</v>
      </c>
      <c r="J250" s="3">
        <v>19.88</v>
      </c>
      <c r="K250" s="2" t="s">
        <v>14</v>
      </c>
    </row>
    <row r="251" spans="1:11" x14ac:dyDescent="0.3">
      <c r="A251" s="1" t="s">
        <v>767</v>
      </c>
      <c r="B251" s="1" t="s">
        <v>261</v>
      </c>
      <c r="C251" s="2">
        <v>50</v>
      </c>
      <c r="D251" s="4">
        <v>33.299999999999997</v>
      </c>
      <c r="E251" s="5">
        <v>5.0000000000000001E-3</v>
      </c>
      <c r="F251" s="6">
        <v>0.14000000000000001</v>
      </c>
      <c r="G251" s="3">
        <v>42.58</v>
      </c>
      <c r="H251" s="2">
        <v>88570</v>
      </c>
      <c r="I251" s="4">
        <v>11.6</v>
      </c>
      <c r="J251" s="3">
        <v>29.91</v>
      </c>
      <c r="K251" s="2">
        <v>62210</v>
      </c>
    </row>
    <row r="252" spans="1:11" x14ac:dyDescent="0.3">
      <c r="A252" s="1" t="s">
        <v>767</v>
      </c>
      <c r="B252" s="1" t="s">
        <v>262</v>
      </c>
      <c r="C252" s="2">
        <v>2060</v>
      </c>
      <c r="D252" s="4">
        <v>14.6</v>
      </c>
      <c r="E252" s="5">
        <v>0.221</v>
      </c>
      <c r="F252" s="6">
        <v>2.0499999999999998</v>
      </c>
      <c r="G252" s="3">
        <v>44.12</v>
      </c>
      <c r="H252" s="2">
        <v>91760</v>
      </c>
      <c r="I252" s="4">
        <v>10.3</v>
      </c>
      <c r="J252" s="3">
        <v>31.56</v>
      </c>
      <c r="K252" s="2">
        <v>65650</v>
      </c>
    </row>
    <row r="253" spans="1:11" x14ac:dyDescent="0.3">
      <c r="A253" s="1" t="s">
        <v>767</v>
      </c>
      <c r="B253" s="1" t="s">
        <v>263</v>
      </c>
      <c r="C253" s="2">
        <v>6830</v>
      </c>
      <c r="D253" s="4">
        <v>9.1</v>
      </c>
      <c r="E253" s="5">
        <v>0.73399999999999999</v>
      </c>
      <c r="F253" s="6">
        <v>2.6</v>
      </c>
      <c r="G253" s="3">
        <v>46.69</v>
      </c>
      <c r="H253" s="2" t="s">
        <v>14</v>
      </c>
      <c r="I253" s="4">
        <v>7.5</v>
      </c>
      <c r="J253" s="3">
        <v>37.21</v>
      </c>
      <c r="K253" s="2" t="s">
        <v>14</v>
      </c>
    </row>
    <row r="254" spans="1:11" x14ac:dyDescent="0.3">
      <c r="A254" s="1" t="s">
        <v>767</v>
      </c>
      <c r="B254" s="1" t="s">
        <v>264</v>
      </c>
      <c r="C254" s="2">
        <v>480</v>
      </c>
      <c r="D254" s="4">
        <v>21.4</v>
      </c>
      <c r="E254" s="5">
        <v>5.0999999999999997E-2</v>
      </c>
      <c r="F254" s="6">
        <v>0.64</v>
      </c>
      <c r="G254" s="3">
        <v>23.69</v>
      </c>
      <c r="H254" s="2" t="s">
        <v>14</v>
      </c>
      <c r="I254" s="4">
        <v>8.5</v>
      </c>
      <c r="J254" s="3">
        <v>18.03</v>
      </c>
      <c r="K254" s="2" t="s">
        <v>14</v>
      </c>
    </row>
    <row r="255" spans="1:11" x14ac:dyDescent="0.3">
      <c r="A255" s="1" t="s">
        <v>767</v>
      </c>
      <c r="B255" s="1" t="s">
        <v>265</v>
      </c>
      <c r="C255" s="2">
        <v>1100</v>
      </c>
      <c r="D255" s="4">
        <v>13.7</v>
      </c>
      <c r="E255" s="5">
        <v>0.11799999999999999</v>
      </c>
      <c r="F255" s="6">
        <v>0.59</v>
      </c>
      <c r="G255" s="3">
        <v>42.04</v>
      </c>
      <c r="H255" s="2">
        <v>87450</v>
      </c>
      <c r="I255" s="4">
        <v>12.8</v>
      </c>
      <c r="J255" s="3">
        <v>23.95</v>
      </c>
      <c r="K255" s="2">
        <v>49810</v>
      </c>
    </row>
    <row r="256" spans="1:11" x14ac:dyDescent="0.3">
      <c r="A256" s="1" t="s">
        <v>767</v>
      </c>
      <c r="B256" s="1" t="s">
        <v>266</v>
      </c>
      <c r="C256" s="2">
        <v>550</v>
      </c>
      <c r="D256" s="4">
        <v>24.8</v>
      </c>
      <c r="E256" s="5">
        <v>5.8999999999999997E-2</v>
      </c>
      <c r="F256" s="6">
        <v>1.06</v>
      </c>
      <c r="G256" s="3">
        <v>24.37</v>
      </c>
      <c r="H256" s="2">
        <v>50690</v>
      </c>
      <c r="I256" s="4">
        <v>12.3</v>
      </c>
      <c r="J256" s="3">
        <v>15.27</v>
      </c>
      <c r="K256" s="2">
        <v>31760</v>
      </c>
    </row>
    <row r="257" spans="1:11" x14ac:dyDescent="0.3">
      <c r="A257" s="1" t="s">
        <v>767</v>
      </c>
      <c r="B257" s="1" t="s">
        <v>267</v>
      </c>
      <c r="C257" s="2">
        <v>1230</v>
      </c>
      <c r="D257" s="4">
        <v>28.9</v>
      </c>
      <c r="E257" s="5">
        <v>0.13200000000000001</v>
      </c>
      <c r="F257" s="6">
        <v>3.3</v>
      </c>
      <c r="G257" s="3">
        <v>41.29</v>
      </c>
      <c r="H257" s="2">
        <v>85890</v>
      </c>
      <c r="I257" s="4">
        <v>10.8</v>
      </c>
      <c r="J257" s="3">
        <v>26.74</v>
      </c>
      <c r="K257" s="2">
        <v>55630</v>
      </c>
    </row>
    <row r="258" spans="1:11" x14ac:dyDescent="0.3">
      <c r="A258" s="1" t="s">
        <v>767</v>
      </c>
      <c r="B258" s="1" t="s">
        <v>268</v>
      </c>
      <c r="C258" s="2">
        <v>4200</v>
      </c>
      <c r="D258" s="4">
        <v>14.1</v>
      </c>
      <c r="E258" s="5">
        <v>0.45100000000000001</v>
      </c>
      <c r="F258" s="6">
        <v>1.66</v>
      </c>
      <c r="G258" s="3">
        <v>36.5</v>
      </c>
      <c r="H258" s="2">
        <v>75920</v>
      </c>
      <c r="I258" s="4">
        <v>5.4</v>
      </c>
      <c r="J258" s="3">
        <v>30.89</v>
      </c>
      <c r="K258" s="2">
        <v>64260</v>
      </c>
    </row>
    <row r="259" spans="1:11" x14ac:dyDescent="0.3">
      <c r="A259" s="1" t="s">
        <v>767</v>
      </c>
      <c r="B259" s="1" t="s">
        <v>269</v>
      </c>
      <c r="C259" s="2">
        <v>23180</v>
      </c>
      <c r="D259" s="4">
        <v>4.8</v>
      </c>
      <c r="E259" s="5">
        <v>2.4910000000000001</v>
      </c>
      <c r="F259" s="6">
        <v>1.52</v>
      </c>
      <c r="G259" s="3">
        <v>35.89</v>
      </c>
      <c r="H259" s="2">
        <v>74640</v>
      </c>
      <c r="I259" s="4">
        <v>1.8</v>
      </c>
      <c r="J259" s="3">
        <v>31.33</v>
      </c>
      <c r="K259" s="2">
        <v>65170</v>
      </c>
    </row>
    <row r="260" spans="1:11" x14ac:dyDescent="0.3">
      <c r="A260" s="1" t="s">
        <v>767</v>
      </c>
      <c r="B260" s="1" t="s">
        <v>270</v>
      </c>
      <c r="C260" s="2">
        <v>19340</v>
      </c>
      <c r="D260" s="4">
        <v>4.5</v>
      </c>
      <c r="E260" s="5">
        <v>2.0790000000000002</v>
      </c>
      <c r="F260" s="6">
        <v>3.06</v>
      </c>
      <c r="G260" s="3">
        <v>40.090000000000003</v>
      </c>
      <c r="H260" s="2">
        <v>83380</v>
      </c>
      <c r="I260" s="4">
        <v>1.5</v>
      </c>
      <c r="J260" s="3">
        <v>33.92</v>
      </c>
      <c r="K260" s="2">
        <v>70560</v>
      </c>
    </row>
    <row r="261" spans="1:11" x14ac:dyDescent="0.3">
      <c r="A261" s="1" t="s">
        <v>767</v>
      </c>
      <c r="B261" s="1" t="s">
        <v>271</v>
      </c>
      <c r="C261" s="2">
        <v>3390</v>
      </c>
      <c r="D261" s="4">
        <v>17.3</v>
      </c>
      <c r="E261" s="5">
        <v>0.36399999999999999</v>
      </c>
      <c r="F261" s="6">
        <v>1.04</v>
      </c>
      <c r="G261" s="3">
        <v>39.72</v>
      </c>
      <c r="H261" s="2">
        <v>82610</v>
      </c>
      <c r="I261" s="4">
        <v>3.7</v>
      </c>
      <c r="J261" s="3">
        <v>37.409999999999997</v>
      </c>
      <c r="K261" s="2">
        <v>77810</v>
      </c>
    </row>
    <row r="262" spans="1:11" x14ac:dyDescent="0.3">
      <c r="A262" s="1" t="s">
        <v>767</v>
      </c>
      <c r="B262" s="1" t="s">
        <v>272</v>
      </c>
      <c r="C262" s="2">
        <v>7310</v>
      </c>
      <c r="D262" s="4">
        <v>5.8</v>
      </c>
      <c r="E262" s="5">
        <v>0.78600000000000003</v>
      </c>
      <c r="F262" s="6">
        <v>2.4700000000000002</v>
      </c>
      <c r="G262" s="3">
        <v>42.42</v>
      </c>
      <c r="H262" s="2">
        <v>88230</v>
      </c>
      <c r="I262" s="4">
        <v>2.5</v>
      </c>
      <c r="J262" s="3">
        <v>36.11</v>
      </c>
      <c r="K262" s="2">
        <v>75100</v>
      </c>
    </row>
    <row r="263" spans="1:11" x14ac:dyDescent="0.3">
      <c r="A263" s="1" t="s">
        <v>767</v>
      </c>
      <c r="B263" s="1" t="s">
        <v>273</v>
      </c>
      <c r="C263" s="2">
        <v>2280</v>
      </c>
      <c r="D263" s="4">
        <v>6.9</v>
      </c>
      <c r="E263" s="5">
        <v>0.245</v>
      </c>
      <c r="F263" s="6">
        <v>0.66</v>
      </c>
      <c r="G263" s="3">
        <v>35.44</v>
      </c>
      <c r="H263" s="2">
        <v>73710</v>
      </c>
      <c r="I263" s="4">
        <v>3.7</v>
      </c>
      <c r="J263" s="3">
        <v>32.340000000000003</v>
      </c>
      <c r="K263" s="2">
        <v>67260</v>
      </c>
    </row>
    <row r="264" spans="1:11" x14ac:dyDescent="0.3">
      <c r="A264" s="1" t="s">
        <v>767</v>
      </c>
      <c r="B264" s="1" t="s">
        <v>274</v>
      </c>
      <c r="C264" s="2">
        <v>730</v>
      </c>
      <c r="D264" s="4">
        <v>18.7</v>
      </c>
      <c r="E264" s="5">
        <v>7.8E-2</v>
      </c>
      <c r="F264" s="6">
        <v>0.52</v>
      </c>
      <c r="G264" s="3">
        <v>27.48</v>
      </c>
      <c r="H264" s="2">
        <v>57150</v>
      </c>
      <c r="I264" s="4">
        <v>6</v>
      </c>
      <c r="J264" s="3">
        <v>22.1</v>
      </c>
      <c r="K264" s="2">
        <v>45960</v>
      </c>
    </row>
    <row r="265" spans="1:11" x14ac:dyDescent="0.3">
      <c r="A265" s="1" t="s">
        <v>767</v>
      </c>
      <c r="B265" s="1" t="s">
        <v>275</v>
      </c>
      <c r="C265" s="2">
        <v>6560</v>
      </c>
      <c r="D265" s="4">
        <v>10.3</v>
      </c>
      <c r="E265" s="5">
        <v>0.70499999999999996</v>
      </c>
      <c r="F265" s="6">
        <v>1.38</v>
      </c>
      <c r="G265" s="3">
        <v>26.8</v>
      </c>
      <c r="H265" s="2">
        <v>55730</v>
      </c>
      <c r="I265" s="4">
        <v>2</v>
      </c>
      <c r="J265" s="3">
        <v>24.88</v>
      </c>
      <c r="K265" s="2">
        <v>51750</v>
      </c>
    </row>
    <row r="266" spans="1:11" x14ac:dyDescent="0.3">
      <c r="A266" s="1" t="s">
        <v>767</v>
      </c>
      <c r="B266" s="1" t="s">
        <v>276</v>
      </c>
      <c r="C266" s="2">
        <v>4320</v>
      </c>
      <c r="D266" s="4">
        <v>29.8</v>
      </c>
      <c r="E266" s="5">
        <v>0.46400000000000002</v>
      </c>
      <c r="F266" s="6">
        <v>2.1800000000000002</v>
      </c>
      <c r="G266" s="3">
        <v>28.63</v>
      </c>
      <c r="H266" s="2">
        <v>59560</v>
      </c>
      <c r="I266" s="4">
        <v>4</v>
      </c>
      <c r="J266" s="3">
        <v>27.69</v>
      </c>
      <c r="K266" s="2">
        <v>57590</v>
      </c>
    </row>
    <row r="267" spans="1:11" x14ac:dyDescent="0.3">
      <c r="A267" s="1" t="s">
        <v>767</v>
      </c>
      <c r="B267" s="1" t="s">
        <v>757</v>
      </c>
      <c r="C267" s="2">
        <v>40</v>
      </c>
      <c r="D267" s="4">
        <v>1.9</v>
      </c>
      <c r="E267" s="5">
        <v>4.0000000000000001E-3</v>
      </c>
      <c r="F267" s="6">
        <v>0.75</v>
      </c>
      <c r="G267" s="3">
        <v>32.79</v>
      </c>
      <c r="H267" s="2">
        <v>68210</v>
      </c>
      <c r="I267" s="4">
        <v>2.8</v>
      </c>
      <c r="J267" s="3">
        <v>31.68</v>
      </c>
      <c r="K267" s="2">
        <v>65890</v>
      </c>
    </row>
    <row r="268" spans="1:11" x14ac:dyDescent="0.3">
      <c r="A268" s="1" t="s">
        <v>767</v>
      </c>
      <c r="B268" s="1" t="s">
        <v>277</v>
      </c>
      <c r="C268" s="2">
        <v>1710</v>
      </c>
      <c r="D268" s="4">
        <v>9.1</v>
      </c>
      <c r="E268" s="5">
        <v>0.184</v>
      </c>
      <c r="F268" s="6">
        <v>1.96</v>
      </c>
      <c r="G268" s="3">
        <v>37.43</v>
      </c>
      <c r="H268" s="2">
        <v>77850</v>
      </c>
      <c r="I268" s="4">
        <v>3.9</v>
      </c>
      <c r="J268" s="3">
        <v>32.07</v>
      </c>
      <c r="K268" s="2">
        <v>66710</v>
      </c>
    </row>
    <row r="269" spans="1:11" x14ac:dyDescent="0.3">
      <c r="A269" s="1" t="s">
        <v>767</v>
      </c>
      <c r="B269" s="1" t="s">
        <v>279</v>
      </c>
      <c r="C269" s="2">
        <v>1410</v>
      </c>
      <c r="D269" s="4">
        <v>9</v>
      </c>
      <c r="E269" s="5">
        <v>0.151</v>
      </c>
      <c r="F269" s="6">
        <v>1.03</v>
      </c>
      <c r="G269" s="3">
        <v>40.29</v>
      </c>
      <c r="H269" s="2">
        <v>83800</v>
      </c>
      <c r="I269" s="4">
        <v>4.0999999999999996</v>
      </c>
      <c r="J269" s="3">
        <v>36.729999999999997</v>
      </c>
      <c r="K269" s="2">
        <v>76390</v>
      </c>
    </row>
    <row r="270" spans="1:11" x14ac:dyDescent="0.3">
      <c r="A270" s="1" t="s">
        <v>767</v>
      </c>
      <c r="B270" s="1" t="s">
        <v>280</v>
      </c>
      <c r="C270" s="2">
        <v>4310</v>
      </c>
      <c r="D270" s="4">
        <v>16.2</v>
      </c>
      <c r="E270" s="5">
        <v>0.46300000000000002</v>
      </c>
      <c r="F270" s="6">
        <v>2.14</v>
      </c>
      <c r="G270" s="3">
        <v>40.9</v>
      </c>
      <c r="H270" s="2">
        <v>85080</v>
      </c>
      <c r="I270" s="4">
        <v>3.1</v>
      </c>
      <c r="J270" s="3">
        <v>35.22</v>
      </c>
      <c r="K270" s="2">
        <v>73250</v>
      </c>
    </row>
    <row r="271" spans="1:11" x14ac:dyDescent="0.3">
      <c r="A271" s="1" t="s">
        <v>767</v>
      </c>
      <c r="B271" s="1" t="s">
        <v>281</v>
      </c>
      <c r="C271" s="2">
        <v>660</v>
      </c>
      <c r="D271" s="4">
        <v>12.6</v>
      </c>
      <c r="E271" s="5">
        <v>7.0999999999999994E-2</v>
      </c>
      <c r="F271" s="6">
        <v>0.53</v>
      </c>
      <c r="G271" s="3">
        <v>29.61</v>
      </c>
      <c r="H271" s="2">
        <v>61580</v>
      </c>
      <c r="I271" s="4">
        <v>6.9</v>
      </c>
      <c r="J271" s="3">
        <v>25.66</v>
      </c>
      <c r="K271" s="2">
        <v>53360</v>
      </c>
    </row>
    <row r="272" spans="1:11" x14ac:dyDescent="0.3">
      <c r="A272" s="1" t="s">
        <v>767</v>
      </c>
      <c r="B272" s="1" t="s">
        <v>283</v>
      </c>
      <c r="C272" s="2">
        <v>9350</v>
      </c>
      <c r="D272" s="4">
        <v>7</v>
      </c>
      <c r="E272" s="5">
        <v>1.0049999999999999</v>
      </c>
      <c r="F272" s="6">
        <v>1.3</v>
      </c>
      <c r="G272" s="3">
        <v>79.14</v>
      </c>
      <c r="H272" s="2">
        <v>164610</v>
      </c>
      <c r="I272" s="4">
        <v>5</v>
      </c>
      <c r="J272" s="3">
        <v>62.04</v>
      </c>
      <c r="K272" s="2">
        <v>129030</v>
      </c>
    </row>
    <row r="273" spans="1:11" x14ac:dyDescent="0.3">
      <c r="A273" s="1" t="s">
        <v>767</v>
      </c>
      <c r="B273" s="1" t="s">
        <v>285</v>
      </c>
      <c r="C273" s="2">
        <v>200</v>
      </c>
      <c r="D273" s="4">
        <v>29.2</v>
      </c>
      <c r="E273" s="5">
        <v>2.1000000000000001E-2</v>
      </c>
      <c r="F273" s="6">
        <v>0.59</v>
      </c>
      <c r="G273" s="3">
        <v>115.28</v>
      </c>
      <c r="H273" s="2">
        <v>239770</v>
      </c>
      <c r="I273" s="4">
        <v>11.8</v>
      </c>
      <c r="J273" s="3" t="s">
        <v>10</v>
      </c>
      <c r="K273" s="2" t="s">
        <v>10</v>
      </c>
    </row>
    <row r="274" spans="1:11" x14ac:dyDescent="0.3">
      <c r="A274" s="1" t="s">
        <v>767</v>
      </c>
      <c r="B274" s="1" t="s">
        <v>286</v>
      </c>
      <c r="C274" s="2">
        <v>410</v>
      </c>
      <c r="D274" s="4">
        <v>40.5</v>
      </c>
      <c r="E274" s="5">
        <v>4.3999999999999997E-2</v>
      </c>
      <c r="F274" s="6">
        <v>1.38</v>
      </c>
      <c r="G274" s="3">
        <v>94.1</v>
      </c>
      <c r="H274" s="2">
        <v>195720</v>
      </c>
      <c r="I274" s="4">
        <v>15.1</v>
      </c>
      <c r="J274" s="3">
        <v>85.84</v>
      </c>
      <c r="K274" s="2">
        <v>178550</v>
      </c>
    </row>
    <row r="275" spans="1:11" x14ac:dyDescent="0.3">
      <c r="A275" s="1" t="s">
        <v>767</v>
      </c>
      <c r="B275" s="1" t="s">
        <v>287</v>
      </c>
      <c r="C275" s="2">
        <v>4680</v>
      </c>
      <c r="D275" s="4">
        <v>4.8</v>
      </c>
      <c r="E275" s="5">
        <v>0.503</v>
      </c>
      <c r="F275" s="6">
        <v>1.1399999999999999</v>
      </c>
      <c r="G275" s="3">
        <v>32.94</v>
      </c>
      <c r="H275" s="2">
        <v>68520</v>
      </c>
      <c r="I275" s="4">
        <v>0.9</v>
      </c>
      <c r="J275" s="3">
        <v>32.119999999999997</v>
      </c>
      <c r="K275" s="2">
        <v>66800</v>
      </c>
    </row>
    <row r="276" spans="1:11" x14ac:dyDescent="0.3">
      <c r="A276" s="1" t="s">
        <v>767</v>
      </c>
      <c r="B276" s="1" t="s">
        <v>288</v>
      </c>
      <c r="C276" s="2">
        <v>2600</v>
      </c>
      <c r="D276" s="4">
        <v>14.2</v>
      </c>
      <c r="E276" s="5">
        <v>0.28000000000000003</v>
      </c>
      <c r="F276" s="6">
        <v>1.07</v>
      </c>
      <c r="G276" s="3">
        <v>55.89</v>
      </c>
      <c r="H276" s="2">
        <v>116260</v>
      </c>
      <c r="I276" s="4">
        <v>2.9</v>
      </c>
      <c r="J276" s="3">
        <v>56.92</v>
      </c>
      <c r="K276" s="2">
        <v>118390</v>
      </c>
    </row>
    <row r="277" spans="1:11" x14ac:dyDescent="0.3">
      <c r="A277" s="1" t="s">
        <v>767</v>
      </c>
      <c r="B277" s="1" t="s">
        <v>289</v>
      </c>
      <c r="C277" s="2">
        <v>22460</v>
      </c>
      <c r="D277" s="4">
        <v>5.7</v>
      </c>
      <c r="E277" s="5">
        <v>2.415</v>
      </c>
      <c r="F277" s="6">
        <v>1.1100000000000001</v>
      </c>
      <c r="G277" s="3">
        <v>56.79</v>
      </c>
      <c r="H277" s="2">
        <v>118120</v>
      </c>
      <c r="I277" s="4">
        <v>1.6</v>
      </c>
      <c r="J277" s="3">
        <v>57.53</v>
      </c>
      <c r="K277" s="2">
        <v>119670</v>
      </c>
    </row>
    <row r="278" spans="1:11" x14ac:dyDescent="0.3">
      <c r="A278" s="1" t="s">
        <v>767</v>
      </c>
      <c r="B278" s="1" t="s">
        <v>290</v>
      </c>
      <c r="C278" s="2">
        <v>1310</v>
      </c>
      <c r="D278" s="4">
        <v>16.7</v>
      </c>
      <c r="E278" s="5">
        <v>0.14000000000000001</v>
      </c>
      <c r="F278" s="6">
        <v>0.65</v>
      </c>
      <c r="G278" s="3">
        <v>126.7</v>
      </c>
      <c r="H278" s="2">
        <v>263530</v>
      </c>
      <c r="I278" s="4">
        <v>8.6999999999999993</v>
      </c>
      <c r="J278" s="3" t="s">
        <v>10</v>
      </c>
      <c r="K278" s="2" t="s">
        <v>10</v>
      </c>
    </row>
    <row r="279" spans="1:11" x14ac:dyDescent="0.3">
      <c r="A279" s="1" t="s">
        <v>767</v>
      </c>
      <c r="B279" s="1" t="s">
        <v>291</v>
      </c>
      <c r="C279" s="2">
        <v>2310</v>
      </c>
      <c r="D279" s="4">
        <v>10</v>
      </c>
      <c r="E279" s="5">
        <v>0.248</v>
      </c>
      <c r="F279" s="6">
        <v>0.28000000000000003</v>
      </c>
      <c r="G279" s="3">
        <v>96.71</v>
      </c>
      <c r="H279" s="2">
        <v>201160</v>
      </c>
      <c r="I279" s="4">
        <v>3.6</v>
      </c>
      <c r="J279" s="3">
        <v>85.45</v>
      </c>
      <c r="K279" s="2">
        <v>177740</v>
      </c>
    </row>
    <row r="280" spans="1:11" x14ac:dyDescent="0.3">
      <c r="A280" s="1" t="s">
        <v>767</v>
      </c>
      <c r="B280" s="1" t="s">
        <v>292</v>
      </c>
      <c r="C280" s="2">
        <v>2860</v>
      </c>
      <c r="D280" s="4">
        <v>11.5</v>
      </c>
      <c r="E280" s="5">
        <v>0.308</v>
      </c>
      <c r="F280" s="6">
        <v>1.04</v>
      </c>
      <c r="G280" s="3">
        <v>94.6</v>
      </c>
      <c r="H280" s="2">
        <v>196770</v>
      </c>
      <c r="I280" s="4">
        <v>7.2</v>
      </c>
      <c r="J280" s="3">
        <v>90.21</v>
      </c>
      <c r="K280" s="2">
        <v>187630</v>
      </c>
    </row>
    <row r="281" spans="1:11" x14ac:dyDescent="0.3">
      <c r="A281" s="1" t="s">
        <v>767</v>
      </c>
      <c r="B281" s="1" t="s">
        <v>293</v>
      </c>
      <c r="C281" s="2">
        <v>1360</v>
      </c>
      <c r="D281" s="4">
        <v>13.3</v>
      </c>
      <c r="E281" s="5">
        <v>0.14599999999999999</v>
      </c>
      <c r="F281" s="6">
        <v>1.1100000000000001</v>
      </c>
      <c r="G281" s="3">
        <v>106.76</v>
      </c>
      <c r="H281" s="2">
        <v>222050</v>
      </c>
      <c r="I281" s="4">
        <v>3.5</v>
      </c>
      <c r="J281" s="3" t="s">
        <v>10</v>
      </c>
      <c r="K281" s="2" t="s">
        <v>10</v>
      </c>
    </row>
    <row r="282" spans="1:11" x14ac:dyDescent="0.3">
      <c r="A282" s="1" t="s">
        <v>767</v>
      </c>
      <c r="B282" s="1" t="s">
        <v>294</v>
      </c>
      <c r="C282" s="2">
        <v>2590</v>
      </c>
      <c r="D282" s="4">
        <v>10.9</v>
      </c>
      <c r="E282" s="5">
        <v>0.27800000000000002</v>
      </c>
      <c r="F282" s="6">
        <v>1.37</v>
      </c>
      <c r="G282" s="3">
        <v>85.03</v>
      </c>
      <c r="H282" s="2">
        <v>176860</v>
      </c>
      <c r="I282" s="4">
        <v>3</v>
      </c>
      <c r="J282" s="3">
        <v>78.19</v>
      </c>
      <c r="K282" s="2">
        <v>162630</v>
      </c>
    </row>
    <row r="283" spans="1:11" x14ac:dyDescent="0.3">
      <c r="A283" s="1" t="s">
        <v>767</v>
      </c>
      <c r="B283" s="1" t="s">
        <v>295</v>
      </c>
      <c r="C283" s="2">
        <v>3830</v>
      </c>
      <c r="D283" s="4">
        <v>10</v>
      </c>
      <c r="E283" s="5">
        <v>0.41099999999999998</v>
      </c>
      <c r="F283" s="6">
        <v>2.3199999999999998</v>
      </c>
      <c r="G283" s="3">
        <v>100.47</v>
      </c>
      <c r="H283" s="2">
        <v>208970</v>
      </c>
      <c r="I283" s="4">
        <v>4.5999999999999996</v>
      </c>
      <c r="J283" s="3">
        <v>93.54</v>
      </c>
      <c r="K283" s="2">
        <v>194560</v>
      </c>
    </row>
    <row r="284" spans="1:11" x14ac:dyDescent="0.3">
      <c r="A284" s="1" t="s">
        <v>767</v>
      </c>
      <c r="B284" s="1" t="s">
        <v>296</v>
      </c>
      <c r="C284" s="2">
        <v>2400</v>
      </c>
      <c r="D284" s="4">
        <v>10.9</v>
      </c>
      <c r="E284" s="5">
        <v>0.25800000000000001</v>
      </c>
      <c r="F284" s="6">
        <v>0.95</v>
      </c>
      <c r="G284" s="3">
        <v>125.14</v>
      </c>
      <c r="H284" s="2">
        <v>260290</v>
      </c>
      <c r="I284" s="4">
        <v>4</v>
      </c>
      <c r="J284" s="3" t="s">
        <v>10</v>
      </c>
      <c r="K284" s="2" t="s">
        <v>10</v>
      </c>
    </row>
    <row r="285" spans="1:11" x14ac:dyDescent="0.3">
      <c r="A285" s="1" t="s">
        <v>767</v>
      </c>
      <c r="B285" s="1" t="s">
        <v>297</v>
      </c>
      <c r="C285" s="2">
        <v>48040</v>
      </c>
      <c r="D285" s="4">
        <v>3.5</v>
      </c>
      <c r="E285" s="5">
        <v>5.1639999999999997</v>
      </c>
      <c r="F285" s="6">
        <v>2.0699999999999998</v>
      </c>
      <c r="G285" s="3">
        <v>86.12</v>
      </c>
      <c r="H285" s="2">
        <v>179130</v>
      </c>
      <c r="I285" s="4">
        <v>3.2</v>
      </c>
      <c r="J285" s="3">
        <v>80.81</v>
      </c>
      <c r="K285" s="2">
        <v>168070</v>
      </c>
    </row>
    <row r="286" spans="1:11" x14ac:dyDescent="0.3">
      <c r="A286" s="1" t="s">
        <v>767</v>
      </c>
      <c r="B286" s="1" t="s">
        <v>298</v>
      </c>
      <c r="C286" s="2">
        <v>10490</v>
      </c>
      <c r="D286" s="4">
        <v>3.6</v>
      </c>
      <c r="E286" s="5">
        <v>1.127</v>
      </c>
      <c r="F286" s="6">
        <v>1.47</v>
      </c>
      <c r="G286" s="3">
        <v>55.67</v>
      </c>
      <c r="H286" s="2">
        <v>115800</v>
      </c>
      <c r="I286" s="4">
        <v>0.8</v>
      </c>
      <c r="J286" s="3">
        <v>55.65</v>
      </c>
      <c r="K286" s="2">
        <v>115760</v>
      </c>
    </row>
    <row r="287" spans="1:11" x14ac:dyDescent="0.3">
      <c r="A287" s="1" t="s">
        <v>767</v>
      </c>
      <c r="B287" s="1" t="s">
        <v>299</v>
      </c>
      <c r="C287" s="2">
        <v>1400</v>
      </c>
      <c r="D287" s="4">
        <v>10.6</v>
      </c>
      <c r="E287" s="5">
        <v>0.151</v>
      </c>
      <c r="F287" s="6">
        <v>2.2200000000000002</v>
      </c>
      <c r="G287" s="3">
        <v>76.099999999999994</v>
      </c>
      <c r="H287" s="2">
        <v>158280</v>
      </c>
      <c r="I287" s="4">
        <v>5.9</v>
      </c>
      <c r="J287" s="3">
        <v>62.49</v>
      </c>
      <c r="K287" s="2">
        <v>129980</v>
      </c>
    </row>
    <row r="288" spans="1:11" x14ac:dyDescent="0.3">
      <c r="A288" s="1" t="s">
        <v>767</v>
      </c>
      <c r="B288" s="1" t="s">
        <v>300</v>
      </c>
      <c r="C288" s="2">
        <v>9580</v>
      </c>
      <c r="D288" s="4">
        <v>5.8</v>
      </c>
      <c r="E288" s="5">
        <v>1.0289999999999999</v>
      </c>
      <c r="F288" s="6">
        <v>1.1599999999999999</v>
      </c>
      <c r="G288" s="3">
        <v>45.77</v>
      </c>
      <c r="H288" s="2">
        <v>95210</v>
      </c>
      <c r="I288" s="4">
        <v>1.8</v>
      </c>
      <c r="J288" s="3">
        <v>44.82</v>
      </c>
      <c r="K288" s="2">
        <v>93230</v>
      </c>
    </row>
    <row r="289" spans="1:11" x14ac:dyDescent="0.3">
      <c r="A289" s="1" t="s">
        <v>767</v>
      </c>
      <c r="B289" s="1" t="s">
        <v>301</v>
      </c>
      <c r="C289" s="2">
        <v>15700</v>
      </c>
      <c r="D289" s="4">
        <v>3.6</v>
      </c>
      <c r="E289" s="5">
        <v>1.6870000000000001</v>
      </c>
      <c r="F289" s="6">
        <v>1.07</v>
      </c>
      <c r="G289" s="3">
        <v>44.44</v>
      </c>
      <c r="H289" s="2">
        <v>92440</v>
      </c>
      <c r="I289" s="4">
        <v>1.2</v>
      </c>
      <c r="J289" s="3">
        <v>43.92</v>
      </c>
      <c r="K289" s="2">
        <v>91350</v>
      </c>
    </row>
    <row r="290" spans="1:11" x14ac:dyDescent="0.3">
      <c r="A290" s="1" t="s">
        <v>767</v>
      </c>
      <c r="B290" s="1" t="s">
        <v>302</v>
      </c>
      <c r="C290" s="2">
        <v>1100</v>
      </c>
      <c r="D290" s="4">
        <v>16.600000000000001</v>
      </c>
      <c r="E290" s="5">
        <v>0.11799999999999999</v>
      </c>
      <c r="F290" s="6">
        <v>0.98</v>
      </c>
      <c r="G290" s="3">
        <v>51.07</v>
      </c>
      <c r="H290" s="2">
        <v>106220</v>
      </c>
      <c r="I290" s="4">
        <v>1.6</v>
      </c>
      <c r="J290" s="3">
        <v>50.26</v>
      </c>
      <c r="K290" s="2">
        <v>104550</v>
      </c>
    </row>
    <row r="291" spans="1:11" x14ac:dyDescent="0.3">
      <c r="A291" s="1" t="s">
        <v>767</v>
      </c>
      <c r="B291" s="1" t="s">
        <v>303</v>
      </c>
      <c r="C291" s="2">
        <v>1410</v>
      </c>
      <c r="D291" s="4">
        <v>5.0999999999999996</v>
      </c>
      <c r="E291" s="5">
        <v>0.152</v>
      </c>
      <c r="F291" s="6">
        <v>1.17</v>
      </c>
      <c r="G291" s="3">
        <v>26.92</v>
      </c>
      <c r="H291" s="2">
        <v>56000</v>
      </c>
      <c r="I291" s="4">
        <v>1.3</v>
      </c>
      <c r="J291" s="3">
        <v>26.36</v>
      </c>
      <c r="K291" s="2">
        <v>54820</v>
      </c>
    </row>
    <row r="292" spans="1:11" x14ac:dyDescent="0.3">
      <c r="A292" s="1" t="s">
        <v>767</v>
      </c>
      <c r="B292" s="1" t="s">
        <v>304</v>
      </c>
      <c r="C292" s="2">
        <v>5730</v>
      </c>
      <c r="D292" s="4">
        <v>3.1</v>
      </c>
      <c r="E292" s="5">
        <v>0.61599999999999999</v>
      </c>
      <c r="F292" s="6">
        <v>0.68</v>
      </c>
      <c r="G292" s="3">
        <v>37.369999999999997</v>
      </c>
      <c r="H292" s="2">
        <v>77720</v>
      </c>
      <c r="I292" s="4">
        <v>0.6</v>
      </c>
      <c r="J292" s="3">
        <v>37.06</v>
      </c>
      <c r="K292" s="2">
        <v>77080</v>
      </c>
    </row>
    <row r="293" spans="1:11" x14ac:dyDescent="0.3">
      <c r="A293" s="1" t="s">
        <v>767</v>
      </c>
      <c r="B293" s="1" t="s">
        <v>305</v>
      </c>
      <c r="C293" s="2">
        <v>12600</v>
      </c>
      <c r="D293" s="4">
        <v>4.4000000000000004</v>
      </c>
      <c r="E293" s="5">
        <v>1.3540000000000001</v>
      </c>
      <c r="F293" s="6">
        <v>1.36</v>
      </c>
      <c r="G293" s="3">
        <v>44.78</v>
      </c>
      <c r="H293" s="2">
        <v>93130</v>
      </c>
      <c r="I293" s="4">
        <v>2.5</v>
      </c>
      <c r="J293" s="3">
        <v>41.8</v>
      </c>
      <c r="K293" s="2">
        <v>86950</v>
      </c>
    </row>
    <row r="294" spans="1:11" x14ac:dyDescent="0.3">
      <c r="A294" s="1" t="s">
        <v>767</v>
      </c>
      <c r="B294" s="1" t="s">
        <v>306</v>
      </c>
      <c r="C294" s="2">
        <v>280</v>
      </c>
      <c r="D294" s="4">
        <v>14.6</v>
      </c>
      <c r="E294" s="5">
        <v>0.03</v>
      </c>
      <c r="F294" s="6">
        <v>0.69</v>
      </c>
      <c r="G294" s="3">
        <v>31.55</v>
      </c>
      <c r="H294" s="2">
        <v>65630</v>
      </c>
      <c r="I294" s="4">
        <v>9.4</v>
      </c>
      <c r="J294" s="3">
        <v>28.77</v>
      </c>
      <c r="K294" s="2">
        <v>59840</v>
      </c>
    </row>
    <row r="295" spans="1:11" x14ac:dyDescent="0.3">
      <c r="A295" s="1" t="s">
        <v>767</v>
      </c>
      <c r="B295" s="1" t="s">
        <v>307</v>
      </c>
      <c r="C295" s="2">
        <v>510</v>
      </c>
      <c r="D295" s="4">
        <v>12</v>
      </c>
      <c r="E295" s="5">
        <v>5.5E-2</v>
      </c>
      <c r="F295" s="6">
        <v>0.65</v>
      </c>
      <c r="G295" s="3">
        <v>35.81</v>
      </c>
      <c r="H295" s="2">
        <v>74490</v>
      </c>
      <c r="I295" s="4">
        <v>7.6</v>
      </c>
      <c r="J295" s="3">
        <v>30.4</v>
      </c>
      <c r="K295" s="2">
        <v>63230</v>
      </c>
    </row>
    <row r="296" spans="1:11" x14ac:dyDescent="0.3">
      <c r="A296" s="1" t="s">
        <v>767</v>
      </c>
      <c r="B296" s="1" t="s">
        <v>308</v>
      </c>
      <c r="C296" s="2">
        <v>3240</v>
      </c>
      <c r="D296" s="4">
        <v>9.5</v>
      </c>
      <c r="E296" s="5">
        <v>0.34899999999999998</v>
      </c>
      <c r="F296" s="6">
        <v>0.72</v>
      </c>
      <c r="G296" s="3">
        <v>61.15</v>
      </c>
      <c r="H296" s="2">
        <v>127200</v>
      </c>
      <c r="I296" s="4">
        <v>4.0999999999999996</v>
      </c>
      <c r="J296" s="3">
        <v>55.2</v>
      </c>
      <c r="K296" s="2">
        <v>114810</v>
      </c>
    </row>
    <row r="297" spans="1:11" x14ac:dyDescent="0.3">
      <c r="A297" s="1" t="s">
        <v>767</v>
      </c>
      <c r="B297" s="1" t="s">
        <v>309</v>
      </c>
      <c r="C297" s="2">
        <v>176770</v>
      </c>
      <c r="D297" s="4">
        <v>2.1</v>
      </c>
      <c r="E297" s="5">
        <v>19.001999999999999</v>
      </c>
      <c r="F297" s="6">
        <v>0.93</v>
      </c>
      <c r="G297" s="3">
        <v>42.98</v>
      </c>
      <c r="H297" s="2">
        <v>89400</v>
      </c>
      <c r="I297" s="4">
        <v>0.8</v>
      </c>
      <c r="J297" s="3">
        <v>43.29</v>
      </c>
      <c r="K297" s="2">
        <v>90050</v>
      </c>
    </row>
    <row r="298" spans="1:11" x14ac:dyDescent="0.3">
      <c r="A298" s="1" t="s">
        <v>767</v>
      </c>
      <c r="B298" s="1" t="s">
        <v>310</v>
      </c>
      <c r="C298" s="2">
        <v>1040</v>
      </c>
      <c r="D298" s="4">
        <v>11.5</v>
      </c>
      <c r="E298" s="5">
        <v>0.111</v>
      </c>
      <c r="F298" s="6">
        <v>0.37</v>
      </c>
      <c r="G298" s="3">
        <v>89.06</v>
      </c>
      <c r="H298" s="2">
        <v>185240</v>
      </c>
      <c r="I298" s="4">
        <v>3.7</v>
      </c>
      <c r="J298" s="3">
        <v>80.760000000000005</v>
      </c>
      <c r="K298" s="2">
        <v>167990</v>
      </c>
    </row>
    <row r="299" spans="1:11" x14ac:dyDescent="0.3">
      <c r="A299" s="1" t="s">
        <v>767</v>
      </c>
      <c r="B299" s="1" t="s">
        <v>311</v>
      </c>
      <c r="C299" s="2">
        <v>440</v>
      </c>
      <c r="D299" s="4">
        <v>7</v>
      </c>
      <c r="E299" s="5">
        <v>4.8000000000000001E-2</v>
      </c>
      <c r="F299" s="6">
        <v>1.04</v>
      </c>
      <c r="G299" s="3">
        <v>52.11</v>
      </c>
      <c r="H299" s="2">
        <v>108390</v>
      </c>
      <c r="I299" s="4">
        <v>2</v>
      </c>
      <c r="J299" s="3">
        <v>52.42</v>
      </c>
      <c r="K299" s="2">
        <v>109030</v>
      </c>
    </row>
    <row r="300" spans="1:11" x14ac:dyDescent="0.3">
      <c r="A300" s="1" t="s">
        <v>767</v>
      </c>
      <c r="B300" s="1" t="s">
        <v>312</v>
      </c>
      <c r="C300" s="2">
        <v>12600</v>
      </c>
      <c r="D300" s="4">
        <v>6.3</v>
      </c>
      <c r="E300" s="5">
        <v>1.355</v>
      </c>
      <c r="F300" s="6">
        <v>1.1599999999999999</v>
      </c>
      <c r="G300" s="3">
        <v>59.06</v>
      </c>
      <c r="H300" s="2">
        <v>122850</v>
      </c>
      <c r="I300" s="4">
        <v>2.5</v>
      </c>
      <c r="J300" s="3">
        <v>57.79</v>
      </c>
      <c r="K300" s="2">
        <v>120210</v>
      </c>
    </row>
    <row r="301" spans="1:11" x14ac:dyDescent="0.3">
      <c r="A301" s="1" t="s">
        <v>767</v>
      </c>
      <c r="B301" s="1" t="s">
        <v>313</v>
      </c>
      <c r="C301" s="2">
        <v>800</v>
      </c>
      <c r="D301" s="4">
        <v>19.5</v>
      </c>
      <c r="E301" s="5">
        <v>8.6999999999999994E-2</v>
      </c>
      <c r="F301" s="6">
        <v>1.03</v>
      </c>
      <c r="G301" s="3">
        <v>42.86</v>
      </c>
      <c r="H301" s="2">
        <v>89140</v>
      </c>
      <c r="I301" s="4">
        <v>2.6</v>
      </c>
      <c r="J301" s="3">
        <v>42.5</v>
      </c>
      <c r="K301" s="2">
        <v>88410</v>
      </c>
    </row>
    <row r="302" spans="1:11" x14ac:dyDescent="0.3">
      <c r="A302" s="1" t="s">
        <v>767</v>
      </c>
      <c r="B302" s="1" t="s">
        <v>314</v>
      </c>
      <c r="C302" s="2">
        <v>2380</v>
      </c>
      <c r="D302" s="4">
        <v>12.9</v>
      </c>
      <c r="E302" s="5">
        <v>0.255</v>
      </c>
      <c r="F302" s="6">
        <v>1.01</v>
      </c>
      <c r="G302" s="3">
        <v>39.93</v>
      </c>
      <c r="H302" s="2">
        <v>83060</v>
      </c>
      <c r="I302" s="4">
        <v>4</v>
      </c>
      <c r="J302" s="3">
        <v>35.58</v>
      </c>
      <c r="K302" s="2">
        <v>74010</v>
      </c>
    </row>
    <row r="303" spans="1:11" x14ac:dyDescent="0.3">
      <c r="A303" s="1" t="s">
        <v>767</v>
      </c>
      <c r="B303" s="1" t="s">
        <v>315</v>
      </c>
      <c r="C303" s="2">
        <v>17820</v>
      </c>
      <c r="D303" s="4">
        <v>3.6</v>
      </c>
      <c r="E303" s="5">
        <v>1.915</v>
      </c>
      <c r="F303" s="6">
        <v>0.85</v>
      </c>
      <c r="G303" s="3">
        <v>31.45</v>
      </c>
      <c r="H303" s="2">
        <v>65410</v>
      </c>
      <c r="I303" s="4">
        <v>1.1000000000000001</v>
      </c>
      <c r="J303" s="3">
        <v>31.98</v>
      </c>
      <c r="K303" s="2">
        <v>66520</v>
      </c>
    </row>
    <row r="304" spans="1:11" x14ac:dyDescent="0.3">
      <c r="A304" s="1" t="s">
        <v>767</v>
      </c>
      <c r="B304" s="1" t="s">
        <v>316</v>
      </c>
      <c r="C304" s="2">
        <v>10980</v>
      </c>
      <c r="D304" s="4">
        <v>6.8</v>
      </c>
      <c r="E304" s="5">
        <v>1.18</v>
      </c>
      <c r="F304" s="6">
        <v>0.8</v>
      </c>
      <c r="G304" s="3">
        <v>41.74</v>
      </c>
      <c r="H304" s="2">
        <v>86820</v>
      </c>
      <c r="I304" s="4">
        <v>1.3</v>
      </c>
      <c r="J304" s="3">
        <v>42.87</v>
      </c>
      <c r="K304" s="2">
        <v>89170</v>
      </c>
    </row>
    <row r="305" spans="1:11" x14ac:dyDescent="0.3">
      <c r="A305" s="1" t="s">
        <v>767</v>
      </c>
      <c r="B305" s="1" t="s">
        <v>317</v>
      </c>
      <c r="C305" s="2">
        <v>2650</v>
      </c>
      <c r="D305" s="4">
        <v>5.6</v>
      </c>
      <c r="E305" s="5">
        <v>0.28499999999999998</v>
      </c>
      <c r="F305" s="6">
        <v>0.72</v>
      </c>
      <c r="G305" s="3">
        <v>31.32</v>
      </c>
      <c r="H305" s="2">
        <v>65140</v>
      </c>
      <c r="I305" s="4">
        <v>1.3</v>
      </c>
      <c r="J305" s="3">
        <v>31.75</v>
      </c>
      <c r="K305" s="2">
        <v>66050</v>
      </c>
    </row>
    <row r="306" spans="1:11" x14ac:dyDescent="0.3">
      <c r="A306" s="1" t="s">
        <v>767</v>
      </c>
      <c r="B306" s="1" t="s">
        <v>318</v>
      </c>
      <c r="C306" s="2">
        <v>5310</v>
      </c>
      <c r="D306" s="4">
        <v>5.8</v>
      </c>
      <c r="E306" s="5">
        <v>0.57099999999999995</v>
      </c>
      <c r="F306" s="6">
        <v>1.18</v>
      </c>
      <c r="G306" s="3">
        <v>36.44</v>
      </c>
      <c r="H306" s="2">
        <v>75800</v>
      </c>
      <c r="I306" s="4">
        <v>1.2</v>
      </c>
      <c r="J306" s="3">
        <v>36.200000000000003</v>
      </c>
      <c r="K306" s="2">
        <v>75300</v>
      </c>
    </row>
    <row r="307" spans="1:11" x14ac:dyDescent="0.3">
      <c r="A307" s="1" t="s">
        <v>767</v>
      </c>
      <c r="B307" s="1" t="s">
        <v>319</v>
      </c>
      <c r="C307" s="2">
        <v>1140</v>
      </c>
      <c r="D307" s="4">
        <v>8</v>
      </c>
      <c r="E307" s="5">
        <v>0.123</v>
      </c>
      <c r="F307" s="6">
        <v>0.92</v>
      </c>
      <c r="G307" s="3">
        <v>43.6</v>
      </c>
      <c r="H307" s="2">
        <v>90690</v>
      </c>
      <c r="I307" s="4">
        <v>1.6</v>
      </c>
      <c r="J307" s="3">
        <v>43.49</v>
      </c>
      <c r="K307" s="2">
        <v>90450</v>
      </c>
    </row>
    <row r="308" spans="1:11" x14ac:dyDescent="0.3">
      <c r="A308" s="1" t="s">
        <v>767</v>
      </c>
      <c r="B308" s="1" t="s">
        <v>320</v>
      </c>
      <c r="C308" s="2">
        <v>12440</v>
      </c>
      <c r="D308" s="4">
        <v>4</v>
      </c>
      <c r="E308" s="5">
        <v>1.337</v>
      </c>
      <c r="F308" s="6">
        <v>0.95</v>
      </c>
      <c r="G308" s="3">
        <v>34.33</v>
      </c>
      <c r="H308" s="2">
        <v>71410</v>
      </c>
      <c r="I308" s="4">
        <v>1.1000000000000001</v>
      </c>
      <c r="J308" s="3">
        <v>34.369999999999997</v>
      </c>
      <c r="K308" s="2">
        <v>71480</v>
      </c>
    </row>
    <row r="309" spans="1:11" x14ac:dyDescent="0.3">
      <c r="A309" s="1" t="s">
        <v>767</v>
      </c>
      <c r="B309" s="1" t="s">
        <v>321</v>
      </c>
      <c r="C309" s="2">
        <v>2400</v>
      </c>
      <c r="D309" s="4">
        <v>9.1</v>
      </c>
      <c r="E309" s="5">
        <v>0.25800000000000001</v>
      </c>
      <c r="F309" s="6">
        <v>0.98</v>
      </c>
      <c r="G309" s="3">
        <v>39.840000000000003</v>
      </c>
      <c r="H309" s="2">
        <v>82870</v>
      </c>
      <c r="I309" s="4">
        <v>1.1000000000000001</v>
      </c>
      <c r="J309" s="3">
        <v>39.89</v>
      </c>
      <c r="K309" s="2">
        <v>82980</v>
      </c>
    </row>
    <row r="310" spans="1:11" x14ac:dyDescent="0.3">
      <c r="A310" s="1" t="s">
        <v>767</v>
      </c>
      <c r="B310" s="1" t="s">
        <v>323</v>
      </c>
      <c r="C310" s="2">
        <v>850</v>
      </c>
      <c r="D310" s="4">
        <v>9.3000000000000007</v>
      </c>
      <c r="E310" s="5">
        <v>9.0999999999999998E-2</v>
      </c>
      <c r="F310" s="6">
        <v>0.39</v>
      </c>
      <c r="G310" s="3">
        <v>20.22</v>
      </c>
      <c r="H310" s="2">
        <v>42060</v>
      </c>
      <c r="I310" s="4">
        <v>1.2</v>
      </c>
      <c r="J310" s="3">
        <v>20.7</v>
      </c>
      <c r="K310" s="2">
        <v>43060</v>
      </c>
    </row>
    <row r="311" spans="1:11" x14ac:dyDescent="0.3">
      <c r="A311" s="1" t="s">
        <v>767</v>
      </c>
      <c r="B311" s="1" t="s">
        <v>324</v>
      </c>
      <c r="C311" s="2">
        <v>19360</v>
      </c>
      <c r="D311" s="4">
        <v>4.4000000000000004</v>
      </c>
      <c r="E311" s="5">
        <v>2.081</v>
      </c>
      <c r="F311" s="6">
        <v>0.71</v>
      </c>
      <c r="G311" s="3">
        <v>16.559999999999999</v>
      </c>
      <c r="H311" s="2">
        <v>34450</v>
      </c>
      <c r="I311" s="4">
        <v>2</v>
      </c>
      <c r="J311" s="3">
        <v>15.42</v>
      </c>
      <c r="K311" s="2">
        <v>32070</v>
      </c>
    </row>
    <row r="312" spans="1:11" x14ac:dyDescent="0.3">
      <c r="A312" s="1" t="s">
        <v>767</v>
      </c>
      <c r="B312" s="1" t="s">
        <v>325</v>
      </c>
      <c r="C312" s="2">
        <v>1390</v>
      </c>
      <c r="D312" s="4">
        <v>7.6</v>
      </c>
      <c r="E312" s="5">
        <v>0.15</v>
      </c>
      <c r="F312" s="6">
        <v>0.32</v>
      </c>
      <c r="G312" s="3">
        <v>21.71</v>
      </c>
      <c r="H312" s="2">
        <v>45150</v>
      </c>
      <c r="I312" s="4">
        <v>1.7</v>
      </c>
      <c r="J312" s="3">
        <v>21.43</v>
      </c>
      <c r="K312" s="2">
        <v>44580</v>
      </c>
    </row>
    <row r="313" spans="1:11" x14ac:dyDescent="0.3">
      <c r="A313" s="1" t="s">
        <v>767</v>
      </c>
      <c r="B313" s="1" t="s">
        <v>326</v>
      </c>
      <c r="C313" s="2">
        <v>240</v>
      </c>
      <c r="D313" s="4">
        <v>9.1999999999999993</v>
      </c>
      <c r="E313" s="5">
        <v>2.5000000000000001E-2</v>
      </c>
      <c r="F313" s="6">
        <v>0.38</v>
      </c>
      <c r="G313" s="3">
        <v>30.43</v>
      </c>
      <c r="H313" s="2">
        <v>63290</v>
      </c>
      <c r="I313" s="4">
        <v>2.2999999999999998</v>
      </c>
      <c r="J313" s="3">
        <v>32.22</v>
      </c>
      <c r="K313" s="2">
        <v>67020</v>
      </c>
    </row>
    <row r="314" spans="1:11" x14ac:dyDescent="0.3">
      <c r="A314" s="1" t="s">
        <v>767</v>
      </c>
      <c r="B314" s="1" t="s">
        <v>327</v>
      </c>
      <c r="C314" s="2">
        <v>5560</v>
      </c>
      <c r="D314" s="4">
        <v>4.0999999999999996</v>
      </c>
      <c r="E314" s="5">
        <v>0.59799999999999998</v>
      </c>
      <c r="F314" s="6">
        <v>0.8</v>
      </c>
      <c r="G314" s="3">
        <v>27.02</v>
      </c>
      <c r="H314" s="2">
        <v>56190</v>
      </c>
      <c r="I314" s="4">
        <v>1</v>
      </c>
      <c r="J314" s="3">
        <v>26.41</v>
      </c>
      <c r="K314" s="2">
        <v>54930</v>
      </c>
    </row>
    <row r="315" spans="1:11" x14ac:dyDescent="0.3">
      <c r="A315" s="1" t="s">
        <v>767</v>
      </c>
      <c r="B315" s="1" t="s">
        <v>328</v>
      </c>
      <c r="C315" s="2">
        <v>4510</v>
      </c>
      <c r="D315" s="4">
        <v>6.7</v>
      </c>
      <c r="E315" s="5">
        <v>0.48499999999999999</v>
      </c>
      <c r="F315" s="6">
        <v>0.67</v>
      </c>
      <c r="G315" s="3">
        <v>20.41</v>
      </c>
      <c r="H315" s="2">
        <v>42440</v>
      </c>
      <c r="I315" s="4">
        <v>2.9</v>
      </c>
      <c r="J315" s="3">
        <v>19.829999999999998</v>
      </c>
      <c r="K315" s="2">
        <v>41260</v>
      </c>
    </row>
    <row r="316" spans="1:11" x14ac:dyDescent="0.3">
      <c r="A316" s="1" t="s">
        <v>767</v>
      </c>
      <c r="B316" s="1" t="s">
        <v>329</v>
      </c>
      <c r="C316" s="2">
        <v>2380</v>
      </c>
      <c r="D316" s="4">
        <v>14.2</v>
      </c>
      <c r="E316" s="5">
        <v>0.25600000000000001</v>
      </c>
      <c r="F316" s="6">
        <v>0.76</v>
      </c>
      <c r="G316" s="3">
        <v>19.71</v>
      </c>
      <c r="H316" s="2">
        <v>40990</v>
      </c>
      <c r="I316" s="4">
        <v>2.7</v>
      </c>
      <c r="J316" s="3">
        <v>19.23</v>
      </c>
      <c r="K316" s="2">
        <v>40000</v>
      </c>
    </row>
    <row r="317" spans="1:11" x14ac:dyDescent="0.3">
      <c r="A317" s="1" t="s">
        <v>767</v>
      </c>
      <c r="B317" s="1" t="s">
        <v>330</v>
      </c>
      <c r="C317" s="2">
        <v>36200</v>
      </c>
      <c r="D317" s="4">
        <v>3</v>
      </c>
      <c r="E317" s="5">
        <v>3.891</v>
      </c>
      <c r="F317" s="6">
        <v>0.79</v>
      </c>
      <c r="G317" s="3">
        <v>26.05</v>
      </c>
      <c r="H317" s="2">
        <v>54180</v>
      </c>
      <c r="I317" s="4">
        <v>0.6</v>
      </c>
      <c r="J317" s="3">
        <v>26.48</v>
      </c>
      <c r="K317" s="2">
        <v>55070</v>
      </c>
    </row>
    <row r="318" spans="1:11" x14ac:dyDescent="0.3">
      <c r="A318" s="1" t="s">
        <v>767</v>
      </c>
      <c r="B318" s="1" t="s">
        <v>331</v>
      </c>
      <c r="C318" s="2">
        <v>7330</v>
      </c>
      <c r="D318" s="4">
        <v>5.9</v>
      </c>
      <c r="E318" s="5">
        <v>0.78800000000000003</v>
      </c>
      <c r="F318" s="6">
        <v>0.55000000000000004</v>
      </c>
      <c r="G318" s="3">
        <v>24.61</v>
      </c>
      <c r="H318" s="2">
        <v>51180</v>
      </c>
      <c r="I318" s="4">
        <v>1.5</v>
      </c>
      <c r="J318" s="3">
        <v>23.26</v>
      </c>
      <c r="K318" s="2">
        <v>48370</v>
      </c>
    </row>
    <row r="319" spans="1:11" x14ac:dyDescent="0.3">
      <c r="A319" s="1" t="s">
        <v>767</v>
      </c>
      <c r="B319" s="1" t="s">
        <v>332</v>
      </c>
      <c r="C319" s="2">
        <v>3160</v>
      </c>
      <c r="D319" s="4">
        <v>14.1</v>
      </c>
      <c r="E319" s="5">
        <v>0.33900000000000002</v>
      </c>
      <c r="F319" s="6">
        <v>0.64</v>
      </c>
      <c r="G319" s="3">
        <v>27.43</v>
      </c>
      <c r="H319" s="2">
        <v>57060</v>
      </c>
      <c r="I319" s="4">
        <v>3.5</v>
      </c>
      <c r="J319" s="3">
        <v>27.94</v>
      </c>
      <c r="K319" s="2">
        <v>58120</v>
      </c>
    </row>
    <row r="320" spans="1:11" x14ac:dyDescent="0.3">
      <c r="A320" s="1" t="s">
        <v>767</v>
      </c>
      <c r="B320" s="1" t="s">
        <v>333</v>
      </c>
      <c r="C320" s="2">
        <v>440</v>
      </c>
      <c r="D320" s="4">
        <v>22.2</v>
      </c>
      <c r="E320" s="5">
        <v>4.7E-2</v>
      </c>
      <c r="F320" s="6">
        <v>0.85</v>
      </c>
      <c r="G320" s="3">
        <v>39.81</v>
      </c>
      <c r="H320" s="2">
        <v>82800</v>
      </c>
      <c r="I320" s="4">
        <v>10</v>
      </c>
      <c r="J320" s="3">
        <v>39.07</v>
      </c>
      <c r="K320" s="2">
        <v>81260</v>
      </c>
    </row>
    <row r="321" spans="1:11" x14ac:dyDescent="0.3">
      <c r="A321" s="1" t="s">
        <v>767</v>
      </c>
      <c r="B321" s="1" t="s">
        <v>334</v>
      </c>
      <c r="C321" s="2">
        <v>120</v>
      </c>
      <c r="D321" s="4">
        <v>21.5</v>
      </c>
      <c r="E321" s="5">
        <v>1.2999999999999999E-2</v>
      </c>
      <c r="F321" s="6">
        <v>0.26</v>
      </c>
      <c r="G321" s="3">
        <v>31.55</v>
      </c>
      <c r="H321" s="2">
        <v>65620</v>
      </c>
      <c r="I321" s="4">
        <v>4.0999999999999996</v>
      </c>
      <c r="J321" s="3">
        <v>31.22</v>
      </c>
      <c r="K321" s="2">
        <v>64930</v>
      </c>
    </row>
    <row r="322" spans="1:11" x14ac:dyDescent="0.3">
      <c r="A322" s="1" t="s">
        <v>767</v>
      </c>
      <c r="B322" s="1" t="s">
        <v>335</v>
      </c>
      <c r="C322" s="2">
        <v>5410</v>
      </c>
      <c r="D322" s="4">
        <v>8.3000000000000007</v>
      </c>
      <c r="E322" s="5">
        <v>0.58099999999999996</v>
      </c>
      <c r="F322" s="6">
        <v>0.67</v>
      </c>
      <c r="G322" s="3">
        <v>25.48</v>
      </c>
      <c r="H322" s="2">
        <v>52990</v>
      </c>
      <c r="I322" s="4">
        <v>2.2999999999999998</v>
      </c>
      <c r="J322" s="3">
        <v>23.1</v>
      </c>
      <c r="K322" s="2">
        <v>48040</v>
      </c>
    </row>
    <row r="323" spans="1:11" x14ac:dyDescent="0.3">
      <c r="A323" s="1" t="s">
        <v>767</v>
      </c>
      <c r="B323" s="1" t="s">
        <v>336</v>
      </c>
      <c r="C323" s="2">
        <v>3040</v>
      </c>
      <c r="D323" s="4">
        <v>7.9</v>
      </c>
      <c r="E323" s="5">
        <v>0.32700000000000001</v>
      </c>
      <c r="F323" s="6">
        <v>0.56999999999999995</v>
      </c>
      <c r="G323" s="3">
        <v>38.81</v>
      </c>
      <c r="H323" s="2">
        <v>80730</v>
      </c>
      <c r="I323" s="4">
        <v>3.2</v>
      </c>
      <c r="J323" s="3">
        <v>37.729999999999997</v>
      </c>
      <c r="K323" s="2">
        <v>78490</v>
      </c>
    </row>
    <row r="324" spans="1:11" x14ac:dyDescent="0.3">
      <c r="A324" s="1" t="s">
        <v>767</v>
      </c>
      <c r="B324" s="1" t="s">
        <v>337</v>
      </c>
      <c r="C324" s="2">
        <v>780</v>
      </c>
      <c r="D324" s="4">
        <v>3.6</v>
      </c>
      <c r="E324" s="5">
        <v>8.4000000000000005E-2</v>
      </c>
      <c r="F324" s="6">
        <v>0.68</v>
      </c>
      <c r="G324" s="3">
        <v>30.3</v>
      </c>
      <c r="H324" s="2">
        <v>63030</v>
      </c>
      <c r="I324" s="4">
        <v>2.7</v>
      </c>
      <c r="J324" s="3">
        <v>29.11</v>
      </c>
      <c r="K324" s="2">
        <v>60540</v>
      </c>
    </row>
    <row r="325" spans="1:11" x14ac:dyDescent="0.3">
      <c r="A325" s="1" t="s">
        <v>767</v>
      </c>
      <c r="B325" s="1" t="s">
        <v>338</v>
      </c>
      <c r="C325" s="2">
        <v>1320</v>
      </c>
      <c r="D325" s="4">
        <v>13.5</v>
      </c>
      <c r="E325" s="5">
        <v>0.14199999999999999</v>
      </c>
      <c r="F325" s="6">
        <v>0.81</v>
      </c>
      <c r="G325" s="3" t="s">
        <v>14</v>
      </c>
      <c r="H325" s="2">
        <v>54990</v>
      </c>
      <c r="I325" s="4">
        <v>3.1</v>
      </c>
      <c r="J325" s="3" t="s">
        <v>14</v>
      </c>
      <c r="K325" s="2">
        <v>52300</v>
      </c>
    </row>
    <row r="326" spans="1:11" x14ac:dyDescent="0.3">
      <c r="A326" s="1" t="s">
        <v>767</v>
      </c>
      <c r="B326" s="1" t="s">
        <v>339</v>
      </c>
      <c r="C326" s="2">
        <v>220</v>
      </c>
      <c r="D326" s="4">
        <v>29.7</v>
      </c>
      <c r="E326" s="5">
        <v>2.4E-2</v>
      </c>
      <c r="F326" s="6">
        <v>1.28</v>
      </c>
      <c r="G326" s="3">
        <v>39.86</v>
      </c>
      <c r="H326" s="2">
        <v>82910</v>
      </c>
      <c r="I326" s="4">
        <v>1.3</v>
      </c>
      <c r="J326" s="3">
        <v>38.659999999999997</v>
      </c>
      <c r="K326" s="2">
        <v>80420</v>
      </c>
    </row>
    <row r="327" spans="1:11" x14ac:dyDescent="0.3">
      <c r="A327" s="1" t="s">
        <v>767</v>
      </c>
      <c r="B327" s="1" t="s">
        <v>340</v>
      </c>
      <c r="C327" s="2">
        <v>650</v>
      </c>
      <c r="D327" s="4">
        <v>10</v>
      </c>
      <c r="E327" s="5">
        <v>7.0000000000000007E-2</v>
      </c>
      <c r="F327" s="6">
        <v>0.28999999999999998</v>
      </c>
      <c r="G327" s="3">
        <v>39.520000000000003</v>
      </c>
      <c r="H327" s="2">
        <v>82210</v>
      </c>
      <c r="I327" s="4">
        <v>3</v>
      </c>
      <c r="J327" s="3">
        <v>39.57</v>
      </c>
      <c r="K327" s="2">
        <v>82300</v>
      </c>
    </row>
    <row r="328" spans="1:11" x14ac:dyDescent="0.3">
      <c r="A328" s="1" t="s">
        <v>767</v>
      </c>
      <c r="B328" s="1" t="s">
        <v>341</v>
      </c>
      <c r="C328" s="2">
        <v>201580</v>
      </c>
      <c r="D328" s="4">
        <v>3.1</v>
      </c>
      <c r="E328" s="5">
        <v>21.669</v>
      </c>
      <c r="F328" s="6">
        <v>3.76</v>
      </c>
      <c r="G328" s="3">
        <v>11.67</v>
      </c>
      <c r="H328" s="2">
        <v>24280</v>
      </c>
      <c r="I328" s="4">
        <v>0.9</v>
      </c>
      <c r="J328" s="3">
        <v>11.29</v>
      </c>
      <c r="K328" s="2">
        <v>23480</v>
      </c>
    </row>
    <row r="329" spans="1:11" x14ac:dyDescent="0.3">
      <c r="A329" s="1" t="s">
        <v>767</v>
      </c>
      <c r="B329" s="1" t="s">
        <v>343</v>
      </c>
      <c r="C329" s="2">
        <v>101470</v>
      </c>
      <c r="D329" s="4">
        <v>2.2000000000000002</v>
      </c>
      <c r="E329" s="5">
        <v>10.907</v>
      </c>
      <c r="F329" s="6">
        <v>1.07</v>
      </c>
      <c r="G329" s="3">
        <v>16.920000000000002</v>
      </c>
      <c r="H329" s="2">
        <v>35190</v>
      </c>
      <c r="I329" s="4">
        <v>0.6</v>
      </c>
      <c r="J329" s="3">
        <v>16.91</v>
      </c>
      <c r="K329" s="2">
        <v>35170</v>
      </c>
    </row>
    <row r="330" spans="1:11" x14ac:dyDescent="0.3">
      <c r="A330" s="1" t="s">
        <v>767</v>
      </c>
      <c r="B330" s="1" t="s">
        <v>344</v>
      </c>
      <c r="C330" s="2">
        <v>4670</v>
      </c>
      <c r="D330" s="4">
        <v>3.4</v>
      </c>
      <c r="E330" s="5">
        <v>0.502</v>
      </c>
      <c r="F330" s="6">
        <v>1.36</v>
      </c>
      <c r="G330" s="3">
        <v>15.92</v>
      </c>
      <c r="H330" s="2">
        <v>33120</v>
      </c>
      <c r="I330" s="4">
        <v>1</v>
      </c>
      <c r="J330" s="3">
        <v>16.260000000000002</v>
      </c>
      <c r="K330" s="2">
        <v>33830</v>
      </c>
    </row>
    <row r="331" spans="1:11" x14ac:dyDescent="0.3">
      <c r="A331" s="1" t="s">
        <v>767</v>
      </c>
      <c r="B331" s="1" t="s">
        <v>345</v>
      </c>
      <c r="C331" s="2">
        <v>2120</v>
      </c>
      <c r="D331" s="4">
        <v>11.9</v>
      </c>
      <c r="E331" s="5">
        <v>0.22800000000000001</v>
      </c>
      <c r="F331" s="6">
        <v>0.78</v>
      </c>
      <c r="G331" s="3">
        <v>31.83</v>
      </c>
      <c r="H331" s="2">
        <v>66210</v>
      </c>
      <c r="I331" s="4">
        <v>1.8</v>
      </c>
      <c r="J331" s="3">
        <v>31.38</v>
      </c>
      <c r="K331" s="2">
        <v>65280</v>
      </c>
    </row>
    <row r="332" spans="1:11" x14ac:dyDescent="0.3">
      <c r="A332" s="1" t="s">
        <v>767</v>
      </c>
      <c r="B332" s="1" t="s">
        <v>346</v>
      </c>
      <c r="C332" s="2">
        <v>250</v>
      </c>
      <c r="D332" s="4">
        <v>23.9</v>
      </c>
      <c r="E332" s="5">
        <v>2.7E-2</v>
      </c>
      <c r="F332" s="6">
        <v>0.49</v>
      </c>
      <c r="G332" s="3">
        <v>17.05</v>
      </c>
      <c r="H332" s="2">
        <v>35470</v>
      </c>
      <c r="I332" s="4">
        <v>6</v>
      </c>
      <c r="J332" s="3">
        <v>15.67</v>
      </c>
      <c r="K332" s="2">
        <v>32600</v>
      </c>
    </row>
    <row r="333" spans="1:11" x14ac:dyDescent="0.3">
      <c r="A333" s="1" t="s">
        <v>767</v>
      </c>
      <c r="B333" s="1" t="s">
        <v>347</v>
      </c>
      <c r="C333" s="2">
        <v>3650</v>
      </c>
      <c r="D333" s="4">
        <v>7.9</v>
      </c>
      <c r="E333" s="5">
        <v>0.39300000000000002</v>
      </c>
      <c r="F333" s="6">
        <v>0.62</v>
      </c>
      <c r="G333" s="3">
        <v>29.9</v>
      </c>
      <c r="H333" s="2">
        <v>62190</v>
      </c>
      <c r="I333" s="4">
        <v>1.5</v>
      </c>
      <c r="J333" s="3">
        <v>30.06</v>
      </c>
      <c r="K333" s="2">
        <v>62520</v>
      </c>
    </row>
    <row r="334" spans="1:11" x14ac:dyDescent="0.3">
      <c r="A334" s="1" t="s">
        <v>767</v>
      </c>
      <c r="B334" s="1" t="s">
        <v>348</v>
      </c>
      <c r="C334" s="2">
        <v>4650</v>
      </c>
      <c r="D334" s="4">
        <v>8.6999999999999993</v>
      </c>
      <c r="E334" s="5">
        <v>0.5</v>
      </c>
      <c r="F334" s="6">
        <v>1.45</v>
      </c>
      <c r="G334" s="3">
        <v>13.28</v>
      </c>
      <c r="H334" s="2">
        <v>27630</v>
      </c>
      <c r="I334" s="4">
        <v>1.7</v>
      </c>
      <c r="J334" s="3">
        <v>12.32</v>
      </c>
      <c r="K334" s="2">
        <v>25630</v>
      </c>
    </row>
    <row r="335" spans="1:11" x14ac:dyDescent="0.3">
      <c r="A335" s="1" t="s">
        <v>767</v>
      </c>
      <c r="B335" s="1" t="s">
        <v>349</v>
      </c>
      <c r="C335" s="2">
        <v>5320</v>
      </c>
      <c r="D335" s="4">
        <v>11.9</v>
      </c>
      <c r="E335" s="5">
        <v>0.57099999999999995</v>
      </c>
      <c r="F335" s="6">
        <v>0.79</v>
      </c>
      <c r="G335" s="3">
        <v>27.05</v>
      </c>
      <c r="H335" s="2">
        <v>56270</v>
      </c>
      <c r="I335" s="4">
        <v>4.5</v>
      </c>
      <c r="J335" s="3">
        <v>25.02</v>
      </c>
      <c r="K335" s="2">
        <v>52050</v>
      </c>
    </row>
    <row r="336" spans="1:11" x14ac:dyDescent="0.3">
      <c r="A336" s="1" t="s">
        <v>767</v>
      </c>
      <c r="B336" s="1" t="s">
        <v>350</v>
      </c>
      <c r="C336" s="2">
        <v>22640</v>
      </c>
      <c r="D336" s="4">
        <v>5</v>
      </c>
      <c r="E336" s="5">
        <v>2.4340000000000002</v>
      </c>
      <c r="F336" s="6">
        <v>1.03</v>
      </c>
      <c r="G336" s="3">
        <v>18.829999999999998</v>
      </c>
      <c r="H336" s="2">
        <v>39160</v>
      </c>
      <c r="I336" s="4">
        <v>3.1</v>
      </c>
      <c r="J336" s="3">
        <v>18.41</v>
      </c>
      <c r="K336" s="2">
        <v>38300</v>
      </c>
    </row>
    <row r="337" spans="1:11" x14ac:dyDescent="0.3">
      <c r="A337" s="1" t="s">
        <v>767</v>
      </c>
      <c r="B337" s="1" t="s">
        <v>351</v>
      </c>
      <c r="C337" s="2">
        <v>33110</v>
      </c>
      <c r="D337" s="4">
        <v>4.3</v>
      </c>
      <c r="E337" s="5">
        <v>3.5590000000000002</v>
      </c>
      <c r="F337" s="6">
        <v>0.79</v>
      </c>
      <c r="G337" s="3">
        <v>17.61</v>
      </c>
      <c r="H337" s="2">
        <v>36630</v>
      </c>
      <c r="I337" s="4">
        <v>0.9</v>
      </c>
      <c r="J337" s="3">
        <v>17.3</v>
      </c>
      <c r="K337" s="2">
        <v>35990</v>
      </c>
    </row>
    <row r="338" spans="1:11" x14ac:dyDescent="0.3">
      <c r="A338" s="1" t="s">
        <v>767</v>
      </c>
      <c r="B338" s="1" t="s">
        <v>352</v>
      </c>
      <c r="C338" s="2">
        <v>4420</v>
      </c>
      <c r="D338" s="4">
        <v>8.3000000000000007</v>
      </c>
      <c r="E338" s="5">
        <v>0.47599999999999998</v>
      </c>
      <c r="F338" s="6">
        <v>1.26</v>
      </c>
      <c r="G338" s="3">
        <v>20.079999999999998</v>
      </c>
      <c r="H338" s="2">
        <v>41770</v>
      </c>
      <c r="I338" s="4">
        <v>1.8</v>
      </c>
      <c r="J338" s="3">
        <v>19.96</v>
      </c>
      <c r="K338" s="2">
        <v>41510</v>
      </c>
    </row>
    <row r="339" spans="1:11" x14ac:dyDescent="0.3">
      <c r="A339" s="1" t="s">
        <v>767</v>
      </c>
      <c r="B339" s="1" t="s">
        <v>353</v>
      </c>
      <c r="C339" s="2">
        <v>1510</v>
      </c>
      <c r="D339" s="4">
        <v>12</v>
      </c>
      <c r="E339" s="5">
        <v>0.16300000000000001</v>
      </c>
      <c r="F339" s="6">
        <v>0.42</v>
      </c>
      <c r="G339" s="3">
        <v>21.06</v>
      </c>
      <c r="H339" s="2">
        <v>43810</v>
      </c>
      <c r="I339" s="4">
        <v>2.8</v>
      </c>
      <c r="J339" s="3">
        <v>20.14</v>
      </c>
      <c r="K339" s="2">
        <v>41900</v>
      </c>
    </row>
    <row r="340" spans="1:11" x14ac:dyDescent="0.3">
      <c r="A340" s="1" t="s">
        <v>767</v>
      </c>
      <c r="B340" s="1" t="s">
        <v>354</v>
      </c>
      <c r="C340" s="2">
        <v>1730</v>
      </c>
      <c r="D340" s="4">
        <v>22.7</v>
      </c>
      <c r="E340" s="5">
        <v>0.186</v>
      </c>
      <c r="F340" s="6">
        <v>0.74</v>
      </c>
      <c r="G340" s="3">
        <v>14.64</v>
      </c>
      <c r="H340" s="2">
        <v>30450</v>
      </c>
      <c r="I340" s="4">
        <v>4.0999999999999996</v>
      </c>
      <c r="J340" s="3">
        <v>13.52</v>
      </c>
      <c r="K340" s="2">
        <v>28110</v>
      </c>
    </row>
    <row r="341" spans="1:11" x14ac:dyDescent="0.3">
      <c r="A341" s="1" t="s">
        <v>767</v>
      </c>
      <c r="B341" s="1" t="s">
        <v>355</v>
      </c>
      <c r="C341" s="2">
        <v>3030</v>
      </c>
      <c r="D341" s="4">
        <v>18</v>
      </c>
      <c r="E341" s="5">
        <v>0.32600000000000001</v>
      </c>
      <c r="F341" s="6">
        <v>0.55000000000000004</v>
      </c>
      <c r="G341" s="3">
        <v>15.04</v>
      </c>
      <c r="H341" s="2">
        <v>31280</v>
      </c>
      <c r="I341" s="4">
        <v>2.9</v>
      </c>
      <c r="J341" s="3">
        <v>13.78</v>
      </c>
      <c r="K341" s="2">
        <v>28660</v>
      </c>
    </row>
    <row r="342" spans="1:11" x14ac:dyDescent="0.3">
      <c r="A342" s="1" t="s">
        <v>767</v>
      </c>
      <c r="B342" s="1" t="s">
        <v>356</v>
      </c>
      <c r="C342" s="2">
        <v>7180</v>
      </c>
      <c r="D342" s="4">
        <v>6.8</v>
      </c>
      <c r="E342" s="5">
        <v>0.77200000000000002</v>
      </c>
      <c r="F342" s="6">
        <v>0.9</v>
      </c>
      <c r="G342" s="3">
        <v>19.690000000000001</v>
      </c>
      <c r="H342" s="2">
        <v>40950</v>
      </c>
      <c r="I342" s="4">
        <v>1.2</v>
      </c>
      <c r="J342" s="3">
        <v>19.43</v>
      </c>
      <c r="K342" s="2">
        <v>40420</v>
      </c>
    </row>
    <row r="343" spans="1:11" x14ac:dyDescent="0.3">
      <c r="A343" s="1" t="s">
        <v>767</v>
      </c>
      <c r="B343" s="1" t="s">
        <v>358</v>
      </c>
      <c r="C343" s="2">
        <v>2240</v>
      </c>
      <c r="D343" s="4">
        <v>1.1000000000000001</v>
      </c>
      <c r="E343" s="5">
        <v>0.24</v>
      </c>
      <c r="F343" s="6">
        <v>0.81</v>
      </c>
      <c r="G343" s="3">
        <v>46.34</v>
      </c>
      <c r="H343" s="2">
        <v>96390</v>
      </c>
      <c r="I343" s="4">
        <v>1.9</v>
      </c>
      <c r="J343" s="3">
        <v>45.55</v>
      </c>
      <c r="K343" s="2">
        <v>94750</v>
      </c>
    </row>
    <row r="344" spans="1:11" x14ac:dyDescent="0.3">
      <c r="A344" s="1" t="s">
        <v>767</v>
      </c>
      <c r="B344" s="1" t="s">
        <v>359</v>
      </c>
      <c r="C344" s="2">
        <v>13220</v>
      </c>
      <c r="D344" s="4">
        <v>0.7</v>
      </c>
      <c r="E344" s="5">
        <v>1.421</v>
      </c>
      <c r="F344" s="6">
        <v>1.93</v>
      </c>
      <c r="G344" s="3">
        <v>57.49</v>
      </c>
      <c r="H344" s="2">
        <v>119580</v>
      </c>
      <c r="I344" s="4">
        <v>2</v>
      </c>
      <c r="J344" s="3">
        <v>56.73</v>
      </c>
      <c r="K344" s="2">
        <v>118000</v>
      </c>
    </row>
    <row r="345" spans="1:11" x14ac:dyDescent="0.3">
      <c r="A345" s="1" t="s">
        <v>767</v>
      </c>
      <c r="B345" s="1" t="s">
        <v>360</v>
      </c>
      <c r="C345" s="2">
        <v>3720</v>
      </c>
      <c r="D345" s="4">
        <v>3.6</v>
      </c>
      <c r="E345" s="5">
        <v>0.39900000000000002</v>
      </c>
      <c r="F345" s="6">
        <v>0.97</v>
      </c>
      <c r="G345" s="3">
        <v>53.26</v>
      </c>
      <c r="H345" s="2">
        <v>110780</v>
      </c>
      <c r="I345" s="4">
        <v>1.6</v>
      </c>
      <c r="J345" s="3">
        <v>52.08</v>
      </c>
      <c r="K345" s="2">
        <v>108340</v>
      </c>
    </row>
    <row r="346" spans="1:11" x14ac:dyDescent="0.3">
      <c r="A346" s="1" t="s">
        <v>767</v>
      </c>
      <c r="B346" s="1" t="s">
        <v>362</v>
      </c>
      <c r="C346" s="2">
        <v>11090</v>
      </c>
      <c r="D346" s="4">
        <v>3.2</v>
      </c>
      <c r="E346" s="5">
        <v>1.1919999999999999</v>
      </c>
      <c r="F346" s="6">
        <v>0.53</v>
      </c>
      <c r="G346" s="3">
        <v>36.39</v>
      </c>
      <c r="H346" s="2">
        <v>75700</v>
      </c>
      <c r="I346" s="4">
        <v>2.4</v>
      </c>
      <c r="J346" s="3">
        <v>36.67</v>
      </c>
      <c r="K346" s="2">
        <v>76280</v>
      </c>
    </row>
    <row r="347" spans="1:11" x14ac:dyDescent="0.3">
      <c r="A347" s="1" t="s">
        <v>767</v>
      </c>
      <c r="B347" s="1" t="s">
        <v>363</v>
      </c>
      <c r="C347" s="2">
        <v>1210</v>
      </c>
      <c r="D347" s="4">
        <v>13.5</v>
      </c>
      <c r="E347" s="5">
        <v>0.13</v>
      </c>
      <c r="F347" s="6">
        <v>1.55</v>
      </c>
      <c r="G347" s="3">
        <v>26.78</v>
      </c>
      <c r="H347" s="2">
        <v>55700</v>
      </c>
      <c r="I347" s="4">
        <v>2.4</v>
      </c>
      <c r="J347" s="3">
        <v>24.8</v>
      </c>
      <c r="K347" s="2">
        <v>51580</v>
      </c>
    </row>
    <row r="348" spans="1:11" x14ac:dyDescent="0.3">
      <c r="A348" s="1" t="s">
        <v>767</v>
      </c>
      <c r="B348" s="1" t="s">
        <v>364</v>
      </c>
      <c r="C348" s="2">
        <v>40</v>
      </c>
      <c r="D348" s="4">
        <v>39.6</v>
      </c>
      <c r="E348" s="5">
        <v>4.0000000000000001E-3</v>
      </c>
      <c r="F348" s="6">
        <v>0.27</v>
      </c>
      <c r="G348" s="3" t="s">
        <v>14</v>
      </c>
      <c r="H348" s="2" t="s">
        <v>14</v>
      </c>
      <c r="I348" s="4" t="s">
        <v>14</v>
      </c>
      <c r="J348" s="3" t="s">
        <v>14</v>
      </c>
      <c r="K348" s="2" t="s">
        <v>14</v>
      </c>
    </row>
    <row r="349" spans="1:11" x14ac:dyDescent="0.3">
      <c r="A349" s="1" t="s">
        <v>767</v>
      </c>
      <c r="B349" s="1" t="s">
        <v>758</v>
      </c>
      <c r="C349" s="2">
        <v>2890</v>
      </c>
      <c r="D349" s="4">
        <v>1</v>
      </c>
      <c r="E349" s="5">
        <v>0.311</v>
      </c>
      <c r="F349" s="6">
        <v>2.4</v>
      </c>
      <c r="G349" s="3">
        <v>31.42</v>
      </c>
      <c r="H349" s="2">
        <v>65360</v>
      </c>
      <c r="I349" s="4">
        <v>2.7</v>
      </c>
      <c r="J349" s="3">
        <v>33.42</v>
      </c>
      <c r="K349" s="2">
        <v>69520</v>
      </c>
    </row>
    <row r="350" spans="1:11" x14ac:dyDescent="0.3">
      <c r="A350" s="1" t="s">
        <v>767</v>
      </c>
      <c r="B350" s="1" t="s">
        <v>365</v>
      </c>
      <c r="C350" s="2">
        <v>20820</v>
      </c>
      <c r="D350" s="4">
        <v>2.4</v>
      </c>
      <c r="E350" s="5">
        <v>2.238</v>
      </c>
      <c r="F350" s="6">
        <v>0.74</v>
      </c>
      <c r="G350" s="3">
        <v>33.26</v>
      </c>
      <c r="H350" s="2">
        <v>69180</v>
      </c>
      <c r="I350" s="4">
        <v>1.8</v>
      </c>
      <c r="J350" s="3">
        <v>34.32</v>
      </c>
      <c r="K350" s="2">
        <v>71370</v>
      </c>
    </row>
    <row r="351" spans="1:11" x14ac:dyDescent="0.3">
      <c r="A351" s="1" t="s">
        <v>767</v>
      </c>
      <c r="B351" s="1" t="s">
        <v>366</v>
      </c>
      <c r="C351" s="2">
        <v>8130</v>
      </c>
      <c r="D351" s="4">
        <v>1.5</v>
      </c>
      <c r="E351" s="5">
        <v>0.874</v>
      </c>
      <c r="F351" s="6">
        <v>1.18</v>
      </c>
      <c r="G351" s="3">
        <v>45.75</v>
      </c>
      <c r="H351" s="2">
        <v>95160</v>
      </c>
      <c r="I351" s="4">
        <v>3.7</v>
      </c>
      <c r="J351" s="3">
        <v>44.84</v>
      </c>
      <c r="K351" s="2">
        <v>93270</v>
      </c>
    </row>
    <row r="352" spans="1:11" x14ac:dyDescent="0.3">
      <c r="A352" s="1" t="s">
        <v>767</v>
      </c>
      <c r="B352" s="1" t="s">
        <v>367</v>
      </c>
      <c r="C352" s="2">
        <v>100</v>
      </c>
      <c r="D352" s="4">
        <v>0</v>
      </c>
      <c r="E352" s="5">
        <v>1.0999999999999999E-2</v>
      </c>
      <c r="F352" s="6">
        <v>0.26</v>
      </c>
      <c r="G352" s="3">
        <v>30.11</v>
      </c>
      <c r="H352" s="2">
        <v>62620</v>
      </c>
      <c r="I352" s="4">
        <v>1.5</v>
      </c>
      <c r="J352" s="3">
        <v>29.72</v>
      </c>
      <c r="K352" s="2">
        <v>61810</v>
      </c>
    </row>
    <row r="353" spans="1:11" x14ac:dyDescent="0.3">
      <c r="A353" s="1" t="s">
        <v>767</v>
      </c>
      <c r="B353" s="1" t="s">
        <v>368</v>
      </c>
      <c r="C353" s="2">
        <v>750</v>
      </c>
      <c r="D353" s="4">
        <v>9</v>
      </c>
      <c r="E353" s="5">
        <v>0.08</v>
      </c>
      <c r="F353" s="6">
        <v>1.32</v>
      </c>
      <c r="G353" s="3">
        <v>19.66</v>
      </c>
      <c r="H353" s="2">
        <v>40900</v>
      </c>
      <c r="I353" s="4">
        <v>2.5</v>
      </c>
      <c r="J353" s="3">
        <v>18.48</v>
      </c>
      <c r="K353" s="2">
        <v>38440</v>
      </c>
    </row>
    <row r="354" spans="1:11" x14ac:dyDescent="0.3">
      <c r="A354" s="1" t="s">
        <v>767</v>
      </c>
      <c r="B354" s="1" t="s">
        <v>369</v>
      </c>
      <c r="C354" s="2">
        <v>48310</v>
      </c>
      <c r="D354" s="4">
        <v>0.9</v>
      </c>
      <c r="E354" s="5">
        <v>5.1929999999999996</v>
      </c>
      <c r="F354" s="6">
        <v>1.1200000000000001</v>
      </c>
      <c r="G354" s="3">
        <v>37.67</v>
      </c>
      <c r="H354" s="2">
        <v>78360</v>
      </c>
      <c r="I354" s="4">
        <v>2.8</v>
      </c>
      <c r="J354" s="3">
        <v>37.26</v>
      </c>
      <c r="K354" s="2">
        <v>77490</v>
      </c>
    </row>
    <row r="355" spans="1:11" x14ac:dyDescent="0.3">
      <c r="A355" s="1" t="s">
        <v>767</v>
      </c>
      <c r="B355" s="1" t="s">
        <v>744</v>
      </c>
      <c r="C355" s="2">
        <v>1830</v>
      </c>
      <c r="D355" s="4">
        <v>3.9</v>
      </c>
      <c r="E355" s="5">
        <v>0.19700000000000001</v>
      </c>
      <c r="F355" s="6">
        <v>5.07</v>
      </c>
      <c r="G355" s="3">
        <v>38.799999999999997</v>
      </c>
      <c r="H355" s="2">
        <v>80710</v>
      </c>
      <c r="I355" s="4">
        <v>3.7</v>
      </c>
      <c r="J355" s="3">
        <v>38.65</v>
      </c>
      <c r="K355" s="2">
        <v>80390</v>
      </c>
    </row>
    <row r="356" spans="1:11" x14ac:dyDescent="0.3">
      <c r="A356" s="1" t="s">
        <v>767</v>
      </c>
      <c r="B356" s="1" t="s">
        <v>370</v>
      </c>
      <c r="C356" s="2">
        <v>400</v>
      </c>
      <c r="D356" s="4">
        <v>10.5</v>
      </c>
      <c r="E356" s="5">
        <v>4.2999999999999997E-2</v>
      </c>
      <c r="F356" s="6">
        <v>0.49</v>
      </c>
      <c r="G356" s="3">
        <v>21.45</v>
      </c>
      <c r="H356" s="2">
        <v>44630</v>
      </c>
      <c r="I356" s="4">
        <v>4.7</v>
      </c>
      <c r="J356" s="3">
        <v>19.21</v>
      </c>
      <c r="K356" s="2">
        <v>39950</v>
      </c>
    </row>
    <row r="357" spans="1:11" x14ac:dyDescent="0.3">
      <c r="A357" s="1" t="s">
        <v>767</v>
      </c>
      <c r="B357" s="1" t="s">
        <v>371</v>
      </c>
      <c r="C357" s="2">
        <v>1840</v>
      </c>
      <c r="D357" s="4">
        <v>39.6</v>
      </c>
      <c r="E357" s="5">
        <v>0.19800000000000001</v>
      </c>
      <c r="F357" s="6">
        <v>0.91</v>
      </c>
      <c r="G357" s="3">
        <v>30.35</v>
      </c>
      <c r="H357" s="2">
        <v>63120</v>
      </c>
      <c r="I357" s="4">
        <v>3</v>
      </c>
      <c r="J357" s="3">
        <v>29.53</v>
      </c>
      <c r="K357" s="2">
        <v>61420</v>
      </c>
    </row>
    <row r="358" spans="1:11" x14ac:dyDescent="0.3">
      <c r="A358" s="1" t="s">
        <v>767</v>
      </c>
      <c r="B358" s="1" t="s">
        <v>372</v>
      </c>
      <c r="C358" s="2">
        <v>30</v>
      </c>
      <c r="D358" s="4">
        <v>45.3</v>
      </c>
      <c r="E358" s="5">
        <v>4.0000000000000001E-3</v>
      </c>
      <c r="F358" s="6">
        <v>0.05</v>
      </c>
      <c r="G358" s="3">
        <v>18.510000000000002</v>
      </c>
      <c r="H358" s="2">
        <v>38510</v>
      </c>
      <c r="I358" s="4">
        <v>10.9</v>
      </c>
      <c r="J358" s="3">
        <v>18.559999999999999</v>
      </c>
      <c r="K358" s="2">
        <v>38600</v>
      </c>
    </row>
    <row r="359" spans="1:11" x14ac:dyDescent="0.3">
      <c r="A359" s="1" t="s">
        <v>767</v>
      </c>
      <c r="B359" s="1" t="s">
        <v>373</v>
      </c>
      <c r="C359" s="2">
        <v>130330</v>
      </c>
      <c r="D359" s="4">
        <v>3.2</v>
      </c>
      <c r="E359" s="5">
        <v>14.01</v>
      </c>
      <c r="F359" s="6">
        <v>1.81</v>
      </c>
      <c r="G359" s="3">
        <v>16.260000000000002</v>
      </c>
      <c r="H359" s="2">
        <v>33820</v>
      </c>
      <c r="I359" s="4">
        <v>2.2999999999999998</v>
      </c>
      <c r="J359" s="3">
        <v>14.57</v>
      </c>
      <c r="K359" s="2">
        <v>30300</v>
      </c>
    </row>
    <row r="360" spans="1:11" x14ac:dyDescent="0.3">
      <c r="A360" s="1" t="s">
        <v>767</v>
      </c>
      <c r="B360" s="1" t="s">
        <v>374</v>
      </c>
      <c r="C360" s="2">
        <v>11820</v>
      </c>
      <c r="D360" s="4">
        <v>2</v>
      </c>
      <c r="E360" s="5">
        <v>1.27</v>
      </c>
      <c r="F360" s="6">
        <v>2.37</v>
      </c>
      <c r="G360" s="3">
        <v>16.3</v>
      </c>
      <c r="H360" s="2">
        <v>33910</v>
      </c>
      <c r="I360" s="4">
        <v>1.7</v>
      </c>
      <c r="J360" s="3">
        <v>16.579999999999998</v>
      </c>
      <c r="K360" s="2">
        <v>34490</v>
      </c>
    </row>
    <row r="361" spans="1:11" x14ac:dyDescent="0.3">
      <c r="A361" s="1" t="s">
        <v>767</v>
      </c>
      <c r="B361" s="1" t="s">
        <v>375</v>
      </c>
      <c r="C361" s="2">
        <v>9520</v>
      </c>
      <c r="D361" s="4">
        <v>7.9</v>
      </c>
      <c r="E361" s="5">
        <v>1.024</v>
      </c>
      <c r="F361" s="6">
        <v>1</v>
      </c>
      <c r="G361" s="3">
        <v>12.62</v>
      </c>
      <c r="H361" s="2">
        <v>26240</v>
      </c>
      <c r="I361" s="4">
        <v>2</v>
      </c>
      <c r="J361" s="3">
        <v>11.41</v>
      </c>
      <c r="K361" s="2">
        <v>23720</v>
      </c>
    </row>
    <row r="362" spans="1:11" x14ac:dyDescent="0.3">
      <c r="A362" s="1" t="s">
        <v>767</v>
      </c>
      <c r="B362" s="1" t="s">
        <v>377</v>
      </c>
      <c r="C362" s="2">
        <v>20470</v>
      </c>
      <c r="D362" s="4">
        <v>7.9</v>
      </c>
      <c r="E362" s="5">
        <v>2.2000000000000002</v>
      </c>
      <c r="F362" s="6">
        <v>2.3199999999999998</v>
      </c>
      <c r="G362" s="3">
        <v>14.89</v>
      </c>
      <c r="H362" s="2">
        <v>30960</v>
      </c>
      <c r="I362" s="4">
        <v>2.7</v>
      </c>
      <c r="J362" s="3">
        <v>13.65</v>
      </c>
      <c r="K362" s="2">
        <v>28390</v>
      </c>
    </row>
    <row r="363" spans="1:11" x14ac:dyDescent="0.3">
      <c r="A363" s="1" t="s">
        <v>767</v>
      </c>
      <c r="B363" s="1" t="s">
        <v>378</v>
      </c>
      <c r="C363" s="2">
        <v>15680</v>
      </c>
      <c r="D363" s="4">
        <v>11</v>
      </c>
      <c r="E363" s="5">
        <v>1.6859999999999999</v>
      </c>
      <c r="F363" s="6">
        <v>1.83</v>
      </c>
      <c r="G363" s="3">
        <v>24.56</v>
      </c>
      <c r="H363" s="2">
        <v>51090</v>
      </c>
      <c r="I363" s="4">
        <v>6.6</v>
      </c>
      <c r="J363" s="3">
        <v>22.28</v>
      </c>
      <c r="K363" s="2">
        <v>46340</v>
      </c>
    </row>
    <row r="364" spans="1:11" x14ac:dyDescent="0.3">
      <c r="A364" s="1" t="s">
        <v>767</v>
      </c>
      <c r="B364" s="1" t="s">
        <v>379</v>
      </c>
      <c r="C364" s="2">
        <v>42480</v>
      </c>
      <c r="D364" s="4">
        <v>3.3</v>
      </c>
      <c r="E364" s="5">
        <v>4.5670000000000002</v>
      </c>
      <c r="F364" s="6">
        <v>0.7</v>
      </c>
      <c r="G364" s="3">
        <v>20.7</v>
      </c>
      <c r="H364" s="2">
        <v>43060</v>
      </c>
      <c r="I364" s="4">
        <v>1.4</v>
      </c>
      <c r="J364" s="3">
        <v>19.68</v>
      </c>
      <c r="K364" s="2">
        <v>40940</v>
      </c>
    </row>
    <row r="365" spans="1:11" x14ac:dyDescent="0.3">
      <c r="A365" s="1" t="s">
        <v>767</v>
      </c>
      <c r="B365" s="1" t="s">
        <v>380</v>
      </c>
      <c r="C365" s="2">
        <v>15500</v>
      </c>
      <c r="D365" s="4">
        <v>12.5</v>
      </c>
      <c r="E365" s="5">
        <v>1.667</v>
      </c>
      <c r="F365" s="6">
        <v>0.47</v>
      </c>
      <c r="G365" s="3">
        <v>11.17</v>
      </c>
      <c r="H365" s="2">
        <v>23230</v>
      </c>
      <c r="I365" s="4">
        <v>2.2999999999999998</v>
      </c>
      <c r="J365" s="3">
        <v>10.210000000000001</v>
      </c>
      <c r="K365" s="2">
        <v>21240</v>
      </c>
    </row>
    <row r="366" spans="1:11" x14ac:dyDescent="0.3">
      <c r="A366" s="1" t="s">
        <v>767</v>
      </c>
      <c r="B366" s="1" t="s">
        <v>381</v>
      </c>
      <c r="C366" s="2">
        <v>14260</v>
      </c>
      <c r="D366" s="4">
        <v>4.4000000000000004</v>
      </c>
      <c r="E366" s="5">
        <v>1.5329999999999999</v>
      </c>
      <c r="F366" s="6">
        <v>0.54</v>
      </c>
      <c r="G366" s="3">
        <v>16.79</v>
      </c>
      <c r="H366" s="2">
        <v>34930</v>
      </c>
      <c r="I366" s="4">
        <v>1</v>
      </c>
      <c r="J366" s="3">
        <v>16.190000000000001</v>
      </c>
      <c r="K366" s="2">
        <v>33680</v>
      </c>
    </row>
    <row r="367" spans="1:11" x14ac:dyDescent="0.3">
      <c r="A367" s="1" t="s">
        <v>767</v>
      </c>
      <c r="B367" s="1" t="s">
        <v>382</v>
      </c>
      <c r="C367" s="2">
        <v>62900</v>
      </c>
      <c r="D367" s="4">
        <v>4.5999999999999996</v>
      </c>
      <c r="E367" s="5">
        <v>6.7610000000000001</v>
      </c>
      <c r="F367" s="6">
        <v>0.76</v>
      </c>
      <c r="G367" s="3">
        <v>14.4</v>
      </c>
      <c r="H367" s="2">
        <v>29960</v>
      </c>
      <c r="I367" s="4">
        <v>1.5</v>
      </c>
      <c r="J367" s="3">
        <v>13.31</v>
      </c>
      <c r="K367" s="2">
        <v>27680</v>
      </c>
    </row>
    <row r="368" spans="1:11" x14ac:dyDescent="0.3">
      <c r="A368" s="1" t="s">
        <v>767</v>
      </c>
      <c r="B368" s="1" t="s">
        <v>383</v>
      </c>
      <c r="C368" s="2">
        <v>15970</v>
      </c>
      <c r="D368" s="4">
        <v>16.899999999999999</v>
      </c>
      <c r="E368" s="5">
        <v>1.716</v>
      </c>
      <c r="F368" s="6">
        <v>1.4</v>
      </c>
      <c r="G368" s="3">
        <v>11.77</v>
      </c>
      <c r="H368" s="2">
        <v>24480</v>
      </c>
      <c r="I368" s="4">
        <v>2.9</v>
      </c>
      <c r="J368" s="3">
        <v>10.76</v>
      </c>
      <c r="K368" s="2">
        <v>22370</v>
      </c>
    </row>
    <row r="369" spans="1:11" x14ac:dyDescent="0.3">
      <c r="A369" s="1" t="s">
        <v>767</v>
      </c>
      <c r="B369" s="1" t="s">
        <v>384</v>
      </c>
      <c r="C369" s="2">
        <v>790</v>
      </c>
      <c r="D369" s="4">
        <v>22.8</v>
      </c>
      <c r="E369" s="5">
        <v>8.5000000000000006E-2</v>
      </c>
      <c r="F369" s="6">
        <v>0.77</v>
      </c>
      <c r="G369" s="3">
        <v>15.97</v>
      </c>
      <c r="H369" s="2">
        <v>33230</v>
      </c>
      <c r="I369" s="4">
        <v>5.5</v>
      </c>
      <c r="J369" s="3">
        <v>14.57</v>
      </c>
      <c r="K369" s="2">
        <v>30300</v>
      </c>
    </row>
    <row r="370" spans="1:11" x14ac:dyDescent="0.3">
      <c r="A370" s="1" t="s">
        <v>767</v>
      </c>
      <c r="B370" s="1" t="s">
        <v>385</v>
      </c>
      <c r="C370" s="2">
        <v>64040</v>
      </c>
      <c r="D370" s="4">
        <v>5.0999999999999996</v>
      </c>
      <c r="E370" s="5">
        <v>6.8840000000000003</v>
      </c>
      <c r="F370" s="6">
        <v>1.18</v>
      </c>
      <c r="G370" s="3">
        <v>12.45</v>
      </c>
      <c r="H370" s="2">
        <v>25900</v>
      </c>
      <c r="I370" s="4">
        <v>2.4</v>
      </c>
      <c r="J370" s="3">
        <v>11.45</v>
      </c>
      <c r="K370" s="2">
        <v>23820</v>
      </c>
    </row>
    <row r="371" spans="1:11" x14ac:dyDescent="0.3">
      <c r="A371" s="1" t="s">
        <v>767</v>
      </c>
      <c r="B371" s="1" t="s">
        <v>386</v>
      </c>
      <c r="C371" s="2">
        <v>39000</v>
      </c>
      <c r="D371" s="4">
        <v>5.6</v>
      </c>
      <c r="E371" s="5">
        <v>4.1920000000000002</v>
      </c>
      <c r="F371" s="6">
        <v>0.97</v>
      </c>
      <c r="G371" s="3">
        <v>16</v>
      </c>
      <c r="H371" s="2">
        <v>33290</v>
      </c>
      <c r="I371" s="4">
        <v>2.2999999999999998</v>
      </c>
      <c r="J371" s="3">
        <v>14.04</v>
      </c>
      <c r="K371" s="2">
        <v>29190</v>
      </c>
    </row>
    <row r="372" spans="1:11" x14ac:dyDescent="0.3">
      <c r="A372" s="1" t="s">
        <v>767</v>
      </c>
      <c r="B372" s="1" t="s">
        <v>387</v>
      </c>
      <c r="C372" s="2">
        <v>137550</v>
      </c>
      <c r="D372" s="4">
        <v>3.5</v>
      </c>
      <c r="E372" s="5">
        <v>14.786</v>
      </c>
      <c r="F372" s="6">
        <v>0.59</v>
      </c>
      <c r="G372" s="3">
        <v>11.25</v>
      </c>
      <c r="H372" s="2">
        <v>23400</v>
      </c>
      <c r="I372" s="4">
        <v>0.7</v>
      </c>
      <c r="J372" s="3">
        <v>10.58</v>
      </c>
      <c r="K372" s="2">
        <v>22000</v>
      </c>
    </row>
    <row r="373" spans="1:11" x14ac:dyDescent="0.3">
      <c r="A373" s="1" t="s">
        <v>767</v>
      </c>
      <c r="B373" s="1" t="s">
        <v>388</v>
      </c>
      <c r="C373" s="2">
        <v>43150</v>
      </c>
      <c r="D373" s="4">
        <v>7.4</v>
      </c>
      <c r="E373" s="5">
        <v>4.6390000000000002</v>
      </c>
      <c r="F373" s="6">
        <v>1.39</v>
      </c>
      <c r="G373" s="3">
        <v>11.1</v>
      </c>
      <c r="H373" s="2">
        <v>23090</v>
      </c>
      <c r="I373" s="4">
        <v>1.5</v>
      </c>
      <c r="J373" s="3">
        <v>10.09</v>
      </c>
      <c r="K373" s="2">
        <v>20990</v>
      </c>
    </row>
    <row r="374" spans="1:11" x14ac:dyDescent="0.3">
      <c r="A374" s="1" t="s">
        <v>767</v>
      </c>
      <c r="B374" s="1" t="s">
        <v>389</v>
      </c>
      <c r="C374" s="2">
        <v>154550</v>
      </c>
      <c r="D374" s="4">
        <v>2.2999999999999998</v>
      </c>
      <c r="E374" s="5">
        <v>16.614000000000001</v>
      </c>
      <c r="F374" s="6">
        <v>0.92</v>
      </c>
      <c r="G374" s="3">
        <v>15</v>
      </c>
      <c r="H374" s="2">
        <v>31190</v>
      </c>
      <c r="I374" s="4">
        <v>2</v>
      </c>
      <c r="J374" s="3">
        <v>11.98</v>
      </c>
      <c r="K374" s="2">
        <v>24910</v>
      </c>
    </row>
    <row r="375" spans="1:11" x14ac:dyDescent="0.3">
      <c r="A375" s="1" t="s">
        <v>767</v>
      </c>
      <c r="B375" s="1" t="s">
        <v>390</v>
      </c>
      <c r="C375" s="2">
        <v>20060</v>
      </c>
      <c r="D375" s="4">
        <v>5.4</v>
      </c>
      <c r="E375" s="5">
        <v>2.1560000000000001</v>
      </c>
      <c r="F375" s="6">
        <v>1.1599999999999999</v>
      </c>
      <c r="G375" s="3">
        <v>14.62</v>
      </c>
      <c r="H375" s="2">
        <v>30410</v>
      </c>
      <c r="I375" s="4">
        <v>1.3</v>
      </c>
      <c r="J375" s="3">
        <v>14.55</v>
      </c>
      <c r="K375" s="2">
        <v>30270</v>
      </c>
    </row>
    <row r="376" spans="1:11" x14ac:dyDescent="0.3">
      <c r="A376" s="1" t="s">
        <v>767</v>
      </c>
      <c r="B376" s="1" t="s">
        <v>391</v>
      </c>
      <c r="C376" s="2">
        <v>33010</v>
      </c>
      <c r="D376" s="4">
        <v>5.6</v>
      </c>
      <c r="E376" s="5">
        <v>3.548</v>
      </c>
      <c r="F376" s="6">
        <v>1.1599999999999999</v>
      </c>
      <c r="G376" s="3">
        <v>13.01</v>
      </c>
      <c r="H376" s="2">
        <v>27060</v>
      </c>
      <c r="I376" s="4">
        <v>2.6</v>
      </c>
      <c r="J376" s="3">
        <v>10.62</v>
      </c>
      <c r="K376" s="2">
        <v>22100</v>
      </c>
    </row>
    <row r="377" spans="1:11" x14ac:dyDescent="0.3">
      <c r="A377" s="1" t="s">
        <v>767</v>
      </c>
      <c r="B377" s="1" t="s">
        <v>392</v>
      </c>
      <c r="C377" s="2">
        <v>29350</v>
      </c>
      <c r="D377" s="4">
        <v>5.8</v>
      </c>
      <c r="E377" s="5">
        <v>3.1549999999999998</v>
      </c>
      <c r="F377" s="6">
        <v>0.89</v>
      </c>
      <c r="G377" s="3">
        <v>12.02</v>
      </c>
      <c r="H377" s="2">
        <v>25000</v>
      </c>
      <c r="I377" s="4">
        <v>1.4</v>
      </c>
      <c r="J377" s="3">
        <v>10.77</v>
      </c>
      <c r="K377" s="2">
        <v>22400</v>
      </c>
    </row>
    <row r="378" spans="1:11" x14ac:dyDescent="0.3">
      <c r="A378" s="1" t="s">
        <v>767</v>
      </c>
      <c r="B378" s="1" t="s">
        <v>393</v>
      </c>
      <c r="C378" s="2">
        <v>20530</v>
      </c>
      <c r="D378" s="4">
        <v>6.6</v>
      </c>
      <c r="E378" s="5">
        <v>2.2069999999999999</v>
      </c>
      <c r="F378" s="6">
        <v>0.76</v>
      </c>
      <c r="G378" s="3">
        <v>12.62</v>
      </c>
      <c r="H378" s="2">
        <v>26260</v>
      </c>
      <c r="I378" s="4">
        <v>1.6</v>
      </c>
      <c r="J378" s="3">
        <v>11.62</v>
      </c>
      <c r="K378" s="2">
        <v>24170</v>
      </c>
    </row>
    <row r="379" spans="1:11" x14ac:dyDescent="0.3">
      <c r="A379" s="1" t="s">
        <v>767</v>
      </c>
      <c r="B379" s="1" t="s">
        <v>394</v>
      </c>
      <c r="C379" s="2">
        <v>4280</v>
      </c>
      <c r="D379" s="4">
        <v>27.9</v>
      </c>
      <c r="E379" s="5">
        <v>0.46</v>
      </c>
      <c r="F379" s="6">
        <v>1.1599999999999999</v>
      </c>
      <c r="G379" s="3">
        <v>13.33</v>
      </c>
      <c r="H379" s="2">
        <v>27730</v>
      </c>
      <c r="I379" s="4">
        <v>2.8</v>
      </c>
      <c r="J379" s="3">
        <v>12.47</v>
      </c>
      <c r="K379" s="2">
        <v>25950</v>
      </c>
    </row>
    <row r="380" spans="1:11" x14ac:dyDescent="0.3">
      <c r="A380" s="1" t="s">
        <v>767</v>
      </c>
      <c r="B380" s="1" t="s">
        <v>395</v>
      </c>
      <c r="C380" s="2">
        <v>11540</v>
      </c>
      <c r="D380" s="4">
        <v>4</v>
      </c>
      <c r="E380" s="5">
        <v>1.2410000000000001</v>
      </c>
      <c r="F380" s="6">
        <v>1.1399999999999999</v>
      </c>
      <c r="G380" s="3">
        <v>26.07</v>
      </c>
      <c r="H380" s="2">
        <v>54230</v>
      </c>
      <c r="I380" s="4">
        <v>1.6</v>
      </c>
      <c r="J380" s="3">
        <v>25.89</v>
      </c>
      <c r="K380" s="2">
        <v>53850</v>
      </c>
    </row>
    <row r="381" spans="1:11" x14ac:dyDescent="0.3">
      <c r="A381" s="1" t="s">
        <v>767</v>
      </c>
      <c r="B381" s="1" t="s">
        <v>396</v>
      </c>
      <c r="C381" s="2">
        <v>5160</v>
      </c>
      <c r="D381" s="4">
        <v>7.2</v>
      </c>
      <c r="E381" s="5">
        <v>0.55500000000000005</v>
      </c>
      <c r="F381" s="6">
        <v>0.79</v>
      </c>
      <c r="G381" s="3">
        <v>28.05</v>
      </c>
      <c r="H381" s="2">
        <v>58350</v>
      </c>
      <c r="I381" s="4">
        <v>2.4</v>
      </c>
      <c r="J381" s="3">
        <v>25.56</v>
      </c>
      <c r="K381" s="2">
        <v>53170</v>
      </c>
    </row>
    <row r="382" spans="1:11" x14ac:dyDescent="0.3">
      <c r="A382" s="1" t="s">
        <v>767</v>
      </c>
      <c r="B382" s="1" t="s">
        <v>397</v>
      </c>
      <c r="C382" s="2">
        <v>186530</v>
      </c>
      <c r="D382" s="4">
        <v>2.2999999999999998</v>
      </c>
      <c r="E382" s="5">
        <v>20.050999999999998</v>
      </c>
      <c r="F382" s="6">
        <v>1.32</v>
      </c>
      <c r="G382" s="3">
        <v>16.55</v>
      </c>
      <c r="H382" s="2">
        <v>34420</v>
      </c>
      <c r="I382" s="4">
        <v>1.1000000000000001</v>
      </c>
      <c r="J382" s="3">
        <v>14.83</v>
      </c>
      <c r="K382" s="2">
        <v>30840</v>
      </c>
    </row>
    <row r="383" spans="1:11" x14ac:dyDescent="0.3">
      <c r="A383" s="1" t="s">
        <v>767</v>
      </c>
      <c r="B383" s="1" t="s">
        <v>398</v>
      </c>
      <c r="C383" s="2">
        <v>48310</v>
      </c>
      <c r="D383" s="4">
        <v>4</v>
      </c>
      <c r="E383" s="5">
        <v>5.1929999999999996</v>
      </c>
      <c r="F383" s="6">
        <v>0.8</v>
      </c>
      <c r="G383" s="3">
        <v>16.54</v>
      </c>
      <c r="H383" s="2">
        <v>34410</v>
      </c>
      <c r="I383" s="4">
        <v>2</v>
      </c>
      <c r="J383" s="3">
        <v>14.16</v>
      </c>
      <c r="K383" s="2">
        <v>29440</v>
      </c>
    </row>
    <row r="384" spans="1:11" x14ac:dyDescent="0.3">
      <c r="A384" s="1" t="s">
        <v>767</v>
      </c>
      <c r="B384" s="1" t="s">
        <v>399</v>
      </c>
      <c r="C384" s="2">
        <v>830</v>
      </c>
      <c r="D384" s="4">
        <v>47.6</v>
      </c>
      <c r="E384" s="5">
        <v>8.8999999999999996E-2</v>
      </c>
      <c r="F384" s="6">
        <v>0.85</v>
      </c>
      <c r="G384" s="3">
        <v>19.18</v>
      </c>
      <c r="H384" s="2">
        <v>39890</v>
      </c>
      <c r="I384" s="4">
        <v>9.6</v>
      </c>
      <c r="J384" s="3">
        <v>19.8</v>
      </c>
      <c r="K384" s="2">
        <v>41180</v>
      </c>
    </row>
    <row r="385" spans="1:11" x14ac:dyDescent="0.3">
      <c r="A385" s="1" t="s">
        <v>767</v>
      </c>
      <c r="B385" s="1" t="s">
        <v>400</v>
      </c>
      <c r="C385" s="2">
        <v>3450</v>
      </c>
      <c r="D385" s="4">
        <v>8.6999999999999993</v>
      </c>
      <c r="E385" s="5">
        <v>0.371</v>
      </c>
      <c r="F385" s="6">
        <v>0.7</v>
      </c>
      <c r="G385" s="3">
        <v>19.09</v>
      </c>
      <c r="H385" s="2">
        <v>39710</v>
      </c>
      <c r="I385" s="4">
        <v>3.9</v>
      </c>
      <c r="J385" s="3">
        <v>18.22</v>
      </c>
      <c r="K385" s="2">
        <v>37900</v>
      </c>
    </row>
    <row r="386" spans="1:11" x14ac:dyDescent="0.3">
      <c r="A386" s="1" t="s">
        <v>767</v>
      </c>
      <c r="B386" s="1" t="s">
        <v>401</v>
      </c>
      <c r="C386" s="2">
        <v>48250</v>
      </c>
      <c r="D386" s="4">
        <v>3.7</v>
      </c>
      <c r="E386" s="5">
        <v>5.1870000000000003</v>
      </c>
      <c r="F386" s="6">
        <v>0.81</v>
      </c>
      <c r="G386" s="3">
        <v>16.21</v>
      </c>
      <c r="H386" s="2">
        <v>33720</v>
      </c>
      <c r="I386" s="4">
        <v>1.3</v>
      </c>
      <c r="J386" s="3">
        <v>15</v>
      </c>
      <c r="K386" s="2">
        <v>31200</v>
      </c>
    </row>
    <row r="387" spans="1:11" x14ac:dyDescent="0.3">
      <c r="A387" s="1" t="s">
        <v>767</v>
      </c>
      <c r="B387" s="1" t="s">
        <v>403</v>
      </c>
      <c r="C387" s="2">
        <v>1050</v>
      </c>
      <c r="D387" s="4">
        <v>34.6</v>
      </c>
      <c r="E387" s="5">
        <v>0.113</v>
      </c>
      <c r="F387" s="6">
        <v>0.39</v>
      </c>
      <c r="G387" s="3">
        <v>26.41</v>
      </c>
      <c r="H387" s="2">
        <v>54930</v>
      </c>
      <c r="I387" s="4">
        <v>2.9</v>
      </c>
      <c r="J387" s="3">
        <v>25.9</v>
      </c>
      <c r="K387" s="2">
        <v>53870</v>
      </c>
    </row>
    <row r="388" spans="1:11" x14ac:dyDescent="0.3">
      <c r="A388" s="1" t="s">
        <v>767</v>
      </c>
      <c r="B388" s="1" t="s">
        <v>404</v>
      </c>
      <c r="C388" s="2">
        <v>2350</v>
      </c>
      <c r="D388" s="4">
        <v>12.1</v>
      </c>
      <c r="E388" s="5">
        <v>0.253</v>
      </c>
      <c r="F388" s="6">
        <v>2.8</v>
      </c>
      <c r="G388" s="3">
        <v>12.95</v>
      </c>
      <c r="H388" s="2">
        <v>26930</v>
      </c>
      <c r="I388" s="4">
        <v>5.0999999999999996</v>
      </c>
      <c r="J388" s="3">
        <v>11.46</v>
      </c>
      <c r="K388" s="2">
        <v>23840</v>
      </c>
    </row>
    <row r="389" spans="1:11" x14ac:dyDescent="0.3">
      <c r="A389" s="1" t="s">
        <v>767</v>
      </c>
      <c r="B389" s="1" t="s">
        <v>405</v>
      </c>
      <c r="C389" s="2">
        <v>90</v>
      </c>
      <c r="D389" s="4">
        <v>24</v>
      </c>
      <c r="E389" s="5">
        <v>8.9999999999999993E-3</v>
      </c>
      <c r="F389" s="6">
        <v>0.04</v>
      </c>
      <c r="G389" s="3">
        <v>25.47</v>
      </c>
      <c r="H389" s="2">
        <v>52970</v>
      </c>
      <c r="I389" s="4">
        <v>6.9</v>
      </c>
      <c r="J389" s="3">
        <v>26.17</v>
      </c>
      <c r="K389" s="2">
        <v>54440</v>
      </c>
    </row>
    <row r="390" spans="1:11" x14ac:dyDescent="0.3">
      <c r="A390" s="1" t="s">
        <v>767</v>
      </c>
      <c r="B390" s="1" t="s">
        <v>406</v>
      </c>
      <c r="C390" s="2">
        <v>18370</v>
      </c>
      <c r="D390" s="4">
        <v>4.8</v>
      </c>
      <c r="E390" s="5">
        <v>1.9750000000000001</v>
      </c>
      <c r="F390" s="6">
        <v>1.32</v>
      </c>
      <c r="G390" s="3">
        <v>22.41</v>
      </c>
      <c r="H390" s="2">
        <v>46620</v>
      </c>
      <c r="I390" s="4">
        <v>1.7</v>
      </c>
      <c r="J390" s="3">
        <v>21.95</v>
      </c>
      <c r="K390" s="2">
        <v>45650</v>
      </c>
    </row>
    <row r="391" spans="1:11" x14ac:dyDescent="0.3">
      <c r="A391" s="1" t="s">
        <v>767</v>
      </c>
      <c r="B391" s="1" t="s">
        <v>408</v>
      </c>
      <c r="C391" s="2">
        <v>12770</v>
      </c>
      <c r="D391" s="4">
        <v>8</v>
      </c>
      <c r="E391" s="5">
        <v>1.3720000000000001</v>
      </c>
      <c r="F391" s="6">
        <v>1.03</v>
      </c>
      <c r="G391" s="3">
        <v>13.75</v>
      </c>
      <c r="H391" s="2">
        <v>28610</v>
      </c>
      <c r="I391" s="4">
        <v>2</v>
      </c>
      <c r="J391" s="3">
        <v>11.96</v>
      </c>
      <c r="K391" s="2">
        <v>24870</v>
      </c>
    </row>
    <row r="392" spans="1:11" x14ac:dyDescent="0.3">
      <c r="A392" s="1" t="s">
        <v>767</v>
      </c>
      <c r="B392" s="1" t="s">
        <v>410</v>
      </c>
      <c r="C392" s="2">
        <v>220</v>
      </c>
      <c r="D392" s="4">
        <v>32</v>
      </c>
      <c r="E392" s="5">
        <v>2.4E-2</v>
      </c>
      <c r="F392" s="6">
        <v>0.3</v>
      </c>
      <c r="G392" s="3">
        <v>16.5</v>
      </c>
      <c r="H392" s="2">
        <v>34310</v>
      </c>
      <c r="I392" s="4">
        <v>16</v>
      </c>
      <c r="J392" s="3">
        <v>14.54</v>
      </c>
      <c r="K392" s="2">
        <v>30250</v>
      </c>
    </row>
    <row r="393" spans="1:11" x14ac:dyDescent="0.3">
      <c r="A393" s="1" t="s">
        <v>767</v>
      </c>
      <c r="B393" s="1" t="s">
        <v>412</v>
      </c>
      <c r="C393" s="2">
        <v>360</v>
      </c>
      <c r="D393" s="4">
        <v>40.9</v>
      </c>
      <c r="E393" s="5">
        <v>3.9E-2</v>
      </c>
      <c r="F393" s="6">
        <v>0.98</v>
      </c>
      <c r="G393" s="3">
        <v>16.600000000000001</v>
      </c>
      <c r="H393" s="2">
        <v>34530</v>
      </c>
      <c r="I393" s="4">
        <v>13.1</v>
      </c>
      <c r="J393" s="3">
        <v>13.44</v>
      </c>
      <c r="K393" s="2">
        <v>27950</v>
      </c>
    </row>
    <row r="394" spans="1:11" x14ac:dyDescent="0.3">
      <c r="A394" s="1" t="s">
        <v>767</v>
      </c>
      <c r="B394" s="1" t="s">
        <v>413</v>
      </c>
      <c r="C394" s="2">
        <v>12770</v>
      </c>
      <c r="D394" s="4">
        <v>5.4</v>
      </c>
      <c r="E394" s="5">
        <v>1.373</v>
      </c>
      <c r="F394" s="6">
        <v>1.57</v>
      </c>
      <c r="G394" s="3">
        <v>12.35</v>
      </c>
      <c r="H394" s="2">
        <v>25690</v>
      </c>
      <c r="I394" s="4">
        <v>2</v>
      </c>
      <c r="J394" s="3">
        <v>11.31</v>
      </c>
      <c r="K394" s="2">
        <v>23520</v>
      </c>
    </row>
    <row r="395" spans="1:11" x14ac:dyDescent="0.3">
      <c r="A395" s="1" t="s">
        <v>767</v>
      </c>
      <c r="B395" s="1" t="s">
        <v>414</v>
      </c>
      <c r="C395" s="2">
        <v>16190</v>
      </c>
      <c r="D395" s="4">
        <v>7.8</v>
      </c>
      <c r="E395" s="5">
        <v>1.74</v>
      </c>
      <c r="F395" s="6">
        <v>0.8</v>
      </c>
      <c r="G395" s="3">
        <v>11.8</v>
      </c>
      <c r="H395" s="2">
        <v>24550</v>
      </c>
      <c r="I395" s="4">
        <v>1.5</v>
      </c>
      <c r="J395" s="3">
        <v>10.63</v>
      </c>
      <c r="K395" s="2">
        <v>22110</v>
      </c>
    </row>
    <row r="396" spans="1:11" x14ac:dyDescent="0.3">
      <c r="A396" s="1" t="s">
        <v>767</v>
      </c>
      <c r="B396" s="1" t="s">
        <v>415</v>
      </c>
      <c r="C396" s="2">
        <v>1360</v>
      </c>
      <c r="D396" s="4">
        <v>19.7</v>
      </c>
      <c r="E396" s="5">
        <v>0.14599999999999999</v>
      </c>
      <c r="F396" s="6">
        <v>3.24</v>
      </c>
      <c r="G396" s="3">
        <v>30.59</v>
      </c>
      <c r="H396" s="2">
        <v>63630</v>
      </c>
      <c r="I396" s="4">
        <v>9.4</v>
      </c>
      <c r="J396" s="3">
        <v>30.64</v>
      </c>
      <c r="K396" s="2">
        <v>63730</v>
      </c>
    </row>
    <row r="397" spans="1:11" x14ac:dyDescent="0.3">
      <c r="A397" s="1" t="s">
        <v>767</v>
      </c>
      <c r="B397" s="1" t="s">
        <v>416</v>
      </c>
      <c r="C397" s="2">
        <v>1860</v>
      </c>
      <c r="D397" s="4">
        <v>16.399999999999999</v>
      </c>
      <c r="E397" s="5">
        <v>0.2</v>
      </c>
      <c r="F397" s="6">
        <v>1.59</v>
      </c>
      <c r="G397" s="3">
        <v>13.12</v>
      </c>
      <c r="H397" s="2">
        <v>27290</v>
      </c>
      <c r="I397" s="4">
        <v>2.2999999999999998</v>
      </c>
      <c r="J397" s="3">
        <v>11.52</v>
      </c>
      <c r="K397" s="2">
        <v>23970</v>
      </c>
    </row>
    <row r="398" spans="1:11" x14ac:dyDescent="0.3">
      <c r="A398" s="1" t="s">
        <v>767</v>
      </c>
      <c r="B398" s="1" t="s">
        <v>417</v>
      </c>
      <c r="C398" s="2">
        <v>270</v>
      </c>
      <c r="D398" s="4">
        <v>26.8</v>
      </c>
      <c r="E398" s="5">
        <v>2.9000000000000001E-2</v>
      </c>
      <c r="F398" s="6">
        <v>0.76</v>
      </c>
      <c r="G398" s="3">
        <v>15.15</v>
      </c>
      <c r="H398" s="2">
        <v>31510</v>
      </c>
      <c r="I398" s="4">
        <v>7.2</v>
      </c>
      <c r="J398" s="3">
        <v>13.48</v>
      </c>
      <c r="K398" s="2">
        <v>28030</v>
      </c>
    </row>
    <row r="399" spans="1:11" x14ac:dyDescent="0.3">
      <c r="A399" s="1" t="s">
        <v>767</v>
      </c>
      <c r="B399" s="1" t="s">
        <v>419</v>
      </c>
      <c r="C399" s="2">
        <v>1460</v>
      </c>
      <c r="D399" s="4">
        <v>14.8</v>
      </c>
      <c r="E399" s="5">
        <v>0.157</v>
      </c>
      <c r="F399" s="6">
        <v>0.64</v>
      </c>
      <c r="G399" s="3">
        <v>15.59</v>
      </c>
      <c r="H399" s="2">
        <v>32430</v>
      </c>
      <c r="I399" s="4">
        <v>5.2</v>
      </c>
      <c r="J399" s="3">
        <v>14.76</v>
      </c>
      <c r="K399" s="2">
        <v>30710</v>
      </c>
    </row>
    <row r="400" spans="1:11" x14ac:dyDescent="0.3">
      <c r="A400" s="1" t="s">
        <v>767</v>
      </c>
      <c r="B400" s="1" t="s">
        <v>420</v>
      </c>
      <c r="C400" s="2">
        <v>1320</v>
      </c>
      <c r="D400" s="4">
        <v>12.3</v>
      </c>
      <c r="E400" s="5">
        <v>0.14199999999999999</v>
      </c>
      <c r="F400" s="6">
        <v>0.8</v>
      </c>
      <c r="G400" s="3">
        <v>31.08</v>
      </c>
      <c r="H400" s="2">
        <v>64650</v>
      </c>
      <c r="I400" s="4">
        <v>6.2</v>
      </c>
      <c r="J400" s="3">
        <v>31.47</v>
      </c>
      <c r="K400" s="2">
        <v>65450</v>
      </c>
    </row>
    <row r="401" spans="1:11" x14ac:dyDescent="0.3">
      <c r="A401" s="1" t="s">
        <v>767</v>
      </c>
      <c r="B401" s="1" t="s">
        <v>421</v>
      </c>
      <c r="C401" s="2">
        <v>2750</v>
      </c>
      <c r="D401" s="4">
        <v>42.4</v>
      </c>
      <c r="E401" s="5">
        <v>0.29599999999999999</v>
      </c>
      <c r="F401" s="6">
        <v>2.2400000000000002</v>
      </c>
      <c r="G401" s="3">
        <v>13.42</v>
      </c>
      <c r="H401" s="2">
        <v>27900</v>
      </c>
      <c r="I401" s="4">
        <v>6.9</v>
      </c>
      <c r="J401" s="3">
        <v>11.35</v>
      </c>
      <c r="K401" s="2">
        <v>23600</v>
      </c>
    </row>
    <row r="402" spans="1:11" x14ac:dyDescent="0.3">
      <c r="A402" s="1" t="s">
        <v>767</v>
      </c>
      <c r="B402" s="1" t="s">
        <v>422</v>
      </c>
      <c r="C402" s="2">
        <v>30280</v>
      </c>
      <c r="D402" s="4">
        <v>9.3000000000000007</v>
      </c>
      <c r="E402" s="5">
        <v>3.2549999999999999</v>
      </c>
      <c r="F402" s="6">
        <v>1.32</v>
      </c>
      <c r="G402" s="3">
        <v>17.21</v>
      </c>
      <c r="H402" s="2">
        <v>35790</v>
      </c>
      <c r="I402" s="4">
        <v>4.5</v>
      </c>
      <c r="J402" s="3">
        <v>13.49</v>
      </c>
      <c r="K402" s="2">
        <v>28070</v>
      </c>
    </row>
    <row r="403" spans="1:11" x14ac:dyDescent="0.3">
      <c r="A403" s="1" t="s">
        <v>767</v>
      </c>
      <c r="B403" s="1" t="s">
        <v>423</v>
      </c>
      <c r="C403" s="2">
        <v>600</v>
      </c>
      <c r="D403" s="4">
        <v>18.8</v>
      </c>
      <c r="E403" s="5">
        <v>6.5000000000000002E-2</v>
      </c>
      <c r="F403" s="6">
        <v>2.61</v>
      </c>
      <c r="G403" s="3">
        <v>36.5</v>
      </c>
      <c r="H403" s="2">
        <v>75930</v>
      </c>
      <c r="I403" s="4">
        <v>5.2</v>
      </c>
      <c r="J403" s="3">
        <v>32.729999999999997</v>
      </c>
      <c r="K403" s="2">
        <v>68080</v>
      </c>
    </row>
    <row r="404" spans="1:11" x14ac:dyDescent="0.3">
      <c r="A404" s="1" t="s">
        <v>767</v>
      </c>
      <c r="B404" s="1" t="s">
        <v>424</v>
      </c>
      <c r="C404" s="2">
        <v>22500</v>
      </c>
      <c r="D404" s="4">
        <v>16.5</v>
      </c>
      <c r="E404" s="5">
        <v>2.419</v>
      </c>
      <c r="F404" s="6">
        <v>3.31</v>
      </c>
      <c r="G404" s="3">
        <v>11.26</v>
      </c>
      <c r="H404" s="2">
        <v>23420</v>
      </c>
      <c r="I404" s="4">
        <v>2.4</v>
      </c>
      <c r="J404" s="3">
        <v>10.33</v>
      </c>
      <c r="K404" s="2">
        <v>21480</v>
      </c>
    </row>
    <row r="405" spans="1:11" x14ac:dyDescent="0.3">
      <c r="A405" s="1" t="s">
        <v>767</v>
      </c>
      <c r="B405" s="1" t="s">
        <v>425</v>
      </c>
      <c r="C405" s="2">
        <v>2900</v>
      </c>
      <c r="D405" s="4">
        <v>15.2</v>
      </c>
      <c r="E405" s="5">
        <v>0.312</v>
      </c>
      <c r="F405" s="6">
        <v>3.33</v>
      </c>
      <c r="G405" s="3">
        <v>10.65</v>
      </c>
      <c r="H405" s="2">
        <v>22160</v>
      </c>
      <c r="I405" s="4">
        <v>2.7</v>
      </c>
      <c r="J405" s="3">
        <v>9.76</v>
      </c>
      <c r="K405" s="2">
        <v>20300</v>
      </c>
    </row>
    <row r="406" spans="1:11" x14ac:dyDescent="0.3">
      <c r="A406" s="1" t="s">
        <v>767</v>
      </c>
      <c r="B406" s="1" t="s">
        <v>426</v>
      </c>
      <c r="C406" s="2">
        <v>5010</v>
      </c>
      <c r="D406" s="4">
        <v>12.3</v>
      </c>
      <c r="E406" s="5">
        <v>0.53900000000000003</v>
      </c>
      <c r="F406" s="6">
        <v>1.71</v>
      </c>
      <c r="G406" s="3">
        <v>18.29</v>
      </c>
      <c r="H406" s="2">
        <v>38050</v>
      </c>
      <c r="I406" s="4">
        <v>5.7</v>
      </c>
      <c r="J406" s="3">
        <v>15.5</v>
      </c>
      <c r="K406" s="2">
        <v>32240</v>
      </c>
    </row>
    <row r="407" spans="1:11" x14ac:dyDescent="0.3">
      <c r="A407" s="1" t="s">
        <v>767</v>
      </c>
      <c r="B407" s="1" t="s">
        <v>427</v>
      </c>
      <c r="C407" s="2">
        <v>3860</v>
      </c>
      <c r="D407" s="4">
        <v>6.7</v>
      </c>
      <c r="E407" s="5">
        <v>0.41399999999999998</v>
      </c>
      <c r="F407" s="6">
        <v>1.39</v>
      </c>
      <c r="G407" s="3">
        <v>14.98</v>
      </c>
      <c r="H407" s="2">
        <v>31160</v>
      </c>
      <c r="I407" s="4">
        <v>3.2</v>
      </c>
      <c r="J407" s="3">
        <v>13.15</v>
      </c>
      <c r="K407" s="2">
        <v>27350</v>
      </c>
    </row>
    <row r="408" spans="1:11" x14ac:dyDescent="0.3">
      <c r="A408" s="1" t="s">
        <v>767</v>
      </c>
      <c r="B408" s="1" t="s">
        <v>428</v>
      </c>
      <c r="C408" s="2">
        <v>5880</v>
      </c>
      <c r="D408" s="4">
        <v>10.199999999999999</v>
      </c>
      <c r="E408" s="5">
        <v>0.63200000000000001</v>
      </c>
      <c r="F408" s="6">
        <v>2.52</v>
      </c>
      <c r="G408" s="3">
        <v>20.38</v>
      </c>
      <c r="H408" s="2">
        <v>42400</v>
      </c>
      <c r="I408" s="4">
        <v>3</v>
      </c>
      <c r="J408" s="3">
        <v>20.32</v>
      </c>
      <c r="K408" s="2">
        <v>42270</v>
      </c>
    </row>
    <row r="409" spans="1:11" x14ac:dyDescent="0.3">
      <c r="A409" s="1" t="s">
        <v>767</v>
      </c>
      <c r="B409" s="1" t="s">
        <v>429</v>
      </c>
      <c r="C409" s="2">
        <v>2770</v>
      </c>
      <c r="D409" s="4">
        <v>16</v>
      </c>
      <c r="E409" s="5">
        <v>0.29799999999999999</v>
      </c>
      <c r="F409" s="6">
        <v>0.92</v>
      </c>
      <c r="G409" s="3">
        <v>17.54</v>
      </c>
      <c r="H409" s="2">
        <v>36480</v>
      </c>
      <c r="I409" s="4">
        <v>5.8</v>
      </c>
      <c r="J409" s="3">
        <v>14.39</v>
      </c>
      <c r="K409" s="2">
        <v>29930</v>
      </c>
    </row>
    <row r="410" spans="1:11" x14ac:dyDescent="0.3">
      <c r="A410" s="1" t="s">
        <v>767</v>
      </c>
      <c r="B410" s="1" t="s">
        <v>430</v>
      </c>
      <c r="C410" s="2">
        <v>39440</v>
      </c>
      <c r="D410" s="4">
        <v>4.8</v>
      </c>
      <c r="E410" s="5">
        <v>4.2389999999999999</v>
      </c>
      <c r="F410" s="6">
        <v>1.07</v>
      </c>
      <c r="G410" s="3">
        <v>13.58</v>
      </c>
      <c r="H410" s="2">
        <v>28250</v>
      </c>
      <c r="I410" s="4">
        <v>3.2</v>
      </c>
      <c r="J410" s="3">
        <v>12.95</v>
      </c>
      <c r="K410" s="2">
        <v>26930</v>
      </c>
    </row>
    <row r="411" spans="1:11" x14ac:dyDescent="0.3">
      <c r="A411" s="1" t="s">
        <v>767</v>
      </c>
      <c r="B411" s="1" t="s">
        <v>431</v>
      </c>
      <c r="C411" s="2">
        <v>126870</v>
      </c>
      <c r="D411" s="4">
        <v>3.3</v>
      </c>
      <c r="E411" s="5">
        <v>13.638</v>
      </c>
      <c r="F411" s="6">
        <v>0.96</v>
      </c>
      <c r="G411" s="3">
        <v>12.45</v>
      </c>
      <c r="H411" s="2">
        <v>25890</v>
      </c>
      <c r="I411" s="4">
        <v>0.8</v>
      </c>
      <c r="J411" s="3">
        <v>11.71</v>
      </c>
      <c r="K411" s="2">
        <v>24360</v>
      </c>
    </row>
    <row r="412" spans="1:11" x14ac:dyDescent="0.3">
      <c r="A412" s="1" t="s">
        <v>767</v>
      </c>
      <c r="B412" s="1" t="s">
        <v>432</v>
      </c>
      <c r="C412" s="2">
        <v>25090</v>
      </c>
      <c r="D412" s="4">
        <v>6.6</v>
      </c>
      <c r="E412" s="5">
        <v>2.6970000000000001</v>
      </c>
      <c r="F412" s="6">
        <v>1.37</v>
      </c>
      <c r="G412" s="3">
        <v>30.54</v>
      </c>
      <c r="H412" s="2">
        <v>63520</v>
      </c>
      <c r="I412" s="4">
        <v>2.6</v>
      </c>
      <c r="J412" s="3">
        <v>28.8</v>
      </c>
      <c r="K412" s="2">
        <v>59910</v>
      </c>
    </row>
    <row r="413" spans="1:11" x14ac:dyDescent="0.3">
      <c r="A413" s="1" t="s">
        <v>767</v>
      </c>
      <c r="B413" s="1" t="s">
        <v>433</v>
      </c>
      <c r="C413" s="2">
        <v>30180</v>
      </c>
      <c r="D413" s="4">
        <v>5.5</v>
      </c>
      <c r="E413" s="5">
        <v>3.2440000000000002</v>
      </c>
      <c r="F413" s="6">
        <v>1.31</v>
      </c>
      <c r="G413" s="3">
        <v>15.67</v>
      </c>
      <c r="H413" s="2">
        <v>32600</v>
      </c>
      <c r="I413" s="4">
        <v>1.4</v>
      </c>
      <c r="J413" s="3">
        <v>14.19</v>
      </c>
      <c r="K413" s="2">
        <v>29510</v>
      </c>
    </row>
    <row r="414" spans="1:11" x14ac:dyDescent="0.3">
      <c r="A414" s="1" t="s">
        <v>767</v>
      </c>
      <c r="B414" s="1" t="s">
        <v>434</v>
      </c>
      <c r="C414" s="2">
        <v>5080</v>
      </c>
      <c r="D414" s="4">
        <v>14.1</v>
      </c>
      <c r="E414" s="5">
        <v>0.54700000000000004</v>
      </c>
      <c r="F414" s="6">
        <v>0.7</v>
      </c>
      <c r="G414" s="3">
        <v>17.28</v>
      </c>
      <c r="H414" s="2">
        <v>35930</v>
      </c>
      <c r="I414" s="4">
        <v>2.5</v>
      </c>
      <c r="J414" s="3">
        <v>15.98</v>
      </c>
      <c r="K414" s="2">
        <v>33240</v>
      </c>
    </row>
    <row r="415" spans="1:11" x14ac:dyDescent="0.3">
      <c r="A415" s="1" t="s">
        <v>767</v>
      </c>
      <c r="B415" s="1" t="s">
        <v>435</v>
      </c>
      <c r="C415" s="2">
        <v>2580</v>
      </c>
      <c r="D415" s="4">
        <v>13.4</v>
      </c>
      <c r="E415" s="5">
        <v>0.27700000000000002</v>
      </c>
      <c r="F415" s="6">
        <v>0.69</v>
      </c>
      <c r="G415" s="3">
        <v>13.75</v>
      </c>
      <c r="H415" s="2">
        <v>28610</v>
      </c>
      <c r="I415" s="4">
        <v>4.4000000000000004</v>
      </c>
      <c r="J415" s="3">
        <v>12.47</v>
      </c>
      <c r="K415" s="2">
        <v>25930</v>
      </c>
    </row>
    <row r="416" spans="1:11" x14ac:dyDescent="0.3">
      <c r="A416" s="1" t="s">
        <v>767</v>
      </c>
      <c r="B416" s="1" t="s">
        <v>436</v>
      </c>
      <c r="C416" s="2">
        <v>64520</v>
      </c>
      <c r="D416" s="4">
        <v>2.7</v>
      </c>
      <c r="E416" s="5">
        <v>6.9359999999999999</v>
      </c>
      <c r="F416" s="6">
        <v>0.82</v>
      </c>
      <c r="G416" s="3">
        <v>24.75</v>
      </c>
      <c r="H416" s="2">
        <v>51480</v>
      </c>
      <c r="I416" s="4">
        <v>1.3</v>
      </c>
      <c r="J416" s="3">
        <v>22.05</v>
      </c>
      <c r="K416" s="2">
        <v>45870</v>
      </c>
    </row>
    <row r="417" spans="1:11" x14ac:dyDescent="0.3">
      <c r="A417" s="1" t="s">
        <v>767</v>
      </c>
      <c r="B417" s="1" t="s">
        <v>437</v>
      </c>
      <c r="C417" s="2">
        <v>22060</v>
      </c>
      <c r="D417" s="4">
        <v>4.0999999999999996</v>
      </c>
      <c r="E417" s="5">
        <v>2.371</v>
      </c>
      <c r="F417" s="6">
        <v>1.34</v>
      </c>
      <c r="G417" s="3">
        <v>52.3</v>
      </c>
      <c r="H417" s="2">
        <v>108790</v>
      </c>
      <c r="I417" s="4">
        <v>2.1</v>
      </c>
      <c r="J417" s="3">
        <v>44.04</v>
      </c>
      <c r="K417" s="2">
        <v>91590</v>
      </c>
    </row>
    <row r="418" spans="1:11" x14ac:dyDescent="0.3">
      <c r="A418" s="1" t="s">
        <v>767</v>
      </c>
      <c r="B418" s="1" t="s">
        <v>438</v>
      </c>
      <c r="C418" s="2">
        <v>193690</v>
      </c>
      <c r="D418" s="4">
        <v>2.6</v>
      </c>
      <c r="E418" s="5">
        <v>20.82</v>
      </c>
      <c r="F418" s="6">
        <v>0.83</v>
      </c>
      <c r="G418" s="3">
        <v>11.41</v>
      </c>
      <c r="H418" s="2">
        <v>23740</v>
      </c>
      <c r="I418" s="4">
        <v>1.8</v>
      </c>
      <c r="J418" s="3">
        <v>10.27</v>
      </c>
      <c r="K418" s="2">
        <v>21370</v>
      </c>
    </row>
    <row r="419" spans="1:11" x14ac:dyDescent="0.3">
      <c r="A419" s="1" t="s">
        <v>767</v>
      </c>
      <c r="B419" s="1" t="s">
        <v>745</v>
      </c>
      <c r="C419" s="2">
        <v>510</v>
      </c>
      <c r="D419" s="4">
        <v>18.100000000000001</v>
      </c>
      <c r="E419" s="5">
        <v>5.5E-2</v>
      </c>
      <c r="F419" s="6">
        <v>0.33</v>
      </c>
      <c r="G419" s="3">
        <v>18.25</v>
      </c>
      <c r="H419" s="2">
        <v>37950</v>
      </c>
      <c r="I419" s="4">
        <v>8.9</v>
      </c>
      <c r="J419" s="3">
        <v>18.09</v>
      </c>
      <c r="K419" s="2">
        <v>37630</v>
      </c>
    </row>
    <row r="420" spans="1:11" x14ac:dyDescent="0.3">
      <c r="A420" s="1" t="s">
        <v>767</v>
      </c>
      <c r="B420" s="1" t="s">
        <v>439</v>
      </c>
      <c r="C420" s="2">
        <v>21040</v>
      </c>
      <c r="D420" s="4">
        <v>7.1</v>
      </c>
      <c r="E420" s="5">
        <v>2.262</v>
      </c>
      <c r="F420" s="6">
        <v>0.72</v>
      </c>
      <c r="G420" s="3">
        <v>14.86</v>
      </c>
      <c r="H420" s="2">
        <v>30910</v>
      </c>
      <c r="I420" s="4">
        <v>2.6</v>
      </c>
      <c r="J420" s="3">
        <v>11.87</v>
      </c>
      <c r="K420" s="2">
        <v>24690</v>
      </c>
    </row>
    <row r="421" spans="1:11" x14ac:dyDescent="0.3">
      <c r="A421" s="1" t="s">
        <v>767</v>
      </c>
      <c r="B421" s="1" t="s">
        <v>440</v>
      </c>
      <c r="C421" s="2">
        <v>8580</v>
      </c>
      <c r="D421" s="4">
        <v>6.8</v>
      </c>
      <c r="E421" s="5">
        <v>0.92200000000000004</v>
      </c>
      <c r="F421" s="6">
        <v>0.52</v>
      </c>
      <c r="G421" s="3">
        <v>18.100000000000001</v>
      </c>
      <c r="H421" s="2">
        <v>37640</v>
      </c>
      <c r="I421" s="4">
        <v>2.4</v>
      </c>
      <c r="J421" s="3">
        <v>16</v>
      </c>
      <c r="K421" s="2">
        <v>33270</v>
      </c>
    </row>
    <row r="422" spans="1:11" x14ac:dyDescent="0.3">
      <c r="A422" s="1" t="s">
        <v>767</v>
      </c>
      <c r="B422" s="1" t="s">
        <v>441</v>
      </c>
      <c r="C422" s="2">
        <v>311710</v>
      </c>
      <c r="D422" s="4">
        <v>1.7</v>
      </c>
      <c r="E422" s="5">
        <v>33.506999999999998</v>
      </c>
      <c r="F422" s="6">
        <v>1.08</v>
      </c>
      <c r="G422" s="3">
        <v>13.45</v>
      </c>
      <c r="H422" s="2">
        <v>27980</v>
      </c>
      <c r="I422" s="4">
        <v>1.1000000000000001</v>
      </c>
      <c r="J422" s="3">
        <v>11.09</v>
      </c>
      <c r="K422" s="2">
        <v>23060</v>
      </c>
    </row>
    <row r="423" spans="1:11" x14ac:dyDescent="0.3">
      <c r="A423" s="1" t="s">
        <v>767</v>
      </c>
      <c r="B423" s="1" t="s">
        <v>442</v>
      </c>
      <c r="C423" s="2">
        <v>19900</v>
      </c>
      <c r="D423" s="4">
        <v>5.0999999999999996</v>
      </c>
      <c r="E423" s="5">
        <v>2.1389999999999998</v>
      </c>
      <c r="F423" s="6">
        <v>2.23</v>
      </c>
      <c r="G423" s="3">
        <v>41.44</v>
      </c>
      <c r="H423" s="2">
        <v>86190</v>
      </c>
      <c r="I423" s="4">
        <v>2.2000000000000002</v>
      </c>
      <c r="J423" s="3">
        <v>33.96</v>
      </c>
      <c r="K423" s="2">
        <v>70650</v>
      </c>
    </row>
    <row r="424" spans="1:11" x14ac:dyDescent="0.3">
      <c r="A424" s="1" t="s">
        <v>767</v>
      </c>
      <c r="B424" s="1" t="s">
        <v>443</v>
      </c>
      <c r="C424" s="2">
        <v>20570</v>
      </c>
      <c r="D424" s="4">
        <v>4.8</v>
      </c>
      <c r="E424" s="5">
        <v>2.2109999999999999</v>
      </c>
      <c r="F424" s="6">
        <v>0.82</v>
      </c>
      <c r="G424" s="3">
        <v>41.75</v>
      </c>
      <c r="H424" s="2">
        <v>86840</v>
      </c>
      <c r="I424" s="4">
        <v>3.4</v>
      </c>
      <c r="J424" s="3">
        <v>31.95</v>
      </c>
      <c r="K424" s="2">
        <v>66460</v>
      </c>
    </row>
    <row r="425" spans="1:11" x14ac:dyDescent="0.3">
      <c r="A425" s="1" t="s">
        <v>767</v>
      </c>
      <c r="B425" s="1" t="s">
        <v>444</v>
      </c>
      <c r="C425" s="2">
        <v>67110</v>
      </c>
      <c r="D425" s="4">
        <v>2.7</v>
      </c>
      <c r="E425" s="5">
        <v>7.2140000000000004</v>
      </c>
      <c r="F425" s="6">
        <v>2.64</v>
      </c>
      <c r="G425" s="3">
        <v>76.790000000000006</v>
      </c>
      <c r="H425" s="2">
        <v>159720</v>
      </c>
      <c r="I425" s="4">
        <v>2.9</v>
      </c>
      <c r="J425" s="3">
        <v>65.400000000000006</v>
      </c>
      <c r="K425" s="2">
        <v>136040</v>
      </c>
    </row>
    <row r="426" spans="1:11" x14ac:dyDescent="0.3">
      <c r="A426" s="1" t="s">
        <v>767</v>
      </c>
      <c r="B426" s="1" t="s">
        <v>445</v>
      </c>
      <c r="C426" s="2">
        <v>7000</v>
      </c>
      <c r="D426" s="4">
        <v>6</v>
      </c>
      <c r="E426" s="5">
        <v>0.752</v>
      </c>
      <c r="F426" s="6">
        <v>1.59</v>
      </c>
      <c r="G426" s="3">
        <v>20.05</v>
      </c>
      <c r="H426" s="2">
        <v>41700</v>
      </c>
      <c r="I426" s="4">
        <v>4.8</v>
      </c>
      <c r="J426" s="3">
        <v>17.670000000000002</v>
      </c>
      <c r="K426" s="2">
        <v>36750</v>
      </c>
    </row>
    <row r="427" spans="1:11" x14ac:dyDescent="0.3">
      <c r="A427" s="1" t="s">
        <v>767</v>
      </c>
      <c r="B427" s="1" t="s">
        <v>446</v>
      </c>
      <c r="C427" s="2">
        <v>83820</v>
      </c>
      <c r="D427" s="4">
        <v>2.9</v>
      </c>
      <c r="E427" s="5">
        <v>9.0109999999999992</v>
      </c>
      <c r="F427" s="6">
        <v>1.28</v>
      </c>
      <c r="G427" s="3">
        <v>38.340000000000003</v>
      </c>
      <c r="H427" s="2">
        <v>79760</v>
      </c>
      <c r="I427" s="4">
        <v>1.4</v>
      </c>
      <c r="J427" s="3">
        <v>31.75</v>
      </c>
      <c r="K427" s="2">
        <v>66030</v>
      </c>
    </row>
    <row r="428" spans="1:11" x14ac:dyDescent="0.3">
      <c r="A428" s="1" t="s">
        <v>767</v>
      </c>
      <c r="B428" s="1" t="s">
        <v>447</v>
      </c>
      <c r="C428" s="2">
        <v>13200</v>
      </c>
      <c r="D428" s="4">
        <v>6</v>
      </c>
      <c r="E428" s="5">
        <v>1.419</v>
      </c>
      <c r="F428" s="6">
        <v>0.62</v>
      </c>
      <c r="G428" s="3">
        <v>49.94</v>
      </c>
      <c r="H428" s="2">
        <v>103870</v>
      </c>
      <c r="I428" s="4">
        <v>3.5</v>
      </c>
      <c r="J428" s="3">
        <v>43.34</v>
      </c>
      <c r="K428" s="2">
        <v>90140</v>
      </c>
    </row>
    <row r="429" spans="1:11" x14ac:dyDescent="0.3">
      <c r="A429" s="1" t="s">
        <v>767</v>
      </c>
      <c r="B429" s="1" t="s">
        <v>448</v>
      </c>
      <c r="C429" s="2">
        <v>92830</v>
      </c>
      <c r="D429" s="4">
        <v>2</v>
      </c>
      <c r="E429" s="5">
        <v>9.9789999999999992</v>
      </c>
      <c r="F429" s="6">
        <v>1.02</v>
      </c>
      <c r="G429" s="3">
        <v>36.19</v>
      </c>
      <c r="H429" s="2">
        <v>75280</v>
      </c>
      <c r="I429" s="4">
        <v>1.4</v>
      </c>
      <c r="J429" s="3">
        <v>29.58</v>
      </c>
      <c r="K429" s="2">
        <v>61520</v>
      </c>
    </row>
    <row r="430" spans="1:11" x14ac:dyDescent="0.3">
      <c r="A430" s="1" t="s">
        <v>767</v>
      </c>
      <c r="B430" s="1" t="s">
        <v>450</v>
      </c>
      <c r="C430" s="2">
        <v>330</v>
      </c>
      <c r="D430" s="4">
        <v>18.2</v>
      </c>
      <c r="E430" s="5">
        <v>3.5000000000000003E-2</v>
      </c>
      <c r="F430" s="6">
        <v>1.35</v>
      </c>
      <c r="G430" s="3">
        <v>15.43</v>
      </c>
      <c r="H430" s="2">
        <v>32090</v>
      </c>
      <c r="I430" s="4">
        <v>10.3</v>
      </c>
      <c r="J430" s="3">
        <v>11.43</v>
      </c>
      <c r="K430" s="2">
        <v>23770</v>
      </c>
    </row>
    <row r="431" spans="1:11" x14ac:dyDescent="0.3">
      <c r="A431" s="1" t="s">
        <v>767</v>
      </c>
      <c r="B431" s="1" t="s">
        <v>451</v>
      </c>
      <c r="C431" s="2">
        <v>2040</v>
      </c>
      <c r="D431" s="4">
        <v>20.100000000000001</v>
      </c>
      <c r="E431" s="5">
        <v>0.219</v>
      </c>
      <c r="F431" s="6">
        <v>0.77</v>
      </c>
      <c r="G431" s="3">
        <v>47.74</v>
      </c>
      <c r="H431" s="2">
        <v>99300</v>
      </c>
      <c r="I431" s="4">
        <v>10.9</v>
      </c>
      <c r="J431" s="3">
        <v>35.590000000000003</v>
      </c>
      <c r="K431" s="2">
        <v>74030</v>
      </c>
    </row>
    <row r="432" spans="1:11" x14ac:dyDescent="0.3">
      <c r="A432" s="1" t="s">
        <v>767</v>
      </c>
      <c r="B432" s="1" t="s">
        <v>452</v>
      </c>
      <c r="C432" s="2">
        <v>5760</v>
      </c>
      <c r="D432" s="4">
        <v>11.1</v>
      </c>
      <c r="E432" s="5">
        <v>0.61899999999999999</v>
      </c>
      <c r="F432" s="6">
        <v>0.6</v>
      </c>
      <c r="G432" s="3">
        <v>44.98</v>
      </c>
      <c r="H432" s="2">
        <v>93570</v>
      </c>
      <c r="I432" s="4">
        <v>5.2</v>
      </c>
      <c r="J432" s="3">
        <v>38.369999999999997</v>
      </c>
      <c r="K432" s="2">
        <v>79810</v>
      </c>
    </row>
    <row r="433" spans="1:11" x14ac:dyDescent="0.3">
      <c r="A433" s="1" t="s">
        <v>767</v>
      </c>
      <c r="B433" s="1" t="s">
        <v>453</v>
      </c>
      <c r="C433" s="2">
        <v>2790</v>
      </c>
      <c r="D433" s="4">
        <v>9.1999999999999993</v>
      </c>
      <c r="E433" s="5">
        <v>0.3</v>
      </c>
      <c r="F433" s="6">
        <v>0.6</v>
      </c>
      <c r="G433" s="3">
        <v>53.52</v>
      </c>
      <c r="H433" s="2">
        <v>111330</v>
      </c>
      <c r="I433" s="4">
        <v>2.6</v>
      </c>
      <c r="J433" s="3">
        <v>51.44</v>
      </c>
      <c r="K433" s="2">
        <v>107000</v>
      </c>
    </row>
    <row r="434" spans="1:11" x14ac:dyDescent="0.3">
      <c r="A434" s="1" t="s">
        <v>767</v>
      </c>
      <c r="B434" s="1" t="s">
        <v>454</v>
      </c>
      <c r="C434" s="2">
        <v>6950</v>
      </c>
      <c r="D434" s="4">
        <v>10.7</v>
      </c>
      <c r="E434" s="5">
        <v>0.747</v>
      </c>
      <c r="F434" s="6">
        <v>0.56000000000000005</v>
      </c>
      <c r="G434" s="3">
        <v>13.69</v>
      </c>
      <c r="H434" s="2">
        <v>28470</v>
      </c>
      <c r="I434" s="4">
        <v>3.1</v>
      </c>
      <c r="J434" s="3">
        <v>11.38</v>
      </c>
      <c r="K434" s="2">
        <v>23670</v>
      </c>
    </row>
    <row r="435" spans="1:11" x14ac:dyDescent="0.3">
      <c r="A435" s="1" t="s">
        <v>767</v>
      </c>
      <c r="B435" s="1" t="s">
        <v>455</v>
      </c>
      <c r="C435" s="2">
        <v>230</v>
      </c>
      <c r="D435" s="4">
        <v>34.6</v>
      </c>
      <c r="E435" s="5">
        <v>2.5000000000000001E-2</v>
      </c>
      <c r="F435" s="6">
        <v>0.48</v>
      </c>
      <c r="G435" s="3">
        <v>14.67</v>
      </c>
      <c r="H435" s="2">
        <v>30520</v>
      </c>
      <c r="I435" s="4">
        <v>11.9</v>
      </c>
      <c r="J435" s="3">
        <v>11.64</v>
      </c>
      <c r="K435" s="2">
        <v>24210</v>
      </c>
    </row>
    <row r="436" spans="1:11" x14ac:dyDescent="0.3">
      <c r="A436" s="1" t="s">
        <v>767</v>
      </c>
      <c r="B436" s="1" t="s">
        <v>456</v>
      </c>
      <c r="C436" s="2">
        <v>110310</v>
      </c>
      <c r="D436" s="4">
        <v>1.3</v>
      </c>
      <c r="E436" s="5">
        <v>11.858000000000001</v>
      </c>
      <c r="F436" s="6">
        <v>1.1599999999999999</v>
      </c>
      <c r="G436" s="3">
        <v>33.79</v>
      </c>
      <c r="H436" s="2">
        <v>70290</v>
      </c>
      <c r="I436" s="4">
        <v>0.7</v>
      </c>
      <c r="J436" s="3">
        <v>31.24</v>
      </c>
      <c r="K436" s="2">
        <v>64970</v>
      </c>
    </row>
    <row r="437" spans="1:11" x14ac:dyDescent="0.3">
      <c r="A437" s="1" t="s">
        <v>767</v>
      </c>
      <c r="B437" s="1" t="s">
        <v>457</v>
      </c>
      <c r="C437" s="2">
        <v>4550</v>
      </c>
      <c r="D437" s="4">
        <v>9.9</v>
      </c>
      <c r="E437" s="5">
        <v>0.48899999999999999</v>
      </c>
      <c r="F437" s="6">
        <v>0.87</v>
      </c>
      <c r="G437" s="3">
        <v>18.309999999999999</v>
      </c>
      <c r="H437" s="2">
        <v>38080</v>
      </c>
      <c r="I437" s="4">
        <v>2</v>
      </c>
      <c r="J437" s="3">
        <v>17.010000000000002</v>
      </c>
      <c r="K437" s="2">
        <v>35390</v>
      </c>
    </row>
    <row r="438" spans="1:11" x14ac:dyDescent="0.3">
      <c r="A438" s="1" t="s">
        <v>767</v>
      </c>
      <c r="B438" s="1" t="s">
        <v>458</v>
      </c>
      <c r="C438" s="2">
        <v>750</v>
      </c>
      <c r="D438" s="4">
        <v>21.9</v>
      </c>
      <c r="E438" s="5">
        <v>8.1000000000000003E-2</v>
      </c>
      <c r="F438" s="6">
        <v>1.82</v>
      </c>
      <c r="G438" s="3">
        <v>22.95</v>
      </c>
      <c r="H438" s="2">
        <v>47730</v>
      </c>
      <c r="I438" s="4">
        <v>4.7</v>
      </c>
      <c r="J438" s="3">
        <v>22.91</v>
      </c>
      <c r="K438" s="2">
        <v>47640</v>
      </c>
    </row>
    <row r="439" spans="1:11" x14ac:dyDescent="0.3">
      <c r="A439" s="1" t="s">
        <v>767</v>
      </c>
      <c r="B439" s="1" t="s">
        <v>459</v>
      </c>
      <c r="C439" s="2">
        <v>90</v>
      </c>
      <c r="D439" s="4">
        <v>2.1</v>
      </c>
      <c r="E439" s="5">
        <v>8.9999999999999993E-3</v>
      </c>
      <c r="F439" s="6">
        <v>0.67</v>
      </c>
      <c r="G439" s="3">
        <v>25.41</v>
      </c>
      <c r="H439" s="2">
        <v>52850</v>
      </c>
      <c r="I439" s="4">
        <v>2.6</v>
      </c>
      <c r="J439" s="3">
        <v>26.73</v>
      </c>
      <c r="K439" s="2">
        <v>55600</v>
      </c>
    </row>
    <row r="440" spans="1:11" x14ac:dyDescent="0.3">
      <c r="A440" s="1" t="s">
        <v>767</v>
      </c>
      <c r="B440" s="1" t="s">
        <v>460</v>
      </c>
      <c r="C440" s="2">
        <v>11960</v>
      </c>
      <c r="D440" s="4">
        <v>7.1</v>
      </c>
      <c r="E440" s="5">
        <v>1.286</v>
      </c>
      <c r="F440" s="6">
        <v>0.67</v>
      </c>
      <c r="G440" s="3">
        <v>22.71</v>
      </c>
      <c r="H440" s="2">
        <v>47240</v>
      </c>
      <c r="I440" s="4">
        <v>1.8</v>
      </c>
      <c r="J440" s="3">
        <v>21.33</v>
      </c>
      <c r="K440" s="2">
        <v>44380</v>
      </c>
    </row>
    <row r="441" spans="1:11" x14ac:dyDescent="0.3">
      <c r="A441" s="1" t="s">
        <v>767</v>
      </c>
      <c r="B441" s="1" t="s">
        <v>461</v>
      </c>
      <c r="C441" s="2">
        <v>39140</v>
      </c>
      <c r="D441" s="4">
        <v>2.9</v>
      </c>
      <c r="E441" s="5">
        <v>4.2069999999999999</v>
      </c>
      <c r="F441" s="6">
        <v>1.26</v>
      </c>
      <c r="G441" s="3">
        <v>21.21</v>
      </c>
      <c r="H441" s="2">
        <v>44110</v>
      </c>
      <c r="I441" s="4">
        <v>0.9</v>
      </c>
      <c r="J441" s="3">
        <v>20.64</v>
      </c>
      <c r="K441" s="2">
        <v>42930</v>
      </c>
    </row>
    <row r="442" spans="1:11" x14ac:dyDescent="0.3">
      <c r="A442" s="1" t="s">
        <v>767</v>
      </c>
      <c r="B442" s="1" t="s">
        <v>462</v>
      </c>
      <c r="C442" s="2">
        <v>106280</v>
      </c>
      <c r="D442" s="4">
        <v>2.2999999999999998</v>
      </c>
      <c r="E442" s="5">
        <v>11.423999999999999</v>
      </c>
      <c r="F442" s="6">
        <v>1.06</v>
      </c>
      <c r="G442" s="3">
        <v>22.55</v>
      </c>
      <c r="H442" s="2">
        <v>46900</v>
      </c>
      <c r="I442" s="4">
        <v>0.6</v>
      </c>
      <c r="J442" s="3">
        <v>22.23</v>
      </c>
      <c r="K442" s="2">
        <v>46230</v>
      </c>
    </row>
    <row r="443" spans="1:11" x14ac:dyDescent="0.3">
      <c r="A443" s="1" t="s">
        <v>767</v>
      </c>
      <c r="B443" s="1" t="s">
        <v>463</v>
      </c>
      <c r="C443" s="2">
        <v>9260</v>
      </c>
      <c r="D443" s="4">
        <v>5.0999999999999996</v>
      </c>
      <c r="E443" s="5">
        <v>0.996</v>
      </c>
      <c r="F443" s="6">
        <v>0.93</v>
      </c>
      <c r="G443" s="3">
        <v>23.51</v>
      </c>
      <c r="H443" s="2">
        <v>48900</v>
      </c>
      <c r="I443" s="4">
        <v>1.2</v>
      </c>
      <c r="J443" s="3">
        <v>23.4</v>
      </c>
      <c r="K443" s="2">
        <v>48660</v>
      </c>
    </row>
    <row r="444" spans="1:11" x14ac:dyDescent="0.3">
      <c r="A444" s="1" t="s">
        <v>767</v>
      </c>
      <c r="B444" s="1" t="s">
        <v>464</v>
      </c>
      <c r="C444" s="2">
        <v>4590</v>
      </c>
      <c r="D444" s="4">
        <v>5.9</v>
      </c>
      <c r="E444" s="5">
        <v>0.49299999999999999</v>
      </c>
      <c r="F444" s="6">
        <v>1</v>
      </c>
      <c r="G444" s="3">
        <v>21.97</v>
      </c>
      <c r="H444" s="2">
        <v>45690</v>
      </c>
      <c r="I444" s="4">
        <v>1.4</v>
      </c>
      <c r="J444" s="3">
        <v>22.07</v>
      </c>
      <c r="K444" s="2">
        <v>45900</v>
      </c>
    </row>
    <row r="445" spans="1:11" x14ac:dyDescent="0.3">
      <c r="A445" s="1" t="s">
        <v>767</v>
      </c>
      <c r="B445" s="1" t="s">
        <v>465</v>
      </c>
      <c r="C445" s="2">
        <v>28200</v>
      </c>
      <c r="D445" s="4">
        <v>2.6</v>
      </c>
      <c r="E445" s="5">
        <v>3.032</v>
      </c>
      <c r="F445" s="6">
        <v>0.88</v>
      </c>
      <c r="G445" s="3">
        <v>14.97</v>
      </c>
      <c r="H445" s="2">
        <v>31140</v>
      </c>
      <c r="I445" s="4">
        <v>0.9</v>
      </c>
      <c r="J445" s="3">
        <v>14.5</v>
      </c>
      <c r="K445" s="2">
        <v>30150</v>
      </c>
    </row>
    <row r="446" spans="1:11" x14ac:dyDescent="0.3">
      <c r="A446" s="1" t="s">
        <v>767</v>
      </c>
      <c r="B446" s="1" t="s">
        <v>466</v>
      </c>
      <c r="C446" s="2">
        <v>2220</v>
      </c>
      <c r="D446" s="4">
        <v>11.8</v>
      </c>
      <c r="E446" s="5">
        <v>0.23799999999999999</v>
      </c>
      <c r="F446" s="6">
        <v>1.05</v>
      </c>
      <c r="G446" s="3">
        <v>23.49</v>
      </c>
      <c r="H446" s="2">
        <v>48870</v>
      </c>
      <c r="I446" s="4">
        <v>3.4</v>
      </c>
      <c r="J446" s="3">
        <v>22.14</v>
      </c>
      <c r="K446" s="2">
        <v>46060</v>
      </c>
    </row>
    <row r="447" spans="1:11" x14ac:dyDescent="0.3">
      <c r="A447" s="1" t="s">
        <v>767</v>
      </c>
      <c r="B447" s="1" t="s">
        <v>467</v>
      </c>
      <c r="C447" s="2">
        <v>7410</v>
      </c>
      <c r="D447" s="4">
        <v>5.2</v>
      </c>
      <c r="E447" s="5">
        <v>0.79600000000000004</v>
      </c>
      <c r="F447" s="6">
        <v>1.93</v>
      </c>
      <c r="G447" s="3">
        <v>30.15</v>
      </c>
      <c r="H447" s="2">
        <v>62700</v>
      </c>
      <c r="I447" s="4">
        <v>1.5</v>
      </c>
      <c r="J447" s="3">
        <v>28.44</v>
      </c>
      <c r="K447" s="2">
        <v>59150</v>
      </c>
    </row>
    <row r="448" spans="1:11" x14ac:dyDescent="0.3">
      <c r="A448" s="1" t="s">
        <v>767</v>
      </c>
      <c r="B448" s="1" t="s">
        <v>468</v>
      </c>
      <c r="C448" s="2">
        <v>250</v>
      </c>
      <c r="D448" s="4">
        <v>14.7</v>
      </c>
      <c r="E448" s="5">
        <v>2.7E-2</v>
      </c>
      <c r="F448" s="6">
        <v>0.61</v>
      </c>
      <c r="G448" s="3">
        <v>21.57</v>
      </c>
      <c r="H448" s="2">
        <v>44870</v>
      </c>
      <c r="I448" s="4">
        <v>2.1</v>
      </c>
      <c r="J448" s="3">
        <v>21.57</v>
      </c>
      <c r="K448" s="2">
        <v>44870</v>
      </c>
    </row>
    <row r="449" spans="1:11" x14ac:dyDescent="0.3">
      <c r="A449" s="1" t="s">
        <v>767</v>
      </c>
      <c r="B449" s="1" t="s">
        <v>469</v>
      </c>
      <c r="C449" s="2">
        <v>7010</v>
      </c>
      <c r="D449" s="4">
        <v>1.5</v>
      </c>
      <c r="E449" s="5">
        <v>0.754</v>
      </c>
      <c r="F449" s="6">
        <v>0.81</v>
      </c>
      <c r="G449" s="3">
        <v>28.83</v>
      </c>
      <c r="H449" s="2">
        <v>59960</v>
      </c>
      <c r="I449" s="4">
        <v>1</v>
      </c>
      <c r="J449" s="3">
        <v>25.89</v>
      </c>
      <c r="K449" s="2">
        <v>53840</v>
      </c>
    </row>
    <row r="450" spans="1:11" x14ac:dyDescent="0.3">
      <c r="A450" s="1" t="s">
        <v>767</v>
      </c>
      <c r="B450" s="1" t="s">
        <v>470</v>
      </c>
      <c r="C450" s="2">
        <v>2140</v>
      </c>
      <c r="D450" s="4">
        <v>9.1</v>
      </c>
      <c r="E450" s="5">
        <v>0.23</v>
      </c>
      <c r="F450" s="6">
        <v>0.95</v>
      </c>
      <c r="G450" s="3">
        <v>22.14</v>
      </c>
      <c r="H450" s="2">
        <v>46060</v>
      </c>
      <c r="I450" s="4">
        <v>1.4</v>
      </c>
      <c r="J450" s="3">
        <v>21.17</v>
      </c>
      <c r="K450" s="2">
        <v>44040</v>
      </c>
    </row>
    <row r="451" spans="1:11" x14ac:dyDescent="0.3">
      <c r="A451" s="1" t="s">
        <v>767</v>
      </c>
      <c r="B451" s="1" t="s">
        <v>471</v>
      </c>
      <c r="C451" s="2">
        <v>154180</v>
      </c>
      <c r="D451" s="4">
        <v>2.2000000000000002</v>
      </c>
      <c r="E451" s="5">
        <v>16.574000000000002</v>
      </c>
      <c r="F451" s="6">
        <v>0.85</v>
      </c>
      <c r="G451" s="3">
        <v>20.07</v>
      </c>
      <c r="H451" s="2">
        <v>41750</v>
      </c>
      <c r="I451" s="4">
        <v>0.7</v>
      </c>
      <c r="J451" s="3">
        <v>18.489999999999998</v>
      </c>
      <c r="K451" s="2">
        <v>38460</v>
      </c>
    </row>
    <row r="452" spans="1:11" x14ac:dyDescent="0.3">
      <c r="A452" s="1" t="s">
        <v>767</v>
      </c>
      <c r="B452" s="1" t="s">
        <v>472</v>
      </c>
      <c r="C452" s="2">
        <v>7110</v>
      </c>
      <c r="D452" s="4">
        <v>2.1</v>
      </c>
      <c r="E452" s="5">
        <v>0.76500000000000001</v>
      </c>
      <c r="F452" s="6">
        <v>0.78</v>
      </c>
      <c r="G452" s="3" t="s">
        <v>14</v>
      </c>
      <c r="H452" s="2" t="s">
        <v>14</v>
      </c>
      <c r="I452" s="4" t="s">
        <v>14</v>
      </c>
      <c r="J452" s="3" t="s">
        <v>14</v>
      </c>
      <c r="K452" s="2" t="s">
        <v>14</v>
      </c>
    </row>
    <row r="453" spans="1:11" x14ac:dyDescent="0.3">
      <c r="A453" s="1" t="s">
        <v>767</v>
      </c>
      <c r="B453" s="1" t="s">
        <v>473</v>
      </c>
      <c r="C453" s="2">
        <v>11690</v>
      </c>
      <c r="D453" s="4">
        <v>5.0999999999999996</v>
      </c>
      <c r="E453" s="5">
        <v>1.2569999999999999</v>
      </c>
      <c r="F453" s="6">
        <v>1.51</v>
      </c>
      <c r="G453" s="3">
        <v>15.89</v>
      </c>
      <c r="H453" s="2">
        <v>33060</v>
      </c>
      <c r="I453" s="4">
        <v>1.2</v>
      </c>
      <c r="J453" s="3">
        <v>14.63</v>
      </c>
      <c r="K453" s="2">
        <v>30440</v>
      </c>
    </row>
    <row r="454" spans="1:11" x14ac:dyDescent="0.3">
      <c r="A454" s="1" t="s">
        <v>767</v>
      </c>
      <c r="B454" s="1" t="s">
        <v>474</v>
      </c>
      <c r="C454" s="2">
        <v>8420</v>
      </c>
      <c r="D454" s="4">
        <v>5.9</v>
      </c>
      <c r="E454" s="5">
        <v>0.90500000000000003</v>
      </c>
      <c r="F454" s="6">
        <v>0.51</v>
      </c>
      <c r="G454" s="3">
        <v>16.43</v>
      </c>
      <c r="H454" s="2">
        <v>34180</v>
      </c>
      <c r="I454" s="4">
        <v>3.2</v>
      </c>
      <c r="J454" s="3">
        <v>13.69</v>
      </c>
      <c r="K454" s="2">
        <v>28480</v>
      </c>
    </row>
    <row r="455" spans="1:11" x14ac:dyDescent="0.3">
      <c r="A455" s="1" t="s">
        <v>767</v>
      </c>
      <c r="B455" s="1" t="s">
        <v>475</v>
      </c>
      <c r="C455" s="2">
        <v>15380</v>
      </c>
      <c r="D455" s="4">
        <v>3.8</v>
      </c>
      <c r="E455" s="5">
        <v>1.653</v>
      </c>
      <c r="F455" s="6">
        <v>1.24</v>
      </c>
      <c r="G455" s="3">
        <v>19.010000000000002</v>
      </c>
      <c r="H455" s="2">
        <v>39550</v>
      </c>
      <c r="I455" s="4">
        <v>1.4</v>
      </c>
      <c r="J455" s="3">
        <v>19.32</v>
      </c>
      <c r="K455" s="2">
        <v>40180</v>
      </c>
    </row>
    <row r="456" spans="1:11" x14ac:dyDescent="0.3">
      <c r="A456" s="1" t="s">
        <v>767</v>
      </c>
      <c r="B456" s="1" t="s">
        <v>476</v>
      </c>
      <c r="C456" s="2">
        <v>6350</v>
      </c>
      <c r="D456" s="4">
        <v>5</v>
      </c>
      <c r="E456" s="5">
        <v>0.68200000000000005</v>
      </c>
      <c r="F456" s="6">
        <v>1.03</v>
      </c>
      <c r="G456" s="3">
        <v>15.53</v>
      </c>
      <c r="H456" s="2">
        <v>32300</v>
      </c>
      <c r="I456" s="4">
        <v>2.1</v>
      </c>
      <c r="J456" s="3">
        <v>14.78</v>
      </c>
      <c r="K456" s="2">
        <v>30740</v>
      </c>
    </row>
    <row r="457" spans="1:11" x14ac:dyDescent="0.3">
      <c r="A457" s="1" t="s">
        <v>767</v>
      </c>
      <c r="B457" s="1" t="s">
        <v>477</v>
      </c>
      <c r="C457" s="2">
        <v>8240</v>
      </c>
      <c r="D457" s="4">
        <v>7.7</v>
      </c>
      <c r="E457" s="5">
        <v>0.88600000000000001</v>
      </c>
      <c r="F457" s="6">
        <v>0.56000000000000005</v>
      </c>
      <c r="G457" s="3">
        <v>21.11</v>
      </c>
      <c r="H457" s="2">
        <v>43910</v>
      </c>
      <c r="I457" s="4">
        <v>1.8</v>
      </c>
      <c r="J457" s="3">
        <v>20.92</v>
      </c>
      <c r="K457" s="2">
        <v>43510</v>
      </c>
    </row>
    <row r="458" spans="1:11" x14ac:dyDescent="0.3">
      <c r="A458" s="1" t="s">
        <v>767</v>
      </c>
      <c r="B458" s="1" t="s">
        <v>478</v>
      </c>
      <c r="C458" s="2">
        <v>890</v>
      </c>
      <c r="D458" s="4">
        <v>15</v>
      </c>
      <c r="E458" s="5">
        <v>9.5000000000000001E-2</v>
      </c>
      <c r="F458" s="6">
        <v>0.33</v>
      </c>
      <c r="G458" s="3">
        <v>22.13</v>
      </c>
      <c r="H458" s="2">
        <v>46030</v>
      </c>
      <c r="I458" s="4">
        <v>6.1</v>
      </c>
      <c r="J458" s="3">
        <v>20.45</v>
      </c>
      <c r="K458" s="2">
        <v>42530</v>
      </c>
    </row>
    <row r="459" spans="1:11" x14ac:dyDescent="0.3">
      <c r="A459" s="1" t="s">
        <v>767</v>
      </c>
      <c r="B459" s="1" t="s">
        <v>479</v>
      </c>
      <c r="C459" s="2">
        <v>7710</v>
      </c>
      <c r="D459" s="4">
        <v>7.4</v>
      </c>
      <c r="E459" s="5">
        <v>0.82899999999999996</v>
      </c>
      <c r="F459" s="6">
        <v>0.7</v>
      </c>
      <c r="G459" s="3">
        <v>16.78</v>
      </c>
      <c r="H459" s="2">
        <v>34910</v>
      </c>
      <c r="I459" s="4">
        <v>2.6</v>
      </c>
      <c r="J459" s="3">
        <v>15.95</v>
      </c>
      <c r="K459" s="2">
        <v>33180</v>
      </c>
    </row>
    <row r="460" spans="1:11" x14ac:dyDescent="0.3">
      <c r="A460" s="1" t="s">
        <v>767</v>
      </c>
      <c r="B460" s="1" t="s">
        <v>480</v>
      </c>
      <c r="C460" s="2">
        <v>10910</v>
      </c>
      <c r="D460" s="4">
        <v>4.5</v>
      </c>
      <c r="E460" s="5">
        <v>1.173</v>
      </c>
      <c r="F460" s="6">
        <v>1.24</v>
      </c>
      <c r="G460" s="3">
        <v>21.68</v>
      </c>
      <c r="H460" s="2">
        <v>45080</v>
      </c>
      <c r="I460" s="4">
        <v>1.3</v>
      </c>
      <c r="J460" s="3">
        <v>21.27</v>
      </c>
      <c r="K460" s="2">
        <v>44240</v>
      </c>
    </row>
    <row r="461" spans="1:11" x14ac:dyDescent="0.3">
      <c r="A461" s="1" t="s">
        <v>767</v>
      </c>
      <c r="B461" s="1" t="s">
        <v>481</v>
      </c>
      <c r="C461" s="2">
        <v>105550</v>
      </c>
      <c r="D461" s="4">
        <v>2.2999999999999998</v>
      </c>
      <c r="E461" s="5">
        <v>11.347</v>
      </c>
      <c r="F461" s="6">
        <v>1.59</v>
      </c>
      <c r="G461" s="3">
        <v>16.23</v>
      </c>
      <c r="H461" s="2">
        <v>33760</v>
      </c>
      <c r="I461" s="4">
        <v>0.7</v>
      </c>
      <c r="J461" s="3">
        <v>15.7</v>
      </c>
      <c r="K461" s="2">
        <v>32660</v>
      </c>
    </row>
    <row r="462" spans="1:11" x14ac:dyDescent="0.3">
      <c r="A462" s="1" t="s">
        <v>767</v>
      </c>
      <c r="B462" s="1" t="s">
        <v>482</v>
      </c>
      <c r="C462" s="2">
        <v>11530</v>
      </c>
      <c r="D462" s="4">
        <v>5.6</v>
      </c>
      <c r="E462" s="5">
        <v>1.2390000000000001</v>
      </c>
      <c r="F462" s="6">
        <v>1.19</v>
      </c>
      <c r="G462" s="3">
        <v>19.53</v>
      </c>
      <c r="H462" s="2">
        <v>40630</v>
      </c>
      <c r="I462" s="4">
        <v>3.4</v>
      </c>
      <c r="J462" s="3">
        <v>18.239999999999998</v>
      </c>
      <c r="K462" s="2">
        <v>37940</v>
      </c>
    </row>
    <row r="463" spans="1:11" x14ac:dyDescent="0.3">
      <c r="A463" s="1" t="s">
        <v>767</v>
      </c>
      <c r="B463" s="1" t="s">
        <v>483</v>
      </c>
      <c r="C463" s="2">
        <v>5890</v>
      </c>
      <c r="D463" s="4">
        <v>4.2</v>
      </c>
      <c r="E463" s="5">
        <v>0.63300000000000001</v>
      </c>
      <c r="F463" s="6">
        <v>0.56000000000000005</v>
      </c>
      <c r="G463" s="3">
        <v>22.12</v>
      </c>
      <c r="H463" s="2">
        <v>46020</v>
      </c>
      <c r="I463" s="4">
        <v>2</v>
      </c>
      <c r="J463" s="3">
        <v>21.81</v>
      </c>
      <c r="K463" s="2">
        <v>45360</v>
      </c>
    </row>
    <row r="464" spans="1:11" x14ac:dyDescent="0.3">
      <c r="A464" s="1" t="s">
        <v>767</v>
      </c>
      <c r="B464" s="1" t="s">
        <v>484</v>
      </c>
      <c r="C464" s="2">
        <v>8860</v>
      </c>
      <c r="D464" s="4">
        <v>7.8</v>
      </c>
      <c r="E464" s="5">
        <v>0.95199999999999996</v>
      </c>
      <c r="F464" s="6">
        <v>1.51</v>
      </c>
      <c r="G464" s="3">
        <v>22.5</v>
      </c>
      <c r="H464" s="2">
        <v>46810</v>
      </c>
      <c r="I464" s="4">
        <v>2.6</v>
      </c>
      <c r="J464" s="3">
        <v>21.47</v>
      </c>
      <c r="K464" s="2">
        <v>44660</v>
      </c>
    </row>
    <row r="465" spans="1:11" x14ac:dyDescent="0.3">
      <c r="A465" s="1" t="s">
        <v>767</v>
      </c>
      <c r="B465" s="1" t="s">
        <v>485</v>
      </c>
      <c r="C465" s="2">
        <v>7740</v>
      </c>
      <c r="D465" s="4">
        <v>9.1999999999999993</v>
      </c>
      <c r="E465" s="5">
        <v>0.83199999999999996</v>
      </c>
      <c r="F465" s="6">
        <v>1.55</v>
      </c>
      <c r="G465" s="3">
        <v>16.22</v>
      </c>
      <c r="H465" s="2">
        <v>33740</v>
      </c>
      <c r="I465" s="4">
        <v>4.5</v>
      </c>
      <c r="J465" s="3">
        <v>14.41</v>
      </c>
      <c r="K465" s="2">
        <v>29980</v>
      </c>
    </row>
    <row r="466" spans="1:11" x14ac:dyDescent="0.3">
      <c r="A466" s="1" t="s">
        <v>767</v>
      </c>
      <c r="B466" s="1" t="s">
        <v>486</v>
      </c>
      <c r="C466" s="2">
        <v>4850</v>
      </c>
      <c r="D466" s="4">
        <v>5</v>
      </c>
      <c r="E466" s="5">
        <v>0.52200000000000002</v>
      </c>
      <c r="F466" s="6">
        <v>0.78</v>
      </c>
      <c r="G466" s="3">
        <v>22.83</v>
      </c>
      <c r="H466" s="2">
        <v>47480</v>
      </c>
      <c r="I466" s="4">
        <v>1.5</v>
      </c>
      <c r="J466" s="3">
        <v>22.1</v>
      </c>
      <c r="K466" s="2">
        <v>45960</v>
      </c>
    </row>
    <row r="467" spans="1:11" x14ac:dyDescent="0.3">
      <c r="A467" s="1" t="s">
        <v>767</v>
      </c>
      <c r="B467" s="1" t="s">
        <v>487</v>
      </c>
      <c r="C467" s="2">
        <v>13330</v>
      </c>
      <c r="D467" s="4">
        <v>6.7</v>
      </c>
      <c r="E467" s="5">
        <v>1.4330000000000001</v>
      </c>
      <c r="F467" s="6">
        <v>1.03</v>
      </c>
      <c r="G467" s="3">
        <v>23.5</v>
      </c>
      <c r="H467" s="2">
        <v>48880</v>
      </c>
      <c r="I467" s="4">
        <v>5.5</v>
      </c>
      <c r="J467" s="3">
        <v>19.690000000000001</v>
      </c>
      <c r="K467" s="2">
        <v>40960</v>
      </c>
    </row>
    <row r="468" spans="1:11" x14ac:dyDescent="0.3">
      <c r="A468" s="1" t="s">
        <v>767</v>
      </c>
      <c r="B468" s="1" t="s">
        <v>488</v>
      </c>
      <c r="C468" s="2">
        <v>1590</v>
      </c>
      <c r="D468" s="4">
        <v>10.8</v>
      </c>
      <c r="E468" s="5">
        <v>0.17100000000000001</v>
      </c>
      <c r="F468" s="6">
        <v>0.72</v>
      </c>
      <c r="G468" s="3" t="s">
        <v>14</v>
      </c>
      <c r="H468" s="2" t="s">
        <v>14</v>
      </c>
      <c r="I468" s="4" t="s">
        <v>14</v>
      </c>
      <c r="J468" s="3" t="s">
        <v>14</v>
      </c>
      <c r="K468" s="2" t="s">
        <v>14</v>
      </c>
    </row>
    <row r="469" spans="1:11" x14ac:dyDescent="0.3">
      <c r="A469" s="1" t="s">
        <v>767</v>
      </c>
      <c r="B469" s="1" t="s">
        <v>489</v>
      </c>
      <c r="C469" s="2">
        <v>5890</v>
      </c>
      <c r="D469" s="4">
        <v>0</v>
      </c>
      <c r="E469" s="5">
        <v>0.63300000000000001</v>
      </c>
      <c r="F469" s="6">
        <v>1.0900000000000001</v>
      </c>
      <c r="G469" s="3">
        <v>25.11</v>
      </c>
      <c r="H469" s="2">
        <v>52220</v>
      </c>
      <c r="I469" s="4">
        <v>0.9</v>
      </c>
      <c r="J469" s="3">
        <v>28.15</v>
      </c>
      <c r="K469" s="2">
        <v>58560</v>
      </c>
    </row>
    <row r="470" spans="1:11" x14ac:dyDescent="0.3">
      <c r="A470" s="1" t="s">
        <v>767</v>
      </c>
      <c r="B470" s="1" t="s">
        <v>490</v>
      </c>
      <c r="C470" s="2">
        <v>22930</v>
      </c>
      <c r="D470" s="4">
        <v>0</v>
      </c>
      <c r="E470" s="5">
        <v>2.4649999999999999</v>
      </c>
      <c r="F470" s="6">
        <v>1.04</v>
      </c>
      <c r="G470" s="3">
        <v>24.38</v>
      </c>
      <c r="H470" s="2">
        <v>50700</v>
      </c>
      <c r="I470" s="4">
        <v>0.9</v>
      </c>
      <c r="J470" s="3">
        <v>28.77</v>
      </c>
      <c r="K470" s="2">
        <v>59840</v>
      </c>
    </row>
    <row r="471" spans="1:11" x14ac:dyDescent="0.3">
      <c r="A471" s="1" t="s">
        <v>767</v>
      </c>
      <c r="B471" s="1" t="s">
        <v>491</v>
      </c>
      <c r="C471" s="2">
        <v>11770</v>
      </c>
      <c r="D471" s="4">
        <v>0</v>
      </c>
      <c r="E471" s="5">
        <v>1.2649999999999999</v>
      </c>
      <c r="F471" s="6">
        <v>1.61</v>
      </c>
      <c r="G471" s="3">
        <v>24.31</v>
      </c>
      <c r="H471" s="2">
        <v>50560</v>
      </c>
      <c r="I471" s="4">
        <v>1.5</v>
      </c>
      <c r="J471" s="3">
        <v>27.53</v>
      </c>
      <c r="K471" s="2">
        <v>57250</v>
      </c>
    </row>
    <row r="472" spans="1:11" x14ac:dyDescent="0.3">
      <c r="A472" s="1" t="s">
        <v>767</v>
      </c>
      <c r="B472" s="1" t="s">
        <v>492</v>
      </c>
      <c r="C472" s="2">
        <v>27050</v>
      </c>
      <c r="D472" s="4">
        <v>2.5</v>
      </c>
      <c r="E472" s="5">
        <v>2.907</v>
      </c>
      <c r="F472" s="6">
        <v>1.23</v>
      </c>
      <c r="G472" s="3">
        <v>25.21</v>
      </c>
      <c r="H472" s="2">
        <v>52440</v>
      </c>
      <c r="I472" s="4">
        <v>0.8</v>
      </c>
      <c r="J472" s="3">
        <v>24.79</v>
      </c>
      <c r="K472" s="2">
        <v>51570</v>
      </c>
    </row>
    <row r="473" spans="1:11" x14ac:dyDescent="0.3">
      <c r="A473" s="1" t="s">
        <v>767</v>
      </c>
      <c r="B473" s="1" t="s">
        <v>493</v>
      </c>
      <c r="C473" s="2">
        <v>35680</v>
      </c>
      <c r="D473" s="4">
        <v>3.3</v>
      </c>
      <c r="E473" s="5">
        <v>3.835</v>
      </c>
      <c r="F473" s="6">
        <v>0.81</v>
      </c>
      <c r="G473" s="3">
        <v>17.350000000000001</v>
      </c>
      <c r="H473" s="2">
        <v>36090</v>
      </c>
      <c r="I473" s="4">
        <v>1.1000000000000001</v>
      </c>
      <c r="J473" s="3">
        <v>15.88</v>
      </c>
      <c r="K473" s="2">
        <v>33030</v>
      </c>
    </row>
    <row r="474" spans="1:11" x14ac:dyDescent="0.3">
      <c r="A474" s="1" t="s">
        <v>767</v>
      </c>
      <c r="B474" s="1" t="s">
        <v>494</v>
      </c>
      <c r="C474" s="2">
        <v>127210</v>
      </c>
      <c r="D474" s="4">
        <v>2.2000000000000002</v>
      </c>
      <c r="E474" s="5">
        <v>13.675000000000001</v>
      </c>
      <c r="F474" s="6">
        <v>0.95</v>
      </c>
      <c r="G474" s="3">
        <v>13.47</v>
      </c>
      <c r="H474" s="2">
        <v>28020</v>
      </c>
      <c r="I474" s="4">
        <v>0.7</v>
      </c>
      <c r="J474" s="3">
        <v>11.54</v>
      </c>
      <c r="K474" s="2">
        <v>24000</v>
      </c>
    </row>
    <row r="475" spans="1:11" x14ac:dyDescent="0.3">
      <c r="A475" s="1" t="s">
        <v>767</v>
      </c>
      <c r="B475" s="1" t="s">
        <v>495</v>
      </c>
      <c r="C475" s="2">
        <v>3700</v>
      </c>
      <c r="D475" s="4">
        <v>7.6</v>
      </c>
      <c r="E475" s="5">
        <v>0.39800000000000002</v>
      </c>
      <c r="F475" s="6">
        <v>0.78</v>
      </c>
      <c r="G475" s="3">
        <v>17.18</v>
      </c>
      <c r="H475" s="2">
        <v>35740</v>
      </c>
      <c r="I475" s="4">
        <v>2.2999999999999998</v>
      </c>
      <c r="J475" s="3">
        <v>16.079999999999998</v>
      </c>
      <c r="K475" s="2">
        <v>33450</v>
      </c>
    </row>
    <row r="476" spans="1:11" x14ac:dyDescent="0.3">
      <c r="A476" s="1" t="s">
        <v>767</v>
      </c>
      <c r="B476" s="1" t="s">
        <v>496</v>
      </c>
      <c r="C476" s="2">
        <v>84450</v>
      </c>
      <c r="D476" s="4">
        <v>1.7</v>
      </c>
      <c r="E476" s="5">
        <v>9.0779999999999994</v>
      </c>
      <c r="F476" s="6">
        <v>2.17</v>
      </c>
      <c r="G476" s="3">
        <v>34.54</v>
      </c>
      <c r="H476" s="2">
        <v>71840</v>
      </c>
      <c r="I476" s="4">
        <v>0.7</v>
      </c>
      <c r="J476" s="3">
        <v>34.15</v>
      </c>
      <c r="K476" s="2">
        <v>71040</v>
      </c>
    </row>
    <row r="477" spans="1:11" x14ac:dyDescent="0.3">
      <c r="A477" s="1" t="s">
        <v>767</v>
      </c>
      <c r="B477" s="1" t="s">
        <v>497</v>
      </c>
      <c r="C477" s="2">
        <v>19350</v>
      </c>
      <c r="D477" s="4">
        <v>6.8</v>
      </c>
      <c r="E477" s="5">
        <v>2.08</v>
      </c>
      <c r="F477" s="6">
        <v>1.6</v>
      </c>
      <c r="G477" s="3">
        <v>27.49</v>
      </c>
      <c r="H477" s="2">
        <v>57170</v>
      </c>
      <c r="I477" s="4">
        <v>2.4</v>
      </c>
      <c r="J477" s="3">
        <v>26.96</v>
      </c>
      <c r="K477" s="2">
        <v>56080</v>
      </c>
    </row>
    <row r="478" spans="1:11" x14ac:dyDescent="0.3">
      <c r="A478" s="1" t="s">
        <v>767</v>
      </c>
      <c r="B478" s="1" t="s">
        <v>498</v>
      </c>
      <c r="C478" s="2">
        <v>15520</v>
      </c>
      <c r="D478" s="4">
        <v>5.3</v>
      </c>
      <c r="E478" s="5">
        <v>1.6679999999999999</v>
      </c>
      <c r="F478" s="6">
        <v>0.41</v>
      </c>
      <c r="G478" s="3">
        <v>20.7</v>
      </c>
      <c r="H478" s="2">
        <v>43050</v>
      </c>
      <c r="I478" s="4">
        <v>1.6</v>
      </c>
      <c r="J478" s="3">
        <v>20.28</v>
      </c>
      <c r="K478" s="2">
        <v>42190</v>
      </c>
    </row>
    <row r="479" spans="1:11" x14ac:dyDescent="0.3">
      <c r="A479" s="1" t="s">
        <v>767</v>
      </c>
      <c r="B479" s="1" t="s">
        <v>499</v>
      </c>
      <c r="C479" s="2">
        <v>176630</v>
      </c>
      <c r="D479" s="4">
        <v>1.9</v>
      </c>
      <c r="E479" s="5">
        <v>18.986999999999998</v>
      </c>
      <c r="F479" s="6">
        <v>1.2</v>
      </c>
      <c r="G479" s="3">
        <v>19.940000000000001</v>
      </c>
      <c r="H479" s="2">
        <v>41480</v>
      </c>
      <c r="I479" s="4">
        <v>0.7</v>
      </c>
      <c r="J479" s="3">
        <v>19.73</v>
      </c>
      <c r="K479" s="2">
        <v>41040</v>
      </c>
    </row>
    <row r="480" spans="1:11" x14ac:dyDescent="0.3">
      <c r="A480" s="1" t="s">
        <v>767</v>
      </c>
      <c r="B480" s="1" t="s">
        <v>500</v>
      </c>
      <c r="C480" s="2">
        <v>4240</v>
      </c>
      <c r="D480" s="4">
        <v>11.3</v>
      </c>
      <c r="E480" s="5">
        <v>0.45500000000000002</v>
      </c>
      <c r="F480" s="6">
        <v>1.61</v>
      </c>
      <c r="G480" s="3">
        <v>21.7</v>
      </c>
      <c r="H480" s="2">
        <v>45130</v>
      </c>
      <c r="I480" s="4">
        <v>2.8</v>
      </c>
      <c r="J480" s="3">
        <v>21.65</v>
      </c>
      <c r="K480" s="2">
        <v>45040</v>
      </c>
    </row>
    <row r="481" spans="1:11" x14ac:dyDescent="0.3">
      <c r="A481" s="1" t="s">
        <v>767</v>
      </c>
      <c r="B481" s="1" t="s">
        <v>501</v>
      </c>
      <c r="C481" s="2">
        <v>15390</v>
      </c>
      <c r="D481" s="4">
        <v>5.2</v>
      </c>
      <c r="E481" s="5">
        <v>1.655</v>
      </c>
      <c r="F481" s="6">
        <v>1.31</v>
      </c>
      <c r="G481" s="3">
        <v>18.25</v>
      </c>
      <c r="H481" s="2">
        <v>37960</v>
      </c>
      <c r="I481" s="4">
        <v>1.2</v>
      </c>
      <c r="J481" s="3">
        <v>17.38</v>
      </c>
      <c r="K481" s="2">
        <v>36160</v>
      </c>
    </row>
    <row r="482" spans="1:11" x14ac:dyDescent="0.3">
      <c r="A482" s="1" t="s">
        <v>767</v>
      </c>
      <c r="B482" s="1" t="s">
        <v>502</v>
      </c>
      <c r="C482" s="2">
        <v>12750</v>
      </c>
      <c r="D482" s="4">
        <v>12.5</v>
      </c>
      <c r="E482" s="5">
        <v>1.37</v>
      </c>
      <c r="F482" s="6">
        <v>3</v>
      </c>
      <c r="G482" s="3">
        <v>21.99</v>
      </c>
      <c r="H482" s="2">
        <v>45730</v>
      </c>
      <c r="I482" s="4">
        <v>1.8</v>
      </c>
      <c r="J482" s="3">
        <v>21.62</v>
      </c>
      <c r="K482" s="2">
        <v>44970</v>
      </c>
    </row>
    <row r="483" spans="1:11" x14ac:dyDescent="0.3">
      <c r="A483" s="1" t="s">
        <v>767</v>
      </c>
      <c r="B483" s="1" t="s">
        <v>503</v>
      </c>
      <c r="C483" s="2">
        <v>990</v>
      </c>
      <c r="D483" s="4">
        <v>17</v>
      </c>
      <c r="E483" s="5">
        <v>0.106</v>
      </c>
      <c r="F483" s="6">
        <v>1.26</v>
      </c>
      <c r="G483" s="3">
        <v>26.93</v>
      </c>
      <c r="H483" s="2">
        <v>56010</v>
      </c>
      <c r="I483" s="4">
        <v>4.5</v>
      </c>
      <c r="J483" s="3">
        <v>25.68</v>
      </c>
      <c r="K483" s="2">
        <v>53410</v>
      </c>
    </row>
    <row r="484" spans="1:11" x14ac:dyDescent="0.3">
      <c r="A484" s="1" t="s">
        <v>767</v>
      </c>
      <c r="B484" s="1" t="s">
        <v>504</v>
      </c>
      <c r="C484" s="2">
        <v>13800</v>
      </c>
      <c r="D484" s="4">
        <v>8.6999999999999993</v>
      </c>
      <c r="E484" s="5">
        <v>1.4830000000000001</v>
      </c>
      <c r="F484" s="6">
        <v>0.76</v>
      </c>
      <c r="G484" s="3">
        <v>23.7</v>
      </c>
      <c r="H484" s="2">
        <v>49290</v>
      </c>
      <c r="I484" s="4">
        <v>1.5</v>
      </c>
      <c r="J484" s="3">
        <v>22.56</v>
      </c>
      <c r="K484" s="2">
        <v>46930</v>
      </c>
    </row>
    <row r="485" spans="1:11" x14ac:dyDescent="0.3">
      <c r="A485" s="1" t="s">
        <v>767</v>
      </c>
      <c r="B485" s="1" t="s">
        <v>505</v>
      </c>
      <c r="C485" s="2">
        <v>8010</v>
      </c>
      <c r="D485" s="4">
        <v>7.1</v>
      </c>
      <c r="E485" s="5">
        <v>0.86099999999999999</v>
      </c>
      <c r="F485" s="6">
        <v>1.43</v>
      </c>
      <c r="G485" s="3">
        <v>16.61</v>
      </c>
      <c r="H485" s="2">
        <v>34540</v>
      </c>
      <c r="I485" s="4">
        <v>2.2000000000000002</v>
      </c>
      <c r="J485" s="3">
        <v>15.86</v>
      </c>
      <c r="K485" s="2">
        <v>32990</v>
      </c>
    </row>
    <row r="486" spans="1:11" x14ac:dyDescent="0.3">
      <c r="A486" s="1" t="s">
        <v>767</v>
      </c>
      <c r="B486" s="1" t="s">
        <v>506</v>
      </c>
      <c r="C486" s="2">
        <v>188530</v>
      </c>
      <c r="D486" s="4">
        <v>1.7</v>
      </c>
      <c r="E486" s="5">
        <v>20.266999999999999</v>
      </c>
      <c r="F486" s="6">
        <v>0.97</v>
      </c>
      <c r="G486" s="3">
        <v>16.68</v>
      </c>
      <c r="H486" s="2">
        <v>34690</v>
      </c>
      <c r="I486" s="4">
        <v>0.6</v>
      </c>
      <c r="J486" s="3">
        <v>15.72</v>
      </c>
      <c r="K486" s="2">
        <v>32700</v>
      </c>
    </row>
    <row r="487" spans="1:11" x14ac:dyDescent="0.3">
      <c r="A487" s="1" t="s">
        <v>767</v>
      </c>
      <c r="B487" s="1" t="s">
        <v>507</v>
      </c>
      <c r="C487" s="2">
        <v>5060</v>
      </c>
      <c r="D487" s="4">
        <v>6.8</v>
      </c>
      <c r="E487" s="5">
        <v>0.54400000000000004</v>
      </c>
      <c r="F487" s="6">
        <v>1.41</v>
      </c>
      <c r="G487" s="3">
        <v>16.72</v>
      </c>
      <c r="H487" s="2">
        <v>34780</v>
      </c>
      <c r="I487" s="4">
        <v>2.2000000000000002</v>
      </c>
      <c r="J487" s="3">
        <v>15.7</v>
      </c>
      <c r="K487" s="2">
        <v>32660</v>
      </c>
    </row>
    <row r="488" spans="1:11" x14ac:dyDescent="0.3">
      <c r="A488" s="1" t="s">
        <v>767</v>
      </c>
      <c r="B488" s="1" t="s">
        <v>508</v>
      </c>
      <c r="C488" s="2">
        <v>1650</v>
      </c>
      <c r="D488" s="4">
        <v>14.8</v>
      </c>
      <c r="E488" s="5">
        <v>0.17699999999999999</v>
      </c>
      <c r="F488" s="6">
        <v>2.21</v>
      </c>
      <c r="G488" s="3">
        <v>21.55</v>
      </c>
      <c r="H488" s="2">
        <v>44830</v>
      </c>
      <c r="I488" s="4">
        <v>3.1</v>
      </c>
      <c r="J488" s="3">
        <v>21.54</v>
      </c>
      <c r="K488" s="2">
        <v>44810</v>
      </c>
    </row>
    <row r="489" spans="1:11" x14ac:dyDescent="0.3">
      <c r="A489" s="1" t="s">
        <v>767</v>
      </c>
      <c r="B489" s="1" t="s">
        <v>509</v>
      </c>
      <c r="C489" s="2">
        <v>520</v>
      </c>
      <c r="D489" s="4">
        <v>12.4</v>
      </c>
      <c r="E489" s="5">
        <v>5.6000000000000001E-2</v>
      </c>
      <c r="F489" s="6">
        <v>0.79</v>
      </c>
      <c r="G489" s="3">
        <v>26.64</v>
      </c>
      <c r="H489" s="2">
        <v>55410</v>
      </c>
      <c r="I489" s="4">
        <v>3</v>
      </c>
      <c r="J489" s="3">
        <v>25.7</v>
      </c>
      <c r="K489" s="2">
        <v>53460</v>
      </c>
    </row>
    <row r="490" spans="1:11" x14ac:dyDescent="0.3">
      <c r="A490" s="1" t="s">
        <v>767</v>
      </c>
      <c r="B490" s="1" t="s">
        <v>510</v>
      </c>
      <c r="C490" s="2">
        <v>17350</v>
      </c>
      <c r="D490" s="4">
        <v>1.8</v>
      </c>
      <c r="E490" s="5">
        <v>1.865</v>
      </c>
      <c r="F490" s="6">
        <v>1.27</v>
      </c>
      <c r="G490" s="3">
        <v>18.64</v>
      </c>
      <c r="H490" s="2">
        <v>38780</v>
      </c>
      <c r="I490" s="4">
        <v>3.7</v>
      </c>
      <c r="J490" s="3">
        <v>18.149999999999999</v>
      </c>
      <c r="K490" s="2">
        <v>37740</v>
      </c>
    </row>
    <row r="491" spans="1:11" x14ac:dyDescent="0.3">
      <c r="A491" s="1" t="s">
        <v>767</v>
      </c>
      <c r="B491" s="1" t="s">
        <v>511</v>
      </c>
      <c r="C491" s="2">
        <v>240</v>
      </c>
      <c r="D491" s="4">
        <v>24.1</v>
      </c>
      <c r="E491" s="5">
        <v>2.5999999999999999E-2</v>
      </c>
      <c r="F491" s="6">
        <v>0.18</v>
      </c>
      <c r="G491" s="3">
        <v>26.31</v>
      </c>
      <c r="H491" s="2">
        <v>54730</v>
      </c>
      <c r="I491" s="4">
        <v>3.8</v>
      </c>
      <c r="J491" s="3">
        <v>25.46</v>
      </c>
      <c r="K491" s="2">
        <v>52950</v>
      </c>
    </row>
    <row r="492" spans="1:11" x14ac:dyDescent="0.3">
      <c r="A492" s="1" t="s">
        <v>767</v>
      </c>
      <c r="B492" s="1" t="s">
        <v>512</v>
      </c>
      <c r="C492" s="2">
        <v>220</v>
      </c>
      <c r="D492" s="4">
        <v>3.6</v>
      </c>
      <c r="E492" s="5">
        <v>2.3E-2</v>
      </c>
      <c r="F492" s="6">
        <v>0.24</v>
      </c>
      <c r="G492" s="3">
        <v>29.17</v>
      </c>
      <c r="H492" s="2">
        <v>60670</v>
      </c>
      <c r="I492" s="4">
        <v>1.8</v>
      </c>
      <c r="J492" s="3">
        <v>30.93</v>
      </c>
      <c r="K492" s="2">
        <v>64330</v>
      </c>
    </row>
    <row r="493" spans="1:11" x14ac:dyDescent="0.3">
      <c r="A493" s="1" t="s">
        <v>767</v>
      </c>
      <c r="B493" s="1" t="s">
        <v>515</v>
      </c>
      <c r="C493" s="2">
        <v>490</v>
      </c>
      <c r="D493" s="4">
        <v>22.1</v>
      </c>
      <c r="E493" s="5">
        <v>5.2999999999999999E-2</v>
      </c>
      <c r="F493" s="6">
        <v>0.21</v>
      </c>
      <c r="G493" s="3">
        <v>14.11</v>
      </c>
      <c r="H493" s="2">
        <v>29350</v>
      </c>
      <c r="I493" s="4">
        <v>5.8</v>
      </c>
      <c r="J493" s="3">
        <v>13.03</v>
      </c>
      <c r="K493" s="2">
        <v>27100</v>
      </c>
    </row>
    <row r="494" spans="1:11" x14ac:dyDescent="0.3">
      <c r="A494" s="1" t="s">
        <v>767</v>
      </c>
      <c r="B494" s="1" t="s">
        <v>516</v>
      </c>
      <c r="C494" s="2">
        <v>220</v>
      </c>
      <c r="D494" s="4">
        <v>32</v>
      </c>
      <c r="E494" s="5">
        <v>2.4E-2</v>
      </c>
      <c r="F494" s="6">
        <v>0.48</v>
      </c>
      <c r="G494" s="3">
        <v>17.170000000000002</v>
      </c>
      <c r="H494" s="2">
        <v>35710</v>
      </c>
      <c r="I494" s="4">
        <v>3.9</v>
      </c>
      <c r="J494" s="3">
        <v>16.489999999999998</v>
      </c>
      <c r="K494" s="2">
        <v>34290</v>
      </c>
    </row>
    <row r="495" spans="1:11" x14ac:dyDescent="0.3">
      <c r="A495" s="1" t="s">
        <v>767</v>
      </c>
      <c r="B495" s="1" t="s">
        <v>517</v>
      </c>
      <c r="C495" s="2">
        <v>21410</v>
      </c>
      <c r="D495" s="4">
        <v>3.4</v>
      </c>
      <c r="E495" s="5">
        <v>2.302</v>
      </c>
      <c r="F495" s="6">
        <v>0.59</v>
      </c>
      <c r="G495" s="3">
        <v>43.11</v>
      </c>
      <c r="H495" s="2">
        <v>89670</v>
      </c>
      <c r="I495" s="4">
        <v>1.1000000000000001</v>
      </c>
      <c r="J495" s="3">
        <v>41.59</v>
      </c>
      <c r="K495" s="2">
        <v>86500</v>
      </c>
    </row>
    <row r="496" spans="1:11" x14ac:dyDescent="0.3">
      <c r="A496" s="1" t="s">
        <v>767</v>
      </c>
      <c r="B496" s="1" t="s">
        <v>518</v>
      </c>
      <c r="C496" s="2">
        <v>360</v>
      </c>
      <c r="D496" s="4">
        <v>24.1</v>
      </c>
      <c r="E496" s="5">
        <v>3.9E-2</v>
      </c>
      <c r="F496" s="6">
        <v>0.37</v>
      </c>
      <c r="G496" s="3">
        <v>31.14</v>
      </c>
      <c r="H496" s="2">
        <v>64780</v>
      </c>
      <c r="I496" s="4">
        <v>8.6999999999999993</v>
      </c>
      <c r="J496" s="3">
        <v>28.23</v>
      </c>
      <c r="K496" s="2">
        <v>58730</v>
      </c>
    </row>
    <row r="497" spans="1:11" x14ac:dyDescent="0.3">
      <c r="A497" s="1" t="s">
        <v>767</v>
      </c>
      <c r="B497" s="1" t="s">
        <v>519</v>
      </c>
      <c r="C497" s="2">
        <v>6300</v>
      </c>
      <c r="D497" s="4">
        <v>11.5</v>
      </c>
      <c r="E497" s="5">
        <v>0.67800000000000005</v>
      </c>
      <c r="F497" s="6">
        <v>1.49</v>
      </c>
      <c r="G497" s="3">
        <v>36.6</v>
      </c>
      <c r="H497" s="2">
        <v>76130</v>
      </c>
      <c r="I497" s="4">
        <v>3.9</v>
      </c>
      <c r="J497" s="3">
        <v>35.4</v>
      </c>
      <c r="K497" s="2">
        <v>73630</v>
      </c>
    </row>
    <row r="498" spans="1:11" x14ac:dyDescent="0.3">
      <c r="A498" s="1" t="s">
        <v>767</v>
      </c>
      <c r="B498" s="1" t="s">
        <v>520</v>
      </c>
      <c r="C498" s="2">
        <v>1360</v>
      </c>
      <c r="D498" s="4">
        <v>30.2</v>
      </c>
      <c r="E498" s="5">
        <v>0.14599999999999999</v>
      </c>
      <c r="F498" s="6">
        <v>1.73</v>
      </c>
      <c r="G498" s="3">
        <v>23.66</v>
      </c>
      <c r="H498" s="2">
        <v>49200</v>
      </c>
      <c r="I498" s="4">
        <v>12.3</v>
      </c>
      <c r="J498" s="3">
        <v>20.09</v>
      </c>
      <c r="K498" s="2">
        <v>41790</v>
      </c>
    </row>
    <row r="499" spans="1:11" x14ac:dyDescent="0.3">
      <c r="A499" s="1" t="s">
        <v>767</v>
      </c>
      <c r="B499" s="1" t="s">
        <v>521</v>
      </c>
      <c r="C499" s="2">
        <v>44540</v>
      </c>
      <c r="D499" s="4">
        <v>4</v>
      </c>
      <c r="E499" s="5">
        <v>4.7880000000000003</v>
      </c>
      <c r="F499" s="6">
        <v>0.98</v>
      </c>
      <c r="G499" s="3">
        <v>32.54</v>
      </c>
      <c r="H499" s="2">
        <v>67690</v>
      </c>
      <c r="I499" s="4">
        <v>1.5</v>
      </c>
      <c r="J499" s="3">
        <v>29.25</v>
      </c>
      <c r="K499" s="2">
        <v>60830</v>
      </c>
    </row>
    <row r="500" spans="1:11" x14ac:dyDescent="0.3">
      <c r="A500" s="1" t="s">
        <v>767</v>
      </c>
      <c r="B500" s="1" t="s">
        <v>522</v>
      </c>
      <c r="C500" s="2">
        <v>1430</v>
      </c>
      <c r="D500" s="4">
        <v>35</v>
      </c>
      <c r="E500" s="5">
        <v>0.154</v>
      </c>
      <c r="F500" s="6">
        <v>0.84</v>
      </c>
      <c r="G500" s="3">
        <v>22.14</v>
      </c>
      <c r="H500" s="2">
        <v>46050</v>
      </c>
      <c r="I500" s="4">
        <v>13.1</v>
      </c>
      <c r="J500" s="3">
        <v>16.100000000000001</v>
      </c>
      <c r="K500" s="2">
        <v>33490</v>
      </c>
    </row>
    <row r="501" spans="1:11" x14ac:dyDescent="0.3">
      <c r="A501" s="1" t="s">
        <v>767</v>
      </c>
      <c r="B501" s="1" t="s">
        <v>523</v>
      </c>
      <c r="C501" s="2">
        <v>440</v>
      </c>
      <c r="D501" s="4">
        <v>38.4</v>
      </c>
      <c r="E501" s="5">
        <v>4.8000000000000001E-2</v>
      </c>
      <c r="F501" s="6">
        <v>0.56999999999999995</v>
      </c>
      <c r="G501" s="3">
        <v>27.07</v>
      </c>
      <c r="H501" s="2">
        <v>56310</v>
      </c>
      <c r="I501" s="4">
        <v>11.3</v>
      </c>
      <c r="J501" s="3">
        <v>25.34</v>
      </c>
      <c r="K501" s="2">
        <v>52700</v>
      </c>
    </row>
    <row r="502" spans="1:11" x14ac:dyDescent="0.3">
      <c r="A502" s="1" t="s">
        <v>767</v>
      </c>
      <c r="B502" s="1" t="s">
        <v>524</v>
      </c>
      <c r="C502" s="2">
        <v>3040</v>
      </c>
      <c r="D502" s="4">
        <v>22</v>
      </c>
      <c r="E502" s="5">
        <v>0.32600000000000001</v>
      </c>
      <c r="F502" s="6">
        <v>1.2</v>
      </c>
      <c r="G502" s="3">
        <v>36.94</v>
      </c>
      <c r="H502" s="2">
        <v>76830</v>
      </c>
      <c r="I502" s="4">
        <v>7.4</v>
      </c>
      <c r="J502" s="3">
        <v>40.92</v>
      </c>
      <c r="K502" s="2">
        <v>85120</v>
      </c>
    </row>
    <row r="503" spans="1:11" x14ac:dyDescent="0.3">
      <c r="A503" s="1" t="s">
        <v>767</v>
      </c>
      <c r="B503" s="1" t="s">
        <v>525</v>
      </c>
      <c r="C503" s="2">
        <v>7980</v>
      </c>
      <c r="D503" s="4">
        <v>8.6</v>
      </c>
      <c r="E503" s="5">
        <v>0.85799999999999998</v>
      </c>
      <c r="F503" s="6">
        <v>0.68</v>
      </c>
      <c r="G503" s="3">
        <v>36.04</v>
      </c>
      <c r="H503" s="2">
        <v>74960</v>
      </c>
      <c r="I503" s="4">
        <v>2.4</v>
      </c>
      <c r="J503" s="3">
        <v>36.979999999999997</v>
      </c>
      <c r="K503" s="2">
        <v>76920</v>
      </c>
    </row>
    <row r="504" spans="1:11" x14ac:dyDescent="0.3">
      <c r="A504" s="1" t="s">
        <v>767</v>
      </c>
      <c r="B504" s="1" t="s">
        <v>527</v>
      </c>
      <c r="C504" s="2">
        <v>59110</v>
      </c>
      <c r="D504" s="4">
        <v>3.2</v>
      </c>
      <c r="E504" s="5">
        <v>6.3540000000000001</v>
      </c>
      <c r="F504" s="6">
        <v>0.94</v>
      </c>
      <c r="G504" s="3">
        <v>25.44</v>
      </c>
      <c r="H504" s="2">
        <v>52910</v>
      </c>
      <c r="I504" s="4">
        <v>1.5</v>
      </c>
      <c r="J504" s="3">
        <v>22.52</v>
      </c>
      <c r="K504" s="2">
        <v>46850</v>
      </c>
    </row>
    <row r="505" spans="1:11" x14ac:dyDescent="0.3">
      <c r="A505" s="1" t="s">
        <v>767</v>
      </c>
      <c r="B505" s="1" t="s">
        <v>528</v>
      </c>
      <c r="C505" s="2">
        <v>2000</v>
      </c>
      <c r="D505" s="4">
        <v>18.600000000000001</v>
      </c>
      <c r="E505" s="5">
        <v>0.215</v>
      </c>
      <c r="F505" s="6">
        <v>0.62</v>
      </c>
      <c r="G505" s="3">
        <v>31.76</v>
      </c>
      <c r="H505" s="2">
        <v>66060</v>
      </c>
      <c r="I505" s="4">
        <v>12.7</v>
      </c>
      <c r="J505" s="3">
        <v>25.61</v>
      </c>
      <c r="K505" s="2">
        <v>53270</v>
      </c>
    </row>
    <row r="506" spans="1:11" x14ac:dyDescent="0.3">
      <c r="A506" s="1" t="s">
        <v>767</v>
      </c>
      <c r="B506" s="1" t="s">
        <v>529</v>
      </c>
      <c r="C506" s="2">
        <v>230</v>
      </c>
      <c r="D506" s="4">
        <v>21.7</v>
      </c>
      <c r="E506" s="5">
        <v>2.4E-2</v>
      </c>
      <c r="F506" s="6">
        <v>0.94</v>
      </c>
      <c r="G506" s="3" t="s">
        <v>14</v>
      </c>
      <c r="H506" s="2" t="s">
        <v>14</v>
      </c>
      <c r="I506" s="4" t="s">
        <v>14</v>
      </c>
      <c r="J506" s="3" t="s">
        <v>14</v>
      </c>
      <c r="K506" s="2" t="s">
        <v>14</v>
      </c>
    </row>
    <row r="507" spans="1:11" x14ac:dyDescent="0.3">
      <c r="A507" s="1" t="s">
        <v>767</v>
      </c>
      <c r="B507" s="1" t="s">
        <v>530</v>
      </c>
      <c r="C507" s="2">
        <v>10680</v>
      </c>
      <c r="D507" s="4">
        <v>4.4000000000000004</v>
      </c>
      <c r="E507" s="5">
        <v>1.1479999999999999</v>
      </c>
      <c r="F507" s="6">
        <v>0.45</v>
      </c>
      <c r="G507" s="3">
        <v>40.869999999999997</v>
      </c>
      <c r="H507" s="2">
        <v>85000</v>
      </c>
      <c r="I507" s="4">
        <v>1.9</v>
      </c>
      <c r="J507" s="3">
        <v>37.68</v>
      </c>
      <c r="K507" s="2">
        <v>78380</v>
      </c>
    </row>
    <row r="508" spans="1:11" x14ac:dyDescent="0.3">
      <c r="A508" s="1" t="s">
        <v>767</v>
      </c>
      <c r="B508" s="1" t="s">
        <v>531</v>
      </c>
      <c r="C508" s="2">
        <v>3980</v>
      </c>
      <c r="D508" s="4">
        <v>15.1</v>
      </c>
      <c r="E508" s="5">
        <v>0.42699999999999999</v>
      </c>
      <c r="F508" s="6">
        <v>0.63</v>
      </c>
      <c r="G508" s="3">
        <v>29.49</v>
      </c>
      <c r="H508" s="2">
        <v>61350</v>
      </c>
      <c r="I508" s="4">
        <v>7.6</v>
      </c>
      <c r="J508" s="3">
        <v>25.13</v>
      </c>
      <c r="K508" s="2">
        <v>52270</v>
      </c>
    </row>
    <row r="509" spans="1:11" x14ac:dyDescent="0.3">
      <c r="A509" s="1" t="s">
        <v>767</v>
      </c>
      <c r="B509" s="1" t="s">
        <v>532</v>
      </c>
      <c r="C509" s="2">
        <v>950</v>
      </c>
      <c r="D509" s="4">
        <v>22</v>
      </c>
      <c r="E509" s="5">
        <v>0.10199999999999999</v>
      </c>
      <c r="F509" s="6">
        <v>0.8</v>
      </c>
      <c r="G509" s="3">
        <v>30.69</v>
      </c>
      <c r="H509" s="2">
        <v>63840</v>
      </c>
      <c r="I509" s="4">
        <v>5.7</v>
      </c>
      <c r="J509" s="3">
        <v>30.08</v>
      </c>
      <c r="K509" s="2">
        <v>62560</v>
      </c>
    </row>
    <row r="510" spans="1:11" x14ac:dyDescent="0.3">
      <c r="A510" s="1" t="s">
        <v>767</v>
      </c>
      <c r="B510" s="1" t="s">
        <v>533</v>
      </c>
      <c r="C510" s="2">
        <v>42620</v>
      </c>
      <c r="D510" s="4">
        <v>4.2</v>
      </c>
      <c r="E510" s="5">
        <v>4.5810000000000004</v>
      </c>
      <c r="F510" s="6">
        <v>1.03</v>
      </c>
      <c r="G510" s="3">
        <v>38.270000000000003</v>
      </c>
      <c r="H510" s="2">
        <v>79600</v>
      </c>
      <c r="I510" s="4">
        <v>2.8</v>
      </c>
      <c r="J510" s="3">
        <v>36.39</v>
      </c>
      <c r="K510" s="2">
        <v>75690</v>
      </c>
    </row>
    <row r="511" spans="1:11" x14ac:dyDescent="0.3">
      <c r="A511" s="1" t="s">
        <v>767</v>
      </c>
      <c r="B511" s="1" t="s">
        <v>746</v>
      </c>
      <c r="C511" s="2">
        <v>840</v>
      </c>
      <c r="D511" s="4">
        <v>26.8</v>
      </c>
      <c r="E511" s="5">
        <v>0.09</v>
      </c>
      <c r="F511" s="6">
        <v>0.41</v>
      </c>
      <c r="G511" s="3">
        <v>21.44</v>
      </c>
      <c r="H511" s="2">
        <v>44600</v>
      </c>
      <c r="I511" s="4">
        <v>8.9</v>
      </c>
      <c r="J511" s="3">
        <v>18.53</v>
      </c>
      <c r="K511" s="2">
        <v>38540</v>
      </c>
    </row>
    <row r="512" spans="1:11" x14ac:dyDescent="0.3">
      <c r="A512" s="1" t="s">
        <v>767</v>
      </c>
      <c r="B512" s="1" t="s">
        <v>535</v>
      </c>
      <c r="C512" s="2">
        <v>480</v>
      </c>
      <c r="D512" s="4">
        <v>34.1</v>
      </c>
      <c r="E512" s="5">
        <v>5.0999999999999997E-2</v>
      </c>
      <c r="F512" s="6">
        <v>0.3</v>
      </c>
      <c r="G512" s="3">
        <v>49.6</v>
      </c>
      <c r="H512" s="2">
        <v>103170</v>
      </c>
      <c r="I512" s="4">
        <v>4.7</v>
      </c>
      <c r="J512" s="3">
        <v>52.47</v>
      </c>
      <c r="K512" s="2">
        <v>109130</v>
      </c>
    </row>
    <row r="513" spans="1:11" x14ac:dyDescent="0.3">
      <c r="A513" s="1" t="s">
        <v>767</v>
      </c>
      <c r="B513" s="1" t="s">
        <v>536</v>
      </c>
      <c r="C513" s="2">
        <v>13200</v>
      </c>
      <c r="D513" s="4">
        <v>6.4</v>
      </c>
      <c r="E513" s="5">
        <v>1.419</v>
      </c>
      <c r="F513" s="6">
        <v>0.91</v>
      </c>
      <c r="G513" s="3">
        <v>25.24</v>
      </c>
      <c r="H513" s="2">
        <v>52490</v>
      </c>
      <c r="I513" s="4">
        <v>4.5</v>
      </c>
      <c r="J513" s="3">
        <v>22.72</v>
      </c>
      <c r="K513" s="2">
        <v>47250</v>
      </c>
    </row>
    <row r="514" spans="1:11" x14ac:dyDescent="0.3">
      <c r="A514" s="1" t="s">
        <v>767</v>
      </c>
      <c r="B514" s="1" t="s">
        <v>537</v>
      </c>
      <c r="C514" s="2">
        <v>910</v>
      </c>
      <c r="D514" s="4">
        <v>35</v>
      </c>
      <c r="E514" s="5">
        <v>9.8000000000000004E-2</v>
      </c>
      <c r="F514" s="6">
        <v>0.36</v>
      </c>
      <c r="G514" s="3">
        <v>28.9</v>
      </c>
      <c r="H514" s="2">
        <v>60120</v>
      </c>
      <c r="I514" s="4">
        <v>6.9</v>
      </c>
      <c r="J514" s="3">
        <v>28.85</v>
      </c>
      <c r="K514" s="2">
        <v>60000</v>
      </c>
    </row>
    <row r="515" spans="1:11" x14ac:dyDescent="0.3">
      <c r="A515" s="1" t="s">
        <v>767</v>
      </c>
      <c r="B515" s="1" t="s">
        <v>538</v>
      </c>
      <c r="C515" s="2">
        <v>26920</v>
      </c>
      <c r="D515" s="4">
        <v>6.1</v>
      </c>
      <c r="E515" s="5">
        <v>2.8929999999999998</v>
      </c>
      <c r="F515" s="6">
        <v>0.96</v>
      </c>
      <c r="G515" s="3">
        <v>38.58</v>
      </c>
      <c r="H515" s="2">
        <v>80240</v>
      </c>
      <c r="I515" s="4">
        <v>2.5</v>
      </c>
      <c r="J515" s="3">
        <v>34.950000000000003</v>
      </c>
      <c r="K515" s="2">
        <v>72690</v>
      </c>
    </row>
    <row r="516" spans="1:11" x14ac:dyDescent="0.3">
      <c r="A516" s="1" t="s">
        <v>767</v>
      </c>
      <c r="B516" s="1" t="s">
        <v>539</v>
      </c>
      <c r="C516" s="2">
        <v>820</v>
      </c>
      <c r="D516" s="4">
        <v>16.5</v>
      </c>
      <c r="E516" s="5">
        <v>8.7999999999999995E-2</v>
      </c>
      <c r="F516" s="6">
        <v>0.52</v>
      </c>
      <c r="G516" s="3">
        <v>33.15</v>
      </c>
      <c r="H516" s="2">
        <v>68950</v>
      </c>
      <c r="I516" s="4">
        <v>10.5</v>
      </c>
      <c r="J516" s="3">
        <v>36.14</v>
      </c>
      <c r="K516" s="2">
        <v>75180</v>
      </c>
    </row>
    <row r="517" spans="1:11" x14ac:dyDescent="0.3">
      <c r="A517" s="1" t="s">
        <v>767</v>
      </c>
      <c r="B517" s="1" t="s">
        <v>540</v>
      </c>
      <c r="C517" s="2">
        <v>770</v>
      </c>
      <c r="D517" s="4">
        <v>23.1</v>
      </c>
      <c r="E517" s="5">
        <v>8.2000000000000003E-2</v>
      </c>
      <c r="F517" s="6">
        <v>0.64</v>
      </c>
      <c r="G517" s="3">
        <v>43.8</v>
      </c>
      <c r="H517" s="2">
        <v>91110</v>
      </c>
      <c r="I517" s="4">
        <v>4.2</v>
      </c>
      <c r="J517" s="3">
        <v>44.41</v>
      </c>
      <c r="K517" s="2">
        <v>92370</v>
      </c>
    </row>
    <row r="518" spans="1:11" x14ac:dyDescent="0.3">
      <c r="A518" s="1" t="s">
        <v>767</v>
      </c>
      <c r="B518" s="1" t="s">
        <v>541</v>
      </c>
      <c r="C518" s="2">
        <v>3170</v>
      </c>
      <c r="D518" s="4">
        <v>13.2</v>
      </c>
      <c r="E518" s="5">
        <v>0.34</v>
      </c>
      <c r="F518" s="6">
        <v>0.4</v>
      </c>
      <c r="G518" s="3">
        <v>32.89</v>
      </c>
      <c r="H518" s="2">
        <v>68410</v>
      </c>
      <c r="I518" s="4">
        <v>6.6</v>
      </c>
      <c r="J518" s="3">
        <v>30.51</v>
      </c>
      <c r="K518" s="2">
        <v>63470</v>
      </c>
    </row>
    <row r="519" spans="1:11" x14ac:dyDescent="0.3">
      <c r="A519" s="1" t="s">
        <v>767</v>
      </c>
      <c r="B519" s="1" t="s">
        <v>542</v>
      </c>
      <c r="C519" s="2">
        <v>7050</v>
      </c>
      <c r="D519" s="4">
        <v>20.100000000000001</v>
      </c>
      <c r="E519" s="5">
        <v>0.75800000000000001</v>
      </c>
      <c r="F519" s="6">
        <v>0.81</v>
      </c>
      <c r="G519" s="3">
        <v>33.69</v>
      </c>
      <c r="H519" s="2">
        <v>70080</v>
      </c>
      <c r="I519" s="4">
        <v>7.1</v>
      </c>
      <c r="J519" s="3">
        <v>29.88</v>
      </c>
      <c r="K519" s="2">
        <v>62140</v>
      </c>
    </row>
    <row r="520" spans="1:11" x14ac:dyDescent="0.3">
      <c r="A520" s="1" t="s">
        <v>767</v>
      </c>
      <c r="B520" s="1" t="s">
        <v>543</v>
      </c>
      <c r="C520" s="2">
        <v>5980</v>
      </c>
      <c r="D520" s="4">
        <v>12.9</v>
      </c>
      <c r="E520" s="5">
        <v>0.64300000000000002</v>
      </c>
      <c r="F520" s="6">
        <v>1.23</v>
      </c>
      <c r="G520" s="3">
        <v>43.23</v>
      </c>
      <c r="H520" s="2">
        <v>89910</v>
      </c>
      <c r="I520" s="4">
        <v>3.2</v>
      </c>
      <c r="J520" s="3">
        <v>44.11</v>
      </c>
      <c r="K520" s="2">
        <v>91740</v>
      </c>
    </row>
    <row r="521" spans="1:11" x14ac:dyDescent="0.3">
      <c r="A521" s="1" t="s">
        <v>767</v>
      </c>
      <c r="B521" s="1" t="s">
        <v>544</v>
      </c>
      <c r="C521" s="2">
        <v>980</v>
      </c>
      <c r="D521" s="4">
        <v>29.6</v>
      </c>
      <c r="E521" s="5">
        <v>0.105</v>
      </c>
      <c r="F521" s="6">
        <v>1.67</v>
      </c>
      <c r="G521" s="3">
        <v>21.03</v>
      </c>
      <c r="H521" s="2">
        <v>43730</v>
      </c>
      <c r="I521" s="4">
        <v>2.9</v>
      </c>
      <c r="J521" s="3">
        <v>19.66</v>
      </c>
      <c r="K521" s="2">
        <v>40880</v>
      </c>
    </row>
    <row r="522" spans="1:11" x14ac:dyDescent="0.3">
      <c r="A522" s="1" t="s">
        <v>767</v>
      </c>
      <c r="B522" s="1" t="s">
        <v>545</v>
      </c>
      <c r="C522" s="2">
        <v>1540</v>
      </c>
      <c r="D522" s="4">
        <v>22.1</v>
      </c>
      <c r="E522" s="5">
        <v>0.16600000000000001</v>
      </c>
      <c r="F522" s="6">
        <v>0.96</v>
      </c>
      <c r="G522" s="3">
        <v>21.09</v>
      </c>
      <c r="H522" s="2">
        <v>43870</v>
      </c>
      <c r="I522" s="4">
        <v>7.7</v>
      </c>
      <c r="J522" s="3">
        <v>17.97</v>
      </c>
      <c r="K522" s="2">
        <v>37380</v>
      </c>
    </row>
    <row r="523" spans="1:11" x14ac:dyDescent="0.3">
      <c r="A523" s="1" t="s">
        <v>767</v>
      </c>
      <c r="B523" s="1" t="s">
        <v>546</v>
      </c>
      <c r="C523" s="2">
        <v>1560</v>
      </c>
      <c r="D523" s="4">
        <v>21.8</v>
      </c>
      <c r="E523" s="5">
        <v>0.16700000000000001</v>
      </c>
      <c r="F523" s="6">
        <v>0.71</v>
      </c>
      <c r="G523" s="3">
        <v>14.77</v>
      </c>
      <c r="H523" s="2">
        <v>30710</v>
      </c>
      <c r="I523" s="4">
        <v>5.5</v>
      </c>
      <c r="J523" s="3">
        <v>14.08</v>
      </c>
      <c r="K523" s="2">
        <v>29290</v>
      </c>
    </row>
    <row r="524" spans="1:11" x14ac:dyDescent="0.3">
      <c r="A524" s="1" t="s">
        <v>767</v>
      </c>
      <c r="B524" s="1" t="s">
        <v>547</v>
      </c>
      <c r="C524" s="2">
        <v>5220</v>
      </c>
      <c r="D524" s="4">
        <v>16.2</v>
      </c>
      <c r="E524" s="5">
        <v>0.56100000000000005</v>
      </c>
      <c r="F524" s="6">
        <v>1.1000000000000001</v>
      </c>
      <c r="G524" s="3">
        <v>17.899999999999999</v>
      </c>
      <c r="H524" s="2">
        <v>37240</v>
      </c>
      <c r="I524" s="4">
        <v>3.9</v>
      </c>
      <c r="J524" s="3">
        <v>17.13</v>
      </c>
      <c r="K524" s="2">
        <v>35620</v>
      </c>
    </row>
    <row r="525" spans="1:11" x14ac:dyDescent="0.3">
      <c r="A525" s="1" t="s">
        <v>767</v>
      </c>
      <c r="B525" s="1" t="s">
        <v>549</v>
      </c>
      <c r="C525" s="2">
        <v>2920</v>
      </c>
      <c r="D525" s="4">
        <v>14.1</v>
      </c>
      <c r="E525" s="5">
        <v>0.314</v>
      </c>
      <c r="F525" s="6">
        <v>0.82</v>
      </c>
      <c r="G525" s="3">
        <v>19.32</v>
      </c>
      <c r="H525" s="2">
        <v>40180</v>
      </c>
      <c r="I525" s="4">
        <v>3.7</v>
      </c>
      <c r="J525" s="3">
        <v>17.89</v>
      </c>
      <c r="K525" s="2">
        <v>37210</v>
      </c>
    </row>
    <row r="526" spans="1:11" x14ac:dyDescent="0.3">
      <c r="A526" s="1" t="s">
        <v>767</v>
      </c>
      <c r="B526" s="1" t="s">
        <v>550</v>
      </c>
      <c r="C526" s="2">
        <v>1440</v>
      </c>
      <c r="D526" s="4">
        <v>32.1</v>
      </c>
      <c r="E526" s="5">
        <v>0.155</v>
      </c>
      <c r="F526" s="6">
        <v>0.95</v>
      </c>
      <c r="G526" s="3">
        <v>15.98</v>
      </c>
      <c r="H526" s="2">
        <v>33250</v>
      </c>
      <c r="I526" s="4">
        <v>4.5</v>
      </c>
      <c r="J526" s="3">
        <v>15.95</v>
      </c>
      <c r="K526" s="2">
        <v>33180</v>
      </c>
    </row>
    <row r="527" spans="1:11" x14ac:dyDescent="0.3">
      <c r="A527" s="1" t="s">
        <v>767</v>
      </c>
      <c r="B527" s="1" t="s">
        <v>551</v>
      </c>
      <c r="C527" s="2">
        <v>7560</v>
      </c>
      <c r="D527" s="4">
        <v>4.9000000000000004</v>
      </c>
      <c r="E527" s="5">
        <v>0.81299999999999994</v>
      </c>
      <c r="F527" s="6">
        <v>1.17</v>
      </c>
      <c r="G527" s="3">
        <v>33.64</v>
      </c>
      <c r="H527" s="2">
        <v>69980</v>
      </c>
      <c r="I527" s="4">
        <v>1.8</v>
      </c>
      <c r="J527" s="3">
        <v>32.64</v>
      </c>
      <c r="K527" s="2">
        <v>67890</v>
      </c>
    </row>
    <row r="528" spans="1:11" x14ac:dyDescent="0.3">
      <c r="A528" s="1" t="s">
        <v>767</v>
      </c>
      <c r="B528" s="1" t="s">
        <v>552</v>
      </c>
      <c r="C528" s="2">
        <v>4430</v>
      </c>
      <c r="D528" s="4">
        <v>9.1</v>
      </c>
      <c r="E528" s="5">
        <v>0.47599999999999998</v>
      </c>
      <c r="F528" s="6">
        <v>2.77</v>
      </c>
      <c r="G528" s="3">
        <v>38.979999999999997</v>
      </c>
      <c r="H528" s="2">
        <v>81070</v>
      </c>
      <c r="I528" s="4">
        <v>3.8</v>
      </c>
      <c r="J528" s="3">
        <v>39.28</v>
      </c>
      <c r="K528" s="2">
        <v>81690</v>
      </c>
    </row>
    <row r="529" spans="1:11" x14ac:dyDescent="0.3">
      <c r="A529" s="1" t="s">
        <v>767</v>
      </c>
      <c r="B529" s="1" t="s">
        <v>553</v>
      </c>
      <c r="C529" s="2">
        <v>810</v>
      </c>
      <c r="D529" s="4">
        <v>36.299999999999997</v>
      </c>
      <c r="E529" s="5">
        <v>8.7999999999999995E-2</v>
      </c>
      <c r="F529" s="6">
        <v>0.57999999999999996</v>
      </c>
      <c r="G529" s="3">
        <v>17.440000000000001</v>
      </c>
      <c r="H529" s="2">
        <v>36280</v>
      </c>
      <c r="I529" s="4">
        <v>13.2</v>
      </c>
      <c r="J529" s="3">
        <v>14.7</v>
      </c>
      <c r="K529" s="2">
        <v>30580</v>
      </c>
    </row>
    <row r="530" spans="1:11" x14ac:dyDescent="0.3">
      <c r="A530" s="1" t="s">
        <v>767</v>
      </c>
      <c r="B530" s="1" t="s">
        <v>555</v>
      </c>
      <c r="C530" s="2">
        <v>6280</v>
      </c>
      <c r="D530" s="4">
        <v>4.2</v>
      </c>
      <c r="E530" s="5">
        <v>0.67500000000000004</v>
      </c>
      <c r="F530" s="6">
        <v>0.66</v>
      </c>
      <c r="G530" s="3">
        <v>23.7</v>
      </c>
      <c r="H530" s="2">
        <v>49290</v>
      </c>
      <c r="I530" s="4">
        <v>1.4</v>
      </c>
      <c r="J530" s="3">
        <v>23.46</v>
      </c>
      <c r="K530" s="2">
        <v>48800</v>
      </c>
    </row>
    <row r="531" spans="1:11" x14ac:dyDescent="0.3">
      <c r="A531" s="1" t="s">
        <v>767</v>
      </c>
      <c r="B531" s="1" t="s">
        <v>759</v>
      </c>
      <c r="C531" s="2">
        <v>2660</v>
      </c>
      <c r="D531" s="4">
        <v>0.6</v>
      </c>
      <c r="E531" s="5">
        <v>0.28599999999999998</v>
      </c>
      <c r="F531" s="6">
        <v>2.7</v>
      </c>
      <c r="G531" s="3">
        <v>33.770000000000003</v>
      </c>
      <c r="H531" s="2">
        <v>70230</v>
      </c>
      <c r="I531" s="4">
        <v>4</v>
      </c>
      <c r="J531" s="3">
        <v>34.57</v>
      </c>
      <c r="K531" s="2">
        <v>71900</v>
      </c>
    </row>
    <row r="532" spans="1:11" x14ac:dyDescent="0.3">
      <c r="A532" s="1" t="s">
        <v>767</v>
      </c>
      <c r="B532" s="1" t="s">
        <v>556</v>
      </c>
      <c r="C532" s="2">
        <v>1760</v>
      </c>
      <c r="D532" s="4">
        <v>18.3</v>
      </c>
      <c r="E532" s="5">
        <v>0.189</v>
      </c>
      <c r="F532" s="6">
        <v>1.03</v>
      </c>
      <c r="G532" s="3">
        <v>23.04</v>
      </c>
      <c r="H532" s="2">
        <v>47910</v>
      </c>
      <c r="I532" s="4">
        <v>4.2</v>
      </c>
      <c r="J532" s="3">
        <v>22.16</v>
      </c>
      <c r="K532" s="2">
        <v>46100</v>
      </c>
    </row>
    <row r="533" spans="1:11" x14ac:dyDescent="0.3">
      <c r="A533" s="1" t="s">
        <v>767</v>
      </c>
      <c r="B533" s="1" t="s">
        <v>557</v>
      </c>
      <c r="C533" s="2">
        <v>1680</v>
      </c>
      <c r="D533" s="4">
        <v>33.6</v>
      </c>
      <c r="E533" s="5">
        <v>0.18099999999999999</v>
      </c>
      <c r="F533" s="6">
        <v>0.74</v>
      </c>
      <c r="G533" s="3">
        <v>24.77</v>
      </c>
      <c r="H533" s="2">
        <v>51510</v>
      </c>
      <c r="I533" s="4">
        <v>13.9</v>
      </c>
      <c r="J533" s="3">
        <v>19.62</v>
      </c>
      <c r="K533" s="2">
        <v>40810</v>
      </c>
    </row>
    <row r="534" spans="1:11" x14ac:dyDescent="0.3">
      <c r="A534" s="1" t="s">
        <v>767</v>
      </c>
      <c r="B534" s="1" t="s">
        <v>559</v>
      </c>
      <c r="C534" s="2">
        <v>600</v>
      </c>
      <c r="D534" s="4">
        <v>18.100000000000001</v>
      </c>
      <c r="E534" s="5">
        <v>6.4000000000000001E-2</v>
      </c>
      <c r="F534" s="6">
        <v>0.53</v>
      </c>
      <c r="G534" s="3">
        <v>33.64</v>
      </c>
      <c r="H534" s="2">
        <v>69970</v>
      </c>
      <c r="I534" s="4">
        <v>6.1</v>
      </c>
      <c r="J534" s="3">
        <v>30.76</v>
      </c>
      <c r="K534" s="2">
        <v>63970</v>
      </c>
    </row>
    <row r="535" spans="1:11" x14ac:dyDescent="0.3">
      <c r="A535" s="1" t="s">
        <v>767</v>
      </c>
      <c r="B535" s="1" t="s">
        <v>760</v>
      </c>
      <c r="C535" s="2">
        <v>60</v>
      </c>
      <c r="D535" s="4">
        <v>39</v>
      </c>
      <c r="E535" s="5">
        <v>6.0000000000000001E-3</v>
      </c>
      <c r="F535" s="6">
        <v>0.15</v>
      </c>
      <c r="G535" s="3">
        <v>33.03</v>
      </c>
      <c r="H535" s="2">
        <v>68700</v>
      </c>
      <c r="I535" s="4">
        <v>9.4</v>
      </c>
      <c r="J535" s="3">
        <v>32.83</v>
      </c>
      <c r="K535" s="2">
        <v>68290</v>
      </c>
    </row>
    <row r="536" spans="1:11" x14ac:dyDescent="0.3">
      <c r="A536" s="1" t="s">
        <v>767</v>
      </c>
      <c r="B536" s="1" t="s">
        <v>761</v>
      </c>
      <c r="C536" s="2">
        <v>40</v>
      </c>
      <c r="D536" s="4">
        <v>44.8</v>
      </c>
      <c r="E536" s="5">
        <v>5.0000000000000001E-3</v>
      </c>
      <c r="F536" s="6">
        <v>0.15</v>
      </c>
      <c r="G536" s="3">
        <v>15.56</v>
      </c>
      <c r="H536" s="2">
        <v>32360</v>
      </c>
      <c r="I536" s="4">
        <v>11.5</v>
      </c>
      <c r="J536" s="3">
        <v>14.26</v>
      </c>
      <c r="K536" s="2">
        <v>29660</v>
      </c>
    </row>
    <row r="537" spans="1:11" x14ac:dyDescent="0.3">
      <c r="A537" s="1" t="s">
        <v>767</v>
      </c>
      <c r="B537" s="1" t="s">
        <v>560</v>
      </c>
      <c r="C537" s="2">
        <v>23530</v>
      </c>
      <c r="D537" s="4">
        <v>2.2000000000000002</v>
      </c>
      <c r="E537" s="5">
        <v>2.5299999999999998</v>
      </c>
      <c r="F537" s="6">
        <v>0.78</v>
      </c>
      <c r="G537" s="3">
        <v>39.159999999999997</v>
      </c>
      <c r="H537" s="2">
        <v>81450</v>
      </c>
      <c r="I537" s="4">
        <v>0.8</v>
      </c>
      <c r="J537" s="3">
        <v>38</v>
      </c>
      <c r="K537" s="2">
        <v>79040</v>
      </c>
    </row>
    <row r="538" spans="1:11" x14ac:dyDescent="0.3">
      <c r="A538" s="1" t="s">
        <v>767</v>
      </c>
      <c r="B538" s="1" t="s">
        <v>561</v>
      </c>
      <c r="C538" s="2">
        <v>6690</v>
      </c>
      <c r="D538" s="4">
        <v>9.1</v>
      </c>
      <c r="E538" s="5">
        <v>0.71899999999999997</v>
      </c>
      <c r="F538" s="6">
        <v>1.02</v>
      </c>
      <c r="G538" s="3">
        <v>21.88</v>
      </c>
      <c r="H538" s="2">
        <v>45510</v>
      </c>
      <c r="I538" s="4">
        <v>2.5</v>
      </c>
      <c r="J538" s="3">
        <v>21</v>
      </c>
      <c r="K538" s="2">
        <v>43670</v>
      </c>
    </row>
    <row r="539" spans="1:11" x14ac:dyDescent="0.3">
      <c r="A539" s="1" t="s">
        <v>767</v>
      </c>
      <c r="B539" s="1" t="s">
        <v>562</v>
      </c>
      <c r="C539" s="2">
        <v>470</v>
      </c>
      <c r="D539" s="4">
        <v>24.5</v>
      </c>
      <c r="E539" s="5">
        <v>5.0999999999999997E-2</v>
      </c>
      <c r="F539" s="6">
        <v>0.47</v>
      </c>
      <c r="G539" s="3">
        <v>33.56</v>
      </c>
      <c r="H539" s="2">
        <v>69800</v>
      </c>
      <c r="I539" s="4">
        <v>4.3</v>
      </c>
      <c r="J539" s="3">
        <v>34.33</v>
      </c>
      <c r="K539" s="2">
        <v>71400</v>
      </c>
    </row>
    <row r="540" spans="1:11" x14ac:dyDescent="0.3">
      <c r="A540" s="1" t="s">
        <v>767</v>
      </c>
      <c r="B540" s="1" t="s">
        <v>563</v>
      </c>
      <c r="C540" s="2">
        <v>11840</v>
      </c>
      <c r="D540" s="4">
        <v>8.5</v>
      </c>
      <c r="E540" s="5">
        <v>1.2729999999999999</v>
      </c>
      <c r="F540" s="6">
        <v>0.78</v>
      </c>
      <c r="G540" s="3">
        <v>32.44</v>
      </c>
      <c r="H540" s="2">
        <v>67480</v>
      </c>
      <c r="I540" s="4">
        <v>2.1</v>
      </c>
      <c r="J540" s="3">
        <v>33.33</v>
      </c>
      <c r="K540" s="2">
        <v>69320</v>
      </c>
    </row>
    <row r="541" spans="1:11" x14ac:dyDescent="0.3">
      <c r="A541" s="1" t="s">
        <v>767</v>
      </c>
      <c r="B541" s="1" t="s">
        <v>564</v>
      </c>
      <c r="C541" s="2">
        <v>300</v>
      </c>
      <c r="D541" s="4">
        <v>19.100000000000001</v>
      </c>
      <c r="E541" s="5">
        <v>3.2000000000000001E-2</v>
      </c>
      <c r="F541" s="6">
        <v>0.24</v>
      </c>
      <c r="G541" s="3">
        <v>32.119999999999997</v>
      </c>
      <c r="H541" s="2">
        <v>66800</v>
      </c>
      <c r="I541" s="4">
        <v>3.1</v>
      </c>
      <c r="J541" s="3">
        <v>31.99</v>
      </c>
      <c r="K541" s="2">
        <v>66530</v>
      </c>
    </row>
    <row r="542" spans="1:11" x14ac:dyDescent="0.3">
      <c r="A542" s="1" t="s">
        <v>767</v>
      </c>
      <c r="B542" s="1" t="s">
        <v>565</v>
      </c>
      <c r="C542" s="2">
        <v>520</v>
      </c>
      <c r="D542" s="4">
        <v>30.9</v>
      </c>
      <c r="E542" s="5">
        <v>5.6000000000000001E-2</v>
      </c>
      <c r="F542" s="6">
        <v>0.47</v>
      </c>
      <c r="G542" s="3">
        <v>24.2</v>
      </c>
      <c r="H542" s="2">
        <v>50330</v>
      </c>
      <c r="I542" s="4">
        <v>6.4</v>
      </c>
      <c r="J542" s="3">
        <v>24.83</v>
      </c>
      <c r="K542" s="2">
        <v>51650</v>
      </c>
    </row>
    <row r="543" spans="1:11" x14ac:dyDescent="0.3">
      <c r="A543" s="1" t="s">
        <v>767</v>
      </c>
      <c r="B543" s="1" t="s">
        <v>566</v>
      </c>
      <c r="C543" s="2">
        <v>570</v>
      </c>
      <c r="D543" s="4">
        <v>12.2</v>
      </c>
      <c r="E543" s="5">
        <v>6.2E-2</v>
      </c>
      <c r="F543" s="6">
        <v>0.72</v>
      </c>
      <c r="G543" s="3">
        <v>31.95</v>
      </c>
      <c r="H543" s="2">
        <v>66450</v>
      </c>
      <c r="I543" s="4">
        <v>5.5</v>
      </c>
      <c r="J543" s="3">
        <v>33.270000000000003</v>
      </c>
      <c r="K543" s="2">
        <v>69210</v>
      </c>
    </row>
    <row r="544" spans="1:11" x14ac:dyDescent="0.3">
      <c r="A544" s="1" t="s">
        <v>767</v>
      </c>
      <c r="B544" s="1" t="s">
        <v>567</v>
      </c>
      <c r="C544" s="2">
        <v>2180</v>
      </c>
      <c r="D544" s="4">
        <v>13.5</v>
      </c>
      <c r="E544" s="5">
        <v>0.23400000000000001</v>
      </c>
      <c r="F544" s="6">
        <v>0.52</v>
      </c>
      <c r="G544" s="3">
        <v>31.13</v>
      </c>
      <c r="H544" s="2">
        <v>64750</v>
      </c>
      <c r="I544" s="4">
        <v>2.2999999999999998</v>
      </c>
      <c r="J544" s="3">
        <v>31.06</v>
      </c>
      <c r="K544" s="2">
        <v>64610</v>
      </c>
    </row>
    <row r="545" spans="1:11" x14ac:dyDescent="0.3">
      <c r="A545" s="1" t="s">
        <v>767</v>
      </c>
      <c r="B545" s="1" t="s">
        <v>568</v>
      </c>
      <c r="C545" s="2">
        <v>2240</v>
      </c>
      <c r="D545" s="4">
        <v>5</v>
      </c>
      <c r="E545" s="5">
        <v>0.24099999999999999</v>
      </c>
      <c r="F545" s="6">
        <v>1.41</v>
      </c>
      <c r="G545" s="3">
        <v>38.24</v>
      </c>
      <c r="H545" s="2">
        <v>79540</v>
      </c>
      <c r="I545" s="4">
        <v>3.2</v>
      </c>
      <c r="J545" s="3">
        <v>37.68</v>
      </c>
      <c r="K545" s="2">
        <v>78380</v>
      </c>
    </row>
    <row r="546" spans="1:11" x14ac:dyDescent="0.3">
      <c r="A546" s="1" t="s">
        <v>767</v>
      </c>
      <c r="B546" s="1" t="s">
        <v>569</v>
      </c>
      <c r="C546" s="2">
        <v>530</v>
      </c>
      <c r="D546" s="4">
        <v>24.1</v>
      </c>
      <c r="E546" s="5">
        <v>5.7000000000000002E-2</v>
      </c>
      <c r="F546" s="6">
        <v>0.7</v>
      </c>
      <c r="G546" s="3">
        <v>20.48</v>
      </c>
      <c r="H546" s="2">
        <v>42590</v>
      </c>
      <c r="I546" s="4">
        <v>6.4</v>
      </c>
      <c r="J546" s="3">
        <v>19.34</v>
      </c>
      <c r="K546" s="2">
        <v>40230</v>
      </c>
    </row>
    <row r="547" spans="1:11" x14ac:dyDescent="0.3">
      <c r="A547" s="1" t="s">
        <v>767</v>
      </c>
      <c r="B547" s="1" t="s">
        <v>570</v>
      </c>
      <c r="C547" s="2">
        <v>1140</v>
      </c>
      <c r="D547" s="4">
        <v>25.3</v>
      </c>
      <c r="E547" s="5">
        <v>0.122</v>
      </c>
      <c r="F547" s="6">
        <v>0.67</v>
      </c>
      <c r="G547" s="3">
        <v>18.5</v>
      </c>
      <c r="H547" s="2">
        <v>38470</v>
      </c>
      <c r="I547" s="4">
        <v>6.2</v>
      </c>
      <c r="J547" s="3">
        <v>17.52</v>
      </c>
      <c r="K547" s="2">
        <v>36450</v>
      </c>
    </row>
    <row r="548" spans="1:11" x14ac:dyDescent="0.3">
      <c r="A548" s="1" t="s">
        <v>767</v>
      </c>
      <c r="B548" s="1" t="s">
        <v>571</v>
      </c>
      <c r="C548" s="2">
        <v>5320</v>
      </c>
      <c r="D548" s="4">
        <v>14.7</v>
      </c>
      <c r="E548" s="5">
        <v>0.57099999999999995</v>
      </c>
      <c r="F548" s="6">
        <v>1.17</v>
      </c>
      <c r="G548" s="3">
        <v>24.75</v>
      </c>
      <c r="H548" s="2">
        <v>51470</v>
      </c>
      <c r="I548" s="4">
        <v>4.8</v>
      </c>
      <c r="J548" s="3">
        <v>25.44</v>
      </c>
      <c r="K548" s="2">
        <v>52920</v>
      </c>
    </row>
    <row r="549" spans="1:11" x14ac:dyDescent="0.3">
      <c r="A549" s="1" t="s">
        <v>767</v>
      </c>
      <c r="B549" s="1" t="s">
        <v>572</v>
      </c>
      <c r="C549" s="2">
        <v>4460</v>
      </c>
      <c r="D549" s="4">
        <v>7.9</v>
      </c>
      <c r="E549" s="5">
        <v>0.47899999999999998</v>
      </c>
      <c r="F549" s="6">
        <v>0.52</v>
      </c>
      <c r="G549" s="3">
        <v>32.46</v>
      </c>
      <c r="H549" s="2">
        <v>67510</v>
      </c>
      <c r="I549" s="4">
        <v>2</v>
      </c>
      <c r="J549" s="3">
        <v>32.47</v>
      </c>
      <c r="K549" s="2">
        <v>67540</v>
      </c>
    </row>
    <row r="550" spans="1:11" x14ac:dyDescent="0.3">
      <c r="A550" s="1" t="s">
        <v>767</v>
      </c>
      <c r="B550" s="1" t="s">
        <v>573</v>
      </c>
      <c r="C550" s="2">
        <v>7400</v>
      </c>
      <c r="D550" s="4">
        <v>7.2</v>
      </c>
      <c r="E550" s="5">
        <v>0.79500000000000004</v>
      </c>
      <c r="F550" s="6">
        <v>0.79</v>
      </c>
      <c r="G550" s="3">
        <v>23.16</v>
      </c>
      <c r="H550" s="2">
        <v>48170</v>
      </c>
      <c r="I550" s="4">
        <v>2.6</v>
      </c>
      <c r="J550" s="3">
        <v>22.82</v>
      </c>
      <c r="K550" s="2">
        <v>47460</v>
      </c>
    </row>
    <row r="551" spans="1:11" x14ac:dyDescent="0.3">
      <c r="A551" s="1" t="s">
        <v>767</v>
      </c>
      <c r="B551" s="1" t="s">
        <v>574</v>
      </c>
      <c r="C551" s="2">
        <v>550</v>
      </c>
      <c r="D551" s="4">
        <v>45.3</v>
      </c>
      <c r="E551" s="5">
        <v>5.8999999999999997E-2</v>
      </c>
      <c r="F551" s="6">
        <v>0.42</v>
      </c>
      <c r="G551" s="3">
        <v>16.66</v>
      </c>
      <c r="H551" s="2">
        <v>34660</v>
      </c>
      <c r="I551" s="4">
        <v>13.1</v>
      </c>
      <c r="J551" s="3">
        <v>15.93</v>
      </c>
      <c r="K551" s="2">
        <v>33130</v>
      </c>
    </row>
    <row r="552" spans="1:11" x14ac:dyDescent="0.3">
      <c r="A552" s="1" t="s">
        <v>767</v>
      </c>
      <c r="B552" s="1" t="s">
        <v>575</v>
      </c>
      <c r="C552" s="2">
        <v>29230</v>
      </c>
      <c r="D552" s="4">
        <v>3.1</v>
      </c>
      <c r="E552" s="5">
        <v>3.1419999999999999</v>
      </c>
      <c r="F552" s="6">
        <v>0.7</v>
      </c>
      <c r="G552" s="3">
        <v>22.48</v>
      </c>
      <c r="H552" s="2">
        <v>46760</v>
      </c>
      <c r="I552" s="4">
        <v>2</v>
      </c>
      <c r="J552" s="3">
        <v>21.25</v>
      </c>
      <c r="K552" s="2">
        <v>44210</v>
      </c>
    </row>
    <row r="553" spans="1:11" x14ac:dyDescent="0.3">
      <c r="A553" s="1" t="s">
        <v>767</v>
      </c>
      <c r="B553" s="1" t="s">
        <v>576</v>
      </c>
      <c r="C553" s="2">
        <v>14260</v>
      </c>
      <c r="D553" s="4">
        <v>5</v>
      </c>
      <c r="E553" s="5">
        <v>1.5329999999999999</v>
      </c>
      <c r="F553" s="6">
        <v>0.84</v>
      </c>
      <c r="G553" s="3">
        <v>28.11</v>
      </c>
      <c r="H553" s="2">
        <v>58470</v>
      </c>
      <c r="I553" s="4">
        <v>2.2000000000000002</v>
      </c>
      <c r="J553" s="3">
        <v>28.31</v>
      </c>
      <c r="K553" s="2">
        <v>58880</v>
      </c>
    </row>
    <row r="554" spans="1:11" x14ac:dyDescent="0.3">
      <c r="A554" s="1" t="s">
        <v>767</v>
      </c>
      <c r="B554" s="1" t="s">
        <v>577</v>
      </c>
      <c r="C554" s="2">
        <v>50</v>
      </c>
      <c r="D554" s="4">
        <v>29.9</v>
      </c>
      <c r="E554" s="5">
        <v>5.0000000000000001E-3</v>
      </c>
      <c r="F554" s="6">
        <v>0.02</v>
      </c>
      <c r="G554" s="3">
        <v>25</v>
      </c>
      <c r="H554" s="2">
        <v>51990</v>
      </c>
      <c r="I554" s="4">
        <v>7.1</v>
      </c>
      <c r="J554" s="3">
        <v>23.83</v>
      </c>
      <c r="K554" s="2">
        <v>49560</v>
      </c>
    </row>
    <row r="555" spans="1:11" x14ac:dyDescent="0.3">
      <c r="A555" s="1" t="s">
        <v>767</v>
      </c>
      <c r="B555" s="1" t="s">
        <v>578</v>
      </c>
      <c r="C555" s="2">
        <v>2720</v>
      </c>
      <c r="D555" s="4">
        <v>10.5</v>
      </c>
      <c r="E555" s="5">
        <v>0.29299999999999998</v>
      </c>
      <c r="F555" s="6">
        <v>0.32</v>
      </c>
      <c r="G555" s="3">
        <v>30.03</v>
      </c>
      <c r="H555" s="2">
        <v>62460</v>
      </c>
      <c r="I555" s="4">
        <v>2.6</v>
      </c>
      <c r="J555" s="3">
        <v>29.33</v>
      </c>
      <c r="K555" s="2">
        <v>61010</v>
      </c>
    </row>
    <row r="556" spans="1:11" x14ac:dyDescent="0.3">
      <c r="A556" s="1" t="s">
        <v>767</v>
      </c>
      <c r="B556" s="1" t="s">
        <v>579</v>
      </c>
      <c r="C556" s="2">
        <v>750</v>
      </c>
      <c r="D556" s="4">
        <v>27.4</v>
      </c>
      <c r="E556" s="5">
        <v>8.1000000000000003E-2</v>
      </c>
      <c r="F556" s="6">
        <v>0.55000000000000004</v>
      </c>
      <c r="G556" s="3">
        <v>21.91</v>
      </c>
      <c r="H556" s="2">
        <v>45570</v>
      </c>
      <c r="I556" s="4">
        <v>6.5</v>
      </c>
      <c r="J556" s="3">
        <v>21.77</v>
      </c>
      <c r="K556" s="2">
        <v>45290</v>
      </c>
    </row>
    <row r="557" spans="1:11" x14ac:dyDescent="0.3">
      <c r="A557" s="1" t="s">
        <v>767</v>
      </c>
      <c r="B557" s="1" t="s">
        <v>580</v>
      </c>
      <c r="C557" s="2">
        <v>490</v>
      </c>
      <c r="D557" s="4">
        <v>19.2</v>
      </c>
      <c r="E557" s="5">
        <v>5.2999999999999999E-2</v>
      </c>
      <c r="F557" s="6">
        <v>0.48</v>
      </c>
      <c r="G557" s="3">
        <v>19.899999999999999</v>
      </c>
      <c r="H557" s="2">
        <v>41390</v>
      </c>
      <c r="I557" s="4">
        <v>2.7</v>
      </c>
      <c r="J557" s="3">
        <v>18.72</v>
      </c>
      <c r="K557" s="2">
        <v>38940</v>
      </c>
    </row>
    <row r="558" spans="1:11" x14ac:dyDescent="0.3">
      <c r="A558" s="1" t="s">
        <v>767</v>
      </c>
      <c r="B558" s="1" t="s">
        <v>581</v>
      </c>
      <c r="C558" s="2">
        <v>980</v>
      </c>
      <c r="D558" s="4">
        <v>13</v>
      </c>
      <c r="E558" s="5">
        <v>0.105</v>
      </c>
      <c r="F558" s="6">
        <v>0.48</v>
      </c>
      <c r="G558" s="3">
        <v>20.79</v>
      </c>
      <c r="H558" s="2">
        <v>43240</v>
      </c>
      <c r="I558" s="4">
        <v>3.1</v>
      </c>
      <c r="J558" s="3">
        <v>20.5</v>
      </c>
      <c r="K558" s="2">
        <v>42650</v>
      </c>
    </row>
    <row r="559" spans="1:11" x14ac:dyDescent="0.3">
      <c r="A559" s="1" t="s">
        <v>767</v>
      </c>
      <c r="B559" s="1" t="s">
        <v>582</v>
      </c>
      <c r="C559" s="2">
        <v>200</v>
      </c>
      <c r="D559" s="4">
        <v>38.5</v>
      </c>
      <c r="E559" s="5">
        <v>2.1000000000000001E-2</v>
      </c>
      <c r="F559" s="6">
        <v>0.24</v>
      </c>
      <c r="G559" s="3">
        <v>16.79</v>
      </c>
      <c r="H559" s="2">
        <v>34920</v>
      </c>
      <c r="I559" s="4">
        <v>9.1999999999999993</v>
      </c>
      <c r="J559" s="3">
        <v>15.07</v>
      </c>
      <c r="K559" s="2">
        <v>31350</v>
      </c>
    </row>
    <row r="560" spans="1:11" x14ac:dyDescent="0.3">
      <c r="A560" s="1" t="s">
        <v>767</v>
      </c>
      <c r="B560" s="1" t="s">
        <v>584</v>
      </c>
      <c r="C560" s="2">
        <v>4760</v>
      </c>
      <c r="D560" s="4">
        <v>16.2</v>
      </c>
      <c r="E560" s="5">
        <v>0.51200000000000001</v>
      </c>
      <c r="F560" s="6">
        <v>0.64</v>
      </c>
      <c r="G560" s="3">
        <v>13.44</v>
      </c>
      <c r="H560" s="2">
        <v>27950</v>
      </c>
      <c r="I560" s="4">
        <v>2.9</v>
      </c>
      <c r="J560" s="3">
        <v>12.68</v>
      </c>
      <c r="K560" s="2">
        <v>26380</v>
      </c>
    </row>
    <row r="561" spans="1:11" x14ac:dyDescent="0.3">
      <c r="A561" s="1" t="s">
        <v>767</v>
      </c>
      <c r="B561" s="1" t="s">
        <v>585</v>
      </c>
      <c r="C561" s="2">
        <v>1060</v>
      </c>
      <c r="D561" s="4">
        <v>34.9</v>
      </c>
      <c r="E561" s="5">
        <v>0.114</v>
      </c>
      <c r="F561" s="6">
        <v>0.77</v>
      </c>
      <c r="G561" s="3">
        <v>22.49</v>
      </c>
      <c r="H561" s="2">
        <v>46770</v>
      </c>
      <c r="I561" s="4">
        <v>3.4</v>
      </c>
      <c r="J561" s="3">
        <v>22.2</v>
      </c>
      <c r="K561" s="2">
        <v>46170</v>
      </c>
    </row>
    <row r="562" spans="1:11" x14ac:dyDescent="0.3">
      <c r="A562" s="1" t="s">
        <v>767</v>
      </c>
      <c r="B562" s="1" t="s">
        <v>586</v>
      </c>
      <c r="C562" s="2">
        <v>2790</v>
      </c>
      <c r="D562" s="4">
        <v>6</v>
      </c>
      <c r="E562" s="5">
        <v>0.3</v>
      </c>
      <c r="F562" s="6">
        <v>0.9</v>
      </c>
      <c r="G562" s="3">
        <v>35.86</v>
      </c>
      <c r="H562" s="2">
        <v>74580</v>
      </c>
      <c r="I562" s="4">
        <v>2.9</v>
      </c>
      <c r="J562" s="3">
        <v>38.03</v>
      </c>
      <c r="K562" s="2">
        <v>79110</v>
      </c>
    </row>
    <row r="563" spans="1:11" x14ac:dyDescent="0.3">
      <c r="A563" s="1" t="s">
        <v>767</v>
      </c>
      <c r="B563" s="1" t="s">
        <v>587</v>
      </c>
      <c r="C563" s="2">
        <v>20050</v>
      </c>
      <c r="D563" s="4">
        <v>6</v>
      </c>
      <c r="E563" s="5">
        <v>2.1549999999999998</v>
      </c>
      <c r="F563" s="6">
        <v>1</v>
      </c>
      <c r="G563" s="3">
        <v>29.41</v>
      </c>
      <c r="H563" s="2">
        <v>61160</v>
      </c>
      <c r="I563" s="4">
        <v>1.9</v>
      </c>
      <c r="J563" s="3">
        <v>28.37</v>
      </c>
      <c r="K563" s="2">
        <v>59010</v>
      </c>
    </row>
    <row r="564" spans="1:11" x14ac:dyDescent="0.3">
      <c r="A564" s="1" t="s">
        <v>767</v>
      </c>
      <c r="B564" s="1" t="s">
        <v>588</v>
      </c>
      <c r="C564" s="2">
        <v>2240</v>
      </c>
      <c r="D564" s="4">
        <v>22.5</v>
      </c>
      <c r="E564" s="5">
        <v>0.24099999999999999</v>
      </c>
      <c r="F564" s="6">
        <v>1.06</v>
      </c>
      <c r="G564" s="3">
        <v>20.93</v>
      </c>
      <c r="H564" s="2">
        <v>43530</v>
      </c>
      <c r="I564" s="4">
        <v>6</v>
      </c>
      <c r="J564" s="3">
        <v>19.079999999999998</v>
      </c>
      <c r="K564" s="2">
        <v>39690</v>
      </c>
    </row>
    <row r="565" spans="1:11" x14ac:dyDescent="0.3">
      <c r="A565" s="1" t="s">
        <v>767</v>
      </c>
      <c r="B565" s="1" t="s">
        <v>589</v>
      </c>
      <c r="C565" s="2">
        <v>9320</v>
      </c>
      <c r="D565" s="4">
        <v>4.3</v>
      </c>
      <c r="E565" s="5">
        <v>1.002</v>
      </c>
      <c r="F565" s="6">
        <v>0.42</v>
      </c>
      <c r="G565" s="3">
        <v>28.84</v>
      </c>
      <c r="H565" s="2">
        <v>60000</v>
      </c>
      <c r="I565" s="4">
        <v>1.3</v>
      </c>
      <c r="J565" s="3">
        <v>27.65</v>
      </c>
      <c r="K565" s="2">
        <v>57510</v>
      </c>
    </row>
    <row r="566" spans="1:11" x14ac:dyDescent="0.3">
      <c r="A566" s="1" t="s">
        <v>767</v>
      </c>
      <c r="B566" s="1" t="s">
        <v>590</v>
      </c>
      <c r="C566" s="2">
        <v>2290</v>
      </c>
      <c r="D566" s="4">
        <v>6.9</v>
      </c>
      <c r="E566" s="5">
        <v>0.247</v>
      </c>
      <c r="F566" s="6">
        <v>0.42</v>
      </c>
      <c r="G566" s="3">
        <v>25.53</v>
      </c>
      <c r="H566" s="2">
        <v>53090</v>
      </c>
      <c r="I566" s="4">
        <v>3.6</v>
      </c>
      <c r="J566" s="3">
        <v>23.95</v>
      </c>
      <c r="K566" s="2">
        <v>49810</v>
      </c>
    </row>
    <row r="567" spans="1:11" x14ac:dyDescent="0.3">
      <c r="A567" s="1" t="s">
        <v>767</v>
      </c>
      <c r="B567" s="1" t="s">
        <v>591</v>
      </c>
      <c r="C567" s="2">
        <v>1220</v>
      </c>
      <c r="D567" s="4">
        <v>20</v>
      </c>
      <c r="E567" s="5">
        <v>0.13100000000000001</v>
      </c>
      <c r="F567" s="6">
        <v>0.45</v>
      </c>
      <c r="G567" s="3">
        <v>34.81</v>
      </c>
      <c r="H567" s="2">
        <v>72400</v>
      </c>
      <c r="I567" s="4">
        <v>4.7</v>
      </c>
      <c r="J567" s="3">
        <v>35.700000000000003</v>
      </c>
      <c r="K567" s="2">
        <v>74250</v>
      </c>
    </row>
    <row r="568" spans="1:11" x14ac:dyDescent="0.3">
      <c r="A568" s="1" t="s">
        <v>767</v>
      </c>
      <c r="B568" s="1" t="s">
        <v>592</v>
      </c>
      <c r="C568" s="2">
        <v>3400</v>
      </c>
      <c r="D568" s="4">
        <v>5.6</v>
      </c>
      <c r="E568" s="5">
        <v>0.36599999999999999</v>
      </c>
      <c r="F568" s="6">
        <v>0.45</v>
      </c>
      <c r="G568" s="3">
        <v>39.18</v>
      </c>
      <c r="H568" s="2">
        <v>81490</v>
      </c>
      <c r="I568" s="4">
        <v>2</v>
      </c>
      <c r="J568" s="3">
        <v>40.590000000000003</v>
      </c>
      <c r="K568" s="2">
        <v>84440</v>
      </c>
    </row>
    <row r="569" spans="1:11" x14ac:dyDescent="0.3">
      <c r="A569" s="1" t="s">
        <v>767</v>
      </c>
      <c r="B569" s="1" t="s">
        <v>593</v>
      </c>
      <c r="C569" s="2">
        <v>8920</v>
      </c>
      <c r="D569" s="4">
        <v>8.8000000000000007</v>
      </c>
      <c r="E569" s="5">
        <v>0.95799999999999996</v>
      </c>
      <c r="F569" s="6">
        <v>1.28</v>
      </c>
      <c r="G569" s="3">
        <v>37.520000000000003</v>
      </c>
      <c r="H569" s="2">
        <v>78040</v>
      </c>
      <c r="I569" s="4">
        <v>2.5</v>
      </c>
      <c r="J569" s="3">
        <v>41.4</v>
      </c>
      <c r="K569" s="2">
        <v>86120</v>
      </c>
    </row>
    <row r="570" spans="1:11" x14ac:dyDescent="0.3">
      <c r="A570" s="1" t="s">
        <v>767</v>
      </c>
      <c r="B570" s="1" t="s">
        <v>594</v>
      </c>
      <c r="C570" s="2">
        <v>250</v>
      </c>
      <c r="D570" s="4">
        <v>20.9</v>
      </c>
      <c r="E570" s="5">
        <v>2.7E-2</v>
      </c>
      <c r="F570" s="6">
        <v>1.06</v>
      </c>
      <c r="G570" s="3">
        <v>22.46</v>
      </c>
      <c r="H570" s="2">
        <v>46710</v>
      </c>
      <c r="I570" s="4">
        <v>6.4</v>
      </c>
      <c r="J570" s="3">
        <v>21.89</v>
      </c>
      <c r="K570" s="2">
        <v>45540</v>
      </c>
    </row>
    <row r="571" spans="1:11" x14ac:dyDescent="0.3">
      <c r="A571" s="1" t="s">
        <v>767</v>
      </c>
      <c r="B571" s="1" t="s">
        <v>595</v>
      </c>
      <c r="C571" s="2">
        <v>2010</v>
      </c>
      <c r="D571" s="4">
        <v>12.4</v>
      </c>
      <c r="E571" s="5">
        <v>0.216</v>
      </c>
      <c r="F571" s="6">
        <v>0.71</v>
      </c>
      <c r="G571" s="3">
        <v>30</v>
      </c>
      <c r="H571" s="2">
        <v>62390</v>
      </c>
      <c r="I571" s="4">
        <v>4.5</v>
      </c>
      <c r="J571" s="3">
        <v>27.94</v>
      </c>
      <c r="K571" s="2">
        <v>58120</v>
      </c>
    </row>
    <row r="572" spans="1:11" x14ac:dyDescent="0.3">
      <c r="A572" s="1" t="s">
        <v>767</v>
      </c>
      <c r="B572" s="1" t="s">
        <v>596</v>
      </c>
      <c r="C572" s="2">
        <v>410</v>
      </c>
      <c r="D572" s="4">
        <v>28.7</v>
      </c>
      <c r="E572" s="5">
        <v>4.3999999999999997E-2</v>
      </c>
      <c r="F572" s="6">
        <v>0.76</v>
      </c>
      <c r="G572" s="3">
        <v>21.07</v>
      </c>
      <c r="H572" s="2">
        <v>43830</v>
      </c>
      <c r="I572" s="4">
        <v>5.9</v>
      </c>
      <c r="J572" s="3">
        <v>20.88</v>
      </c>
      <c r="K572" s="2">
        <v>43430</v>
      </c>
    </row>
    <row r="573" spans="1:11" x14ac:dyDescent="0.3">
      <c r="A573" s="1" t="s">
        <v>767</v>
      </c>
      <c r="B573" s="1" t="s">
        <v>597</v>
      </c>
      <c r="C573" s="2">
        <v>360</v>
      </c>
      <c r="D573" s="4">
        <v>27.2</v>
      </c>
      <c r="E573" s="5">
        <v>3.7999999999999999E-2</v>
      </c>
      <c r="F573" s="6">
        <v>2.5499999999999998</v>
      </c>
      <c r="G573" s="3">
        <v>21.3</v>
      </c>
      <c r="H573" s="2">
        <v>44300</v>
      </c>
      <c r="I573" s="4">
        <v>5.7</v>
      </c>
      <c r="J573" s="3">
        <v>20.66</v>
      </c>
      <c r="K573" s="2">
        <v>42970</v>
      </c>
    </row>
    <row r="574" spans="1:11" x14ac:dyDescent="0.3">
      <c r="A574" s="1" t="s">
        <v>767</v>
      </c>
      <c r="B574" s="1" t="s">
        <v>598</v>
      </c>
      <c r="C574" s="2">
        <v>730</v>
      </c>
      <c r="D574" s="4">
        <v>13.2</v>
      </c>
      <c r="E574" s="5">
        <v>7.9000000000000001E-2</v>
      </c>
      <c r="F574" s="6">
        <v>0.93</v>
      </c>
      <c r="G574" s="3">
        <v>26.13</v>
      </c>
      <c r="H574" s="2">
        <v>54340</v>
      </c>
      <c r="I574" s="4">
        <v>5.6</v>
      </c>
      <c r="J574" s="3">
        <v>25.32</v>
      </c>
      <c r="K574" s="2">
        <v>52670</v>
      </c>
    </row>
    <row r="575" spans="1:11" x14ac:dyDescent="0.3">
      <c r="A575" s="1" t="s">
        <v>767</v>
      </c>
      <c r="B575" s="1" t="s">
        <v>599</v>
      </c>
      <c r="C575" s="2">
        <v>95880</v>
      </c>
      <c r="D575" s="4">
        <v>2</v>
      </c>
      <c r="E575" s="5">
        <v>10.307</v>
      </c>
      <c r="F575" s="6">
        <v>1.0900000000000001</v>
      </c>
      <c r="G575" s="3">
        <v>22.52</v>
      </c>
      <c r="H575" s="2">
        <v>46840</v>
      </c>
      <c r="I575" s="4">
        <v>1.1000000000000001</v>
      </c>
      <c r="J575" s="3">
        <v>21.21</v>
      </c>
      <c r="K575" s="2">
        <v>44120</v>
      </c>
    </row>
    <row r="576" spans="1:11" x14ac:dyDescent="0.3">
      <c r="A576" s="1" t="s">
        <v>767</v>
      </c>
      <c r="B576" s="1" t="s">
        <v>600</v>
      </c>
      <c r="C576" s="2">
        <v>1960</v>
      </c>
      <c r="D576" s="4">
        <v>15.5</v>
      </c>
      <c r="E576" s="5">
        <v>0.21099999999999999</v>
      </c>
      <c r="F576" s="6">
        <v>0.89</v>
      </c>
      <c r="G576" s="3">
        <v>21.6</v>
      </c>
      <c r="H576" s="2">
        <v>44930</v>
      </c>
      <c r="I576" s="4">
        <v>4.0999999999999996</v>
      </c>
      <c r="J576" s="3">
        <v>18.760000000000002</v>
      </c>
      <c r="K576" s="2">
        <v>39010</v>
      </c>
    </row>
    <row r="577" spans="1:11" x14ac:dyDescent="0.3">
      <c r="A577" s="1" t="s">
        <v>767</v>
      </c>
      <c r="B577" s="1" t="s">
        <v>601</v>
      </c>
      <c r="C577" s="2">
        <v>1680</v>
      </c>
      <c r="D577" s="4">
        <v>19.100000000000001</v>
      </c>
      <c r="E577" s="5">
        <v>0.18099999999999999</v>
      </c>
      <c r="F577" s="6">
        <v>1.47</v>
      </c>
      <c r="G577" s="3">
        <v>23.1</v>
      </c>
      <c r="H577" s="2">
        <v>48060</v>
      </c>
      <c r="I577" s="4">
        <v>4.8</v>
      </c>
      <c r="J577" s="3">
        <v>21.54</v>
      </c>
      <c r="K577" s="2">
        <v>44810</v>
      </c>
    </row>
    <row r="578" spans="1:11" x14ac:dyDescent="0.3">
      <c r="A578" s="1" t="s">
        <v>767</v>
      </c>
      <c r="B578" s="1" t="s">
        <v>747</v>
      </c>
      <c r="C578" s="2">
        <v>260</v>
      </c>
      <c r="D578" s="4">
        <v>24.1</v>
      </c>
      <c r="E578" s="5">
        <v>2.7E-2</v>
      </c>
      <c r="F578" s="6">
        <v>0.19</v>
      </c>
      <c r="G578" s="3">
        <v>33.74</v>
      </c>
      <c r="H578" s="2">
        <v>70180</v>
      </c>
      <c r="I578" s="4">
        <v>6.1</v>
      </c>
      <c r="J578" s="3">
        <v>30.58</v>
      </c>
      <c r="K578" s="2">
        <v>63600</v>
      </c>
    </row>
    <row r="579" spans="1:11" x14ac:dyDescent="0.3">
      <c r="A579" s="1" t="s">
        <v>767</v>
      </c>
      <c r="B579" s="1" t="s">
        <v>748</v>
      </c>
      <c r="C579" s="2">
        <v>940</v>
      </c>
      <c r="D579" s="4">
        <v>0</v>
      </c>
      <c r="E579" s="5">
        <v>0.10100000000000001</v>
      </c>
      <c r="F579" s="6">
        <v>1.74</v>
      </c>
      <c r="G579" s="3">
        <v>34.229999999999997</v>
      </c>
      <c r="H579" s="2">
        <v>71210</v>
      </c>
      <c r="I579" s="4">
        <v>6.1</v>
      </c>
      <c r="J579" s="3">
        <v>34.76</v>
      </c>
      <c r="K579" s="2">
        <v>72290</v>
      </c>
    </row>
    <row r="580" spans="1:11" x14ac:dyDescent="0.3">
      <c r="A580" s="1" t="s">
        <v>767</v>
      </c>
      <c r="B580" s="1" t="s">
        <v>602</v>
      </c>
      <c r="C580" s="2">
        <v>6080</v>
      </c>
      <c r="D580" s="4">
        <v>6.7</v>
      </c>
      <c r="E580" s="5">
        <v>0.65300000000000002</v>
      </c>
      <c r="F580" s="6">
        <v>0.83</v>
      </c>
      <c r="G580" s="3">
        <v>16.82</v>
      </c>
      <c r="H580" s="2">
        <v>34990</v>
      </c>
      <c r="I580" s="4">
        <v>3.6</v>
      </c>
      <c r="J580" s="3">
        <v>15.28</v>
      </c>
      <c r="K580" s="2">
        <v>31790</v>
      </c>
    </row>
    <row r="581" spans="1:11" x14ac:dyDescent="0.3">
      <c r="A581" s="1" t="s">
        <v>767</v>
      </c>
      <c r="B581" s="1" t="s">
        <v>603</v>
      </c>
      <c r="C581" s="2">
        <v>8660</v>
      </c>
      <c r="D581" s="4">
        <v>27.9</v>
      </c>
      <c r="E581" s="5">
        <v>0.93100000000000005</v>
      </c>
      <c r="F581" s="6">
        <v>0.86</v>
      </c>
      <c r="G581" s="3">
        <v>18.73</v>
      </c>
      <c r="H581" s="2">
        <v>38960</v>
      </c>
      <c r="I581" s="4">
        <v>2.9</v>
      </c>
      <c r="J581" s="3">
        <v>17</v>
      </c>
      <c r="K581" s="2">
        <v>35360</v>
      </c>
    </row>
    <row r="582" spans="1:11" x14ac:dyDescent="0.3">
      <c r="A582" s="1" t="s">
        <v>767</v>
      </c>
      <c r="B582" s="1" t="s">
        <v>604</v>
      </c>
      <c r="C582" s="2">
        <v>21270</v>
      </c>
      <c r="D582" s="4">
        <v>2</v>
      </c>
      <c r="E582" s="5">
        <v>2.2869999999999999</v>
      </c>
      <c r="F582" s="6">
        <v>0.53</v>
      </c>
      <c r="G582" s="3">
        <v>34.39</v>
      </c>
      <c r="H582" s="2">
        <v>71530</v>
      </c>
      <c r="I582" s="4">
        <v>0.9</v>
      </c>
      <c r="J582" s="3">
        <v>33.28</v>
      </c>
      <c r="K582" s="2">
        <v>69220</v>
      </c>
    </row>
    <row r="583" spans="1:11" x14ac:dyDescent="0.3">
      <c r="A583" s="1" t="s">
        <v>767</v>
      </c>
      <c r="B583" s="1" t="s">
        <v>605</v>
      </c>
      <c r="C583" s="2">
        <v>140</v>
      </c>
      <c r="D583" s="4">
        <v>23.8</v>
      </c>
      <c r="E583" s="5">
        <v>1.4999999999999999E-2</v>
      </c>
      <c r="F583" s="6">
        <v>0.05</v>
      </c>
      <c r="G583" s="3">
        <v>20.83</v>
      </c>
      <c r="H583" s="2">
        <v>43320</v>
      </c>
      <c r="I583" s="4">
        <v>6.6</v>
      </c>
      <c r="J583" s="3">
        <v>18.8</v>
      </c>
      <c r="K583" s="2">
        <v>39100</v>
      </c>
    </row>
    <row r="584" spans="1:11" x14ac:dyDescent="0.3">
      <c r="A584" s="1" t="s">
        <v>767</v>
      </c>
      <c r="B584" s="1" t="s">
        <v>606</v>
      </c>
      <c r="C584" s="2">
        <v>370</v>
      </c>
      <c r="D584" s="4">
        <v>20.399999999999999</v>
      </c>
      <c r="E584" s="5">
        <v>3.9E-2</v>
      </c>
      <c r="F584" s="6">
        <v>0.42</v>
      </c>
      <c r="G584" s="3">
        <v>17.63</v>
      </c>
      <c r="H584" s="2">
        <v>36680</v>
      </c>
      <c r="I584" s="4">
        <v>3.5</v>
      </c>
      <c r="J584" s="3">
        <v>16.02</v>
      </c>
      <c r="K584" s="2">
        <v>33310</v>
      </c>
    </row>
    <row r="585" spans="1:11" x14ac:dyDescent="0.3">
      <c r="A585" s="1" t="s">
        <v>767</v>
      </c>
      <c r="B585" s="1" t="s">
        <v>607</v>
      </c>
      <c r="C585" s="2">
        <v>9050</v>
      </c>
      <c r="D585" s="4">
        <v>7.1</v>
      </c>
      <c r="E585" s="5">
        <v>0.97199999999999998</v>
      </c>
      <c r="F585" s="6">
        <v>0.53</v>
      </c>
      <c r="G585" s="3">
        <v>17.260000000000002</v>
      </c>
      <c r="H585" s="2">
        <v>35890</v>
      </c>
      <c r="I585" s="4">
        <v>1.5</v>
      </c>
      <c r="J585" s="3">
        <v>16.11</v>
      </c>
      <c r="K585" s="2">
        <v>33510</v>
      </c>
    </row>
    <row r="586" spans="1:11" x14ac:dyDescent="0.3">
      <c r="A586" s="1" t="s">
        <v>767</v>
      </c>
      <c r="B586" s="1" t="s">
        <v>608</v>
      </c>
      <c r="C586" s="2">
        <v>330</v>
      </c>
      <c r="D586" s="4">
        <v>24.8</v>
      </c>
      <c r="E586" s="5">
        <v>3.5999999999999997E-2</v>
      </c>
      <c r="F586" s="6">
        <v>0.13</v>
      </c>
      <c r="G586" s="3">
        <v>20.239999999999998</v>
      </c>
      <c r="H586" s="2">
        <v>42100</v>
      </c>
      <c r="I586" s="4">
        <v>5.4</v>
      </c>
      <c r="J586" s="3">
        <v>18.66</v>
      </c>
      <c r="K586" s="2">
        <v>38820</v>
      </c>
    </row>
    <row r="587" spans="1:11" x14ac:dyDescent="0.3">
      <c r="A587" s="1" t="s">
        <v>767</v>
      </c>
      <c r="B587" s="1" t="s">
        <v>609</v>
      </c>
      <c r="C587" s="2">
        <v>1810</v>
      </c>
      <c r="D587" s="4">
        <v>12.3</v>
      </c>
      <c r="E587" s="5">
        <v>0.19400000000000001</v>
      </c>
      <c r="F587" s="6">
        <v>0.36</v>
      </c>
      <c r="G587" s="3">
        <v>23.86</v>
      </c>
      <c r="H587" s="2">
        <v>49630</v>
      </c>
      <c r="I587" s="4">
        <v>6.5</v>
      </c>
      <c r="J587" s="3">
        <v>22.42</v>
      </c>
      <c r="K587" s="2">
        <v>46620</v>
      </c>
    </row>
    <row r="588" spans="1:11" x14ac:dyDescent="0.3">
      <c r="A588" s="1" t="s">
        <v>767</v>
      </c>
      <c r="B588" s="1" t="s">
        <v>610</v>
      </c>
      <c r="C588" s="2">
        <v>250</v>
      </c>
      <c r="D588" s="4">
        <v>35.9</v>
      </c>
      <c r="E588" s="5">
        <v>2.7E-2</v>
      </c>
      <c r="F588" s="6">
        <v>0.19</v>
      </c>
      <c r="G588" s="3">
        <v>22.64</v>
      </c>
      <c r="H588" s="2">
        <v>47090</v>
      </c>
      <c r="I588" s="4">
        <v>8.9</v>
      </c>
      <c r="J588" s="3">
        <v>22.76</v>
      </c>
      <c r="K588" s="2">
        <v>47330</v>
      </c>
    </row>
    <row r="589" spans="1:11" x14ac:dyDescent="0.3">
      <c r="A589" s="1" t="s">
        <v>767</v>
      </c>
      <c r="B589" s="1" t="s">
        <v>611</v>
      </c>
      <c r="C589" s="2">
        <v>24530</v>
      </c>
      <c r="D589" s="4">
        <v>4.5999999999999996</v>
      </c>
      <c r="E589" s="5">
        <v>2.6360000000000001</v>
      </c>
      <c r="F589" s="6">
        <v>0.28999999999999998</v>
      </c>
      <c r="G589" s="3">
        <v>14.99</v>
      </c>
      <c r="H589" s="2">
        <v>31180</v>
      </c>
      <c r="I589" s="4">
        <v>1.6</v>
      </c>
      <c r="J589" s="3">
        <v>13.27</v>
      </c>
      <c r="K589" s="2">
        <v>27590</v>
      </c>
    </row>
    <row r="590" spans="1:11" x14ac:dyDescent="0.3">
      <c r="A590" s="1" t="s">
        <v>767</v>
      </c>
      <c r="B590" s="1" t="s">
        <v>612</v>
      </c>
      <c r="C590" s="2">
        <v>11650</v>
      </c>
      <c r="D590" s="4">
        <v>6.6</v>
      </c>
      <c r="E590" s="5">
        <v>1.2529999999999999</v>
      </c>
      <c r="F590" s="6">
        <v>0.98</v>
      </c>
      <c r="G590" s="3">
        <v>14.94</v>
      </c>
      <c r="H590" s="2">
        <v>31070</v>
      </c>
      <c r="I590" s="4">
        <v>2.2000000000000002</v>
      </c>
      <c r="J590" s="3">
        <v>13.37</v>
      </c>
      <c r="K590" s="2">
        <v>27820</v>
      </c>
    </row>
    <row r="591" spans="1:11" x14ac:dyDescent="0.3">
      <c r="A591" s="1" t="s">
        <v>767</v>
      </c>
      <c r="B591" s="1" t="s">
        <v>613</v>
      </c>
      <c r="C591" s="2">
        <v>6930</v>
      </c>
      <c r="D591" s="4">
        <v>11.4</v>
      </c>
      <c r="E591" s="5">
        <v>0.745</v>
      </c>
      <c r="F591" s="6">
        <v>0.81</v>
      </c>
      <c r="G591" s="3">
        <v>18.63</v>
      </c>
      <c r="H591" s="2">
        <v>38760</v>
      </c>
      <c r="I591" s="4">
        <v>3.1</v>
      </c>
      <c r="J591" s="3">
        <v>16.86</v>
      </c>
      <c r="K591" s="2">
        <v>35060</v>
      </c>
    </row>
    <row r="592" spans="1:11" x14ac:dyDescent="0.3">
      <c r="A592" s="1" t="s">
        <v>767</v>
      </c>
      <c r="B592" s="1" t="s">
        <v>614</v>
      </c>
      <c r="C592" s="2">
        <v>3410</v>
      </c>
      <c r="D592" s="4">
        <v>15.8</v>
      </c>
      <c r="E592" s="5">
        <v>0.36599999999999999</v>
      </c>
      <c r="F592" s="6">
        <v>0.34</v>
      </c>
      <c r="G592" s="3">
        <v>14.72</v>
      </c>
      <c r="H592" s="2">
        <v>30610</v>
      </c>
      <c r="I592" s="4">
        <v>8.4</v>
      </c>
      <c r="J592" s="3">
        <v>11.33</v>
      </c>
      <c r="K592" s="2">
        <v>23560</v>
      </c>
    </row>
    <row r="593" spans="1:11" x14ac:dyDescent="0.3">
      <c r="A593" s="1" t="s">
        <v>767</v>
      </c>
      <c r="B593" s="1" t="s">
        <v>615</v>
      </c>
      <c r="C593" s="2">
        <v>860</v>
      </c>
      <c r="D593" s="4">
        <v>32.4</v>
      </c>
      <c r="E593" s="5">
        <v>9.2999999999999999E-2</v>
      </c>
      <c r="F593" s="6">
        <v>0.17</v>
      </c>
      <c r="G593" s="3">
        <v>13.14</v>
      </c>
      <c r="H593" s="2">
        <v>27320</v>
      </c>
      <c r="I593" s="4">
        <v>7.1</v>
      </c>
      <c r="J593" s="3">
        <v>11.38</v>
      </c>
      <c r="K593" s="2">
        <v>23670</v>
      </c>
    </row>
    <row r="594" spans="1:11" x14ac:dyDescent="0.3">
      <c r="A594" s="1" t="s">
        <v>767</v>
      </c>
      <c r="B594" s="1" t="s">
        <v>616</v>
      </c>
      <c r="C594" s="2">
        <v>580</v>
      </c>
      <c r="D594" s="4">
        <v>16.600000000000001</v>
      </c>
      <c r="E594" s="5">
        <v>6.3E-2</v>
      </c>
      <c r="F594" s="6">
        <v>0.42</v>
      </c>
      <c r="G594" s="3">
        <v>15.97</v>
      </c>
      <c r="H594" s="2">
        <v>33210</v>
      </c>
      <c r="I594" s="4">
        <v>5.0999999999999996</v>
      </c>
      <c r="J594" s="3">
        <v>14.42</v>
      </c>
      <c r="K594" s="2">
        <v>29980</v>
      </c>
    </row>
    <row r="595" spans="1:11" x14ac:dyDescent="0.3">
      <c r="A595" s="1" t="s">
        <v>767</v>
      </c>
      <c r="B595" s="1" t="s">
        <v>617</v>
      </c>
      <c r="C595" s="2">
        <v>5870</v>
      </c>
      <c r="D595" s="4">
        <v>6.2</v>
      </c>
      <c r="E595" s="5">
        <v>0.63100000000000001</v>
      </c>
      <c r="F595" s="6">
        <v>0.59</v>
      </c>
      <c r="G595" s="3">
        <v>13.4</v>
      </c>
      <c r="H595" s="2">
        <v>27860</v>
      </c>
      <c r="I595" s="4">
        <v>2.2999999999999998</v>
      </c>
      <c r="J595" s="3">
        <v>11.6</v>
      </c>
      <c r="K595" s="2">
        <v>24120</v>
      </c>
    </row>
    <row r="596" spans="1:11" x14ac:dyDescent="0.3">
      <c r="A596" s="1" t="s">
        <v>767</v>
      </c>
      <c r="B596" s="1" t="s">
        <v>618</v>
      </c>
      <c r="C596" s="2">
        <v>1220</v>
      </c>
      <c r="D596" s="4">
        <v>26.7</v>
      </c>
      <c r="E596" s="5">
        <v>0.13200000000000001</v>
      </c>
      <c r="F596" s="6">
        <v>0.56000000000000005</v>
      </c>
      <c r="G596" s="3">
        <v>13.26</v>
      </c>
      <c r="H596" s="2">
        <v>27580</v>
      </c>
      <c r="I596" s="4">
        <v>2.9</v>
      </c>
      <c r="J596" s="3">
        <v>12.49</v>
      </c>
      <c r="K596" s="2">
        <v>25990</v>
      </c>
    </row>
    <row r="597" spans="1:11" x14ac:dyDescent="0.3">
      <c r="A597" s="1" t="s">
        <v>767</v>
      </c>
      <c r="B597" s="1" t="s">
        <v>619</v>
      </c>
      <c r="C597" s="2">
        <v>940</v>
      </c>
      <c r="D597" s="4">
        <v>27.6</v>
      </c>
      <c r="E597" s="5">
        <v>0.10100000000000001</v>
      </c>
      <c r="F597" s="6">
        <v>0.33</v>
      </c>
      <c r="G597" s="3">
        <v>13.26</v>
      </c>
      <c r="H597" s="2">
        <v>27570</v>
      </c>
      <c r="I597" s="4">
        <v>4.5</v>
      </c>
      <c r="J597" s="3">
        <v>11.56</v>
      </c>
      <c r="K597" s="2">
        <v>24050</v>
      </c>
    </row>
    <row r="598" spans="1:11" x14ac:dyDescent="0.3">
      <c r="A598" s="1" t="s">
        <v>767</v>
      </c>
      <c r="B598" s="1" t="s">
        <v>620</v>
      </c>
      <c r="C598" s="2">
        <v>4000</v>
      </c>
      <c r="D598" s="4">
        <v>10</v>
      </c>
      <c r="E598" s="5">
        <v>0.43</v>
      </c>
      <c r="F598" s="6">
        <v>0.42</v>
      </c>
      <c r="G598" s="3">
        <v>20.71</v>
      </c>
      <c r="H598" s="2">
        <v>43080</v>
      </c>
      <c r="I598" s="4">
        <v>1.6</v>
      </c>
      <c r="J598" s="3">
        <v>19.98</v>
      </c>
      <c r="K598" s="2">
        <v>41560</v>
      </c>
    </row>
    <row r="599" spans="1:11" x14ac:dyDescent="0.3">
      <c r="A599" s="1" t="s">
        <v>767</v>
      </c>
      <c r="B599" s="1" t="s">
        <v>621</v>
      </c>
      <c r="C599" s="2">
        <v>620</v>
      </c>
      <c r="D599" s="4">
        <v>10.3</v>
      </c>
      <c r="E599" s="5">
        <v>6.7000000000000004E-2</v>
      </c>
      <c r="F599" s="6">
        <v>0.4</v>
      </c>
      <c r="G599" s="3">
        <v>30.51</v>
      </c>
      <c r="H599" s="2">
        <v>63470</v>
      </c>
      <c r="I599" s="4">
        <v>2.5</v>
      </c>
      <c r="J599" s="3">
        <v>29.97</v>
      </c>
      <c r="K599" s="2">
        <v>62330</v>
      </c>
    </row>
    <row r="600" spans="1:11" x14ac:dyDescent="0.3">
      <c r="A600" s="1" t="s">
        <v>767</v>
      </c>
      <c r="B600" s="1" t="s">
        <v>622</v>
      </c>
      <c r="C600" s="2">
        <v>1630</v>
      </c>
      <c r="D600" s="4">
        <v>10.4</v>
      </c>
      <c r="E600" s="5">
        <v>0.17499999999999999</v>
      </c>
      <c r="F600" s="6">
        <v>0.34</v>
      </c>
      <c r="G600" s="3">
        <v>17.54</v>
      </c>
      <c r="H600" s="2">
        <v>36480</v>
      </c>
      <c r="I600" s="4">
        <v>2</v>
      </c>
      <c r="J600" s="3">
        <v>16.899999999999999</v>
      </c>
      <c r="K600" s="2">
        <v>35160</v>
      </c>
    </row>
    <row r="601" spans="1:11" x14ac:dyDescent="0.3">
      <c r="A601" s="1" t="s">
        <v>767</v>
      </c>
      <c r="B601" s="1" t="s">
        <v>623</v>
      </c>
      <c r="C601" s="2">
        <v>320</v>
      </c>
      <c r="D601" s="4">
        <v>9.9</v>
      </c>
      <c r="E601" s="5">
        <v>3.5000000000000003E-2</v>
      </c>
      <c r="F601" s="6">
        <v>0.27</v>
      </c>
      <c r="G601" s="3">
        <v>19.11</v>
      </c>
      <c r="H601" s="2">
        <v>39750</v>
      </c>
      <c r="I601" s="4">
        <v>4.5</v>
      </c>
      <c r="J601" s="3">
        <v>17.190000000000001</v>
      </c>
      <c r="K601" s="2">
        <v>35760</v>
      </c>
    </row>
    <row r="602" spans="1:11" x14ac:dyDescent="0.3">
      <c r="A602" s="1" t="s">
        <v>767</v>
      </c>
      <c r="B602" s="1" t="s">
        <v>624</v>
      </c>
      <c r="C602" s="2">
        <v>470</v>
      </c>
      <c r="D602" s="4">
        <v>15.1</v>
      </c>
      <c r="E602" s="5">
        <v>5.0999999999999997E-2</v>
      </c>
      <c r="F602" s="6">
        <v>0.28000000000000003</v>
      </c>
      <c r="G602" s="3">
        <v>18.82</v>
      </c>
      <c r="H602" s="2">
        <v>39150</v>
      </c>
      <c r="I602" s="4">
        <v>4.3</v>
      </c>
      <c r="J602" s="3">
        <v>18.91</v>
      </c>
      <c r="K602" s="2">
        <v>39320</v>
      </c>
    </row>
    <row r="603" spans="1:11" x14ac:dyDescent="0.3">
      <c r="A603" s="1" t="s">
        <v>767</v>
      </c>
      <c r="B603" s="1" t="s">
        <v>625</v>
      </c>
      <c r="C603" s="2">
        <v>4610</v>
      </c>
      <c r="D603" s="4">
        <v>8.6</v>
      </c>
      <c r="E603" s="5">
        <v>0.496</v>
      </c>
      <c r="F603" s="6">
        <v>0.38</v>
      </c>
      <c r="G603" s="3">
        <v>16.82</v>
      </c>
      <c r="H603" s="2">
        <v>34980</v>
      </c>
      <c r="I603" s="4">
        <v>2.1</v>
      </c>
      <c r="J603" s="3">
        <v>15.95</v>
      </c>
      <c r="K603" s="2">
        <v>33170</v>
      </c>
    </row>
    <row r="604" spans="1:11" x14ac:dyDescent="0.3">
      <c r="A604" s="1" t="s">
        <v>767</v>
      </c>
      <c r="B604" s="1" t="s">
        <v>626</v>
      </c>
      <c r="C604" s="2">
        <v>270</v>
      </c>
      <c r="D604" s="4">
        <v>27.2</v>
      </c>
      <c r="E604" s="5">
        <v>2.9000000000000001E-2</v>
      </c>
      <c r="F604" s="6">
        <v>0.38</v>
      </c>
      <c r="G604" s="3">
        <v>16.02</v>
      </c>
      <c r="H604" s="2">
        <v>33320</v>
      </c>
      <c r="I604" s="4">
        <v>5</v>
      </c>
      <c r="J604" s="3">
        <v>14.6</v>
      </c>
      <c r="K604" s="2">
        <v>30370</v>
      </c>
    </row>
    <row r="605" spans="1:11" x14ac:dyDescent="0.3">
      <c r="A605" s="1" t="s">
        <v>767</v>
      </c>
      <c r="B605" s="1" t="s">
        <v>627</v>
      </c>
      <c r="C605" s="2">
        <v>1640</v>
      </c>
      <c r="D605" s="4">
        <v>8.4</v>
      </c>
      <c r="E605" s="5">
        <v>0.17699999999999999</v>
      </c>
      <c r="F605" s="6">
        <v>0.34</v>
      </c>
      <c r="G605" s="3">
        <v>16.96</v>
      </c>
      <c r="H605" s="2">
        <v>35270</v>
      </c>
      <c r="I605" s="4">
        <v>2</v>
      </c>
      <c r="J605" s="3">
        <v>16.13</v>
      </c>
      <c r="K605" s="2">
        <v>33560</v>
      </c>
    </row>
    <row r="606" spans="1:11" x14ac:dyDescent="0.3">
      <c r="A606" s="1" t="s">
        <v>767</v>
      </c>
      <c r="B606" s="1" t="s">
        <v>628</v>
      </c>
      <c r="C606" s="2">
        <v>560</v>
      </c>
      <c r="D606" s="4">
        <v>13.3</v>
      </c>
      <c r="E606" s="5">
        <v>0.06</v>
      </c>
      <c r="F606" s="6">
        <v>0.28999999999999998</v>
      </c>
      <c r="G606" s="3">
        <v>19.84</v>
      </c>
      <c r="H606" s="2">
        <v>41270</v>
      </c>
      <c r="I606" s="4">
        <v>2.8</v>
      </c>
      <c r="J606" s="3">
        <v>18.600000000000001</v>
      </c>
      <c r="K606" s="2">
        <v>38690</v>
      </c>
    </row>
    <row r="607" spans="1:11" x14ac:dyDescent="0.3">
      <c r="A607" s="1" t="s">
        <v>767</v>
      </c>
      <c r="B607" s="1" t="s">
        <v>629</v>
      </c>
      <c r="C607" s="2">
        <v>560</v>
      </c>
      <c r="D607" s="4">
        <v>18</v>
      </c>
      <c r="E607" s="5">
        <v>0.06</v>
      </c>
      <c r="F607" s="6">
        <v>0.48</v>
      </c>
      <c r="G607" s="3">
        <v>22.99</v>
      </c>
      <c r="H607" s="2">
        <v>47820</v>
      </c>
      <c r="I607" s="4">
        <v>3.5</v>
      </c>
      <c r="J607" s="3">
        <v>22.55</v>
      </c>
      <c r="K607" s="2">
        <v>46900</v>
      </c>
    </row>
    <row r="608" spans="1:11" x14ac:dyDescent="0.3">
      <c r="A608" s="1" t="s">
        <v>767</v>
      </c>
      <c r="B608" s="1" t="s">
        <v>630</v>
      </c>
      <c r="C608" s="2">
        <v>7230</v>
      </c>
      <c r="D608" s="4">
        <v>6</v>
      </c>
      <c r="E608" s="5">
        <v>0.77700000000000002</v>
      </c>
      <c r="F608" s="6">
        <v>0.28999999999999998</v>
      </c>
      <c r="G608" s="3">
        <v>23.1</v>
      </c>
      <c r="H608" s="2">
        <v>48060</v>
      </c>
      <c r="I608" s="4">
        <v>2.6</v>
      </c>
      <c r="J608" s="3">
        <v>22.54</v>
      </c>
      <c r="K608" s="2">
        <v>46890</v>
      </c>
    </row>
    <row r="609" spans="1:11" x14ac:dyDescent="0.3">
      <c r="A609" s="1" t="s">
        <v>767</v>
      </c>
      <c r="B609" s="1" t="s">
        <v>631</v>
      </c>
      <c r="C609" s="2">
        <v>170</v>
      </c>
      <c r="D609" s="4">
        <v>22.5</v>
      </c>
      <c r="E609" s="5">
        <v>1.7999999999999999E-2</v>
      </c>
      <c r="F609" s="6">
        <v>0.14000000000000001</v>
      </c>
      <c r="G609" s="3">
        <v>22.06</v>
      </c>
      <c r="H609" s="2">
        <v>45890</v>
      </c>
      <c r="I609" s="4">
        <v>5.2</v>
      </c>
      <c r="J609" s="3">
        <v>22.51</v>
      </c>
      <c r="K609" s="2">
        <v>46820</v>
      </c>
    </row>
    <row r="610" spans="1:11" x14ac:dyDescent="0.3">
      <c r="A610" s="1" t="s">
        <v>767</v>
      </c>
      <c r="B610" s="1" t="s">
        <v>632</v>
      </c>
      <c r="C610" s="2">
        <v>140</v>
      </c>
      <c r="D610" s="4">
        <v>16.3</v>
      </c>
      <c r="E610" s="5">
        <v>1.4999999999999999E-2</v>
      </c>
      <c r="F610" s="6">
        <v>0.28999999999999998</v>
      </c>
      <c r="G610" s="3">
        <v>20.350000000000001</v>
      </c>
      <c r="H610" s="2">
        <v>42320</v>
      </c>
      <c r="I610" s="4">
        <v>5.7</v>
      </c>
      <c r="J610" s="3">
        <v>19.61</v>
      </c>
      <c r="K610" s="2">
        <v>40790</v>
      </c>
    </row>
    <row r="611" spans="1:11" x14ac:dyDescent="0.3">
      <c r="A611" s="1" t="s">
        <v>767</v>
      </c>
      <c r="B611" s="1" t="s">
        <v>633</v>
      </c>
      <c r="C611" s="2">
        <v>120</v>
      </c>
      <c r="D611" s="4">
        <v>21.6</v>
      </c>
      <c r="E611" s="5">
        <v>1.2999999999999999E-2</v>
      </c>
      <c r="F611" s="6">
        <v>0.33</v>
      </c>
      <c r="G611" s="3">
        <v>29.16</v>
      </c>
      <c r="H611" s="2">
        <v>60660</v>
      </c>
      <c r="I611" s="4">
        <v>10.1</v>
      </c>
      <c r="J611" s="3">
        <v>27.74</v>
      </c>
      <c r="K611" s="2">
        <v>57690</v>
      </c>
    </row>
    <row r="612" spans="1:11" x14ac:dyDescent="0.3">
      <c r="A612" s="1" t="s">
        <v>767</v>
      </c>
      <c r="B612" s="1" t="s">
        <v>635</v>
      </c>
      <c r="C612" s="2">
        <v>330</v>
      </c>
      <c r="D612" s="4">
        <v>16.3</v>
      </c>
      <c r="E612" s="5">
        <v>3.5999999999999997E-2</v>
      </c>
      <c r="F612" s="6">
        <v>0.37</v>
      </c>
      <c r="G612" s="3">
        <v>16.89</v>
      </c>
      <c r="H612" s="2">
        <v>35130</v>
      </c>
      <c r="I612" s="4">
        <v>10</v>
      </c>
      <c r="J612" s="3">
        <v>14.89</v>
      </c>
      <c r="K612" s="2">
        <v>30960</v>
      </c>
    </row>
    <row r="613" spans="1:11" x14ac:dyDescent="0.3">
      <c r="A613" s="1" t="s">
        <v>767</v>
      </c>
      <c r="B613" s="1" t="s">
        <v>636</v>
      </c>
      <c r="C613" s="2">
        <v>2880</v>
      </c>
      <c r="D613" s="4">
        <v>27.8</v>
      </c>
      <c r="E613" s="5">
        <v>0.309</v>
      </c>
      <c r="F613" s="6">
        <v>0.28000000000000003</v>
      </c>
      <c r="G613" s="3">
        <v>16.940000000000001</v>
      </c>
      <c r="H613" s="2">
        <v>35240</v>
      </c>
      <c r="I613" s="4">
        <v>3.8</v>
      </c>
      <c r="J613" s="3">
        <v>15.44</v>
      </c>
      <c r="K613" s="2">
        <v>32120</v>
      </c>
    </row>
    <row r="614" spans="1:11" x14ac:dyDescent="0.3">
      <c r="A614" s="1" t="s">
        <v>767</v>
      </c>
      <c r="B614" s="1" t="s">
        <v>637</v>
      </c>
      <c r="C614" s="2">
        <v>1800</v>
      </c>
      <c r="D614" s="4">
        <v>12.9</v>
      </c>
      <c r="E614" s="5">
        <v>0.19400000000000001</v>
      </c>
      <c r="F614" s="6">
        <v>0.23</v>
      </c>
      <c r="G614" s="3">
        <v>16.510000000000002</v>
      </c>
      <c r="H614" s="2">
        <v>34340</v>
      </c>
      <c r="I614" s="4">
        <v>2.4</v>
      </c>
      <c r="J614" s="3">
        <v>15.29</v>
      </c>
      <c r="K614" s="2">
        <v>31800</v>
      </c>
    </row>
    <row r="615" spans="1:11" x14ac:dyDescent="0.3">
      <c r="A615" s="1" t="s">
        <v>767</v>
      </c>
      <c r="B615" s="1" t="s">
        <v>638</v>
      </c>
      <c r="C615" s="2">
        <v>1160</v>
      </c>
      <c r="D615" s="4">
        <v>8.4</v>
      </c>
      <c r="E615" s="5">
        <v>0.125</v>
      </c>
      <c r="F615" s="6">
        <v>0.24</v>
      </c>
      <c r="G615" s="3">
        <v>27.68</v>
      </c>
      <c r="H615" s="2">
        <v>57570</v>
      </c>
      <c r="I615" s="4">
        <v>2</v>
      </c>
      <c r="J615" s="3">
        <v>27.91</v>
      </c>
      <c r="K615" s="2">
        <v>58040</v>
      </c>
    </row>
    <row r="616" spans="1:11" x14ac:dyDescent="0.3">
      <c r="A616" s="1" t="s">
        <v>767</v>
      </c>
      <c r="B616" s="1" t="s">
        <v>639</v>
      </c>
      <c r="C616" s="2">
        <v>6970</v>
      </c>
      <c r="D616" s="4">
        <v>6.3</v>
      </c>
      <c r="E616" s="5">
        <v>0.749</v>
      </c>
      <c r="F616" s="6">
        <v>0.28000000000000003</v>
      </c>
      <c r="G616" s="3">
        <v>24.3</v>
      </c>
      <c r="H616" s="2">
        <v>50540</v>
      </c>
      <c r="I616" s="4">
        <v>2.2999999999999998</v>
      </c>
      <c r="J616" s="3">
        <v>22.38</v>
      </c>
      <c r="K616" s="2">
        <v>46550</v>
      </c>
    </row>
    <row r="617" spans="1:11" x14ac:dyDescent="0.3">
      <c r="A617" s="1" t="s">
        <v>767</v>
      </c>
      <c r="B617" s="1" t="s">
        <v>640</v>
      </c>
      <c r="C617" s="2">
        <v>360</v>
      </c>
      <c r="D617" s="4">
        <v>17.8</v>
      </c>
      <c r="E617" s="5">
        <v>3.9E-2</v>
      </c>
      <c r="F617" s="6">
        <v>0.14000000000000001</v>
      </c>
      <c r="G617" s="3">
        <v>20.350000000000001</v>
      </c>
      <c r="H617" s="2">
        <v>42330</v>
      </c>
      <c r="I617" s="4">
        <v>4.8</v>
      </c>
      <c r="J617" s="3">
        <v>19.68</v>
      </c>
      <c r="K617" s="2">
        <v>40940</v>
      </c>
    </row>
    <row r="618" spans="1:11" x14ac:dyDescent="0.3">
      <c r="A618" s="1" t="s">
        <v>767</v>
      </c>
      <c r="B618" s="1" t="s">
        <v>641</v>
      </c>
      <c r="C618" s="2">
        <v>410</v>
      </c>
      <c r="D618" s="4">
        <v>18.100000000000001</v>
      </c>
      <c r="E618" s="5">
        <v>4.3999999999999997E-2</v>
      </c>
      <c r="F618" s="6">
        <v>0.33</v>
      </c>
      <c r="G618" s="3">
        <v>17.399999999999999</v>
      </c>
      <c r="H618" s="2">
        <v>36190</v>
      </c>
      <c r="I618" s="4">
        <v>5.2</v>
      </c>
      <c r="J618" s="3">
        <v>16.36</v>
      </c>
      <c r="K618" s="2">
        <v>34020</v>
      </c>
    </row>
    <row r="619" spans="1:11" x14ac:dyDescent="0.3">
      <c r="A619" s="1" t="s">
        <v>767</v>
      </c>
      <c r="B619" s="1" t="s">
        <v>642</v>
      </c>
      <c r="C619" s="2">
        <v>80</v>
      </c>
      <c r="D619" s="4">
        <v>38.700000000000003</v>
      </c>
      <c r="E619" s="5">
        <v>8.9999999999999993E-3</v>
      </c>
      <c r="F619" s="6">
        <v>0.15</v>
      </c>
      <c r="G619" s="3">
        <v>22.82</v>
      </c>
      <c r="H619" s="2">
        <v>47470</v>
      </c>
      <c r="I619" s="4">
        <v>8.9</v>
      </c>
      <c r="J619" s="3">
        <v>21.04</v>
      </c>
      <c r="K619" s="2">
        <v>43770</v>
      </c>
    </row>
    <row r="620" spans="1:11" x14ac:dyDescent="0.3">
      <c r="A620" s="1" t="s">
        <v>767</v>
      </c>
      <c r="B620" s="1" t="s">
        <v>643</v>
      </c>
      <c r="C620" s="2">
        <v>850</v>
      </c>
      <c r="D620" s="4">
        <v>14.1</v>
      </c>
      <c r="E620" s="5">
        <v>9.1999999999999998E-2</v>
      </c>
      <c r="F620" s="6">
        <v>0.35</v>
      </c>
      <c r="G620" s="3">
        <v>16.98</v>
      </c>
      <c r="H620" s="2">
        <v>35310</v>
      </c>
      <c r="I620" s="4">
        <v>4.0999999999999996</v>
      </c>
      <c r="J620" s="3">
        <v>16.38</v>
      </c>
      <c r="K620" s="2">
        <v>34080</v>
      </c>
    </row>
    <row r="621" spans="1:11" x14ac:dyDescent="0.3">
      <c r="A621" s="1" t="s">
        <v>767</v>
      </c>
      <c r="B621" s="1" t="s">
        <v>644</v>
      </c>
      <c r="C621" s="2">
        <v>120</v>
      </c>
      <c r="D621" s="4">
        <v>47.2</v>
      </c>
      <c r="E621" s="5">
        <v>1.2E-2</v>
      </c>
      <c r="F621" s="6">
        <v>0.22</v>
      </c>
      <c r="G621" s="3">
        <v>15.54</v>
      </c>
      <c r="H621" s="2">
        <v>32320</v>
      </c>
      <c r="I621" s="4">
        <v>10.6</v>
      </c>
      <c r="J621" s="3">
        <v>12.48</v>
      </c>
      <c r="K621" s="2">
        <v>25960</v>
      </c>
    </row>
    <row r="622" spans="1:11" x14ac:dyDescent="0.3">
      <c r="A622" s="1" t="s">
        <v>767</v>
      </c>
      <c r="B622" s="1" t="s">
        <v>645</v>
      </c>
      <c r="C622" s="2">
        <v>500</v>
      </c>
      <c r="D622" s="4">
        <v>14.6</v>
      </c>
      <c r="E622" s="5">
        <v>5.3999999999999999E-2</v>
      </c>
      <c r="F622" s="6">
        <v>0.34</v>
      </c>
      <c r="G622" s="3">
        <v>17.77</v>
      </c>
      <c r="H622" s="2">
        <v>36970</v>
      </c>
      <c r="I622" s="4">
        <v>6.3</v>
      </c>
      <c r="J622" s="3">
        <v>16.8</v>
      </c>
      <c r="K622" s="2">
        <v>34950</v>
      </c>
    </row>
    <row r="623" spans="1:11" x14ac:dyDescent="0.3">
      <c r="A623" s="1" t="s">
        <v>767</v>
      </c>
      <c r="B623" s="1" t="s">
        <v>646</v>
      </c>
      <c r="C623" s="2">
        <v>1960</v>
      </c>
      <c r="D623" s="4">
        <v>11.2</v>
      </c>
      <c r="E623" s="5">
        <v>0.21</v>
      </c>
      <c r="F623" s="6">
        <v>0.95</v>
      </c>
      <c r="G623" s="3">
        <v>24.66</v>
      </c>
      <c r="H623" s="2">
        <v>51300</v>
      </c>
      <c r="I623" s="4">
        <v>2.8</v>
      </c>
      <c r="J623" s="3">
        <v>24.02</v>
      </c>
      <c r="K623" s="2">
        <v>49970</v>
      </c>
    </row>
    <row r="624" spans="1:11" x14ac:dyDescent="0.3">
      <c r="A624" s="1" t="s">
        <v>767</v>
      </c>
      <c r="B624" s="1" t="s">
        <v>647</v>
      </c>
      <c r="C624" s="2">
        <v>7810</v>
      </c>
      <c r="D624" s="4">
        <v>7.9</v>
      </c>
      <c r="E624" s="5">
        <v>0.83899999999999997</v>
      </c>
      <c r="F624" s="6">
        <v>0.7</v>
      </c>
      <c r="G624" s="3">
        <v>21.55</v>
      </c>
      <c r="H624" s="2">
        <v>44810</v>
      </c>
      <c r="I624" s="4">
        <v>2.2999999999999998</v>
      </c>
      <c r="J624" s="3">
        <v>20.82</v>
      </c>
      <c r="K624" s="2">
        <v>43310</v>
      </c>
    </row>
    <row r="625" spans="1:11" x14ac:dyDescent="0.3">
      <c r="A625" s="1" t="s">
        <v>767</v>
      </c>
      <c r="B625" s="1" t="s">
        <v>648</v>
      </c>
      <c r="C625" s="2">
        <v>2140</v>
      </c>
      <c r="D625" s="4">
        <v>12.1</v>
      </c>
      <c r="E625" s="5">
        <v>0.23</v>
      </c>
      <c r="F625" s="6">
        <v>0.67</v>
      </c>
      <c r="G625" s="3">
        <v>17.63</v>
      </c>
      <c r="H625" s="2">
        <v>36680</v>
      </c>
      <c r="I625" s="4">
        <v>4.3</v>
      </c>
      <c r="J625" s="3">
        <v>15.51</v>
      </c>
      <c r="K625" s="2">
        <v>32260</v>
      </c>
    </row>
    <row r="626" spans="1:11" x14ac:dyDescent="0.3">
      <c r="A626" s="1" t="s">
        <v>767</v>
      </c>
      <c r="B626" s="1" t="s">
        <v>649</v>
      </c>
      <c r="C626" s="2">
        <v>17200</v>
      </c>
      <c r="D626" s="4">
        <v>3.9</v>
      </c>
      <c r="E626" s="5">
        <v>1.849</v>
      </c>
      <c r="F626" s="6">
        <v>1.26</v>
      </c>
      <c r="G626" s="3">
        <v>12.12</v>
      </c>
      <c r="H626" s="2">
        <v>25210</v>
      </c>
      <c r="I626" s="4">
        <v>1.6</v>
      </c>
      <c r="J626" s="3">
        <v>10.17</v>
      </c>
      <c r="K626" s="2">
        <v>21150</v>
      </c>
    </row>
    <row r="627" spans="1:11" x14ac:dyDescent="0.3">
      <c r="A627" s="1" t="s">
        <v>767</v>
      </c>
      <c r="B627" s="1" t="s">
        <v>650</v>
      </c>
      <c r="C627" s="2">
        <v>2300</v>
      </c>
      <c r="D627" s="4">
        <v>11.1</v>
      </c>
      <c r="E627" s="5">
        <v>0.247</v>
      </c>
      <c r="F627" s="6">
        <v>0.82</v>
      </c>
      <c r="G627" s="3">
        <v>11.59</v>
      </c>
      <c r="H627" s="2">
        <v>24110</v>
      </c>
      <c r="I627" s="4">
        <v>2.4</v>
      </c>
      <c r="J627" s="3">
        <v>10.83</v>
      </c>
      <c r="K627" s="2">
        <v>22530</v>
      </c>
    </row>
    <row r="628" spans="1:11" x14ac:dyDescent="0.3">
      <c r="A628" s="1" t="s">
        <v>767</v>
      </c>
      <c r="B628" s="1" t="s">
        <v>651</v>
      </c>
      <c r="C628" s="2">
        <v>12560</v>
      </c>
      <c r="D628" s="4">
        <v>6.2</v>
      </c>
      <c r="E628" s="5">
        <v>1.35</v>
      </c>
      <c r="F628" s="6">
        <v>1.41</v>
      </c>
      <c r="G628" s="3">
        <v>12.97</v>
      </c>
      <c r="H628" s="2">
        <v>26980</v>
      </c>
      <c r="I628" s="4">
        <v>3</v>
      </c>
      <c r="J628" s="3">
        <v>10.67</v>
      </c>
      <c r="K628" s="2">
        <v>22190</v>
      </c>
    </row>
    <row r="629" spans="1:11" x14ac:dyDescent="0.3">
      <c r="A629" s="1" t="s">
        <v>767</v>
      </c>
      <c r="B629" s="1" t="s">
        <v>652</v>
      </c>
      <c r="C629" s="2">
        <v>590</v>
      </c>
      <c r="D629" s="4">
        <v>34.299999999999997</v>
      </c>
      <c r="E629" s="5">
        <v>6.4000000000000001E-2</v>
      </c>
      <c r="F629" s="6">
        <v>1.26</v>
      </c>
      <c r="G629" s="3">
        <v>12.63</v>
      </c>
      <c r="H629" s="2">
        <v>26280</v>
      </c>
      <c r="I629" s="4">
        <v>6</v>
      </c>
      <c r="J629" s="3">
        <v>11.11</v>
      </c>
      <c r="K629" s="2">
        <v>23110</v>
      </c>
    </row>
    <row r="630" spans="1:11" x14ac:dyDescent="0.3">
      <c r="A630" s="1" t="s">
        <v>767</v>
      </c>
      <c r="B630" s="1" t="s">
        <v>654</v>
      </c>
      <c r="C630" s="2">
        <v>730</v>
      </c>
      <c r="D630" s="4">
        <v>23.5</v>
      </c>
      <c r="E630" s="5">
        <v>7.9000000000000001E-2</v>
      </c>
      <c r="F630" s="6">
        <v>1.81</v>
      </c>
      <c r="G630" s="3">
        <v>12.44</v>
      </c>
      <c r="H630" s="2">
        <v>25870</v>
      </c>
      <c r="I630" s="4">
        <v>4.7</v>
      </c>
      <c r="J630" s="3">
        <v>11.28</v>
      </c>
      <c r="K630" s="2">
        <v>23460</v>
      </c>
    </row>
    <row r="631" spans="1:11" x14ac:dyDescent="0.3">
      <c r="A631" s="1" t="s">
        <v>767</v>
      </c>
      <c r="B631" s="1" t="s">
        <v>655</v>
      </c>
      <c r="C631" s="2">
        <v>1600</v>
      </c>
      <c r="D631" s="4">
        <v>29.9</v>
      </c>
      <c r="E631" s="5">
        <v>0.17199999999999999</v>
      </c>
      <c r="F631" s="6">
        <v>1.2</v>
      </c>
      <c r="G631" s="3" t="s">
        <v>14</v>
      </c>
      <c r="H631" s="2" t="s">
        <v>14</v>
      </c>
      <c r="I631" s="4" t="s">
        <v>14</v>
      </c>
      <c r="J631" s="3" t="s">
        <v>14</v>
      </c>
      <c r="K631" s="2" t="s">
        <v>14</v>
      </c>
    </row>
    <row r="632" spans="1:11" x14ac:dyDescent="0.3">
      <c r="A632" s="1" t="s">
        <v>767</v>
      </c>
      <c r="B632" s="1" t="s">
        <v>656</v>
      </c>
      <c r="C632" s="2">
        <v>230</v>
      </c>
      <c r="D632" s="4">
        <v>18.100000000000001</v>
      </c>
      <c r="E632" s="5">
        <v>2.5000000000000001E-2</v>
      </c>
      <c r="F632" s="6">
        <v>0.36</v>
      </c>
      <c r="G632" s="3">
        <v>14.74</v>
      </c>
      <c r="H632" s="2">
        <v>30660</v>
      </c>
      <c r="I632" s="4">
        <v>4.5</v>
      </c>
      <c r="J632" s="3">
        <v>13.98</v>
      </c>
      <c r="K632" s="2">
        <v>29080</v>
      </c>
    </row>
    <row r="633" spans="1:11" x14ac:dyDescent="0.3">
      <c r="A633" s="1" t="s">
        <v>767</v>
      </c>
      <c r="B633" s="1" t="s">
        <v>657</v>
      </c>
      <c r="C633" s="2">
        <v>830</v>
      </c>
      <c r="D633" s="4">
        <v>16.7</v>
      </c>
      <c r="E633" s="5">
        <v>8.8999999999999996E-2</v>
      </c>
      <c r="F633" s="6">
        <v>0.9</v>
      </c>
      <c r="G633" s="3">
        <v>16.46</v>
      </c>
      <c r="H633" s="2">
        <v>34230</v>
      </c>
      <c r="I633" s="4">
        <v>2.8</v>
      </c>
      <c r="J633" s="3">
        <v>15.1</v>
      </c>
      <c r="K633" s="2">
        <v>31410</v>
      </c>
    </row>
    <row r="634" spans="1:11" x14ac:dyDescent="0.3">
      <c r="A634" s="1" t="s">
        <v>767</v>
      </c>
      <c r="B634" s="1" t="s">
        <v>658</v>
      </c>
      <c r="C634" s="2">
        <v>830</v>
      </c>
      <c r="D634" s="4">
        <v>14.9</v>
      </c>
      <c r="E634" s="5">
        <v>8.8999999999999996E-2</v>
      </c>
      <c r="F634" s="6">
        <v>0.6</v>
      </c>
      <c r="G634" s="3">
        <v>13.37</v>
      </c>
      <c r="H634" s="2">
        <v>27810</v>
      </c>
      <c r="I634" s="4">
        <v>10.5</v>
      </c>
      <c r="J634" s="3">
        <v>12.8</v>
      </c>
      <c r="K634" s="2">
        <v>26630</v>
      </c>
    </row>
    <row r="635" spans="1:11" x14ac:dyDescent="0.3">
      <c r="A635" s="1" t="s">
        <v>767</v>
      </c>
      <c r="B635" s="1" t="s">
        <v>659</v>
      </c>
      <c r="C635" s="2">
        <v>120</v>
      </c>
      <c r="D635" s="4">
        <v>24.3</v>
      </c>
      <c r="E635" s="5">
        <v>1.2999999999999999E-2</v>
      </c>
      <c r="F635" s="6">
        <v>0.06</v>
      </c>
      <c r="G635" s="3">
        <v>15.38</v>
      </c>
      <c r="H635" s="2">
        <v>31990</v>
      </c>
      <c r="I635" s="4">
        <v>4</v>
      </c>
      <c r="J635" s="3">
        <v>15.07</v>
      </c>
      <c r="K635" s="2">
        <v>31350</v>
      </c>
    </row>
    <row r="636" spans="1:11" x14ac:dyDescent="0.3">
      <c r="A636" s="1" t="s">
        <v>767</v>
      </c>
      <c r="B636" s="1" t="s">
        <v>661</v>
      </c>
      <c r="C636" s="2">
        <v>1030</v>
      </c>
      <c r="D636" s="4">
        <v>16.2</v>
      </c>
      <c r="E636" s="5">
        <v>0.11</v>
      </c>
      <c r="F636" s="6">
        <v>3.27</v>
      </c>
      <c r="G636" s="3">
        <v>28.14</v>
      </c>
      <c r="H636" s="2">
        <v>58530</v>
      </c>
      <c r="I636" s="4">
        <v>8.5</v>
      </c>
      <c r="J636" s="3">
        <v>25.29</v>
      </c>
      <c r="K636" s="2">
        <v>52600</v>
      </c>
    </row>
    <row r="637" spans="1:11" x14ac:dyDescent="0.3">
      <c r="A637" s="1" t="s">
        <v>767</v>
      </c>
      <c r="B637" s="1" t="s">
        <v>662</v>
      </c>
      <c r="C637" s="2">
        <v>950</v>
      </c>
      <c r="D637" s="4">
        <v>14.8</v>
      </c>
      <c r="E637" s="5">
        <v>0.10199999999999999</v>
      </c>
      <c r="F637" s="6">
        <v>0.45</v>
      </c>
      <c r="G637" s="3">
        <v>20.78</v>
      </c>
      <c r="H637" s="2">
        <v>43230</v>
      </c>
      <c r="I637" s="4">
        <v>5.6</v>
      </c>
      <c r="J637" s="3">
        <v>19.11</v>
      </c>
      <c r="K637" s="2">
        <v>39750</v>
      </c>
    </row>
    <row r="638" spans="1:11" x14ac:dyDescent="0.3">
      <c r="A638" s="1" t="s">
        <v>767</v>
      </c>
      <c r="B638" s="1" t="s">
        <v>663</v>
      </c>
      <c r="C638" s="2">
        <v>650</v>
      </c>
      <c r="D638" s="4">
        <v>16.100000000000001</v>
      </c>
      <c r="E638" s="5">
        <v>7.0000000000000007E-2</v>
      </c>
      <c r="F638" s="6">
        <v>0.68</v>
      </c>
      <c r="G638" s="3">
        <v>17.809999999999999</v>
      </c>
      <c r="H638" s="2">
        <v>37040</v>
      </c>
      <c r="I638" s="4">
        <v>7.1</v>
      </c>
      <c r="J638" s="3">
        <v>15.03</v>
      </c>
      <c r="K638" s="2">
        <v>31260</v>
      </c>
    </row>
    <row r="639" spans="1:11" x14ac:dyDescent="0.3">
      <c r="A639" s="1" t="s">
        <v>767</v>
      </c>
      <c r="B639" s="1" t="s">
        <v>664</v>
      </c>
      <c r="C639" s="2">
        <v>4280</v>
      </c>
      <c r="D639" s="4">
        <v>11.5</v>
      </c>
      <c r="E639" s="5">
        <v>0.46</v>
      </c>
      <c r="F639" s="6">
        <v>0.67</v>
      </c>
      <c r="G639" s="3">
        <v>21.15</v>
      </c>
      <c r="H639" s="2">
        <v>43990</v>
      </c>
      <c r="I639" s="4">
        <v>2.2999999999999998</v>
      </c>
      <c r="J639" s="3">
        <v>20.85</v>
      </c>
      <c r="K639" s="2">
        <v>43370</v>
      </c>
    </row>
    <row r="640" spans="1:11" x14ac:dyDescent="0.3">
      <c r="A640" s="1" t="s">
        <v>767</v>
      </c>
      <c r="B640" s="1" t="s">
        <v>665</v>
      </c>
      <c r="C640" s="2">
        <v>800</v>
      </c>
      <c r="D640" s="4">
        <v>16</v>
      </c>
      <c r="E640" s="5">
        <v>8.5999999999999993E-2</v>
      </c>
      <c r="F640" s="6">
        <v>0.7</v>
      </c>
      <c r="G640" s="3">
        <v>18.98</v>
      </c>
      <c r="H640" s="2">
        <v>39470</v>
      </c>
      <c r="I640" s="4">
        <v>3.3</v>
      </c>
      <c r="J640" s="3">
        <v>17.47</v>
      </c>
      <c r="K640" s="2">
        <v>36330</v>
      </c>
    </row>
    <row r="641" spans="1:11" x14ac:dyDescent="0.3">
      <c r="A641" s="1" t="s">
        <v>767</v>
      </c>
      <c r="B641" s="1" t="s">
        <v>666</v>
      </c>
      <c r="C641" s="2">
        <v>330</v>
      </c>
      <c r="D641" s="4">
        <v>31.2</v>
      </c>
      <c r="E641" s="5">
        <v>3.5999999999999997E-2</v>
      </c>
      <c r="F641" s="6">
        <v>0.1</v>
      </c>
      <c r="G641" s="3">
        <v>19.28</v>
      </c>
      <c r="H641" s="2">
        <v>40100</v>
      </c>
      <c r="I641" s="4">
        <v>8.6999999999999993</v>
      </c>
      <c r="J641" s="3">
        <v>17.850000000000001</v>
      </c>
      <c r="K641" s="2">
        <v>37120</v>
      </c>
    </row>
    <row r="642" spans="1:11" x14ac:dyDescent="0.3">
      <c r="A642" s="1" t="s">
        <v>767</v>
      </c>
      <c r="B642" s="1" t="s">
        <v>667</v>
      </c>
      <c r="C642" s="2">
        <v>680</v>
      </c>
      <c r="D642" s="4">
        <v>19.3</v>
      </c>
      <c r="E642" s="5">
        <v>7.2999999999999995E-2</v>
      </c>
      <c r="F642" s="6">
        <v>0.13</v>
      </c>
      <c r="G642" s="3">
        <v>19.260000000000002</v>
      </c>
      <c r="H642" s="2">
        <v>40050</v>
      </c>
      <c r="I642" s="4">
        <v>4.8</v>
      </c>
      <c r="J642" s="3">
        <v>17.489999999999998</v>
      </c>
      <c r="K642" s="2">
        <v>36380</v>
      </c>
    </row>
    <row r="643" spans="1:11" x14ac:dyDescent="0.3">
      <c r="A643" s="1" t="s">
        <v>767</v>
      </c>
      <c r="B643" s="1" t="s">
        <v>669</v>
      </c>
      <c r="C643" s="2">
        <v>380</v>
      </c>
      <c r="D643" s="4">
        <v>17.3</v>
      </c>
      <c r="E643" s="5">
        <v>4.1000000000000002E-2</v>
      </c>
      <c r="F643" s="6">
        <v>0.48</v>
      </c>
      <c r="G643" s="3">
        <v>45.74</v>
      </c>
      <c r="H643" s="2">
        <v>95140</v>
      </c>
      <c r="I643" s="4">
        <v>2.2999999999999998</v>
      </c>
      <c r="J643" s="3">
        <v>46.29</v>
      </c>
      <c r="K643" s="2">
        <v>96290</v>
      </c>
    </row>
    <row r="644" spans="1:11" x14ac:dyDescent="0.3">
      <c r="A644" s="1" t="s">
        <v>767</v>
      </c>
      <c r="B644" s="1" t="s">
        <v>670</v>
      </c>
      <c r="C644" s="2">
        <v>1440</v>
      </c>
      <c r="D644" s="4">
        <v>8</v>
      </c>
      <c r="E644" s="5">
        <v>0.155</v>
      </c>
      <c r="F644" s="6">
        <v>0.65</v>
      </c>
      <c r="G644" s="3">
        <v>39.83</v>
      </c>
      <c r="H644" s="2">
        <v>82850</v>
      </c>
      <c r="I644" s="4">
        <v>2.1</v>
      </c>
      <c r="J644" s="3">
        <v>40.18</v>
      </c>
      <c r="K644" s="2">
        <v>83570</v>
      </c>
    </row>
    <row r="645" spans="1:11" x14ac:dyDescent="0.3">
      <c r="A645" s="1" t="s">
        <v>767</v>
      </c>
      <c r="B645" s="1" t="s">
        <v>671</v>
      </c>
      <c r="C645" s="2">
        <v>3460</v>
      </c>
      <c r="D645" s="4">
        <v>3.9</v>
      </c>
      <c r="E645" s="5">
        <v>0.372</v>
      </c>
      <c r="F645" s="6">
        <v>1.62</v>
      </c>
      <c r="G645" s="3">
        <v>38.36</v>
      </c>
      <c r="H645" s="2">
        <v>79780</v>
      </c>
      <c r="I645" s="4">
        <v>2.2000000000000002</v>
      </c>
      <c r="J645" s="3">
        <v>36.08</v>
      </c>
      <c r="K645" s="2">
        <v>75050</v>
      </c>
    </row>
    <row r="646" spans="1:11" x14ac:dyDescent="0.3">
      <c r="A646" s="1" t="s">
        <v>767</v>
      </c>
      <c r="B646" s="1" t="s">
        <v>672</v>
      </c>
      <c r="C646" s="2">
        <v>3400</v>
      </c>
      <c r="D646" s="4">
        <v>5.9</v>
      </c>
      <c r="E646" s="5">
        <v>0.36499999999999999</v>
      </c>
      <c r="F646" s="6">
        <v>0.44</v>
      </c>
      <c r="G646" s="3">
        <v>29.91</v>
      </c>
      <c r="H646" s="2">
        <v>62210</v>
      </c>
      <c r="I646" s="4">
        <v>1.7</v>
      </c>
      <c r="J646" s="3">
        <v>30.65</v>
      </c>
      <c r="K646" s="2">
        <v>63750</v>
      </c>
    </row>
    <row r="647" spans="1:11" x14ac:dyDescent="0.3">
      <c r="A647" s="1" t="s">
        <v>767</v>
      </c>
      <c r="B647" s="1" t="s">
        <v>673</v>
      </c>
      <c r="C647" s="2">
        <v>520</v>
      </c>
      <c r="D647" s="4">
        <v>42.8</v>
      </c>
      <c r="E647" s="5">
        <v>5.6000000000000001E-2</v>
      </c>
      <c r="F647" s="6">
        <v>0.26</v>
      </c>
      <c r="G647" s="3">
        <v>30.58</v>
      </c>
      <c r="H647" s="2">
        <v>63620</v>
      </c>
      <c r="I647" s="4">
        <v>8.6</v>
      </c>
      <c r="J647" s="3">
        <v>30.08</v>
      </c>
      <c r="K647" s="2">
        <v>62560</v>
      </c>
    </row>
    <row r="648" spans="1:11" x14ac:dyDescent="0.3">
      <c r="A648" s="1" t="s">
        <v>767</v>
      </c>
      <c r="B648" s="1" t="s">
        <v>675</v>
      </c>
      <c r="C648" s="2">
        <v>370</v>
      </c>
      <c r="D648" s="4">
        <v>11.5</v>
      </c>
      <c r="E648" s="5">
        <v>0.04</v>
      </c>
      <c r="F648" s="6">
        <v>0.15</v>
      </c>
      <c r="G648" s="3">
        <v>35.549999999999997</v>
      </c>
      <c r="H648" s="2">
        <v>73950</v>
      </c>
      <c r="I648" s="4">
        <v>10.199999999999999</v>
      </c>
      <c r="J648" s="3">
        <v>30.36</v>
      </c>
      <c r="K648" s="2">
        <v>63140</v>
      </c>
    </row>
    <row r="649" spans="1:11" x14ac:dyDescent="0.3">
      <c r="A649" s="1" t="s">
        <v>767</v>
      </c>
      <c r="B649" s="1" t="s">
        <v>676</v>
      </c>
      <c r="C649" s="2">
        <v>300</v>
      </c>
      <c r="D649" s="4">
        <v>31</v>
      </c>
      <c r="E649" s="5">
        <v>3.2000000000000001E-2</v>
      </c>
      <c r="F649" s="6">
        <v>0.37</v>
      </c>
      <c r="G649" s="3">
        <v>31.68</v>
      </c>
      <c r="H649" s="2">
        <v>65880</v>
      </c>
      <c r="I649" s="4">
        <v>3.7</v>
      </c>
      <c r="J649" s="3">
        <v>31.55</v>
      </c>
      <c r="K649" s="2">
        <v>65620</v>
      </c>
    </row>
    <row r="650" spans="1:11" x14ac:dyDescent="0.3">
      <c r="A650" s="1" t="s">
        <v>767</v>
      </c>
      <c r="B650" s="1" t="s">
        <v>677</v>
      </c>
      <c r="C650" s="2">
        <v>3760</v>
      </c>
      <c r="D650" s="4">
        <v>9.6999999999999993</v>
      </c>
      <c r="E650" s="5">
        <v>0.40400000000000003</v>
      </c>
      <c r="F650" s="6">
        <v>0.74</v>
      </c>
      <c r="G650" s="3">
        <v>21.35</v>
      </c>
      <c r="H650" s="2">
        <v>44410</v>
      </c>
      <c r="I650" s="4">
        <v>2.4</v>
      </c>
      <c r="J650" s="3">
        <v>20.37</v>
      </c>
      <c r="K650" s="2">
        <v>42370</v>
      </c>
    </row>
    <row r="651" spans="1:11" x14ac:dyDescent="0.3">
      <c r="A651" s="1" t="s">
        <v>767</v>
      </c>
      <c r="B651" s="1" t="s">
        <v>678</v>
      </c>
      <c r="C651" s="2">
        <v>1580</v>
      </c>
      <c r="D651" s="4">
        <v>13.6</v>
      </c>
      <c r="E651" s="5">
        <v>0.17</v>
      </c>
      <c r="F651" s="6">
        <v>0.5</v>
      </c>
      <c r="G651" s="3">
        <v>22.44</v>
      </c>
      <c r="H651" s="2">
        <v>46670</v>
      </c>
      <c r="I651" s="4">
        <v>5.5</v>
      </c>
      <c r="J651" s="3">
        <v>21.86</v>
      </c>
      <c r="K651" s="2">
        <v>45460</v>
      </c>
    </row>
    <row r="652" spans="1:11" x14ac:dyDescent="0.3">
      <c r="A652" s="1" t="s">
        <v>767</v>
      </c>
      <c r="B652" s="1" t="s">
        <v>679</v>
      </c>
      <c r="C652" s="2">
        <v>1070</v>
      </c>
      <c r="D652" s="4">
        <v>15.6</v>
      </c>
      <c r="E652" s="5">
        <v>0.115</v>
      </c>
      <c r="F652" s="6">
        <v>0.52</v>
      </c>
      <c r="G652" s="3">
        <v>17.190000000000001</v>
      </c>
      <c r="H652" s="2">
        <v>35760</v>
      </c>
      <c r="I652" s="4">
        <v>4.9000000000000004</v>
      </c>
      <c r="J652" s="3">
        <v>15.61</v>
      </c>
      <c r="K652" s="2">
        <v>32470</v>
      </c>
    </row>
    <row r="653" spans="1:11" x14ac:dyDescent="0.3">
      <c r="A653" s="1" t="s">
        <v>767</v>
      </c>
      <c r="B653" s="1" t="s">
        <v>680</v>
      </c>
      <c r="C653" s="2">
        <v>1050</v>
      </c>
      <c r="D653" s="4">
        <v>16.2</v>
      </c>
      <c r="E653" s="5">
        <v>0.113</v>
      </c>
      <c r="F653" s="6">
        <v>0.53</v>
      </c>
      <c r="G653" s="3">
        <v>19.32</v>
      </c>
      <c r="H653" s="2">
        <v>40190</v>
      </c>
      <c r="I653" s="4">
        <v>5.6</v>
      </c>
      <c r="J653" s="3">
        <v>17.09</v>
      </c>
      <c r="K653" s="2">
        <v>35550</v>
      </c>
    </row>
    <row r="654" spans="1:11" x14ac:dyDescent="0.3">
      <c r="A654" s="1" t="s">
        <v>767</v>
      </c>
      <c r="B654" s="1" t="s">
        <v>681</v>
      </c>
      <c r="C654" s="2">
        <v>6930</v>
      </c>
      <c r="D654" s="4">
        <v>7.1</v>
      </c>
      <c r="E654" s="5">
        <v>0.745</v>
      </c>
      <c r="F654" s="6">
        <v>0.82</v>
      </c>
      <c r="G654" s="3">
        <v>20.37</v>
      </c>
      <c r="H654" s="2">
        <v>42370</v>
      </c>
      <c r="I654" s="4">
        <v>2.9</v>
      </c>
      <c r="J654" s="3">
        <v>17.899999999999999</v>
      </c>
      <c r="K654" s="2">
        <v>37220</v>
      </c>
    </row>
    <row r="655" spans="1:11" x14ac:dyDescent="0.3">
      <c r="A655" s="1" t="s">
        <v>767</v>
      </c>
      <c r="B655" s="1" t="s">
        <v>682</v>
      </c>
      <c r="C655" s="2">
        <v>830</v>
      </c>
      <c r="D655" s="4">
        <v>27.4</v>
      </c>
      <c r="E655" s="5">
        <v>8.8999999999999996E-2</v>
      </c>
      <c r="F655" s="6">
        <v>1.04</v>
      </c>
      <c r="G655" s="3">
        <v>16.600000000000001</v>
      </c>
      <c r="H655" s="2">
        <v>34520</v>
      </c>
      <c r="I655" s="4">
        <v>12.4</v>
      </c>
      <c r="J655" s="3">
        <v>14.51</v>
      </c>
      <c r="K655" s="2">
        <v>30190</v>
      </c>
    </row>
    <row r="656" spans="1:11" x14ac:dyDescent="0.3">
      <c r="A656" s="1" t="s">
        <v>767</v>
      </c>
      <c r="B656" s="1" t="s">
        <v>683</v>
      </c>
      <c r="C656" s="2">
        <v>2420</v>
      </c>
      <c r="D656" s="4">
        <v>10.7</v>
      </c>
      <c r="E656" s="5">
        <v>0.26</v>
      </c>
      <c r="F656" s="6">
        <v>0.61</v>
      </c>
      <c r="G656" s="3">
        <v>16.03</v>
      </c>
      <c r="H656" s="2">
        <v>33350</v>
      </c>
      <c r="I656" s="4">
        <v>2.6</v>
      </c>
      <c r="J656" s="3">
        <v>15.27</v>
      </c>
      <c r="K656" s="2">
        <v>31750</v>
      </c>
    </row>
    <row r="657" spans="1:11" x14ac:dyDescent="0.3">
      <c r="A657" s="1" t="s">
        <v>767</v>
      </c>
      <c r="B657" s="1" t="s">
        <v>684</v>
      </c>
      <c r="C657" s="2">
        <v>3640</v>
      </c>
      <c r="D657" s="4">
        <v>9.4</v>
      </c>
      <c r="E657" s="5">
        <v>0.39200000000000002</v>
      </c>
      <c r="F657" s="6">
        <v>0.73</v>
      </c>
      <c r="G657" s="3">
        <v>15.77</v>
      </c>
      <c r="H657" s="2">
        <v>32800</v>
      </c>
      <c r="I657" s="4">
        <v>2.9</v>
      </c>
      <c r="J657" s="3">
        <v>14.41</v>
      </c>
      <c r="K657" s="2">
        <v>29980</v>
      </c>
    </row>
    <row r="658" spans="1:11" x14ac:dyDescent="0.3">
      <c r="A658" s="1" t="s">
        <v>767</v>
      </c>
      <c r="B658" s="1" t="s">
        <v>685</v>
      </c>
      <c r="C658" s="2">
        <v>170</v>
      </c>
      <c r="D658" s="4">
        <v>14.8</v>
      </c>
      <c r="E658" s="5">
        <v>1.9E-2</v>
      </c>
      <c r="F658" s="6">
        <v>0.15</v>
      </c>
      <c r="G658" s="3">
        <v>19.579999999999998</v>
      </c>
      <c r="H658" s="2">
        <v>40720</v>
      </c>
      <c r="I658" s="4">
        <v>2.8</v>
      </c>
      <c r="J658" s="3">
        <v>19.47</v>
      </c>
      <c r="K658" s="2">
        <v>40500</v>
      </c>
    </row>
    <row r="659" spans="1:11" x14ac:dyDescent="0.3">
      <c r="A659" s="1" t="s">
        <v>767</v>
      </c>
      <c r="B659" s="1" t="s">
        <v>686</v>
      </c>
      <c r="C659" s="2">
        <v>20670</v>
      </c>
      <c r="D659" s="4">
        <v>5.0999999999999996</v>
      </c>
      <c r="E659" s="5">
        <v>2.222</v>
      </c>
      <c r="F659" s="6">
        <v>0.59</v>
      </c>
      <c r="G659" s="3">
        <v>20.51</v>
      </c>
      <c r="H659" s="2">
        <v>42660</v>
      </c>
      <c r="I659" s="4">
        <v>1.6</v>
      </c>
      <c r="J659" s="3">
        <v>18.89</v>
      </c>
      <c r="K659" s="2">
        <v>39280</v>
      </c>
    </row>
    <row r="660" spans="1:11" x14ac:dyDescent="0.3">
      <c r="A660" s="1" t="s">
        <v>767</v>
      </c>
      <c r="B660" s="1" t="s">
        <v>687</v>
      </c>
      <c r="C660" s="2">
        <v>4830</v>
      </c>
      <c r="D660" s="4">
        <v>11.8</v>
      </c>
      <c r="E660" s="5">
        <v>0.51900000000000002</v>
      </c>
      <c r="F660" s="6">
        <v>2.88</v>
      </c>
      <c r="G660" s="3">
        <v>23.97</v>
      </c>
      <c r="H660" s="2">
        <v>49860</v>
      </c>
      <c r="I660" s="4">
        <v>5.8</v>
      </c>
      <c r="J660" s="3">
        <v>21.22</v>
      </c>
      <c r="K660" s="2">
        <v>44150</v>
      </c>
    </row>
    <row r="661" spans="1:11" x14ac:dyDescent="0.3">
      <c r="A661" s="1" t="s">
        <v>767</v>
      </c>
      <c r="B661" s="1" t="s">
        <v>688</v>
      </c>
      <c r="C661" s="2">
        <v>1810</v>
      </c>
      <c r="D661" s="4">
        <v>19.5</v>
      </c>
      <c r="E661" s="5">
        <v>0.19500000000000001</v>
      </c>
      <c r="F661" s="6">
        <v>0.78</v>
      </c>
      <c r="G661" s="3">
        <v>22.59</v>
      </c>
      <c r="H661" s="2">
        <v>46980</v>
      </c>
      <c r="I661" s="4">
        <v>6.1</v>
      </c>
      <c r="J661" s="3">
        <v>19.12</v>
      </c>
      <c r="K661" s="2">
        <v>39770</v>
      </c>
    </row>
    <row r="662" spans="1:11" x14ac:dyDescent="0.3">
      <c r="A662" s="1" t="s">
        <v>767</v>
      </c>
      <c r="B662" s="1" t="s">
        <v>689</v>
      </c>
      <c r="C662" s="2">
        <v>700</v>
      </c>
      <c r="D662" s="4">
        <v>11.5</v>
      </c>
      <c r="E662" s="5">
        <v>7.4999999999999997E-2</v>
      </c>
      <c r="F662" s="6">
        <v>0.79</v>
      </c>
      <c r="G662" s="3">
        <v>21.73</v>
      </c>
      <c r="H662" s="2">
        <v>45210</v>
      </c>
      <c r="I662" s="4">
        <v>7.3</v>
      </c>
      <c r="J662" s="3">
        <v>21.79</v>
      </c>
      <c r="K662" s="2">
        <v>45320</v>
      </c>
    </row>
    <row r="663" spans="1:11" x14ac:dyDescent="0.3">
      <c r="A663" s="1" t="s">
        <v>767</v>
      </c>
      <c r="B663" s="1" t="s">
        <v>691</v>
      </c>
      <c r="C663" s="2">
        <v>19580</v>
      </c>
      <c r="D663" s="4">
        <v>5.4</v>
      </c>
      <c r="E663" s="5">
        <v>2.1040000000000001</v>
      </c>
      <c r="F663" s="6">
        <v>0.76</v>
      </c>
      <c r="G663" s="3">
        <v>14.16</v>
      </c>
      <c r="H663" s="2">
        <v>29460</v>
      </c>
      <c r="I663" s="4">
        <v>1.6</v>
      </c>
      <c r="J663" s="3">
        <v>12.17</v>
      </c>
      <c r="K663" s="2">
        <v>25310</v>
      </c>
    </row>
    <row r="664" spans="1:11" x14ac:dyDescent="0.3">
      <c r="A664" s="1" t="s">
        <v>767</v>
      </c>
      <c r="B664" s="1" t="s">
        <v>692</v>
      </c>
      <c r="C664" s="2">
        <v>1940</v>
      </c>
      <c r="D664" s="4">
        <v>8.6999999999999993</v>
      </c>
      <c r="E664" s="5">
        <v>0.20799999999999999</v>
      </c>
      <c r="F664" s="6">
        <v>0.34</v>
      </c>
      <c r="G664" s="3">
        <v>18.22</v>
      </c>
      <c r="H664" s="2">
        <v>37900</v>
      </c>
      <c r="I664" s="4">
        <v>4.4000000000000004</v>
      </c>
      <c r="J664" s="3">
        <v>16.98</v>
      </c>
      <c r="K664" s="2">
        <v>35310</v>
      </c>
    </row>
    <row r="665" spans="1:11" x14ac:dyDescent="0.3">
      <c r="A665" s="1" t="s">
        <v>767</v>
      </c>
      <c r="B665" s="1" t="s">
        <v>693</v>
      </c>
      <c r="C665" s="2">
        <v>1960</v>
      </c>
      <c r="D665" s="4">
        <v>9.9</v>
      </c>
      <c r="E665" s="5">
        <v>0.21099999999999999</v>
      </c>
      <c r="F665" s="6">
        <v>0.56999999999999995</v>
      </c>
      <c r="G665" s="3">
        <v>23.52</v>
      </c>
      <c r="H665" s="2">
        <v>48920</v>
      </c>
      <c r="I665" s="4">
        <v>3</v>
      </c>
      <c r="J665" s="3">
        <v>23.3</v>
      </c>
      <c r="K665" s="2">
        <v>48470</v>
      </c>
    </row>
    <row r="666" spans="1:11" x14ac:dyDescent="0.3">
      <c r="A666" s="1" t="s">
        <v>767</v>
      </c>
      <c r="B666" s="1" t="s">
        <v>694</v>
      </c>
      <c r="C666" s="2">
        <v>790</v>
      </c>
      <c r="D666" s="4">
        <v>26.5</v>
      </c>
      <c r="E666" s="5">
        <v>8.5000000000000006E-2</v>
      </c>
      <c r="F666" s="6">
        <v>0.91</v>
      </c>
      <c r="G666" s="3">
        <v>15.29</v>
      </c>
      <c r="H666" s="2">
        <v>31800</v>
      </c>
      <c r="I666" s="4">
        <v>3.4</v>
      </c>
      <c r="J666" s="3">
        <v>13.46</v>
      </c>
      <c r="K666" s="2">
        <v>28000</v>
      </c>
    </row>
    <row r="667" spans="1:11" x14ac:dyDescent="0.3">
      <c r="A667" s="1" t="s">
        <v>767</v>
      </c>
      <c r="B667" s="1" t="s">
        <v>696</v>
      </c>
      <c r="C667" s="2">
        <v>1440</v>
      </c>
      <c r="D667" s="4">
        <v>15.3</v>
      </c>
      <c r="E667" s="5">
        <v>0.155</v>
      </c>
      <c r="F667" s="6">
        <v>0.98</v>
      </c>
      <c r="G667" s="3">
        <v>20.079999999999998</v>
      </c>
      <c r="H667" s="2">
        <v>41770</v>
      </c>
      <c r="I667" s="4">
        <v>6.4</v>
      </c>
      <c r="J667" s="3">
        <v>16.89</v>
      </c>
      <c r="K667" s="2">
        <v>35130</v>
      </c>
    </row>
    <row r="668" spans="1:11" x14ac:dyDescent="0.3">
      <c r="A668" s="1" t="s">
        <v>767</v>
      </c>
      <c r="B668" s="1" t="s">
        <v>697</v>
      </c>
      <c r="C668" s="2">
        <v>270</v>
      </c>
      <c r="D668" s="4">
        <v>18.100000000000001</v>
      </c>
      <c r="E668" s="5">
        <v>2.9000000000000001E-2</v>
      </c>
      <c r="F668" s="6">
        <v>0.26</v>
      </c>
      <c r="G668" s="3">
        <v>16.829999999999998</v>
      </c>
      <c r="H668" s="2">
        <v>35010</v>
      </c>
      <c r="I668" s="4">
        <v>5.5</v>
      </c>
      <c r="J668" s="3">
        <v>16.260000000000002</v>
      </c>
      <c r="K668" s="2">
        <v>33810</v>
      </c>
    </row>
    <row r="669" spans="1:11" x14ac:dyDescent="0.3">
      <c r="A669" s="1" t="s">
        <v>767</v>
      </c>
      <c r="B669" s="1" t="s">
        <v>698</v>
      </c>
      <c r="C669" s="2">
        <v>390</v>
      </c>
      <c r="D669" s="4">
        <v>17.399999999999999</v>
      </c>
      <c r="E669" s="5">
        <v>4.2000000000000003E-2</v>
      </c>
      <c r="F669" s="6">
        <v>0.35</v>
      </c>
      <c r="G669" s="3">
        <v>15.89</v>
      </c>
      <c r="H669" s="2">
        <v>33060</v>
      </c>
      <c r="I669" s="4">
        <v>3.5</v>
      </c>
      <c r="J669" s="3">
        <v>14.6</v>
      </c>
      <c r="K669" s="2">
        <v>30360</v>
      </c>
    </row>
    <row r="670" spans="1:11" x14ac:dyDescent="0.3">
      <c r="A670" s="1" t="s">
        <v>767</v>
      </c>
      <c r="B670" s="1" t="s">
        <v>699</v>
      </c>
      <c r="C670" s="2">
        <v>150</v>
      </c>
      <c r="D670" s="4">
        <v>27.6</v>
      </c>
      <c r="E670" s="5">
        <v>1.6E-2</v>
      </c>
      <c r="F670" s="6">
        <v>0.26</v>
      </c>
      <c r="G670" s="3">
        <v>16.97</v>
      </c>
      <c r="H670" s="2">
        <v>35300</v>
      </c>
      <c r="I670" s="4">
        <v>8.1999999999999993</v>
      </c>
      <c r="J670" s="3">
        <v>14.15</v>
      </c>
      <c r="K670" s="2">
        <v>29430</v>
      </c>
    </row>
    <row r="671" spans="1:11" x14ac:dyDescent="0.3">
      <c r="A671" s="1" t="s">
        <v>767</v>
      </c>
      <c r="B671" s="1" t="s">
        <v>700</v>
      </c>
      <c r="C671" s="2">
        <v>240</v>
      </c>
      <c r="D671" s="4">
        <v>21.7</v>
      </c>
      <c r="E671" s="5">
        <v>2.5999999999999999E-2</v>
      </c>
      <c r="F671" s="6">
        <v>0.42</v>
      </c>
      <c r="G671" s="3">
        <v>17.149999999999999</v>
      </c>
      <c r="H671" s="2">
        <v>35670</v>
      </c>
      <c r="I671" s="4">
        <v>10.6</v>
      </c>
      <c r="J671" s="3">
        <v>14.36</v>
      </c>
      <c r="K671" s="2">
        <v>29870</v>
      </c>
    </row>
    <row r="672" spans="1:11" x14ac:dyDescent="0.3">
      <c r="A672" s="1" t="s">
        <v>767</v>
      </c>
      <c r="B672" s="1" t="s">
        <v>701</v>
      </c>
      <c r="C672" s="2">
        <v>950</v>
      </c>
      <c r="D672" s="4">
        <v>17.2</v>
      </c>
      <c r="E672" s="5">
        <v>0.10199999999999999</v>
      </c>
      <c r="F672" s="6">
        <v>0.35</v>
      </c>
      <c r="G672" s="3">
        <v>19.7</v>
      </c>
      <c r="H672" s="2">
        <v>40980</v>
      </c>
      <c r="I672" s="4">
        <v>2.5</v>
      </c>
      <c r="J672" s="3">
        <v>19.239999999999998</v>
      </c>
      <c r="K672" s="2">
        <v>40020</v>
      </c>
    </row>
    <row r="673" spans="1:11" x14ac:dyDescent="0.3">
      <c r="A673" s="1" t="s">
        <v>767</v>
      </c>
      <c r="B673" s="1" t="s">
        <v>702</v>
      </c>
      <c r="C673" s="2">
        <v>3310</v>
      </c>
      <c r="D673" s="4">
        <v>12.4</v>
      </c>
      <c r="E673" s="5">
        <v>0.35599999999999998</v>
      </c>
      <c r="F673" s="6">
        <v>0.54</v>
      </c>
      <c r="G673" s="3">
        <v>15.15</v>
      </c>
      <c r="H673" s="2">
        <v>31500</v>
      </c>
      <c r="I673" s="4">
        <v>2.4</v>
      </c>
      <c r="J673" s="3">
        <v>13.76</v>
      </c>
      <c r="K673" s="2">
        <v>28620</v>
      </c>
    </row>
    <row r="674" spans="1:11" x14ac:dyDescent="0.3">
      <c r="A674" s="1" t="s">
        <v>767</v>
      </c>
      <c r="B674" s="1" t="s">
        <v>762</v>
      </c>
      <c r="C674" s="2">
        <v>110</v>
      </c>
      <c r="D674" s="4">
        <v>19.5</v>
      </c>
      <c r="E674" s="5">
        <v>1.2E-2</v>
      </c>
      <c r="F674" s="6">
        <v>0.08</v>
      </c>
      <c r="G674" s="3">
        <v>12.99</v>
      </c>
      <c r="H674" s="2">
        <v>27020</v>
      </c>
      <c r="I674" s="4">
        <v>3.7</v>
      </c>
      <c r="J674" s="3">
        <v>12.68</v>
      </c>
      <c r="K674" s="2">
        <v>26380</v>
      </c>
    </row>
    <row r="675" spans="1:11" x14ac:dyDescent="0.3">
      <c r="A675" s="1" t="s">
        <v>767</v>
      </c>
      <c r="B675" s="1" t="s">
        <v>703</v>
      </c>
      <c r="C675" s="2">
        <v>9610</v>
      </c>
      <c r="D675" s="4">
        <v>12.7</v>
      </c>
      <c r="E675" s="5">
        <v>1.0329999999999999</v>
      </c>
      <c r="F675" s="6">
        <v>0.37</v>
      </c>
      <c r="G675" s="3">
        <v>13.75</v>
      </c>
      <c r="H675" s="2">
        <v>28600</v>
      </c>
      <c r="I675" s="4">
        <v>1.7</v>
      </c>
      <c r="J675" s="3">
        <v>12.63</v>
      </c>
      <c r="K675" s="2">
        <v>26270</v>
      </c>
    </row>
    <row r="676" spans="1:11" x14ac:dyDescent="0.3">
      <c r="A676" s="1" t="s">
        <v>767</v>
      </c>
      <c r="B676" s="1" t="s">
        <v>704</v>
      </c>
      <c r="C676" s="2">
        <v>6060</v>
      </c>
      <c r="D676" s="4">
        <v>11.9</v>
      </c>
      <c r="E676" s="5">
        <v>0.65200000000000002</v>
      </c>
      <c r="F676" s="6">
        <v>0.36</v>
      </c>
      <c r="G676" s="3">
        <v>15.95</v>
      </c>
      <c r="H676" s="2">
        <v>33170</v>
      </c>
      <c r="I676" s="4">
        <v>3.7</v>
      </c>
      <c r="J676" s="3">
        <v>13.37</v>
      </c>
      <c r="K676" s="2">
        <v>27820</v>
      </c>
    </row>
    <row r="677" spans="1:11" x14ac:dyDescent="0.3">
      <c r="A677" s="1" t="s">
        <v>767</v>
      </c>
      <c r="B677" s="1" t="s">
        <v>705</v>
      </c>
      <c r="C677" s="2">
        <v>330</v>
      </c>
      <c r="D677" s="4">
        <v>11.1</v>
      </c>
      <c r="E677" s="5">
        <v>3.5999999999999997E-2</v>
      </c>
      <c r="F677" s="6">
        <v>0.61</v>
      </c>
      <c r="G677" s="3">
        <v>23.98</v>
      </c>
      <c r="H677" s="2">
        <v>49880</v>
      </c>
      <c r="I677" s="4">
        <v>4.7</v>
      </c>
      <c r="J677" s="3">
        <v>21.08</v>
      </c>
      <c r="K677" s="2">
        <v>43840</v>
      </c>
    </row>
    <row r="678" spans="1:11" x14ac:dyDescent="0.3">
      <c r="A678" s="1" t="s">
        <v>767</v>
      </c>
      <c r="B678" s="1" t="s">
        <v>706</v>
      </c>
      <c r="C678" s="2">
        <v>24010</v>
      </c>
      <c r="D678" s="4">
        <v>2.2000000000000002</v>
      </c>
      <c r="E678" s="5">
        <v>2.581</v>
      </c>
      <c r="F678" s="6">
        <v>0.93</v>
      </c>
      <c r="G678" s="3">
        <v>29.75</v>
      </c>
      <c r="H678" s="2">
        <v>61880</v>
      </c>
      <c r="I678" s="4">
        <v>1.2</v>
      </c>
      <c r="J678" s="3">
        <v>28.67</v>
      </c>
      <c r="K678" s="2">
        <v>59640</v>
      </c>
    </row>
    <row r="679" spans="1:11" x14ac:dyDescent="0.3">
      <c r="A679" s="1" t="s">
        <v>767</v>
      </c>
      <c r="B679" s="1" t="s">
        <v>707</v>
      </c>
      <c r="C679" s="2">
        <v>8980</v>
      </c>
      <c r="D679" s="4">
        <v>2</v>
      </c>
      <c r="E679" s="5">
        <v>0.96599999999999997</v>
      </c>
      <c r="F679" s="6">
        <v>1.64</v>
      </c>
      <c r="G679" s="3" t="s">
        <v>14</v>
      </c>
      <c r="H679" s="2">
        <v>154640</v>
      </c>
      <c r="I679" s="4">
        <v>15.8</v>
      </c>
      <c r="J679" s="3" t="s">
        <v>14</v>
      </c>
      <c r="K679" s="2">
        <v>139470</v>
      </c>
    </row>
    <row r="680" spans="1:11" x14ac:dyDescent="0.3">
      <c r="A680" s="1" t="s">
        <v>767</v>
      </c>
      <c r="B680" s="1" t="s">
        <v>708</v>
      </c>
      <c r="C680" s="2">
        <v>1090</v>
      </c>
      <c r="D680" s="4">
        <v>13.4</v>
      </c>
      <c r="E680" s="5">
        <v>0.11700000000000001</v>
      </c>
      <c r="F680" s="6">
        <v>0.43</v>
      </c>
      <c r="G680" s="3" t="s">
        <v>14</v>
      </c>
      <c r="H680" s="2">
        <v>95750</v>
      </c>
      <c r="I680" s="4">
        <v>5.5</v>
      </c>
      <c r="J680" s="3" t="s">
        <v>14</v>
      </c>
      <c r="K680" s="2">
        <v>83990</v>
      </c>
    </row>
    <row r="681" spans="1:11" x14ac:dyDescent="0.3">
      <c r="A681" s="1" t="s">
        <v>767</v>
      </c>
      <c r="B681" s="1" t="s">
        <v>709</v>
      </c>
      <c r="C681" s="2">
        <v>1060</v>
      </c>
      <c r="D681" s="4">
        <v>5.0999999999999996</v>
      </c>
      <c r="E681" s="5">
        <v>0.114</v>
      </c>
      <c r="F681" s="6">
        <v>0.71</v>
      </c>
      <c r="G681" s="3">
        <v>66.06</v>
      </c>
      <c r="H681" s="2">
        <v>137400</v>
      </c>
      <c r="I681" s="4">
        <v>3</v>
      </c>
      <c r="J681" s="3">
        <v>71.38</v>
      </c>
      <c r="K681" s="2">
        <v>148470</v>
      </c>
    </row>
    <row r="682" spans="1:11" x14ac:dyDescent="0.3">
      <c r="A682" s="1" t="s">
        <v>767</v>
      </c>
      <c r="B682" s="1" t="s">
        <v>710</v>
      </c>
      <c r="C682" s="2">
        <v>500</v>
      </c>
      <c r="D682" s="4">
        <v>11.8</v>
      </c>
      <c r="E682" s="5">
        <v>5.2999999999999999E-2</v>
      </c>
      <c r="F682" s="6">
        <v>0.79</v>
      </c>
      <c r="G682" s="3">
        <v>29.57</v>
      </c>
      <c r="H682" s="2">
        <v>61500</v>
      </c>
      <c r="I682" s="4">
        <v>3</v>
      </c>
      <c r="J682" s="3">
        <v>29.11</v>
      </c>
      <c r="K682" s="2">
        <v>60550</v>
      </c>
    </row>
    <row r="683" spans="1:11" x14ac:dyDescent="0.3">
      <c r="A683" s="1" t="s">
        <v>767</v>
      </c>
      <c r="B683" s="1" t="s">
        <v>711</v>
      </c>
      <c r="C683" s="2">
        <v>15260</v>
      </c>
      <c r="D683" s="4">
        <v>1.9</v>
      </c>
      <c r="E683" s="5">
        <v>1.641</v>
      </c>
      <c r="F683" s="6">
        <v>1.97</v>
      </c>
      <c r="G683" s="3" t="s">
        <v>14</v>
      </c>
      <c r="H683" s="2">
        <v>44860</v>
      </c>
      <c r="I683" s="4">
        <v>6.6</v>
      </c>
      <c r="J683" s="3" t="s">
        <v>14</v>
      </c>
      <c r="K683" s="2">
        <v>45650</v>
      </c>
    </row>
    <row r="684" spans="1:11" x14ac:dyDescent="0.3">
      <c r="A684" s="1" t="s">
        <v>767</v>
      </c>
      <c r="B684" s="1" t="s">
        <v>712</v>
      </c>
      <c r="C684" s="2">
        <v>1180</v>
      </c>
      <c r="D684" s="4">
        <v>39.6</v>
      </c>
      <c r="E684" s="5">
        <v>0.127</v>
      </c>
      <c r="F684" s="6">
        <v>1.18</v>
      </c>
      <c r="G684" s="3">
        <v>16.579999999999998</v>
      </c>
      <c r="H684" s="2">
        <v>34480</v>
      </c>
      <c r="I684" s="4">
        <v>4.8</v>
      </c>
      <c r="J684" s="3">
        <v>16.920000000000002</v>
      </c>
      <c r="K684" s="2">
        <v>35200</v>
      </c>
    </row>
    <row r="685" spans="1:11" x14ac:dyDescent="0.3">
      <c r="A685" s="1" t="s">
        <v>767</v>
      </c>
      <c r="B685" s="1" t="s">
        <v>713</v>
      </c>
      <c r="C685" s="2">
        <v>25700</v>
      </c>
      <c r="D685" s="4">
        <v>3.7</v>
      </c>
      <c r="E685" s="5">
        <v>2.7629999999999999</v>
      </c>
      <c r="F685" s="6">
        <v>2.2400000000000002</v>
      </c>
      <c r="G685" s="3">
        <v>27.68</v>
      </c>
      <c r="H685" s="2">
        <v>57570</v>
      </c>
      <c r="I685" s="4">
        <v>4.7</v>
      </c>
      <c r="J685" s="3">
        <v>29.13</v>
      </c>
      <c r="K685" s="2">
        <v>60600</v>
      </c>
    </row>
    <row r="686" spans="1:11" x14ac:dyDescent="0.3">
      <c r="A686" s="1" t="s">
        <v>767</v>
      </c>
      <c r="B686" s="1" t="s">
        <v>714</v>
      </c>
      <c r="C686" s="2">
        <v>41920</v>
      </c>
      <c r="D686" s="4">
        <v>3.6</v>
      </c>
      <c r="E686" s="5">
        <v>4.5069999999999997</v>
      </c>
      <c r="F686" s="6">
        <v>1.27</v>
      </c>
      <c r="G686" s="3">
        <v>19.510000000000002</v>
      </c>
      <c r="H686" s="2">
        <v>40590</v>
      </c>
      <c r="I686" s="4">
        <v>1.5</v>
      </c>
      <c r="J686" s="3">
        <v>19.11</v>
      </c>
      <c r="K686" s="2">
        <v>39740</v>
      </c>
    </row>
    <row r="687" spans="1:11" x14ac:dyDescent="0.3">
      <c r="A687" s="1" t="s">
        <v>767</v>
      </c>
      <c r="B687" s="1" t="s">
        <v>715</v>
      </c>
      <c r="C687" s="2">
        <v>21420</v>
      </c>
      <c r="D687" s="4">
        <v>9</v>
      </c>
      <c r="E687" s="5">
        <v>2.3029999999999999</v>
      </c>
      <c r="F687" s="6">
        <v>0.77</v>
      </c>
      <c r="G687" s="3">
        <v>13.87</v>
      </c>
      <c r="H687" s="2">
        <v>28860</v>
      </c>
      <c r="I687" s="4">
        <v>3.1</v>
      </c>
      <c r="J687" s="3">
        <v>10.84</v>
      </c>
      <c r="K687" s="2">
        <v>22540</v>
      </c>
    </row>
    <row r="688" spans="1:11" x14ac:dyDescent="0.3">
      <c r="A688" s="1" t="s">
        <v>767</v>
      </c>
      <c r="B688" s="1" t="s">
        <v>716</v>
      </c>
      <c r="C688" s="2">
        <v>63150</v>
      </c>
      <c r="D688" s="4">
        <v>3.2</v>
      </c>
      <c r="E688" s="5">
        <v>6.7880000000000003</v>
      </c>
      <c r="F688" s="6">
        <v>0.55000000000000004</v>
      </c>
      <c r="G688" s="3">
        <v>24.48</v>
      </c>
      <c r="H688" s="2">
        <v>50910</v>
      </c>
      <c r="I688" s="4">
        <v>1.3</v>
      </c>
      <c r="J688" s="3">
        <v>23.57</v>
      </c>
      <c r="K688" s="2">
        <v>49020</v>
      </c>
    </row>
    <row r="689" spans="1:11" x14ac:dyDescent="0.3">
      <c r="A689" s="1" t="s">
        <v>767</v>
      </c>
      <c r="B689" s="1" t="s">
        <v>717</v>
      </c>
      <c r="C689" s="2">
        <v>51840</v>
      </c>
      <c r="D689" s="4">
        <v>4.3</v>
      </c>
      <c r="E689" s="5">
        <v>5.5720000000000001</v>
      </c>
      <c r="F689" s="6">
        <v>0.91</v>
      </c>
      <c r="G689" s="3">
        <v>18.55</v>
      </c>
      <c r="H689" s="2">
        <v>38570</v>
      </c>
      <c r="I689" s="4">
        <v>1.9</v>
      </c>
      <c r="J689" s="3">
        <v>16.48</v>
      </c>
      <c r="K689" s="2">
        <v>34280</v>
      </c>
    </row>
    <row r="690" spans="1:11" x14ac:dyDescent="0.3">
      <c r="A690" s="1" t="s">
        <v>767</v>
      </c>
      <c r="B690" s="1" t="s">
        <v>718</v>
      </c>
      <c r="C690" s="2">
        <v>18010</v>
      </c>
      <c r="D690" s="4">
        <v>6.5</v>
      </c>
      <c r="E690" s="5">
        <v>1.9359999999999999</v>
      </c>
      <c r="F690" s="6">
        <v>1.39</v>
      </c>
      <c r="G690" s="3">
        <v>16.39</v>
      </c>
      <c r="H690" s="2">
        <v>34090</v>
      </c>
      <c r="I690" s="4">
        <v>2.6</v>
      </c>
      <c r="J690" s="3">
        <v>14.39</v>
      </c>
      <c r="K690" s="2">
        <v>29930</v>
      </c>
    </row>
    <row r="691" spans="1:11" x14ac:dyDescent="0.3">
      <c r="A691" s="1" t="s">
        <v>767</v>
      </c>
      <c r="B691" s="1" t="s">
        <v>719</v>
      </c>
      <c r="C691" s="2">
        <v>4020</v>
      </c>
      <c r="D691" s="4">
        <v>14</v>
      </c>
      <c r="E691" s="5">
        <v>0.432</v>
      </c>
      <c r="F691" s="6">
        <v>1.08</v>
      </c>
      <c r="G691" s="3">
        <v>17.170000000000002</v>
      </c>
      <c r="H691" s="2">
        <v>35720</v>
      </c>
      <c r="I691" s="4">
        <v>3.1</v>
      </c>
      <c r="J691" s="3">
        <v>14.33</v>
      </c>
      <c r="K691" s="2">
        <v>29800</v>
      </c>
    </row>
    <row r="692" spans="1:11" x14ac:dyDescent="0.3">
      <c r="A692" s="1" t="s">
        <v>767</v>
      </c>
      <c r="B692" s="1" t="s">
        <v>768</v>
      </c>
      <c r="C692" s="2">
        <v>4110</v>
      </c>
      <c r="D692" s="4">
        <v>0.1</v>
      </c>
      <c r="E692" s="5">
        <v>0.442</v>
      </c>
      <c r="F692" s="6">
        <v>1.42</v>
      </c>
      <c r="G692" s="3">
        <v>27.01</v>
      </c>
      <c r="H692" s="2">
        <v>56180</v>
      </c>
      <c r="I692" s="4">
        <v>3.4</v>
      </c>
      <c r="J692" s="3">
        <v>26.99</v>
      </c>
      <c r="K692" s="2">
        <v>56130</v>
      </c>
    </row>
    <row r="693" spans="1:11" x14ac:dyDescent="0.3">
      <c r="A693" s="1" t="s">
        <v>767</v>
      </c>
      <c r="B693" s="1" t="s">
        <v>749</v>
      </c>
      <c r="C693" s="2">
        <v>4100</v>
      </c>
      <c r="D693" s="4">
        <v>0</v>
      </c>
      <c r="E693" s="5">
        <v>0.44</v>
      </c>
      <c r="F693" s="6">
        <v>5.2</v>
      </c>
      <c r="G693" s="3">
        <v>34.68</v>
      </c>
      <c r="H693" s="2">
        <v>72140</v>
      </c>
      <c r="I693" s="4">
        <v>5.2</v>
      </c>
      <c r="J693" s="3">
        <v>34.96</v>
      </c>
      <c r="K693" s="2">
        <v>72710</v>
      </c>
    </row>
    <row r="694" spans="1:11" x14ac:dyDescent="0.3">
      <c r="A694" s="1" t="s">
        <v>767</v>
      </c>
      <c r="B694" s="1" t="s">
        <v>721</v>
      </c>
      <c r="C694" s="2">
        <v>1540</v>
      </c>
      <c r="D694" s="4">
        <v>11.9</v>
      </c>
      <c r="E694" s="5">
        <v>0.16600000000000001</v>
      </c>
      <c r="F694" s="6">
        <v>0.77</v>
      </c>
      <c r="G694" s="3">
        <v>22.68</v>
      </c>
      <c r="H694" s="2">
        <v>47170</v>
      </c>
      <c r="I694" s="4">
        <v>5.2</v>
      </c>
      <c r="J694" s="3">
        <v>21.52</v>
      </c>
      <c r="K694" s="2">
        <v>44770</v>
      </c>
    </row>
    <row r="695" spans="1:11" x14ac:dyDescent="0.3">
      <c r="A695" s="1" t="s">
        <v>767</v>
      </c>
      <c r="B695" s="1" t="s">
        <v>750</v>
      </c>
      <c r="C695" s="2">
        <v>2080</v>
      </c>
      <c r="D695" s="4">
        <v>12.7</v>
      </c>
      <c r="E695" s="5">
        <v>0.223</v>
      </c>
      <c r="F695" s="6">
        <v>0.89</v>
      </c>
      <c r="G695" s="3">
        <v>43</v>
      </c>
      <c r="H695" s="2">
        <v>89440</v>
      </c>
      <c r="I695" s="4">
        <v>5.0999999999999996</v>
      </c>
      <c r="J695" s="3">
        <v>39.64</v>
      </c>
      <c r="K695" s="2">
        <v>82450</v>
      </c>
    </row>
    <row r="696" spans="1:11" x14ac:dyDescent="0.3">
      <c r="A696" s="1" t="s">
        <v>767</v>
      </c>
      <c r="B696" s="1" t="s">
        <v>722</v>
      </c>
      <c r="C696" s="2">
        <v>90</v>
      </c>
      <c r="D696" s="4">
        <v>21.2</v>
      </c>
      <c r="E696" s="5">
        <v>0.01</v>
      </c>
      <c r="F696" s="6">
        <v>0.56999999999999995</v>
      </c>
      <c r="G696" s="3">
        <v>23.25</v>
      </c>
      <c r="H696" s="2">
        <v>48350</v>
      </c>
      <c r="I696" s="4">
        <v>3.8</v>
      </c>
      <c r="J696" s="3">
        <v>23.5</v>
      </c>
      <c r="K696" s="2">
        <v>48890</v>
      </c>
    </row>
    <row r="697" spans="1:11" x14ac:dyDescent="0.3">
      <c r="A697" s="1" t="s">
        <v>767</v>
      </c>
      <c r="B697" s="1" t="s">
        <v>723</v>
      </c>
      <c r="C697" s="2">
        <v>550</v>
      </c>
      <c r="D697" s="4">
        <v>14.5</v>
      </c>
      <c r="E697" s="5">
        <v>5.8999999999999997E-2</v>
      </c>
      <c r="F697" s="6">
        <v>1.06</v>
      </c>
      <c r="G697" s="3">
        <v>45.08</v>
      </c>
      <c r="H697" s="2">
        <v>93770</v>
      </c>
      <c r="I697" s="4">
        <v>4.0999999999999996</v>
      </c>
      <c r="J697" s="3">
        <v>46.54</v>
      </c>
      <c r="K697" s="2">
        <v>96810</v>
      </c>
    </row>
    <row r="698" spans="1:11" x14ac:dyDescent="0.3">
      <c r="A698" s="1" t="s">
        <v>767</v>
      </c>
      <c r="B698" s="1" t="s">
        <v>751</v>
      </c>
      <c r="C698" s="2">
        <v>180</v>
      </c>
      <c r="D698" s="4">
        <v>4.5</v>
      </c>
      <c r="E698" s="5">
        <v>1.9E-2</v>
      </c>
      <c r="F698" s="6">
        <v>0.84</v>
      </c>
      <c r="G698" s="3">
        <v>21.84</v>
      </c>
      <c r="H698" s="2">
        <v>45430</v>
      </c>
      <c r="I698" s="4">
        <v>2</v>
      </c>
      <c r="J698" s="3">
        <v>21.56</v>
      </c>
      <c r="K698" s="2">
        <v>44840</v>
      </c>
    </row>
    <row r="699" spans="1:11" x14ac:dyDescent="0.3">
      <c r="A699" s="1" t="s">
        <v>767</v>
      </c>
      <c r="B699" s="1" t="s">
        <v>724</v>
      </c>
      <c r="C699" s="2">
        <v>15500</v>
      </c>
      <c r="D699" s="4">
        <v>7.1</v>
      </c>
      <c r="E699" s="5">
        <v>1.6659999999999999</v>
      </c>
      <c r="F699" s="6">
        <v>1.63</v>
      </c>
      <c r="G699" s="3">
        <v>11.56</v>
      </c>
      <c r="H699" s="2">
        <v>24040</v>
      </c>
      <c r="I699" s="4">
        <v>1</v>
      </c>
      <c r="J699" s="3">
        <v>10.94</v>
      </c>
      <c r="K699" s="2">
        <v>22750</v>
      </c>
    </row>
    <row r="700" spans="1:11" x14ac:dyDescent="0.3">
      <c r="A700" s="1" t="s">
        <v>767</v>
      </c>
      <c r="B700" s="1" t="s">
        <v>725</v>
      </c>
      <c r="C700" s="2">
        <v>9730</v>
      </c>
      <c r="D700" s="4">
        <v>6.7</v>
      </c>
      <c r="E700" s="5">
        <v>1.046</v>
      </c>
      <c r="F700" s="6">
        <v>1.25</v>
      </c>
      <c r="G700" s="3">
        <v>10.79</v>
      </c>
      <c r="H700" s="2">
        <v>22440</v>
      </c>
      <c r="I700" s="4">
        <v>1.4</v>
      </c>
      <c r="J700" s="3">
        <v>10.02</v>
      </c>
      <c r="K700" s="2">
        <v>20850</v>
      </c>
    </row>
    <row r="701" spans="1:11" x14ac:dyDescent="0.3">
      <c r="A701" s="1" t="s">
        <v>767</v>
      </c>
      <c r="B701" s="1" t="s">
        <v>726</v>
      </c>
      <c r="C701" s="2">
        <v>1420</v>
      </c>
      <c r="D701" s="4">
        <v>11</v>
      </c>
      <c r="E701" s="5">
        <v>0.153</v>
      </c>
      <c r="F701" s="6">
        <v>3.13</v>
      </c>
      <c r="G701" s="3">
        <v>26.72</v>
      </c>
      <c r="H701" s="2">
        <v>55570</v>
      </c>
      <c r="I701" s="4">
        <v>6.3</v>
      </c>
      <c r="J701" s="3">
        <v>28.84</v>
      </c>
      <c r="K701" s="2">
        <v>59980</v>
      </c>
    </row>
    <row r="702" spans="1:11" x14ac:dyDescent="0.3">
      <c r="A702" s="1" t="s">
        <v>767</v>
      </c>
      <c r="B702" s="1" t="s">
        <v>727</v>
      </c>
      <c r="C702" s="2">
        <v>4670</v>
      </c>
      <c r="D702" s="4">
        <v>2.1</v>
      </c>
      <c r="E702" s="5">
        <v>0.502</v>
      </c>
      <c r="F702" s="6">
        <v>2.38</v>
      </c>
      <c r="G702" s="3">
        <v>33.5</v>
      </c>
      <c r="H702" s="2">
        <v>69670</v>
      </c>
      <c r="I702" s="4">
        <v>4.0999999999999996</v>
      </c>
      <c r="J702" s="3">
        <v>34.29</v>
      </c>
      <c r="K702" s="2">
        <v>71320</v>
      </c>
    </row>
    <row r="703" spans="1:11" x14ac:dyDescent="0.3">
      <c r="A703" s="1" t="s">
        <v>767</v>
      </c>
      <c r="B703" s="1" t="s">
        <v>728</v>
      </c>
      <c r="C703" s="2">
        <v>2240</v>
      </c>
      <c r="D703" s="4">
        <v>13.6</v>
      </c>
      <c r="E703" s="5">
        <v>0.24099999999999999</v>
      </c>
      <c r="F703" s="6">
        <v>1.41</v>
      </c>
      <c r="G703" s="3">
        <v>13.9</v>
      </c>
      <c r="H703" s="2">
        <v>28920</v>
      </c>
      <c r="I703" s="4">
        <v>5.5</v>
      </c>
      <c r="J703" s="3">
        <v>11.72</v>
      </c>
      <c r="K703" s="2">
        <v>24390</v>
      </c>
    </row>
    <row r="704" spans="1:11" x14ac:dyDescent="0.3">
      <c r="A704" s="1" t="s">
        <v>767</v>
      </c>
      <c r="B704" s="1" t="s">
        <v>729</v>
      </c>
      <c r="C704" s="2">
        <v>3570</v>
      </c>
      <c r="D704" s="4">
        <v>3.4</v>
      </c>
      <c r="E704" s="5">
        <v>0.38400000000000001</v>
      </c>
      <c r="F704" s="6">
        <v>1.42</v>
      </c>
      <c r="G704" s="3">
        <v>21.58</v>
      </c>
      <c r="H704" s="2">
        <v>44890</v>
      </c>
      <c r="I704" s="4">
        <v>6.3</v>
      </c>
      <c r="J704" s="3">
        <v>23.6</v>
      </c>
      <c r="K704" s="2">
        <v>49080</v>
      </c>
    </row>
    <row r="705" spans="1:11" x14ac:dyDescent="0.3">
      <c r="A705" s="1" t="s">
        <v>767</v>
      </c>
      <c r="B705" s="1" t="s">
        <v>730</v>
      </c>
      <c r="C705" s="2">
        <v>390</v>
      </c>
      <c r="D705" s="4">
        <v>41.5</v>
      </c>
      <c r="E705" s="5">
        <v>4.2000000000000003E-2</v>
      </c>
      <c r="F705" s="6">
        <v>0.23</v>
      </c>
      <c r="G705" s="3">
        <v>18.29</v>
      </c>
      <c r="H705" s="2">
        <v>38040</v>
      </c>
      <c r="I705" s="4">
        <v>8.3000000000000007</v>
      </c>
      <c r="J705" s="3">
        <v>19.559999999999999</v>
      </c>
      <c r="K705" s="2">
        <v>40690</v>
      </c>
    </row>
    <row r="706" spans="1:11" x14ac:dyDescent="0.3">
      <c r="A706" s="1" t="s">
        <v>767</v>
      </c>
      <c r="B706" s="1" t="s">
        <v>731</v>
      </c>
      <c r="C706" s="2">
        <v>1320</v>
      </c>
      <c r="D706" s="4">
        <v>14.6</v>
      </c>
      <c r="E706" s="5">
        <v>0.14199999999999999</v>
      </c>
      <c r="F706" s="6">
        <v>0.46</v>
      </c>
      <c r="G706" s="3">
        <v>49.87</v>
      </c>
      <c r="H706" s="2">
        <v>103730</v>
      </c>
      <c r="I706" s="4">
        <v>6.9</v>
      </c>
      <c r="J706" s="3">
        <v>45.34</v>
      </c>
      <c r="K706" s="2">
        <v>94310</v>
      </c>
    </row>
    <row r="707" spans="1:11" x14ac:dyDescent="0.3">
      <c r="A707" s="1" t="s">
        <v>767</v>
      </c>
      <c r="B707" s="1" t="s">
        <v>732</v>
      </c>
      <c r="C707" s="2">
        <v>1720</v>
      </c>
      <c r="D707" s="4">
        <v>15.4</v>
      </c>
      <c r="E707" s="5">
        <v>0.185</v>
      </c>
      <c r="F707" s="6">
        <v>0.57999999999999996</v>
      </c>
      <c r="G707" s="3">
        <v>31.01</v>
      </c>
      <c r="H707" s="2">
        <v>64490</v>
      </c>
      <c r="I707" s="4">
        <v>5.3</v>
      </c>
      <c r="J707" s="3">
        <v>28.73</v>
      </c>
      <c r="K707" s="2">
        <v>59750</v>
      </c>
    </row>
    <row r="708" spans="1:11" x14ac:dyDescent="0.3">
      <c r="A708" s="1" t="s">
        <v>767</v>
      </c>
      <c r="B708" s="1" t="s">
        <v>733</v>
      </c>
      <c r="C708" s="2">
        <v>20620</v>
      </c>
      <c r="D708" s="4">
        <v>5.5</v>
      </c>
      <c r="E708" s="5">
        <v>2.2170000000000001</v>
      </c>
      <c r="F708" s="6">
        <v>0.55000000000000004</v>
      </c>
      <c r="G708" s="3">
        <v>18.77</v>
      </c>
      <c r="H708" s="2">
        <v>39050</v>
      </c>
      <c r="I708" s="4">
        <v>1.6</v>
      </c>
      <c r="J708" s="3">
        <v>17.420000000000002</v>
      </c>
      <c r="K708" s="2">
        <v>36230</v>
      </c>
    </row>
    <row r="709" spans="1:11" x14ac:dyDescent="0.3">
      <c r="A709" s="1" t="s">
        <v>767</v>
      </c>
      <c r="B709" s="1" t="s">
        <v>734</v>
      </c>
      <c r="C709" s="2">
        <v>18850</v>
      </c>
      <c r="D709" s="4">
        <v>3.6</v>
      </c>
      <c r="E709" s="5">
        <v>2.0270000000000001</v>
      </c>
      <c r="F709" s="6">
        <v>0.77</v>
      </c>
      <c r="G709" s="3">
        <v>15.1</v>
      </c>
      <c r="H709" s="2">
        <v>31400</v>
      </c>
      <c r="I709" s="4">
        <v>11.5</v>
      </c>
      <c r="J709" s="3">
        <v>11.51</v>
      </c>
      <c r="K709" s="2">
        <v>23940</v>
      </c>
    </row>
    <row r="710" spans="1:11" x14ac:dyDescent="0.3">
      <c r="A710" s="1" t="s">
        <v>767</v>
      </c>
      <c r="B710" s="1" t="s">
        <v>735</v>
      </c>
      <c r="C710" s="2">
        <v>163620</v>
      </c>
      <c r="D710" s="4">
        <v>2.1</v>
      </c>
      <c r="E710" s="5">
        <v>17.588000000000001</v>
      </c>
      <c r="F710" s="6">
        <v>0.92</v>
      </c>
      <c r="G710" s="3">
        <v>14.86</v>
      </c>
      <c r="H710" s="2">
        <v>30920</v>
      </c>
      <c r="I710" s="4">
        <v>1</v>
      </c>
      <c r="J710" s="3">
        <v>12.86</v>
      </c>
      <c r="K710" s="2">
        <v>26750</v>
      </c>
    </row>
    <row r="711" spans="1:11" x14ac:dyDescent="0.3">
      <c r="A711" s="1" t="s">
        <v>767</v>
      </c>
      <c r="B711" s="1" t="s">
        <v>736</v>
      </c>
      <c r="C711" s="2">
        <v>1900</v>
      </c>
      <c r="D711" s="4">
        <v>19.100000000000001</v>
      </c>
      <c r="E711" s="5">
        <v>0.20499999999999999</v>
      </c>
      <c r="F711" s="6">
        <v>0.39</v>
      </c>
      <c r="G711" s="3">
        <v>14.29</v>
      </c>
      <c r="H711" s="2">
        <v>29720</v>
      </c>
      <c r="I711" s="4">
        <v>2.9</v>
      </c>
      <c r="J711" s="3">
        <v>12.84</v>
      </c>
      <c r="K711" s="2">
        <v>26700</v>
      </c>
    </row>
    <row r="712" spans="1:11" x14ac:dyDescent="0.3">
      <c r="A712" s="1" t="s">
        <v>767</v>
      </c>
      <c r="B712" s="1" t="s">
        <v>737</v>
      </c>
      <c r="C712" s="2">
        <v>40680</v>
      </c>
      <c r="D712" s="4">
        <v>5.0999999999999996</v>
      </c>
      <c r="E712" s="5">
        <v>4.3730000000000002</v>
      </c>
      <c r="F712" s="6">
        <v>0.89</v>
      </c>
      <c r="G712" s="3">
        <v>12.02</v>
      </c>
      <c r="H712" s="2">
        <v>24990</v>
      </c>
      <c r="I712" s="4">
        <v>1.1000000000000001</v>
      </c>
      <c r="J712" s="3">
        <v>10.67</v>
      </c>
      <c r="K712" s="2">
        <v>22200</v>
      </c>
    </row>
    <row r="713" spans="1:11" x14ac:dyDescent="0.3">
      <c r="A713" s="1" t="s">
        <v>767</v>
      </c>
      <c r="B713" s="1" t="s">
        <v>766</v>
      </c>
      <c r="C713" s="2">
        <v>110</v>
      </c>
      <c r="D713" s="4">
        <v>44.4</v>
      </c>
      <c r="E713" s="5">
        <v>1.2E-2</v>
      </c>
      <c r="F713" s="6">
        <v>0.48</v>
      </c>
      <c r="G713" s="3">
        <v>26.61</v>
      </c>
      <c r="H713" s="2">
        <v>55350</v>
      </c>
      <c r="I713" s="4">
        <v>11.6</v>
      </c>
      <c r="J713" s="3">
        <v>24.28</v>
      </c>
      <c r="K713" s="2">
        <v>50510</v>
      </c>
    </row>
    <row r="714" spans="1:11" x14ac:dyDescent="0.3">
      <c r="A714" s="1" t="s">
        <v>767</v>
      </c>
      <c r="B714" s="1" t="s">
        <v>738</v>
      </c>
      <c r="C714" s="2">
        <v>410</v>
      </c>
      <c r="D714" s="4">
        <v>12.2</v>
      </c>
      <c r="E714" s="5">
        <v>4.3999999999999997E-2</v>
      </c>
      <c r="F714" s="6">
        <v>0.55000000000000004</v>
      </c>
      <c r="G714" s="3">
        <v>21.76</v>
      </c>
      <c r="H714" s="2">
        <v>45270</v>
      </c>
      <c r="I714" s="4">
        <v>3.7</v>
      </c>
      <c r="J714" s="3">
        <v>20.8</v>
      </c>
      <c r="K714" s="2">
        <v>43250</v>
      </c>
    </row>
    <row r="715" spans="1:11" x14ac:dyDescent="0.3">
      <c r="A715" s="1" t="s">
        <v>767</v>
      </c>
      <c r="B715" s="1" t="s">
        <v>739</v>
      </c>
      <c r="C715" s="2">
        <v>8980</v>
      </c>
      <c r="D715" s="4">
        <v>3.7</v>
      </c>
      <c r="E715" s="5">
        <v>0.96599999999999997</v>
      </c>
      <c r="F715" s="6">
        <v>1.2</v>
      </c>
      <c r="G715" s="3">
        <v>27.07</v>
      </c>
      <c r="H715" s="2">
        <v>56300</v>
      </c>
      <c r="I715" s="4">
        <v>3.6</v>
      </c>
      <c r="J715" s="3">
        <v>27.63</v>
      </c>
      <c r="K715" s="2">
        <v>57460</v>
      </c>
    </row>
    <row r="716" spans="1:11" x14ac:dyDescent="0.3">
      <c r="A716" s="1" t="s">
        <v>767</v>
      </c>
      <c r="B716" s="1" t="s">
        <v>765</v>
      </c>
      <c r="C716" s="2">
        <v>520</v>
      </c>
      <c r="D716" s="4">
        <v>45.7</v>
      </c>
      <c r="E716" s="5">
        <v>5.6000000000000001E-2</v>
      </c>
      <c r="F716" s="6">
        <v>0.78</v>
      </c>
      <c r="G716" s="3">
        <v>27.5</v>
      </c>
      <c r="H716" s="2">
        <v>57190</v>
      </c>
      <c r="I716" s="4">
        <v>7.4</v>
      </c>
      <c r="J716" s="3">
        <v>24.88</v>
      </c>
      <c r="K716" s="2">
        <v>51740</v>
      </c>
    </row>
    <row r="717" spans="1:11" x14ac:dyDescent="0.3">
      <c r="A717" s="1" t="s">
        <v>767</v>
      </c>
      <c r="B717" s="1" t="s">
        <v>740</v>
      </c>
      <c r="C717" s="2">
        <v>1590</v>
      </c>
      <c r="D717" s="4">
        <v>27.3</v>
      </c>
      <c r="E717" s="5">
        <v>0.17100000000000001</v>
      </c>
      <c r="F717" s="6">
        <v>0.94</v>
      </c>
      <c r="G717" s="3">
        <v>25.56</v>
      </c>
      <c r="H717" s="2">
        <v>53160</v>
      </c>
      <c r="I717" s="4">
        <v>4.0999999999999996</v>
      </c>
      <c r="J717" s="3">
        <v>24.94</v>
      </c>
      <c r="K717" s="2">
        <v>51870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21"/>
  <sheetViews>
    <sheetView topLeftCell="A2" zoomScale="90" zoomScaleNormal="90" workbookViewId="0"/>
  </sheetViews>
  <sheetFormatPr defaultRowHeight="14.4" x14ac:dyDescent="0.3"/>
  <cols>
    <col min="1" max="1" width="40.6640625" style="1" customWidth="1"/>
    <col min="2" max="2" width="50.6640625" style="1" customWidth="1"/>
    <col min="3" max="3" width="12.6640625" style="2" customWidth="1"/>
    <col min="4" max="4" width="12.6640625" style="4" customWidth="1"/>
    <col min="5" max="5" width="12.6640625" style="5" customWidth="1"/>
    <col min="6" max="6" width="15.21875" customWidth="1"/>
    <col min="7" max="7" width="12.6640625" style="3" customWidth="1"/>
    <col min="8" max="8" width="12.6640625" style="2" customWidth="1"/>
    <col min="9" max="9" width="12.6640625" style="4" customWidth="1"/>
    <col min="10" max="10" width="12.6640625" style="3" customWidth="1"/>
    <col min="11" max="11" width="12.6640625" style="2" customWidth="1"/>
  </cols>
  <sheetData>
    <row r="2" spans="1:11" x14ac:dyDescent="0.3">
      <c r="A2" s="7" t="s">
        <v>814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769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</row>
    <row r="3" spans="1:11" x14ac:dyDescent="0.3">
      <c r="A3" s="1" t="s">
        <v>9</v>
      </c>
      <c r="B3" s="1" t="s">
        <v>11</v>
      </c>
      <c r="C3" s="2">
        <v>10620</v>
      </c>
      <c r="D3" s="4">
        <v>2.8</v>
      </c>
      <c r="E3" s="5">
        <v>1.756</v>
      </c>
      <c r="F3" s="6">
        <v>1.19</v>
      </c>
      <c r="G3" s="3">
        <v>113.81</v>
      </c>
      <c r="H3" s="2">
        <v>236730</v>
      </c>
      <c r="I3" s="4">
        <v>1.5</v>
      </c>
      <c r="J3" s="3" t="s">
        <v>10</v>
      </c>
      <c r="K3" s="2" t="s">
        <v>10</v>
      </c>
    </row>
    <row r="4" spans="1:11" x14ac:dyDescent="0.3">
      <c r="A4" s="1" t="s">
        <v>9</v>
      </c>
      <c r="B4" s="1" t="s">
        <v>12</v>
      </c>
      <c r="C4" s="2">
        <v>96170</v>
      </c>
      <c r="D4" s="4">
        <v>1.8</v>
      </c>
      <c r="E4" s="5">
        <v>15.903</v>
      </c>
      <c r="F4" s="6">
        <v>1.02</v>
      </c>
      <c r="G4" s="3">
        <v>67.77</v>
      </c>
      <c r="H4" s="2">
        <v>140970</v>
      </c>
      <c r="I4" s="4">
        <v>1</v>
      </c>
      <c r="J4" s="3">
        <v>55.58</v>
      </c>
      <c r="K4" s="2">
        <v>115600</v>
      </c>
    </row>
    <row r="5" spans="1:11" x14ac:dyDescent="0.3">
      <c r="A5" s="1" t="s">
        <v>9</v>
      </c>
      <c r="B5" s="1" t="s">
        <v>13</v>
      </c>
      <c r="C5" s="2">
        <v>680</v>
      </c>
      <c r="D5" s="4">
        <v>6.5</v>
      </c>
      <c r="E5" s="5">
        <v>0.112</v>
      </c>
      <c r="F5" s="6">
        <v>0.31</v>
      </c>
      <c r="G5" s="3">
        <f>H3/2000</f>
        <v>118.36499999999999</v>
      </c>
      <c r="H5" s="2">
        <v>72510</v>
      </c>
      <c r="I5" s="4">
        <v>4.2</v>
      </c>
      <c r="J5" s="3" t="s">
        <v>14</v>
      </c>
      <c r="K5" s="2">
        <v>63150</v>
      </c>
    </row>
    <row r="6" spans="1:11" x14ac:dyDescent="0.3">
      <c r="A6" s="1" t="s">
        <v>9</v>
      </c>
      <c r="B6" s="1" t="s">
        <v>16</v>
      </c>
      <c r="C6" s="2">
        <v>10440</v>
      </c>
      <c r="D6" s="4">
        <v>3.4</v>
      </c>
      <c r="E6" s="5">
        <v>1.7270000000000001</v>
      </c>
      <c r="F6" s="6">
        <v>1.1200000000000001</v>
      </c>
      <c r="G6" s="3">
        <v>73.08</v>
      </c>
      <c r="H6" s="2">
        <v>152000</v>
      </c>
      <c r="I6" s="4">
        <v>1.2</v>
      </c>
      <c r="J6" s="3">
        <v>67.03</v>
      </c>
      <c r="K6" s="2">
        <v>139430</v>
      </c>
    </row>
    <row r="7" spans="1:11" x14ac:dyDescent="0.3">
      <c r="A7" s="1" t="s">
        <v>9</v>
      </c>
      <c r="B7" s="1" t="s">
        <v>17</v>
      </c>
      <c r="C7" s="2">
        <v>27920</v>
      </c>
      <c r="D7" s="4">
        <v>2.8</v>
      </c>
      <c r="E7" s="5">
        <v>4.6180000000000003</v>
      </c>
      <c r="F7" s="6">
        <v>1.77</v>
      </c>
      <c r="G7" s="3">
        <v>63.38</v>
      </c>
      <c r="H7" s="2">
        <v>131830</v>
      </c>
      <c r="I7" s="4">
        <v>1.6</v>
      </c>
      <c r="J7" s="3">
        <v>54.15</v>
      </c>
      <c r="K7" s="2">
        <v>112640</v>
      </c>
    </row>
    <row r="8" spans="1:11" x14ac:dyDescent="0.3">
      <c r="A8" s="1" t="s">
        <v>9</v>
      </c>
      <c r="B8" s="1" t="s">
        <v>18</v>
      </c>
      <c r="C8" s="2">
        <v>2490</v>
      </c>
      <c r="D8" s="4">
        <v>7</v>
      </c>
      <c r="E8" s="5">
        <v>0.41099999999999998</v>
      </c>
      <c r="F8" s="6">
        <v>0.87</v>
      </c>
      <c r="G8" s="3">
        <v>67.72</v>
      </c>
      <c r="H8" s="2">
        <v>140860</v>
      </c>
      <c r="I8" s="4">
        <v>2.2000000000000002</v>
      </c>
      <c r="J8" s="3">
        <v>62.04</v>
      </c>
      <c r="K8" s="2">
        <v>129040</v>
      </c>
    </row>
    <row r="9" spans="1:11" x14ac:dyDescent="0.3">
      <c r="A9" s="1" t="s">
        <v>9</v>
      </c>
      <c r="B9" s="1" t="s">
        <v>19</v>
      </c>
      <c r="C9" s="2">
        <v>15520</v>
      </c>
      <c r="D9" s="4">
        <v>2.8</v>
      </c>
      <c r="E9" s="5">
        <v>2.5670000000000002</v>
      </c>
      <c r="F9" s="6">
        <v>1.35</v>
      </c>
      <c r="G9" s="3">
        <v>54.79</v>
      </c>
      <c r="H9" s="2">
        <v>113950</v>
      </c>
      <c r="I9" s="4">
        <v>1.3</v>
      </c>
      <c r="J9" s="3">
        <v>50.95</v>
      </c>
      <c r="K9" s="2">
        <v>105980</v>
      </c>
    </row>
    <row r="10" spans="1:11" x14ac:dyDescent="0.3">
      <c r="A10" s="1" t="s">
        <v>9</v>
      </c>
      <c r="B10" s="1" t="s">
        <v>20</v>
      </c>
      <c r="C10" s="2">
        <v>15460</v>
      </c>
      <c r="D10" s="4">
        <v>3.1</v>
      </c>
      <c r="E10" s="5">
        <v>2.5569999999999999</v>
      </c>
      <c r="F10" s="6">
        <v>1</v>
      </c>
      <c r="G10" s="3">
        <v>77.22</v>
      </c>
      <c r="H10" s="2">
        <v>160620</v>
      </c>
      <c r="I10" s="4">
        <v>1</v>
      </c>
      <c r="J10" s="3">
        <v>73.02</v>
      </c>
      <c r="K10" s="2">
        <v>151880</v>
      </c>
    </row>
    <row r="11" spans="1:11" x14ac:dyDescent="0.3">
      <c r="A11" s="1" t="s">
        <v>9</v>
      </c>
      <c r="B11" s="1" t="s">
        <v>21</v>
      </c>
      <c r="C11" s="2">
        <v>27690</v>
      </c>
      <c r="D11" s="4">
        <v>3.8</v>
      </c>
      <c r="E11" s="5">
        <v>4.5789999999999997</v>
      </c>
      <c r="F11" s="6">
        <v>1.1499999999999999</v>
      </c>
      <c r="G11" s="3">
        <v>75.67</v>
      </c>
      <c r="H11" s="2">
        <v>157400</v>
      </c>
      <c r="I11" s="4">
        <v>1.5</v>
      </c>
      <c r="J11" s="3">
        <v>66.37</v>
      </c>
      <c r="K11" s="2">
        <v>138040</v>
      </c>
    </row>
    <row r="12" spans="1:11" x14ac:dyDescent="0.3">
      <c r="A12" s="1" t="s">
        <v>9</v>
      </c>
      <c r="B12" s="1" t="s">
        <v>22</v>
      </c>
      <c r="C12" s="2">
        <v>7340</v>
      </c>
      <c r="D12" s="4">
        <v>3.3</v>
      </c>
      <c r="E12" s="5">
        <v>1.2130000000000001</v>
      </c>
      <c r="F12" s="6">
        <v>1.01</v>
      </c>
      <c r="G12" s="3">
        <v>56.41</v>
      </c>
      <c r="H12" s="2">
        <v>117330</v>
      </c>
      <c r="I12" s="4">
        <v>1.5</v>
      </c>
      <c r="J12" s="3">
        <v>50.79</v>
      </c>
      <c r="K12" s="2">
        <v>105650</v>
      </c>
    </row>
    <row r="13" spans="1:11" x14ac:dyDescent="0.3">
      <c r="A13" s="1" t="s">
        <v>9</v>
      </c>
      <c r="B13" s="1" t="s">
        <v>23</v>
      </c>
      <c r="C13" s="2">
        <v>3130</v>
      </c>
      <c r="D13" s="4">
        <v>5.6</v>
      </c>
      <c r="E13" s="5">
        <v>0.51800000000000002</v>
      </c>
      <c r="F13" s="6">
        <v>1.05</v>
      </c>
      <c r="G13" s="3">
        <v>62.37</v>
      </c>
      <c r="H13" s="2">
        <v>129720</v>
      </c>
      <c r="I13" s="4">
        <v>3</v>
      </c>
      <c r="J13" s="3">
        <v>60.44</v>
      </c>
      <c r="K13" s="2">
        <v>125710</v>
      </c>
    </row>
    <row r="14" spans="1:11" x14ac:dyDescent="0.3">
      <c r="A14" s="1" t="s">
        <v>9</v>
      </c>
      <c r="B14" s="1" t="s">
        <v>24</v>
      </c>
      <c r="C14" s="2">
        <v>6830</v>
      </c>
      <c r="D14" s="4">
        <v>4.9000000000000004</v>
      </c>
      <c r="E14" s="5">
        <v>1.129</v>
      </c>
      <c r="F14" s="6">
        <v>1.36</v>
      </c>
      <c r="G14" s="3">
        <v>48.17</v>
      </c>
      <c r="H14" s="2">
        <v>100190</v>
      </c>
      <c r="I14" s="4">
        <v>2.4</v>
      </c>
      <c r="J14" s="3">
        <v>43.89</v>
      </c>
      <c r="K14" s="2">
        <v>91290</v>
      </c>
    </row>
    <row r="15" spans="1:11" x14ac:dyDescent="0.3">
      <c r="A15" s="1" t="s">
        <v>9</v>
      </c>
      <c r="B15" s="1" t="s">
        <v>25</v>
      </c>
      <c r="C15" s="2">
        <v>560</v>
      </c>
      <c r="D15" s="4">
        <v>7.5</v>
      </c>
      <c r="E15" s="5">
        <v>9.2999999999999999E-2</v>
      </c>
      <c r="F15" s="6">
        <v>0.85</v>
      </c>
      <c r="G15" s="3">
        <v>71.06</v>
      </c>
      <c r="H15" s="2">
        <v>147800</v>
      </c>
      <c r="I15" s="4">
        <v>2.4</v>
      </c>
      <c r="J15" s="3">
        <v>67.47</v>
      </c>
      <c r="K15" s="2">
        <v>140340</v>
      </c>
    </row>
    <row r="16" spans="1:11" x14ac:dyDescent="0.3">
      <c r="A16" s="1" t="s">
        <v>9</v>
      </c>
      <c r="B16" s="1" t="s">
        <v>26</v>
      </c>
      <c r="C16" s="2">
        <v>5950</v>
      </c>
      <c r="D16" s="4">
        <v>3.3</v>
      </c>
      <c r="E16" s="5">
        <v>0.98499999999999999</v>
      </c>
      <c r="F16" s="6">
        <v>1.03</v>
      </c>
      <c r="G16" s="3">
        <v>64.25</v>
      </c>
      <c r="H16" s="2">
        <v>133630</v>
      </c>
      <c r="I16" s="4">
        <v>2.2999999999999998</v>
      </c>
      <c r="J16" s="3">
        <v>60.01</v>
      </c>
      <c r="K16" s="2">
        <v>124820</v>
      </c>
    </row>
    <row r="17" spans="1:11" x14ac:dyDescent="0.3">
      <c r="A17" s="1" t="s">
        <v>9</v>
      </c>
      <c r="B17" s="1" t="s">
        <v>27</v>
      </c>
      <c r="C17" s="2">
        <v>1310</v>
      </c>
      <c r="D17" s="4">
        <v>7</v>
      </c>
      <c r="E17" s="5">
        <v>0.217</v>
      </c>
      <c r="F17" s="6">
        <v>0.9</v>
      </c>
      <c r="G17" s="3">
        <v>58.27</v>
      </c>
      <c r="H17" s="2">
        <v>121210</v>
      </c>
      <c r="I17" s="4">
        <v>2.4</v>
      </c>
      <c r="J17" s="3">
        <v>55.2</v>
      </c>
      <c r="K17" s="2">
        <v>114810</v>
      </c>
    </row>
    <row r="18" spans="1:11" x14ac:dyDescent="0.3">
      <c r="A18" s="1" t="s">
        <v>9</v>
      </c>
      <c r="B18" s="1" t="s">
        <v>28</v>
      </c>
      <c r="C18" s="2">
        <v>70</v>
      </c>
      <c r="D18" s="4">
        <v>49</v>
      </c>
      <c r="E18" s="5">
        <v>1.2E-2</v>
      </c>
      <c r="F18" s="6">
        <v>0.38</v>
      </c>
      <c r="G18" s="3">
        <v>30.22</v>
      </c>
      <c r="H18" s="2">
        <v>62850</v>
      </c>
      <c r="I18" s="4">
        <v>16.600000000000001</v>
      </c>
      <c r="J18" s="3">
        <v>31.09</v>
      </c>
      <c r="K18" s="2">
        <v>64670</v>
      </c>
    </row>
    <row r="19" spans="1:11" x14ac:dyDescent="0.3">
      <c r="A19" s="1" t="s">
        <v>9</v>
      </c>
      <c r="B19" s="1" t="s">
        <v>29</v>
      </c>
      <c r="C19" s="2">
        <v>10930</v>
      </c>
      <c r="D19" s="4">
        <v>6</v>
      </c>
      <c r="E19" s="5">
        <v>1.8069999999999999</v>
      </c>
      <c r="F19" s="6">
        <v>0.98</v>
      </c>
      <c r="G19" s="3">
        <v>51.3</v>
      </c>
      <c r="H19" s="2">
        <v>106700</v>
      </c>
      <c r="I19" s="4">
        <v>2.7</v>
      </c>
      <c r="J19" s="3">
        <v>47.2</v>
      </c>
      <c r="K19" s="2">
        <v>98170</v>
      </c>
    </row>
    <row r="20" spans="1:11" x14ac:dyDescent="0.3">
      <c r="A20" s="1" t="s">
        <v>9</v>
      </c>
      <c r="B20" s="1" t="s">
        <v>30</v>
      </c>
      <c r="C20" s="2">
        <v>2170</v>
      </c>
      <c r="D20" s="4">
        <v>9.1</v>
      </c>
      <c r="E20" s="5">
        <v>0.35799999999999998</v>
      </c>
      <c r="F20" s="6">
        <v>1.04</v>
      </c>
      <c r="G20" s="3">
        <v>27.68</v>
      </c>
      <c r="H20" s="2">
        <v>57570</v>
      </c>
      <c r="I20" s="4">
        <v>3.5</v>
      </c>
      <c r="J20" s="3">
        <v>23.59</v>
      </c>
      <c r="K20" s="2">
        <v>49060</v>
      </c>
    </row>
    <row r="21" spans="1:11" x14ac:dyDescent="0.3">
      <c r="A21" s="1" t="s">
        <v>9</v>
      </c>
      <c r="B21" s="1" t="s">
        <v>32</v>
      </c>
      <c r="C21" s="2">
        <v>5430</v>
      </c>
      <c r="D21" s="4">
        <v>9.8000000000000007</v>
      </c>
      <c r="E21" s="5">
        <v>0.89800000000000002</v>
      </c>
      <c r="F21" s="6">
        <v>0.9</v>
      </c>
      <c r="G21" s="3">
        <v>61.43</v>
      </c>
      <c r="H21" s="2">
        <v>127770</v>
      </c>
      <c r="I21" s="4">
        <v>3.1</v>
      </c>
      <c r="J21" s="3">
        <v>55.88</v>
      </c>
      <c r="K21" s="2">
        <v>116230</v>
      </c>
    </row>
    <row r="22" spans="1:11" x14ac:dyDescent="0.3">
      <c r="A22" s="1" t="s">
        <v>9</v>
      </c>
      <c r="B22" s="1" t="s">
        <v>33</v>
      </c>
      <c r="C22" s="2">
        <v>1870</v>
      </c>
      <c r="D22" s="4">
        <v>12.3</v>
      </c>
      <c r="E22" s="5">
        <v>0.308</v>
      </c>
      <c r="F22" s="6">
        <v>1.22</v>
      </c>
      <c r="G22" s="3">
        <v>45.43</v>
      </c>
      <c r="H22" s="2">
        <v>94490</v>
      </c>
      <c r="I22" s="4">
        <v>3.5</v>
      </c>
      <c r="J22" s="3">
        <v>43.24</v>
      </c>
      <c r="K22" s="2">
        <v>89940</v>
      </c>
    </row>
    <row r="23" spans="1:11" x14ac:dyDescent="0.3">
      <c r="A23" s="1" t="s">
        <v>9</v>
      </c>
      <c r="B23" s="1" t="s">
        <v>34</v>
      </c>
      <c r="C23" s="2">
        <v>8820</v>
      </c>
      <c r="D23" s="4">
        <v>4</v>
      </c>
      <c r="E23" s="5">
        <v>1.4590000000000001</v>
      </c>
      <c r="F23" s="6">
        <v>1.1599999999999999</v>
      </c>
      <c r="G23" s="3">
        <v>79.16</v>
      </c>
      <c r="H23" s="2">
        <v>164650</v>
      </c>
      <c r="I23" s="4">
        <v>1.7</v>
      </c>
      <c r="J23" s="3">
        <v>76.489999999999995</v>
      </c>
      <c r="K23" s="2">
        <v>159110</v>
      </c>
    </row>
    <row r="24" spans="1:11" x14ac:dyDescent="0.3">
      <c r="A24" s="1" t="s">
        <v>9</v>
      </c>
      <c r="B24" s="1" t="s">
        <v>35</v>
      </c>
      <c r="C24" s="2">
        <v>13560</v>
      </c>
      <c r="D24" s="4">
        <v>4.5999999999999996</v>
      </c>
      <c r="E24" s="5">
        <v>2.242</v>
      </c>
      <c r="F24" s="6">
        <v>1.54</v>
      </c>
      <c r="G24" s="3">
        <v>24.71</v>
      </c>
      <c r="H24" s="2">
        <v>51390</v>
      </c>
      <c r="I24" s="4">
        <v>2.8</v>
      </c>
      <c r="J24" s="3">
        <v>21.76</v>
      </c>
      <c r="K24" s="2">
        <v>45260</v>
      </c>
    </row>
    <row r="25" spans="1:11" x14ac:dyDescent="0.3">
      <c r="A25" s="1" t="s">
        <v>9</v>
      </c>
      <c r="B25" s="1" t="s">
        <v>37</v>
      </c>
      <c r="C25" s="2">
        <v>1120</v>
      </c>
      <c r="D25" s="4">
        <v>11.8</v>
      </c>
      <c r="E25" s="5">
        <v>0.185</v>
      </c>
      <c r="F25" s="6">
        <v>0.72</v>
      </c>
      <c r="G25" s="3">
        <v>30.12</v>
      </c>
      <c r="H25" s="2">
        <v>62660</v>
      </c>
      <c r="I25" s="4">
        <v>4.3</v>
      </c>
      <c r="J25" s="3">
        <v>27.96</v>
      </c>
      <c r="K25" s="2">
        <v>58160</v>
      </c>
    </row>
    <row r="26" spans="1:11" x14ac:dyDescent="0.3">
      <c r="A26" s="1" t="s">
        <v>9</v>
      </c>
      <c r="B26" s="1" t="s">
        <v>38</v>
      </c>
      <c r="C26" s="2">
        <v>12110</v>
      </c>
      <c r="D26" s="4">
        <v>3.2</v>
      </c>
      <c r="E26" s="5">
        <v>2.0030000000000001</v>
      </c>
      <c r="F26" s="6">
        <v>0.82</v>
      </c>
      <c r="G26" s="3">
        <v>55.73</v>
      </c>
      <c r="H26" s="2">
        <v>115920</v>
      </c>
      <c r="I26" s="4">
        <v>2.1</v>
      </c>
      <c r="J26" s="3">
        <v>52.27</v>
      </c>
      <c r="K26" s="2">
        <v>108720</v>
      </c>
    </row>
    <row r="27" spans="1:11" x14ac:dyDescent="0.3">
      <c r="A27" s="1" t="s">
        <v>9</v>
      </c>
      <c r="B27" s="1" t="s">
        <v>39</v>
      </c>
      <c r="C27" s="2">
        <v>120</v>
      </c>
      <c r="D27" s="4">
        <v>0</v>
      </c>
      <c r="E27" s="5">
        <v>0.02</v>
      </c>
      <c r="F27" s="6">
        <v>0.2</v>
      </c>
      <c r="G27" s="3">
        <v>43.29</v>
      </c>
      <c r="H27" s="2">
        <v>90050</v>
      </c>
      <c r="I27" s="4">
        <v>2.5</v>
      </c>
      <c r="J27" s="3">
        <v>42.48</v>
      </c>
      <c r="K27" s="2">
        <v>88360</v>
      </c>
    </row>
    <row r="28" spans="1:11" x14ac:dyDescent="0.3">
      <c r="A28" s="1" t="s">
        <v>9</v>
      </c>
      <c r="B28" s="1" t="s">
        <v>40</v>
      </c>
      <c r="C28" s="2">
        <v>12200</v>
      </c>
      <c r="D28" s="4">
        <v>7</v>
      </c>
      <c r="E28" s="5">
        <v>2.0169999999999999</v>
      </c>
      <c r="F28" s="6">
        <v>1.54</v>
      </c>
      <c r="G28" s="3">
        <v>36.25</v>
      </c>
      <c r="H28" s="2">
        <v>75410</v>
      </c>
      <c r="I28" s="4">
        <v>3.4</v>
      </c>
      <c r="J28" s="3">
        <v>30.77</v>
      </c>
      <c r="K28" s="2">
        <v>64000</v>
      </c>
    </row>
    <row r="29" spans="1:11" x14ac:dyDescent="0.3">
      <c r="A29" s="1" t="s">
        <v>9</v>
      </c>
      <c r="B29" s="1" t="s">
        <v>42</v>
      </c>
      <c r="C29" s="2">
        <v>160</v>
      </c>
      <c r="D29" s="4">
        <v>13.3</v>
      </c>
      <c r="E29" s="5">
        <v>2.5999999999999999E-2</v>
      </c>
      <c r="F29" s="6">
        <v>0.39</v>
      </c>
      <c r="G29" s="3">
        <v>61.98</v>
      </c>
      <c r="H29" s="2">
        <v>128910</v>
      </c>
      <c r="I29" s="4">
        <v>3.3</v>
      </c>
      <c r="J29" s="3">
        <v>58.22</v>
      </c>
      <c r="K29" s="2">
        <v>121110</v>
      </c>
    </row>
    <row r="30" spans="1:11" x14ac:dyDescent="0.3">
      <c r="A30" s="1" t="s">
        <v>9</v>
      </c>
      <c r="B30" s="1" t="s">
        <v>43</v>
      </c>
      <c r="C30" s="2">
        <v>18930</v>
      </c>
      <c r="D30" s="4">
        <v>2.7</v>
      </c>
      <c r="E30" s="5">
        <v>3.1309999999999998</v>
      </c>
      <c r="F30" s="6">
        <v>1.04</v>
      </c>
      <c r="G30" s="3">
        <v>66.19</v>
      </c>
      <c r="H30" s="2">
        <v>137680</v>
      </c>
      <c r="I30" s="4">
        <v>1.6</v>
      </c>
      <c r="J30" s="3">
        <v>58.94</v>
      </c>
      <c r="K30" s="2">
        <v>122600</v>
      </c>
    </row>
    <row r="31" spans="1:11" x14ac:dyDescent="0.3">
      <c r="A31" s="1" t="s">
        <v>9</v>
      </c>
      <c r="B31" s="1" t="s">
        <v>44</v>
      </c>
      <c r="C31" s="2">
        <v>5960</v>
      </c>
      <c r="D31" s="4">
        <v>7.7</v>
      </c>
      <c r="E31" s="5">
        <v>0.98599999999999999</v>
      </c>
      <c r="F31" s="6">
        <v>9.09</v>
      </c>
      <c r="G31" s="3">
        <v>46.59</v>
      </c>
      <c r="H31" s="2">
        <v>96900</v>
      </c>
      <c r="I31" s="4">
        <v>8.5</v>
      </c>
      <c r="J31" s="3">
        <v>31.92</v>
      </c>
      <c r="K31" s="2">
        <v>66380</v>
      </c>
    </row>
    <row r="32" spans="1:11" x14ac:dyDescent="0.3">
      <c r="A32" s="1" t="s">
        <v>9</v>
      </c>
      <c r="B32" s="1" t="s">
        <v>45</v>
      </c>
      <c r="C32" s="2">
        <v>21490</v>
      </c>
      <c r="D32" s="4">
        <v>4.3</v>
      </c>
      <c r="E32" s="5">
        <v>3.5539999999999998</v>
      </c>
      <c r="F32" s="6">
        <v>1.23</v>
      </c>
      <c r="G32" s="3">
        <v>33.69</v>
      </c>
      <c r="H32" s="2">
        <v>70080</v>
      </c>
      <c r="I32" s="4">
        <v>2.1</v>
      </c>
      <c r="J32" s="3">
        <v>30.84</v>
      </c>
      <c r="K32" s="2">
        <v>64150</v>
      </c>
    </row>
    <row r="33" spans="1:11" x14ac:dyDescent="0.3">
      <c r="A33" s="1" t="s">
        <v>9</v>
      </c>
      <c r="B33" s="1" t="s">
        <v>46</v>
      </c>
      <c r="C33" s="2">
        <v>11810</v>
      </c>
      <c r="D33" s="4">
        <v>8</v>
      </c>
      <c r="E33" s="5">
        <v>1.9530000000000001</v>
      </c>
      <c r="F33" s="6">
        <v>0.99</v>
      </c>
      <c r="G33" s="3">
        <v>34.9</v>
      </c>
      <c r="H33" s="2">
        <v>72600</v>
      </c>
      <c r="I33" s="4">
        <v>1.7</v>
      </c>
      <c r="J33" s="3">
        <v>34.619999999999997</v>
      </c>
      <c r="K33" s="2">
        <v>72010</v>
      </c>
    </row>
    <row r="34" spans="1:11" x14ac:dyDescent="0.3">
      <c r="A34" s="1" t="s">
        <v>9</v>
      </c>
      <c r="B34" s="1" t="s">
        <v>47</v>
      </c>
      <c r="C34" s="2">
        <v>1500</v>
      </c>
      <c r="D34" s="4">
        <v>20</v>
      </c>
      <c r="E34" s="5">
        <v>0.248</v>
      </c>
      <c r="F34" s="6">
        <v>2.19</v>
      </c>
      <c r="G34" s="3">
        <v>30.22</v>
      </c>
      <c r="H34" s="2">
        <v>62860</v>
      </c>
      <c r="I34" s="4">
        <v>2.7</v>
      </c>
      <c r="J34" s="3">
        <v>29.11</v>
      </c>
      <c r="K34" s="2">
        <v>60540</v>
      </c>
    </row>
    <row r="35" spans="1:11" x14ac:dyDescent="0.3">
      <c r="A35" s="1" t="s">
        <v>9</v>
      </c>
      <c r="B35" s="1" t="s">
        <v>48</v>
      </c>
      <c r="C35" s="2">
        <v>13140</v>
      </c>
      <c r="D35" s="4">
        <v>3.2</v>
      </c>
      <c r="E35" s="5">
        <v>2.173</v>
      </c>
      <c r="F35" s="6">
        <v>1.08</v>
      </c>
      <c r="G35" s="3">
        <v>39.35</v>
      </c>
      <c r="H35" s="2">
        <v>81840</v>
      </c>
      <c r="I35" s="4">
        <v>1.1000000000000001</v>
      </c>
      <c r="J35" s="3">
        <v>39.14</v>
      </c>
      <c r="K35" s="2">
        <v>81410</v>
      </c>
    </row>
    <row r="36" spans="1:11" x14ac:dyDescent="0.3">
      <c r="A36" s="1" t="s">
        <v>9</v>
      </c>
      <c r="B36" s="1" t="s">
        <v>49</v>
      </c>
      <c r="C36" s="2">
        <v>8830</v>
      </c>
      <c r="D36" s="4">
        <v>5.7</v>
      </c>
      <c r="E36" s="5">
        <v>1.46</v>
      </c>
      <c r="F36" s="6">
        <v>0.99</v>
      </c>
      <c r="G36" s="3">
        <v>33.619999999999997</v>
      </c>
      <c r="H36" s="2">
        <v>69930</v>
      </c>
      <c r="I36" s="4">
        <v>2.1</v>
      </c>
      <c r="J36" s="3">
        <v>30.74</v>
      </c>
      <c r="K36" s="2">
        <v>63950</v>
      </c>
    </row>
    <row r="37" spans="1:11" x14ac:dyDescent="0.3">
      <c r="A37" s="1" t="s">
        <v>9</v>
      </c>
      <c r="B37" s="1" t="s">
        <v>50</v>
      </c>
      <c r="C37" s="2">
        <v>22440</v>
      </c>
      <c r="D37" s="4">
        <v>2.8</v>
      </c>
      <c r="E37" s="5">
        <v>3.7109999999999999</v>
      </c>
      <c r="F37" s="6">
        <v>0.95</v>
      </c>
      <c r="G37" s="3">
        <v>35.18</v>
      </c>
      <c r="H37" s="2">
        <v>73180</v>
      </c>
      <c r="I37" s="4">
        <v>1.3</v>
      </c>
      <c r="J37" s="3">
        <v>32.270000000000003</v>
      </c>
      <c r="K37" s="2">
        <v>67110</v>
      </c>
    </row>
    <row r="38" spans="1:11" x14ac:dyDescent="0.3">
      <c r="A38" s="1" t="s">
        <v>9</v>
      </c>
      <c r="B38" s="1" t="s">
        <v>51</v>
      </c>
      <c r="C38" s="2">
        <v>3390</v>
      </c>
      <c r="D38" s="4">
        <v>9.5</v>
      </c>
      <c r="E38" s="5">
        <v>0.56100000000000005</v>
      </c>
      <c r="F38" s="6">
        <v>1.02</v>
      </c>
      <c r="G38" s="3">
        <v>39.24</v>
      </c>
      <c r="H38" s="2">
        <v>81620</v>
      </c>
      <c r="I38" s="4">
        <v>6.3</v>
      </c>
      <c r="J38" s="3">
        <v>38.82</v>
      </c>
      <c r="K38" s="2">
        <v>80750</v>
      </c>
    </row>
    <row r="39" spans="1:11" x14ac:dyDescent="0.3">
      <c r="A39" s="1" t="s">
        <v>9</v>
      </c>
      <c r="B39" s="1" t="s">
        <v>52</v>
      </c>
      <c r="C39" s="2">
        <v>7070</v>
      </c>
      <c r="D39" s="4">
        <v>4.9000000000000004</v>
      </c>
      <c r="E39" s="5">
        <v>1.169</v>
      </c>
      <c r="F39" s="6">
        <v>1.04</v>
      </c>
      <c r="G39" s="3">
        <v>40.22</v>
      </c>
      <c r="H39" s="2">
        <v>83650</v>
      </c>
      <c r="I39" s="4">
        <v>1.4</v>
      </c>
      <c r="J39" s="3">
        <v>38.99</v>
      </c>
      <c r="K39" s="2">
        <v>81090</v>
      </c>
    </row>
    <row r="40" spans="1:11" x14ac:dyDescent="0.3">
      <c r="A40" s="1" t="s">
        <v>9</v>
      </c>
      <c r="B40" s="1" t="s">
        <v>53</v>
      </c>
      <c r="C40" s="2">
        <v>31740</v>
      </c>
      <c r="D40" s="4">
        <v>4.5999999999999996</v>
      </c>
      <c r="E40" s="5">
        <v>5.2480000000000002</v>
      </c>
      <c r="F40" s="6">
        <v>1.1299999999999999</v>
      </c>
      <c r="G40" s="3">
        <v>45.65</v>
      </c>
      <c r="H40" s="2">
        <v>94950</v>
      </c>
      <c r="I40" s="4">
        <v>2.2000000000000002</v>
      </c>
      <c r="J40" s="3">
        <v>41.14</v>
      </c>
      <c r="K40" s="2">
        <v>85560</v>
      </c>
    </row>
    <row r="41" spans="1:11" x14ac:dyDescent="0.3">
      <c r="A41" s="1" t="s">
        <v>9</v>
      </c>
      <c r="B41" s="1" t="s">
        <v>54</v>
      </c>
      <c r="C41" s="2">
        <v>5780</v>
      </c>
      <c r="D41" s="4">
        <v>8.8000000000000007</v>
      </c>
      <c r="E41" s="5">
        <v>0.95599999999999996</v>
      </c>
      <c r="F41" s="6">
        <v>1.33</v>
      </c>
      <c r="G41" s="3">
        <v>25.62</v>
      </c>
      <c r="H41" s="2">
        <v>53290</v>
      </c>
      <c r="I41" s="4">
        <v>2.7</v>
      </c>
      <c r="J41" s="3">
        <v>23.44</v>
      </c>
      <c r="K41" s="2">
        <v>48760</v>
      </c>
    </row>
    <row r="42" spans="1:11" x14ac:dyDescent="0.3">
      <c r="A42" s="1" t="s">
        <v>9</v>
      </c>
      <c r="B42" s="1" t="s">
        <v>55</v>
      </c>
      <c r="C42" s="2">
        <v>2570</v>
      </c>
      <c r="D42" s="4">
        <v>8.3000000000000007</v>
      </c>
      <c r="E42" s="5">
        <v>0.42499999999999999</v>
      </c>
      <c r="F42" s="6">
        <v>0.83</v>
      </c>
      <c r="G42" s="3">
        <v>38.04</v>
      </c>
      <c r="H42" s="2">
        <v>79120</v>
      </c>
      <c r="I42" s="4">
        <v>12.1</v>
      </c>
      <c r="J42" s="3">
        <v>31.5</v>
      </c>
      <c r="K42" s="2">
        <v>65510</v>
      </c>
    </row>
    <row r="43" spans="1:11" x14ac:dyDescent="0.3">
      <c r="A43" s="1" t="s">
        <v>9</v>
      </c>
      <c r="B43" s="1" t="s">
        <v>56</v>
      </c>
      <c r="C43" s="2">
        <v>2830</v>
      </c>
      <c r="D43" s="4">
        <v>6.3</v>
      </c>
      <c r="E43" s="5">
        <v>0.46899999999999997</v>
      </c>
      <c r="F43" s="6">
        <v>0.83</v>
      </c>
      <c r="G43" s="3">
        <v>36.340000000000003</v>
      </c>
      <c r="H43" s="2">
        <v>75590</v>
      </c>
      <c r="I43" s="4">
        <v>1.2</v>
      </c>
      <c r="J43" s="3">
        <v>34.630000000000003</v>
      </c>
      <c r="K43" s="2">
        <v>72040</v>
      </c>
    </row>
    <row r="44" spans="1:11" x14ac:dyDescent="0.3">
      <c r="A44" s="1" t="s">
        <v>9</v>
      </c>
      <c r="B44" s="1" t="s">
        <v>57</v>
      </c>
      <c r="C44" s="2">
        <v>10030</v>
      </c>
      <c r="D44" s="4">
        <v>5.5</v>
      </c>
      <c r="E44" s="5">
        <v>1.659</v>
      </c>
      <c r="F44" s="6">
        <v>0.84</v>
      </c>
      <c r="G44" s="3">
        <v>32.590000000000003</v>
      </c>
      <c r="H44" s="2">
        <v>67790</v>
      </c>
      <c r="I44" s="4">
        <v>1.8</v>
      </c>
      <c r="J44" s="3">
        <v>31.42</v>
      </c>
      <c r="K44" s="2">
        <v>65340</v>
      </c>
    </row>
    <row r="45" spans="1:11" x14ac:dyDescent="0.3">
      <c r="A45" s="1" t="s">
        <v>9</v>
      </c>
      <c r="B45" s="1" t="s">
        <v>58</v>
      </c>
      <c r="C45" s="2">
        <v>35960</v>
      </c>
      <c r="D45" s="4">
        <v>2.9</v>
      </c>
      <c r="E45" s="5">
        <v>5.9459999999999997</v>
      </c>
      <c r="F45" s="6">
        <v>1.42</v>
      </c>
      <c r="G45" s="3">
        <v>34.39</v>
      </c>
      <c r="H45" s="2">
        <v>71520</v>
      </c>
      <c r="I45" s="4">
        <v>1.1000000000000001</v>
      </c>
      <c r="J45" s="3">
        <v>30.51</v>
      </c>
      <c r="K45" s="2">
        <v>63470</v>
      </c>
    </row>
    <row r="46" spans="1:11" x14ac:dyDescent="0.3">
      <c r="A46" s="1" t="s">
        <v>9</v>
      </c>
      <c r="B46" s="1" t="s">
        <v>59</v>
      </c>
      <c r="C46" s="2">
        <v>56510</v>
      </c>
      <c r="D46" s="4">
        <v>2.2999999999999998</v>
      </c>
      <c r="E46" s="5">
        <v>9.3460000000000001</v>
      </c>
      <c r="F46" s="6">
        <v>1.33</v>
      </c>
      <c r="G46" s="3">
        <v>38.130000000000003</v>
      </c>
      <c r="H46" s="2">
        <v>79310</v>
      </c>
      <c r="I46" s="4">
        <v>1.5</v>
      </c>
      <c r="J46" s="3">
        <v>34.11</v>
      </c>
      <c r="K46" s="2">
        <v>70940</v>
      </c>
    </row>
    <row r="47" spans="1:11" x14ac:dyDescent="0.3">
      <c r="A47" s="1" t="s">
        <v>9</v>
      </c>
      <c r="B47" s="1" t="s">
        <v>60</v>
      </c>
      <c r="C47" s="2">
        <v>58520</v>
      </c>
      <c r="D47" s="4">
        <v>3.2</v>
      </c>
      <c r="E47" s="5">
        <v>9.6780000000000008</v>
      </c>
      <c r="F47" s="6">
        <v>1.1100000000000001</v>
      </c>
      <c r="G47" s="3">
        <v>39.74</v>
      </c>
      <c r="H47" s="2">
        <v>82670</v>
      </c>
      <c r="I47" s="4">
        <v>1.5</v>
      </c>
      <c r="J47" s="3">
        <v>35.6</v>
      </c>
      <c r="K47" s="2">
        <v>74050</v>
      </c>
    </row>
    <row r="48" spans="1:11" x14ac:dyDescent="0.3">
      <c r="A48" s="1" t="s">
        <v>9</v>
      </c>
      <c r="B48" s="1" t="s">
        <v>61</v>
      </c>
      <c r="C48" s="2">
        <v>1810</v>
      </c>
      <c r="D48" s="4">
        <v>12.7</v>
      </c>
      <c r="E48" s="5">
        <v>0.29899999999999999</v>
      </c>
      <c r="F48" s="6">
        <v>0.72</v>
      </c>
      <c r="G48" s="3">
        <v>40.520000000000003</v>
      </c>
      <c r="H48" s="2">
        <v>84290</v>
      </c>
      <c r="I48" s="4">
        <v>2.7</v>
      </c>
      <c r="J48" s="3">
        <v>40.4</v>
      </c>
      <c r="K48" s="2">
        <v>84030</v>
      </c>
    </row>
    <row r="49" spans="1:11" x14ac:dyDescent="0.3">
      <c r="A49" s="1" t="s">
        <v>9</v>
      </c>
      <c r="B49" s="1" t="s">
        <v>62</v>
      </c>
      <c r="C49" s="2">
        <v>2570</v>
      </c>
      <c r="D49" s="4">
        <v>8.8000000000000007</v>
      </c>
      <c r="E49" s="5">
        <v>0.42499999999999999</v>
      </c>
      <c r="F49" s="6">
        <v>1.1100000000000001</v>
      </c>
      <c r="G49" s="3">
        <v>45.42</v>
      </c>
      <c r="H49" s="2">
        <v>94470</v>
      </c>
      <c r="I49" s="4">
        <v>1.7</v>
      </c>
      <c r="J49" s="3">
        <v>44.31</v>
      </c>
      <c r="K49" s="2">
        <v>92160</v>
      </c>
    </row>
    <row r="50" spans="1:11" x14ac:dyDescent="0.3">
      <c r="A50" s="1" t="s">
        <v>9</v>
      </c>
      <c r="B50" s="1" t="s">
        <v>63</v>
      </c>
      <c r="C50" s="2">
        <v>3560</v>
      </c>
      <c r="D50" s="4">
        <v>7.8</v>
      </c>
      <c r="E50" s="5">
        <v>0.58799999999999997</v>
      </c>
      <c r="F50" s="6">
        <v>1.1200000000000001</v>
      </c>
      <c r="G50" s="3">
        <v>44.04</v>
      </c>
      <c r="H50" s="2">
        <v>91610</v>
      </c>
      <c r="I50" s="4">
        <v>3</v>
      </c>
      <c r="J50" s="3">
        <v>36.71</v>
      </c>
      <c r="K50" s="2">
        <v>76360</v>
      </c>
    </row>
    <row r="51" spans="1:11" x14ac:dyDescent="0.3">
      <c r="A51" s="1" t="s">
        <v>9</v>
      </c>
      <c r="B51" s="1" t="s">
        <v>64</v>
      </c>
      <c r="C51" s="2">
        <v>12340</v>
      </c>
      <c r="D51" s="4">
        <v>4.9000000000000004</v>
      </c>
      <c r="E51" s="5">
        <v>2.0409999999999999</v>
      </c>
      <c r="F51" s="6">
        <v>0.99</v>
      </c>
      <c r="G51" s="3">
        <v>49.27</v>
      </c>
      <c r="H51" s="2">
        <v>102470</v>
      </c>
      <c r="I51" s="4">
        <v>1.9</v>
      </c>
      <c r="J51" s="3">
        <v>43.41</v>
      </c>
      <c r="K51" s="2">
        <v>90300</v>
      </c>
    </row>
    <row r="52" spans="1:11" x14ac:dyDescent="0.3">
      <c r="A52" s="1" t="s">
        <v>9</v>
      </c>
      <c r="B52" s="1" t="s">
        <v>65</v>
      </c>
      <c r="C52" s="2">
        <v>10540</v>
      </c>
      <c r="D52" s="4">
        <v>7.8</v>
      </c>
      <c r="E52" s="5">
        <v>1.7430000000000001</v>
      </c>
      <c r="F52" s="6">
        <v>1.24</v>
      </c>
      <c r="G52" s="3">
        <v>62.47</v>
      </c>
      <c r="H52" s="2">
        <v>129940</v>
      </c>
      <c r="I52" s="4">
        <v>5.3</v>
      </c>
      <c r="J52" s="3">
        <v>45.03</v>
      </c>
      <c r="K52" s="2">
        <v>93660</v>
      </c>
    </row>
    <row r="53" spans="1:11" x14ac:dyDescent="0.3">
      <c r="A53" s="1" t="s">
        <v>9</v>
      </c>
      <c r="B53" s="1" t="s">
        <v>66</v>
      </c>
      <c r="C53" s="2">
        <v>3050</v>
      </c>
      <c r="D53" s="4">
        <v>11.8</v>
      </c>
      <c r="E53" s="5">
        <v>0.505</v>
      </c>
      <c r="F53" s="6">
        <v>0.8</v>
      </c>
      <c r="G53" s="3">
        <v>42.88</v>
      </c>
      <c r="H53" s="2">
        <v>89190</v>
      </c>
      <c r="I53" s="4">
        <v>3.7</v>
      </c>
      <c r="J53" s="3">
        <v>37.520000000000003</v>
      </c>
      <c r="K53" s="2">
        <v>78030</v>
      </c>
    </row>
    <row r="54" spans="1:11" x14ac:dyDescent="0.3">
      <c r="A54" s="1" t="s">
        <v>9</v>
      </c>
      <c r="B54" s="1" t="s">
        <v>67</v>
      </c>
      <c r="C54" s="2">
        <v>1740</v>
      </c>
      <c r="D54" s="4">
        <v>9.1999999999999993</v>
      </c>
      <c r="E54" s="5">
        <v>0.28699999999999998</v>
      </c>
      <c r="F54" s="6">
        <v>0.78</v>
      </c>
      <c r="G54" s="3">
        <v>48.82</v>
      </c>
      <c r="H54" s="2">
        <v>101540</v>
      </c>
      <c r="I54" s="4">
        <v>4.0999999999999996</v>
      </c>
      <c r="J54" s="3">
        <v>45.09</v>
      </c>
      <c r="K54" s="2">
        <v>93780</v>
      </c>
    </row>
    <row r="55" spans="1:11" x14ac:dyDescent="0.3">
      <c r="A55" s="1" t="s">
        <v>9</v>
      </c>
      <c r="B55" s="1" t="s">
        <v>68</v>
      </c>
      <c r="C55" s="2">
        <v>1620</v>
      </c>
      <c r="D55" s="4">
        <v>12.8</v>
      </c>
      <c r="E55" s="5">
        <v>0.26800000000000002</v>
      </c>
      <c r="F55" s="6">
        <v>1.06</v>
      </c>
      <c r="G55" s="3">
        <v>28.04</v>
      </c>
      <c r="H55" s="2">
        <v>58320</v>
      </c>
      <c r="I55" s="4">
        <v>3.1</v>
      </c>
      <c r="J55" s="3">
        <v>24.78</v>
      </c>
      <c r="K55" s="2">
        <v>51550</v>
      </c>
    </row>
    <row r="56" spans="1:11" x14ac:dyDescent="0.3">
      <c r="A56" s="1" t="s">
        <v>9</v>
      </c>
      <c r="B56" s="1" t="s">
        <v>69</v>
      </c>
      <c r="C56" s="2">
        <v>16820</v>
      </c>
      <c r="D56" s="4">
        <v>8.4</v>
      </c>
      <c r="E56" s="5">
        <v>2.7810000000000001</v>
      </c>
      <c r="F56" s="6">
        <v>1.29</v>
      </c>
      <c r="G56" s="3">
        <v>38.03</v>
      </c>
      <c r="H56" s="2">
        <v>79100</v>
      </c>
      <c r="I56" s="4">
        <v>3.5</v>
      </c>
      <c r="J56" s="3">
        <v>30.8</v>
      </c>
      <c r="K56" s="2">
        <v>64060</v>
      </c>
    </row>
    <row r="57" spans="1:11" x14ac:dyDescent="0.3">
      <c r="A57" s="1" t="s">
        <v>9</v>
      </c>
      <c r="B57" s="1" t="s">
        <v>70</v>
      </c>
      <c r="C57" s="2">
        <v>1620</v>
      </c>
      <c r="D57" s="4">
        <v>0.7</v>
      </c>
      <c r="E57" s="5">
        <v>0.26800000000000002</v>
      </c>
      <c r="F57" s="6">
        <v>0.67</v>
      </c>
      <c r="G57" s="3">
        <v>39.590000000000003</v>
      </c>
      <c r="H57" s="2">
        <v>82340</v>
      </c>
      <c r="I57" s="4">
        <v>2.8</v>
      </c>
      <c r="J57" s="3">
        <v>38.840000000000003</v>
      </c>
      <c r="K57" s="2">
        <v>80790</v>
      </c>
    </row>
    <row r="58" spans="1:11" x14ac:dyDescent="0.3">
      <c r="A58" s="1" t="s">
        <v>9</v>
      </c>
      <c r="B58" s="1" t="s">
        <v>71</v>
      </c>
      <c r="C58" s="2">
        <v>4770</v>
      </c>
      <c r="D58" s="4">
        <v>13.4</v>
      </c>
      <c r="E58" s="5">
        <v>0.78900000000000003</v>
      </c>
      <c r="F58" s="6">
        <v>1.64</v>
      </c>
      <c r="G58" s="3">
        <v>28.61</v>
      </c>
      <c r="H58" s="2">
        <v>59510</v>
      </c>
      <c r="I58" s="4">
        <v>4.8</v>
      </c>
      <c r="J58" s="3">
        <v>26.41</v>
      </c>
      <c r="K58" s="2">
        <v>54930</v>
      </c>
    </row>
    <row r="59" spans="1:11" x14ac:dyDescent="0.3">
      <c r="A59" s="1" t="s">
        <v>9</v>
      </c>
      <c r="B59" s="1" t="s">
        <v>72</v>
      </c>
      <c r="C59" s="2">
        <v>6110</v>
      </c>
      <c r="D59" s="4">
        <v>7.2</v>
      </c>
      <c r="E59" s="5">
        <v>1.0109999999999999</v>
      </c>
      <c r="F59" s="6">
        <v>1.1399999999999999</v>
      </c>
      <c r="G59" s="3">
        <v>38.159999999999997</v>
      </c>
      <c r="H59" s="2">
        <v>79370</v>
      </c>
      <c r="I59" s="4">
        <v>2.5</v>
      </c>
      <c r="J59" s="3">
        <v>34.1</v>
      </c>
      <c r="K59" s="2">
        <v>70930</v>
      </c>
    </row>
    <row r="60" spans="1:11" x14ac:dyDescent="0.3">
      <c r="A60" s="1" t="s">
        <v>9</v>
      </c>
      <c r="B60" s="1" t="s">
        <v>73</v>
      </c>
      <c r="C60" s="2">
        <v>1240</v>
      </c>
      <c r="D60" s="4">
        <v>26.6</v>
      </c>
      <c r="E60" s="5">
        <v>0.20599999999999999</v>
      </c>
      <c r="F60" s="6">
        <v>1.05</v>
      </c>
      <c r="G60" s="3">
        <v>58.24</v>
      </c>
      <c r="H60" s="2">
        <v>121140</v>
      </c>
      <c r="I60" s="4">
        <v>4.3</v>
      </c>
      <c r="J60" s="3">
        <v>56.36</v>
      </c>
      <c r="K60" s="2">
        <v>117220</v>
      </c>
    </row>
    <row r="61" spans="1:11" x14ac:dyDescent="0.3">
      <c r="A61" s="1" t="s">
        <v>9</v>
      </c>
      <c r="B61" s="1" t="s">
        <v>74</v>
      </c>
      <c r="C61" s="2">
        <v>20000</v>
      </c>
      <c r="D61" s="4">
        <v>6.9</v>
      </c>
      <c r="E61" s="5">
        <v>3.3069999999999999</v>
      </c>
      <c r="F61" s="6">
        <v>0.81</v>
      </c>
      <c r="G61" s="3">
        <v>45.53</v>
      </c>
      <c r="H61" s="2">
        <v>94710</v>
      </c>
      <c r="I61" s="4">
        <v>1.2</v>
      </c>
      <c r="J61" s="3">
        <v>44.64</v>
      </c>
      <c r="K61" s="2">
        <v>92860</v>
      </c>
    </row>
    <row r="62" spans="1:11" x14ac:dyDescent="0.3">
      <c r="A62" s="1" t="s">
        <v>9</v>
      </c>
      <c r="B62" s="1" t="s">
        <v>75</v>
      </c>
      <c r="C62" s="2">
        <v>3030</v>
      </c>
      <c r="D62" s="4">
        <v>7.2</v>
      </c>
      <c r="E62" s="5">
        <v>0.501</v>
      </c>
      <c r="F62" s="6">
        <v>0.68</v>
      </c>
      <c r="G62" s="3">
        <v>48.25</v>
      </c>
      <c r="H62" s="2">
        <v>100360</v>
      </c>
      <c r="I62" s="4">
        <v>2</v>
      </c>
      <c r="J62" s="3">
        <v>48.87</v>
      </c>
      <c r="K62" s="2">
        <v>101650</v>
      </c>
    </row>
    <row r="63" spans="1:11" x14ac:dyDescent="0.3">
      <c r="A63" s="1" t="s">
        <v>9</v>
      </c>
      <c r="B63" s="1" t="s">
        <v>76</v>
      </c>
      <c r="C63" s="2">
        <v>9970</v>
      </c>
      <c r="D63" s="4">
        <v>8.1999999999999993</v>
      </c>
      <c r="E63" s="5">
        <v>1.6479999999999999</v>
      </c>
      <c r="F63" s="6">
        <v>0.95</v>
      </c>
      <c r="G63" s="3">
        <v>43.68</v>
      </c>
      <c r="H63" s="2">
        <v>90860</v>
      </c>
      <c r="I63" s="4">
        <v>1.1000000000000001</v>
      </c>
      <c r="J63" s="3">
        <v>42.21</v>
      </c>
      <c r="K63" s="2">
        <v>87790</v>
      </c>
    </row>
    <row r="64" spans="1:11" x14ac:dyDescent="0.3">
      <c r="A64" s="1" t="s">
        <v>9</v>
      </c>
      <c r="B64" s="1" t="s">
        <v>77</v>
      </c>
      <c r="C64" s="2">
        <v>27050</v>
      </c>
      <c r="D64" s="4">
        <v>4.0999999999999996</v>
      </c>
      <c r="E64" s="5">
        <v>4.4729999999999999</v>
      </c>
      <c r="F64" s="6">
        <v>0.75</v>
      </c>
      <c r="G64" s="3">
        <v>55.26</v>
      </c>
      <c r="H64" s="2">
        <v>114940</v>
      </c>
      <c r="I64" s="4">
        <v>1.5</v>
      </c>
      <c r="J64" s="3">
        <v>54.07</v>
      </c>
      <c r="K64" s="2">
        <v>112470</v>
      </c>
    </row>
    <row r="65" spans="1:11" x14ac:dyDescent="0.3">
      <c r="A65" s="1" t="s">
        <v>9</v>
      </c>
      <c r="B65" s="1" t="s">
        <v>78</v>
      </c>
      <c r="C65" s="2">
        <v>22730</v>
      </c>
      <c r="D65" s="4">
        <v>6</v>
      </c>
      <c r="E65" s="5">
        <v>3.758</v>
      </c>
      <c r="F65" s="6">
        <v>1.36</v>
      </c>
      <c r="G65" s="3">
        <v>57.62</v>
      </c>
      <c r="H65" s="2">
        <v>119860</v>
      </c>
      <c r="I65" s="4">
        <v>1.6</v>
      </c>
      <c r="J65" s="3">
        <v>57.01</v>
      </c>
      <c r="K65" s="2">
        <v>118580</v>
      </c>
    </row>
    <row r="66" spans="1:11" x14ac:dyDescent="0.3">
      <c r="A66" s="1" t="s">
        <v>9</v>
      </c>
      <c r="B66" s="1" t="s">
        <v>79</v>
      </c>
      <c r="C66" s="2">
        <v>7920</v>
      </c>
      <c r="D66" s="4">
        <v>7.2</v>
      </c>
      <c r="E66" s="5">
        <v>1.31</v>
      </c>
      <c r="F66" s="6">
        <v>1.48</v>
      </c>
      <c r="G66" s="3">
        <v>36.840000000000003</v>
      </c>
      <c r="H66" s="2">
        <v>76620</v>
      </c>
      <c r="I66" s="4">
        <v>2</v>
      </c>
      <c r="J66" s="3">
        <v>32.57</v>
      </c>
      <c r="K66" s="2">
        <v>67750</v>
      </c>
    </row>
    <row r="67" spans="1:11" x14ac:dyDescent="0.3">
      <c r="A67" s="1" t="s">
        <v>9</v>
      </c>
      <c r="B67" s="1" t="s">
        <v>80</v>
      </c>
      <c r="C67" s="2">
        <v>3830</v>
      </c>
      <c r="D67" s="4">
        <v>5.3</v>
      </c>
      <c r="E67" s="5">
        <v>0.63300000000000001</v>
      </c>
      <c r="F67" s="6">
        <v>0.79</v>
      </c>
      <c r="G67" s="3">
        <v>44.6</v>
      </c>
      <c r="H67" s="2">
        <v>92770</v>
      </c>
      <c r="I67" s="4">
        <v>2</v>
      </c>
      <c r="J67" s="3">
        <v>44.98</v>
      </c>
      <c r="K67" s="2">
        <v>93560</v>
      </c>
    </row>
    <row r="68" spans="1:11" x14ac:dyDescent="0.3">
      <c r="A68" s="1" t="s">
        <v>9</v>
      </c>
      <c r="B68" s="1" t="s">
        <v>81</v>
      </c>
      <c r="C68" s="2">
        <v>14330</v>
      </c>
      <c r="D68" s="4">
        <v>3.8</v>
      </c>
      <c r="E68" s="5">
        <v>2.37</v>
      </c>
      <c r="F68" s="6">
        <v>0.9</v>
      </c>
      <c r="G68" s="3">
        <v>43.69</v>
      </c>
      <c r="H68" s="2">
        <v>90870</v>
      </c>
      <c r="I68" s="4">
        <v>1.1000000000000001</v>
      </c>
      <c r="J68" s="3">
        <v>42.96</v>
      </c>
      <c r="K68" s="2">
        <v>89350</v>
      </c>
    </row>
    <row r="69" spans="1:11" x14ac:dyDescent="0.3">
      <c r="A69" s="1" t="s">
        <v>9</v>
      </c>
      <c r="B69" s="1" t="s">
        <v>82</v>
      </c>
      <c r="C69" s="2">
        <v>4930</v>
      </c>
      <c r="D69" s="4">
        <v>9.6</v>
      </c>
      <c r="E69" s="5">
        <v>0.81599999999999995</v>
      </c>
      <c r="F69" s="6">
        <v>0.74</v>
      </c>
      <c r="G69" s="3">
        <v>56.53</v>
      </c>
      <c r="H69" s="2">
        <v>117590</v>
      </c>
      <c r="I69" s="4">
        <v>4.4000000000000004</v>
      </c>
      <c r="J69" s="3">
        <v>53.68</v>
      </c>
      <c r="K69" s="2">
        <v>111660</v>
      </c>
    </row>
    <row r="70" spans="1:11" x14ac:dyDescent="0.3">
      <c r="A70" s="1" t="s">
        <v>9</v>
      </c>
      <c r="B70" s="1" t="s">
        <v>83</v>
      </c>
      <c r="C70" s="2">
        <v>23100</v>
      </c>
      <c r="D70" s="4">
        <v>4.5999999999999996</v>
      </c>
      <c r="E70" s="5">
        <v>3.8210000000000002</v>
      </c>
      <c r="F70" s="6">
        <v>0.89</v>
      </c>
      <c r="G70" s="3">
        <v>27.89</v>
      </c>
      <c r="H70" s="2">
        <v>58020</v>
      </c>
      <c r="I70" s="4">
        <v>1</v>
      </c>
      <c r="J70" s="3">
        <v>26.6</v>
      </c>
      <c r="K70" s="2">
        <v>55320</v>
      </c>
    </row>
    <row r="71" spans="1:11" x14ac:dyDescent="0.3">
      <c r="A71" s="1" t="s">
        <v>9</v>
      </c>
      <c r="B71" s="1" t="s">
        <v>84</v>
      </c>
      <c r="C71" s="2">
        <v>5990</v>
      </c>
      <c r="D71" s="4">
        <v>7</v>
      </c>
      <c r="E71" s="5">
        <v>0.99099999999999999</v>
      </c>
      <c r="F71" s="6">
        <v>0.76</v>
      </c>
      <c r="G71" s="3">
        <v>36.1</v>
      </c>
      <c r="H71" s="2">
        <v>75090</v>
      </c>
      <c r="I71" s="4">
        <v>2.6</v>
      </c>
      <c r="J71" s="3">
        <v>33.46</v>
      </c>
      <c r="K71" s="2">
        <v>69610</v>
      </c>
    </row>
    <row r="72" spans="1:11" x14ac:dyDescent="0.3">
      <c r="A72" s="1" t="s">
        <v>9</v>
      </c>
      <c r="B72" s="1" t="s">
        <v>85</v>
      </c>
      <c r="C72" s="2">
        <v>15200</v>
      </c>
      <c r="D72" s="4">
        <v>4.9000000000000004</v>
      </c>
      <c r="E72" s="5">
        <v>2.5139999999999998</v>
      </c>
      <c r="F72" s="6">
        <v>1.1299999999999999</v>
      </c>
      <c r="G72" s="3">
        <v>41.13</v>
      </c>
      <c r="H72" s="2">
        <v>85540</v>
      </c>
      <c r="I72" s="4">
        <v>1.4</v>
      </c>
      <c r="J72" s="3">
        <v>39</v>
      </c>
      <c r="K72" s="2">
        <v>81120</v>
      </c>
    </row>
    <row r="73" spans="1:11" x14ac:dyDescent="0.3">
      <c r="A73" s="1" t="s">
        <v>9</v>
      </c>
      <c r="B73" s="1" t="s">
        <v>86</v>
      </c>
      <c r="C73" s="2">
        <v>600</v>
      </c>
      <c r="D73" s="4">
        <v>25.2</v>
      </c>
      <c r="E73" s="5">
        <v>9.9000000000000005E-2</v>
      </c>
      <c r="F73" s="6">
        <v>0.73</v>
      </c>
      <c r="G73" s="3">
        <v>52.15</v>
      </c>
      <c r="H73" s="2">
        <v>108480</v>
      </c>
      <c r="I73" s="4">
        <v>2.8</v>
      </c>
      <c r="J73" s="3">
        <v>49.4</v>
      </c>
      <c r="K73" s="2">
        <v>102760</v>
      </c>
    </row>
    <row r="74" spans="1:11" x14ac:dyDescent="0.3">
      <c r="A74" s="1" t="s">
        <v>9</v>
      </c>
      <c r="B74" s="1" t="s">
        <v>87</v>
      </c>
      <c r="C74" s="2">
        <v>80</v>
      </c>
      <c r="D74" s="4">
        <v>24.2</v>
      </c>
      <c r="E74" s="5">
        <v>1.4E-2</v>
      </c>
      <c r="F74" s="6">
        <v>0.71</v>
      </c>
      <c r="G74" s="3">
        <v>33.479999999999997</v>
      </c>
      <c r="H74" s="2">
        <v>69650</v>
      </c>
      <c r="I74" s="4">
        <v>3.8</v>
      </c>
      <c r="J74" s="3">
        <v>30.07</v>
      </c>
      <c r="K74" s="2">
        <v>62540</v>
      </c>
    </row>
    <row r="75" spans="1:11" x14ac:dyDescent="0.3">
      <c r="A75" s="1" t="s">
        <v>9</v>
      </c>
      <c r="B75" s="1" t="s">
        <v>88</v>
      </c>
      <c r="C75" s="2">
        <v>4420</v>
      </c>
      <c r="D75" s="4">
        <v>9.5</v>
      </c>
      <c r="E75" s="5">
        <v>0.73</v>
      </c>
      <c r="F75" s="6">
        <v>0.98</v>
      </c>
      <c r="G75" s="3">
        <v>42.92</v>
      </c>
      <c r="H75" s="2">
        <v>89280</v>
      </c>
      <c r="I75" s="4">
        <v>1.5</v>
      </c>
      <c r="J75" s="3">
        <v>41.81</v>
      </c>
      <c r="K75" s="2">
        <v>86950</v>
      </c>
    </row>
    <row r="76" spans="1:11" x14ac:dyDescent="0.3">
      <c r="A76" s="1" t="s">
        <v>9</v>
      </c>
      <c r="B76" s="1" t="s">
        <v>89</v>
      </c>
      <c r="C76" s="2">
        <v>1220</v>
      </c>
      <c r="D76" s="4">
        <v>12</v>
      </c>
      <c r="E76" s="5">
        <v>0.20100000000000001</v>
      </c>
      <c r="F76" s="6">
        <v>0.78</v>
      </c>
      <c r="G76" s="3">
        <v>40.340000000000003</v>
      </c>
      <c r="H76" s="2">
        <v>83900</v>
      </c>
      <c r="I76" s="4">
        <v>2.7</v>
      </c>
      <c r="J76" s="3">
        <v>39.04</v>
      </c>
      <c r="K76" s="2">
        <v>81190</v>
      </c>
    </row>
    <row r="77" spans="1:11" x14ac:dyDescent="0.3">
      <c r="A77" s="1" t="s">
        <v>9</v>
      </c>
      <c r="B77" s="1" t="s">
        <v>90</v>
      </c>
      <c r="C77" s="2">
        <v>5890</v>
      </c>
      <c r="D77" s="4">
        <v>10.8</v>
      </c>
      <c r="E77" s="5">
        <v>0.97399999999999998</v>
      </c>
      <c r="F77" s="6">
        <v>1.35</v>
      </c>
      <c r="G77" s="3">
        <v>46.1</v>
      </c>
      <c r="H77" s="2">
        <v>95880</v>
      </c>
      <c r="I77" s="4">
        <v>4.5</v>
      </c>
      <c r="J77" s="3">
        <v>40.96</v>
      </c>
      <c r="K77" s="2">
        <v>85190</v>
      </c>
    </row>
    <row r="78" spans="1:11" x14ac:dyDescent="0.3">
      <c r="A78" s="1" t="s">
        <v>9</v>
      </c>
      <c r="B78" s="1" t="s">
        <v>91</v>
      </c>
      <c r="C78" s="2">
        <v>940</v>
      </c>
      <c r="D78" s="4">
        <v>29.4</v>
      </c>
      <c r="E78" s="5">
        <v>0.155</v>
      </c>
      <c r="F78" s="6">
        <v>1.1599999999999999</v>
      </c>
      <c r="G78" s="3">
        <v>39.340000000000003</v>
      </c>
      <c r="H78" s="2">
        <v>81830</v>
      </c>
      <c r="I78" s="4">
        <v>4.0999999999999996</v>
      </c>
      <c r="J78" s="3">
        <v>40.58</v>
      </c>
      <c r="K78" s="2">
        <v>84410</v>
      </c>
    </row>
    <row r="79" spans="1:11" x14ac:dyDescent="0.3">
      <c r="A79" s="1" t="s">
        <v>9</v>
      </c>
      <c r="B79" s="1" t="s">
        <v>92</v>
      </c>
      <c r="C79" s="2">
        <v>480</v>
      </c>
      <c r="D79" s="4">
        <v>22.2</v>
      </c>
      <c r="E79" s="5">
        <v>7.9000000000000001E-2</v>
      </c>
      <c r="F79" s="6">
        <v>0.99</v>
      </c>
      <c r="G79" s="3">
        <v>41.9</v>
      </c>
      <c r="H79" s="2">
        <v>87160</v>
      </c>
      <c r="I79" s="4">
        <v>3.3</v>
      </c>
      <c r="J79" s="3">
        <v>40.72</v>
      </c>
      <c r="K79" s="2">
        <v>84690</v>
      </c>
    </row>
    <row r="80" spans="1:11" x14ac:dyDescent="0.3">
      <c r="A80" s="1" t="s">
        <v>9</v>
      </c>
      <c r="B80" s="1" t="s">
        <v>93</v>
      </c>
      <c r="C80" s="2">
        <v>1240</v>
      </c>
      <c r="D80" s="4">
        <v>13</v>
      </c>
      <c r="E80" s="5">
        <v>0.20399999999999999</v>
      </c>
      <c r="F80" s="6">
        <v>0.67</v>
      </c>
      <c r="G80" s="3">
        <v>43.35</v>
      </c>
      <c r="H80" s="2">
        <v>90170</v>
      </c>
      <c r="I80" s="4">
        <v>3.1</v>
      </c>
      <c r="J80" s="3">
        <v>44.45</v>
      </c>
      <c r="K80" s="2">
        <v>92450</v>
      </c>
    </row>
    <row r="81" spans="1:11" x14ac:dyDescent="0.3">
      <c r="A81" s="1" t="s">
        <v>9</v>
      </c>
      <c r="B81" s="1" t="s">
        <v>94</v>
      </c>
      <c r="C81" s="2">
        <v>5020</v>
      </c>
      <c r="D81" s="4">
        <v>5.2</v>
      </c>
      <c r="E81" s="5">
        <v>0.83099999999999996</v>
      </c>
      <c r="F81" s="6">
        <v>1.8</v>
      </c>
      <c r="G81" s="3">
        <v>61.89</v>
      </c>
      <c r="H81" s="2">
        <v>128730</v>
      </c>
      <c r="I81" s="4">
        <v>3.2</v>
      </c>
      <c r="J81" s="3">
        <v>61.29</v>
      </c>
      <c r="K81" s="2">
        <v>127470</v>
      </c>
    </row>
    <row r="82" spans="1:11" x14ac:dyDescent="0.3">
      <c r="A82" s="1" t="s">
        <v>9</v>
      </c>
      <c r="B82" s="1" t="s">
        <v>95</v>
      </c>
      <c r="C82" s="2">
        <v>1130</v>
      </c>
      <c r="D82" s="4">
        <v>18.100000000000001</v>
      </c>
      <c r="E82" s="5">
        <v>0.187</v>
      </c>
      <c r="F82" s="6">
        <v>1.33</v>
      </c>
      <c r="G82" s="3">
        <v>45.88</v>
      </c>
      <c r="H82" s="2">
        <v>95440</v>
      </c>
      <c r="I82" s="4">
        <v>4.4000000000000004</v>
      </c>
      <c r="J82" s="3">
        <v>43.84</v>
      </c>
      <c r="K82" s="2">
        <v>91180</v>
      </c>
    </row>
    <row r="83" spans="1:11" x14ac:dyDescent="0.3">
      <c r="A83" s="1" t="s">
        <v>9</v>
      </c>
      <c r="B83" s="1" t="s">
        <v>96</v>
      </c>
      <c r="C83" s="2">
        <v>560</v>
      </c>
      <c r="D83" s="4">
        <v>17.3</v>
      </c>
      <c r="E83" s="5">
        <v>9.2999999999999999E-2</v>
      </c>
      <c r="F83" s="6">
        <v>0.4</v>
      </c>
      <c r="G83" s="3">
        <v>46.72</v>
      </c>
      <c r="H83" s="2">
        <v>97190</v>
      </c>
      <c r="I83" s="4">
        <v>4</v>
      </c>
      <c r="J83" s="3">
        <v>42.89</v>
      </c>
      <c r="K83" s="2">
        <v>89220</v>
      </c>
    </row>
    <row r="84" spans="1:11" x14ac:dyDescent="0.3">
      <c r="A84" s="1" t="s">
        <v>9</v>
      </c>
      <c r="B84" s="1" t="s">
        <v>97</v>
      </c>
      <c r="C84" s="2">
        <v>13640</v>
      </c>
      <c r="D84" s="4">
        <v>6.5</v>
      </c>
      <c r="E84" s="5">
        <v>2.2549999999999999</v>
      </c>
      <c r="F84" s="6">
        <v>1.08</v>
      </c>
      <c r="G84" s="3">
        <v>51.32</v>
      </c>
      <c r="H84" s="2">
        <v>106750</v>
      </c>
      <c r="I84" s="4">
        <v>1.7</v>
      </c>
      <c r="J84" s="3">
        <v>51.19</v>
      </c>
      <c r="K84" s="2">
        <v>106480</v>
      </c>
    </row>
    <row r="85" spans="1:11" x14ac:dyDescent="0.3">
      <c r="A85" s="1" t="s">
        <v>9</v>
      </c>
      <c r="B85" s="1" t="s">
        <v>98</v>
      </c>
      <c r="C85" s="2">
        <v>3500</v>
      </c>
      <c r="D85" s="4">
        <v>13.3</v>
      </c>
      <c r="E85" s="5">
        <v>0.57899999999999996</v>
      </c>
      <c r="F85" s="6">
        <v>1.24</v>
      </c>
      <c r="G85" s="3">
        <v>59.09</v>
      </c>
      <c r="H85" s="2">
        <v>122910</v>
      </c>
      <c r="I85" s="4">
        <v>3.3</v>
      </c>
      <c r="J85" s="3">
        <v>55.98</v>
      </c>
      <c r="K85" s="2">
        <v>116440</v>
      </c>
    </row>
    <row r="86" spans="1:11" x14ac:dyDescent="0.3">
      <c r="A86" s="1" t="s">
        <v>9</v>
      </c>
      <c r="B86" s="1" t="s">
        <v>99</v>
      </c>
      <c r="C86" s="2">
        <v>7790</v>
      </c>
      <c r="D86" s="4">
        <v>5.9</v>
      </c>
      <c r="E86" s="5">
        <v>1.2889999999999999</v>
      </c>
      <c r="F86" s="6">
        <v>1</v>
      </c>
      <c r="G86" s="3">
        <v>53.6</v>
      </c>
      <c r="H86" s="2">
        <v>111500</v>
      </c>
      <c r="I86" s="4">
        <v>2.2000000000000002</v>
      </c>
      <c r="J86" s="3">
        <v>52.48</v>
      </c>
      <c r="K86" s="2">
        <v>109160</v>
      </c>
    </row>
    <row r="87" spans="1:11" x14ac:dyDescent="0.3">
      <c r="A87" s="1" t="s">
        <v>9</v>
      </c>
      <c r="B87" s="1" t="s">
        <v>100</v>
      </c>
      <c r="C87" s="2">
        <v>9330</v>
      </c>
      <c r="D87" s="4">
        <v>7.9</v>
      </c>
      <c r="E87" s="5">
        <v>1.5429999999999999</v>
      </c>
      <c r="F87" s="6">
        <v>1.63</v>
      </c>
      <c r="G87" s="3">
        <v>59.36</v>
      </c>
      <c r="H87" s="2">
        <v>123470</v>
      </c>
      <c r="I87" s="4">
        <v>4.0999999999999996</v>
      </c>
      <c r="J87" s="3">
        <v>57.88</v>
      </c>
      <c r="K87" s="2">
        <v>120390</v>
      </c>
    </row>
    <row r="88" spans="1:11" x14ac:dyDescent="0.3">
      <c r="A88" s="1" t="s">
        <v>9</v>
      </c>
      <c r="B88" s="1" t="s">
        <v>101</v>
      </c>
      <c r="C88" s="2">
        <v>2620</v>
      </c>
      <c r="D88" s="4">
        <v>10.9</v>
      </c>
      <c r="E88" s="5">
        <v>0.433</v>
      </c>
      <c r="F88" s="6">
        <v>1.17</v>
      </c>
      <c r="G88" s="3">
        <v>49.3</v>
      </c>
      <c r="H88" s="2">
        <v>102540</v>
      </c>
      <c r="I88" s="4">
        <v>3.4</v>
      </c>
      <c r="J88" s="3">
        <v>48.28</v>
      </c>
      <c r="K88" s="2">
        <v>100420</v>
      </c>
    </row>
    <row r="89" spans="1:11" x14ac:dyDescent="0.3">
      <c r="A89" s="1" t="s">
        <v>9</v>
      </c>
      <c r="B89" s="1" t="s">
        <v>102</v>
      </c>
      <c r="C89" s="2">
        <v>1190</v>
      </c>
      <c r="D89" s="4">
        <v>10.4</v>
      </c>
      <c r="E89" s="5">
        <v>0.19700000000000001</v>
      </c>
      <c r="F89" s="6">
        <v>1.07</v>
      </c>
      <c r="G89" s="3">
        <v>50.56</v>
      </c>
      <c r="H89" s="2">
        <v>105160</v>
      </c>
      <c r="I89" s="4">
        <v>1.5</v>
      </c>
      <c r="J89" s="3">
        <v>51.22</v>
      </c>
      <c r="K89" s="2">
        <v>106550</v>
      </c>
    </row>
    <row r="90" spans="1:11" x14ac:dyDescent="0.3">
      <c r="A90" s="1" t="s">
        <v>9</v>
      </c>
      <c r="B90" s="1" t="s">
        <v>103</v>
      </c>
      <c r="C90" s="2">
        <v>9790</v>
      </c>
      <c r="D90" s="4">
        <v>4.3</v>
      </c>
      <c r="E90" s="5">
        <v>1.619</v>
      </c>
      <c r="F90" s="6">
        <v>0.87</v>
      </c>
      <c r="G90" s="3">
        <v>51.51</v>
      </c>
      <c r="H90" s="2">
        <v>107150</v>
      </c>
      <c r="I90" s="4">
        <v>2</v>
      </c>
      <c r="J90" s="3">
        <v>48.62</v>
      </c>
      <c r="K90" s="2">
        <v>101130</v>
      </c>
    </row>
    <row r="91" spans="1:11" x14ac:dyDescent="0.3">
      <c r="A91" s="1" t="s">
        <v>9</v>
      </c>
      <c r="B91" s="1" t="s">
        <v>104</v>
      </c>
      <c r="C91" s="2">
        <v>50</v>
      </c>
      <c r="D91" s="4">
        <v>38.6</v>
      </c>
      <c r="E91" s="5">
        <v>8.0000000000000002E-3</v>
      </c>
      <c r="F91" s="6">
        <v>0.11</v>
      </c>
      <c r="G91" s="3">
        <v>54.04</v>
      </c>
      <c r="H91" s="2">
        <v>112400</v>
      </c>
      <c r="I91" s="4">
        <v>6.2</v>
      </c>
      <c r="J91" s="3">
        <v>49.39</v>
      </c>
      <c r="K91" s="2">
        <v>102740</v>
      </c>
    </row>
    <row r="92" spans="1:11" x14ac:dyDescent="0.3">
      <c r="A92" s="1" t="s">
        <v>9</v>
      </c>
      <c r="B92" s="1" t="s">
        <v>105</v>
      </c>
      <c r="C92" s="2">
        <v>950</v>
      </c>
      <c r="D92" s="4">
        <v>19.5</v>
      </c>
      <c r="E92" s="5">
        <v>0.157</v>
      </c>
      <c r="F92" s="6">
        <v>0.82</v>
      </c>
      <c r="G92" s="3">
        <v>51.66</v>
      </c>
      <c r="H92" s="2">
        <v>107450</v>
      </c>
      <c r="I92" s="4">
        <v>3.4</v>
      </c>
      <c r="J92" s="3">
        <v>51.21</v>
      </c>
      <c r="K92" s="2">
        <v>106520</v>
      </c>
    </row>
    <row r="93" spans="1:11" x14ac:dyDescent="0.3">
      <c r="A93" s="1" t="s">
        <v>9</v>
      </c>
      <c r="B93" s="1" t="s">
        <v>106</v>
      </c>
      <c r="C93" s="2">
        <v>8920</v>
      </c>
      <c r="D93" s="4">
        <v>5.3</v>
      </c>
      <c r="E93" s="5">
        <v>1.474</v>
      </c>
      <c r="F93" s="6">
        <v>0.72</v>
      </c>
      <c r="G93" s="3">
        <v>48.6</v>
      </c>
      <c r="H93" s="2">
        <v>101080</v>
      </c>
      <c r="I93" s="4">
        <v>1.7</v>
      </c>
      <c r="J93" s="3">
        <v>45.85</v>
      </c>
      <c r="K93" s="2">
        <v>95360</v>
      </c>
    </row>
    <row r="94" spans="1:11" x14ac:dyDescent="0.3">
      <c r="A94" s="1" t="s">
        <v>9</v>
      </c>
      <c r="B94" s="1" t="s">
        <v>107</v>
      </c>
      <c r="C94" s="2">
        <v>70</v>
      </c>
      <c r="D94" s="4">
        <v>17.7</v>
      </c>
      <c r="E94" s="5">
        <v>1.0999999999999999E-2</v>
      </c>
      <c r="F94" s="6">
        <v>0.26</v>
      </c>
      <c r="G94" s="3">
        <v>62.79</v>
      </c>
      <c r="H94" s="2">
        <v>130590</v>
      </c>
      <c r="I94" s="4">
        <v>4.0999999999999996</v>
      </c>
      <c r="J94" s="3">
        <v>64.66</v>
      </c>
      <c r="K94" s="2">
        <v>134500</v>
      </c>
    </row>
    <row r="95" spans="1:11" x14ac:dyDescent="0.3">
      <c r="A95" s="1" t="s">
        <v>9</v>
      </c>
      <c r="B95" s="1" t="s">
        <v>108</v>
      </c>
      <c r="C95" s="2">
        <v>790</v>
      </c>
      <c r="D95" s="4">
        <v>33.700000000000003</v>
      </c>
      <c r="E95" s="5">
        <v>0.13</v>
      </c>
      <c r="F95" s="6">
        <v>0.57999999999999996</v>
      </c>
      <c r="G95" s="3">
        <v>64.239999999999995</v>
      </c>
      <c r="H95" s="2">
        <v>133620</v>
      </c>
      <c r="I95" s="4">
        <v>5.4</v>
      </c>
      <c r="J95" s="3">
        <v>59.66</v>
      </c>
      <c r="K95" s="2">
        <v>124100</v>
      </c>
    </row>
    <row r="96" spans="1:11" x14ac:dyDescent="0.3">
      <c r="A96" s="1" t="s">
        <v>9</v>
      </c>
      <c r="B96" s="1" t="s">
        <v>109</v>
      </c>
      <c r="C96" s="2">
        <v>4960</v>
      </c>
      <c r="D96" s="4">
        <v>7.7</v>
      </c>
      <c r="E96" s="5">
        <v>0.82099999999999995</v>
      </c>
      <c r="F96" s="6">
        <v>0.89</v>
      </c>
      <c r="G96" s="3">
        <v>49.49</v>
      </c>
      <c r="H96" s="2">
        <v>102930</v>
      </c>
      <c r="I96" s="4">
        <v>2</v>
      </c>
      <c r="J96" s="3">
        <v>49.18</v>
      </c>
      <c r="K96" s="2">
        <v>102290</v>
      </c>
    </row>
    <row r="97" spans="1:11" x14ac:dyDescent="0.3">
      <c r="A97" s="1" t="s">
        <v>9</v>
      </c>
      <c r="B97" s="1" t="s">
        <v>110</v>
      </c>
      <c r="C97" s="2">
        <v>5780</v>
      </c>
      <c r="D97" s="4">
        <v>9.4</v>
      </c>
      <c r="E97" s="5">
        <v>0.95599999999999996</v>
      </c>
      <c r="F97" s="6">
        <v>1.42</v>
      </c>
      <c r="G97" s="3">
        <v>29.3</v>
      </c>
      <c r="H97" s="2">
        <v>60950</v>
      </c>
      <c r="I97" s="4">
        <v>2.6</v>
      </c>
      <c r="J97" s="3">
        <v>28.7</v>
      </c>
      <c r="K97" s="2">
        <v>59690</v>
      </c>
    </row>
    <row r="98" spans="1:11" x14ac:dyDescent="0.3">
      <c r="A98" s="1" t="s">
        <v>9</v>
      </c>
      <c r="B98" s="1" t="s">
        <v>111</v>
      </c>
      <c r="C98" s="2">
        <v>1110</v>
      </c>
      <c r="D98" s="4">
        <v>13.6</v>
      </c>
      <c r="E98" s="5">
        <v>0.184</v>
      </c>
      <c r="F98" s="6">
        <v>1.01</v>
      </c>
      <c r="G98" s="3">
        <v>35.89</v>
      </c>
      <c r="H98" s="2">
        <v>74650</v>
      </c>
      <c r="I98" s="4">
        <v>3.5</v>
      </c>
      <c r="J98" s="3">
        <v>34.380000000000003</v>
      </c>
      <c r="K98" s="2">
        <v>71510</v>
      </c>
    </row>
    <row r="99" spans="1:11" x14ac:dyDescent="0.3">
      <c r="A99" s="1" t="s">
        <v>9</v>
      </c>
      <c r="B99" s="1" t="s">
        <v>112</v>
      </c>
      <c r="C99" s="2">
        <v>1410</v>
      </c>
      <c r="D99" s="4">
        <v>7.8</v>
      </c>
      <c r="E99" s="5">
        <v>0.23300000000000001</v>
      </c>
      <c r="F99" s="6">
        <v>0.56999999999999995</v>
      </c>
      <c r="G99" s="3">
        <v>29.46</v>
      </c>
      <c r="H99" s="2">
        <v>61280</v>
      </c>
      <c r="I99" s="4">
        <v>2</v>
      </c>
      <c r="J99" s="3">
        <v>27.71</v>
      </c>
      <c r="K99" s="2">
        <v>57630</v>
      </c>
    </row>
    <row r="100" spans="1:11" x14ac:dyDescent="0.3">
      <c r="A100" s="1" t="s">
        <v>9</v>
      </c>
      <c r="B100" s="1" t="s">
        <v>113</v>
      </c>
      <c r="C100" s="2">
        <v>480</v>
      </c>
      <c r="D100" s="4">
        <v>11.9</v>
      </c>
      <c r="E100" s="5">
        <v>7.9000000000000001E-2</v>
      </c>
      <c r="F100" s="6">
        <v>0.74</v>
      </c>
      <c r="G100" s="3">
        <v>27.07</v>
      </c>
      <c r="H100" s="2">
        <v>56300</v>
      </c>
      <c r="I100" s="4">
        <v>4.3</v>
      </c>
      <c r="J100" s="3">
        <v>24.7</v>
      </c>
      <c r="K100" s="2">
        <v>51370</v>
      </c>
    </row>
    <row r="101" spans="1:11" x14ac:dyDescent="0.3">
      <c r="A101" s="1" t="s">
        <v>9</v>
      </c>
      <c r="B101" s="1" t="s">
        <v>114</v>
      </c>
      <c r="C101" s="2">
        <v>740</v>
      </c>
      <c r="D101" s="4">
        <v>27.4</v>
      </c>
      <c r="E101" s="5">
        <v>0.123</v>
      </c>
      <c r="F101" s="6">
        <v>1.5</v>
      </c>
      <c r="G101" s="3">
        <v>33.78</v>
      </c>
      <c r="H101" s="2">
        <v>70260</v>
      </c>
      <c r="I101" s="4">
        <v>2.9</v>
      </c>
      <c r="J101" s="3">
        <v>34.03</v>
      </c>
      <c r="K101" s="2">
        <v>70780</v>
      </c>
    </row>
    <row r="102" spans="1:11" x14ac:dyDescent="0.3">
      <c r="A102" s="1" t="s">
        <v>9</v>
      </c>
      <c r="B102" s="1" t="s">
        <v>115</v>
      </c>
      <c r="C102" s="2">
        <v>3340</v>
      </c>
      <c r="D102" s="4">
        <v>9</v>
      </c>
      <c r="E102" s="5">
        <v>0.55300000000000005</v>
      </c>
      <c r="F102" s="6">
        <v>1.1000000000000001</v>
      </c>
      <c r="G102" s="3">
        <v>33.81</v>
      </c>
      <c r="H102" s="2">
        <v>70320</v>
      </c>
      <c r="I102" s="4">
        <v>3.2</v>
      </c>
      <c r="J102" s="3">
        <v>33.53</v>
      </c>
      <c r="K102" s="2">
        <v>69740</v>
      </c>
    </row>
    <row r="103" spans="1:11" x14ac:dyDescent="0.3">
      <c r="A103" s="1" t="s">
        <v>9</v>
      </c>
      <c r="B103" s="1" t="s">
        <v>116</v>
      </c>
      <c r="C103" s="2">
        <v>5680</v>
      </c>
      <c r="D103" s="4">
        <v>7.2</v>
      </c>
      <c r="E103" s="5">
        <v>0.94</v>
      </c>
      <c r="F103" s="6">
        <v>1.04</v>
      </c>
      <c r="G103" s="3">
        <v>31.09</v>
      </c>
      <c r="H103" s="2">
        <v>64670</v>
      </c>
      <c r="I103" s="4">
        <v>2.4</v>
      </c>
      <c r="J103" s="3">
        <v>29.8</v>
      </c>
      <c r="K103" s="2">
        <v>61990</v>
      </c>
    </row>
    <row r="104" spans="1:11" x14ac:dyDescent="0.3">
      <c r="A104" s="1" t="s">
        <v>9</v>
      </c>
      <c r="B104" s="1" t="s">
        <v>117</v>
      </c>
      <c r="C104" s="2">
        <v>670</v>
      </c>
      <c r="D104" s="4">
        <v>30</v>
      </c>
      <c r="E104" s="5">
        <v>0.11</v>
      </c>
      <c r="F104" s="6">
        <v>1.21</v>
      </c>
      <c r="G104" s="3">
        <v>27.77</v>
      </c>
      <c r="H104" s="2">
        <v>57750</v>
      </c>
      <c r="I104" s="4">
        <v>3.1</v>
      </c>
      <c r="J104" s="3">
        <v>27.28</v>
      </c>
      <c r="K104" s="2">
        <v>56740</v>
      </c>
    </row>
    <row r="105" spans="1:11" x14ac:dyDescent="0.3">
      <c r="A105" s="1" t="s">
        <v>9</v>
      </c>
      <c r="B105" s="1" t="s">
        <v>118</v>
      </c>
      <c r="C105" s="2">
        <v>900</v>
      </c>
      <c r="D105" s="4">
        <v>40</v>
      </c>
      <c r="E105" s="5">
        <v>0.14799999999999999</v>
      </c>
      <c r="F105" s="6">
        <v>1.2</v>
      </c>
      <c r="G105" s="3">
        <v>23.6</v>
      </c>
      <c r="H105" s="2">
        <v>49080</v>
      </c>
      <c r="I105" s="4">
        <v>3.5</v>
      </c>
      <c r="J105" s="3">
        <v>21.95</v>
      </c>
      <c r="K105" s="2">
        <v>45660</v>
      </c>
    </row>
    <row r="106" spans="1:11" x14ac:dyDescent="0.3">
      <c r="A106" s="1" t="s">
        <v>9</v>
      </c>
      <c r="B106" s="1" t="s">
        <v>119</v>
      </c>
      <c r="C106" s="2">
        <v>1320</v>
      </c>
      <c r="D106" s="4">
        <v>12.4</v>
      </c>
      <c r="E106" s="5">
        <v>0.219</v>
      </c>
      <c r="F106" s="6">
        <v>0.48</v>
      </c>
      <c r="G106" s="3">
        <v>34.24</v>
      </c>
      <c r="H106" s="2">
        <v>71220</v>
      </c>
      <c r="I106" s="4">
        <v>2.8</v>
      </c>
      <c r="J106" s="3">
        <v>33.35</v>
      </c>
      <c r="K106" s="2">
        <v>69370</v>
      </c>
    </row>
    <row r="107" spans="1:11" x14ac:dyDescent="0.3">
      <c r="A107" s="1" t="s">
        <v>9</v>
      </c>
      <c r="B107" s="1" t="s">
        <v>120</v>
      </c>
      <c r="C107" s="2">
        <v>1600</v>
      </c>
      <c r="D107" s="4">
        <v>15.7</v>
      </c>
      <c r="E107" s="5">
        <v>0.26400000000000001</v>
      </c>
      <c r="F107" s="6">
        <v>0.87</v>
      </c>
      <c r="G107" s="3">
        <v>30.71</v>
      </c>
      <c r="H107" s="2">
        <v>63870</v>
      </c>
      <c r="I107" s="4">
        <v>2.1</v>
      </c>
      <c r="J107" s="3">
        <v>30.61</v>
      </c>
      <c r="K107" s="2">
        <v>63660</v>
      </c>
    </row>
    <row r="108" spans="1:11" x14ac:dyDescent="0.3">
      <c r="A108" s="1" t="s">
        <v>9</v>
      </c>
      <c r="B108" s="1" t="s">
        <v>121</v>
      </c>
      <c r="C108" s="2">
        <v>2780</v>
      </c>
      <c r="D108" s="4">
        <v>8.3000000000000007</v>
      </c>
      <c r="E108" s="5">
        <v>0.46</v>
      </c>
      <c r="F108" s="6">
        <v>0.86</v>
      </c>
      <c r="G108" s="3">
        <v>33.39</v>
      </c>
      <c r="H108" s="2">
        <v>69460</v>
      </c>
      <c r="I108" s="4">
        <v>1.8</v>
      </c>
      <c r="J108" s="3">
        <v>32.39</v>
      </c>
      <c r="K108" s="2">
        <v>67370</v>
      </c>
    </row>
    <row r="109" spans="1:11" x14ac:dyDescent="0.3">
      <c r="A109" s="1" t="s">
        <v>9</v>
      </c>
      <c r="B109" s="1" t="s">
        <v>122</v>
      </c>
      <c r="C109" s="2">
        <v>950</v>
      </c>
      <c r="D109" s="4">
        <v>15</v>
      </c>
      <c r="E109" s="5">
        <v>0.157</v>
      </c>
      <c r="F109" s="6">
        <v>0.43</v>
      </c>
      <c r="G109" s="3">
        <v>32.92</v>
      </c>
      <c r="H109" s="2">
        <v>68470</v>
      </c>
      <c r="I109" s="4">
        <v>3.9</v>
      </c>
      <c r="J109" s="3">
        <v>33.5</v>
      </c>
      <c r="K109" s="2">
        <v>69680</v>
      </c>
    </row>
    <row r="110" spans="1:11" x14ac:dyDescent="0.3">
      <c r="A110" s="1" t="s">
        <v>9</v>
      </c>
      <c r="B110" s="1" t="s">
        <v>123</v>
      </c>
      <c r="C110" s="2">
        <v>30</v>
      </c>
      <c r="D110" s="4">
        <v>0</v>
      </c>
      <c r="E110" s="5">
        <v>5.0000000000000001E-3</v>
      </c>
      <c r="F110" s="6">
        <v>0.31</v>
      </c>
      <c r="G110" s="3">
        <v>23.64</v>
      </c>
      <c r="H110" s="2">
        <v>49160</v>
      </c>
      <c r="I110" s="4">
        <v>2.5</v>
      </c>
      <c r="J110" s="3">
        <v>22.69</v>
      </c>
      <c r="K110" s="2">
        <v>47190</v>
      </c>
    </row>
    <row r="111" spans="1:11" x14ac:dyDescent="0.3">
      <c r="A111" s="1" t="s">
        <v>9</v>
      </c>
      <c r="B111" s="1" t="s">
        <v>124</v>
      </c>
      <c r="C111" s="2">
        <v>440</v>
      </c>
      <c r="D111" s="4">
        <v>12.4</v>
      </c>
      <c r="E111" s="5">
        <v>7.2999999999999995E-2</v>
      </c>
      <c r="F111" s="6">
        <v>0.7</v>
      </c>
      <c r="G111" s="3">
        <v>33.200000000000003</v>
      </c>
      <c r="H111" s="2">
        <v>69060</v>
      </c>
      <c r="I111" s="4">
        <v>3.2</v>
      </c>
      <c r="J111" s="3">
        <v>29.73</v>
      </c>
      <c r="K111" s="2">
        <v>61840</v>
      </c>
    </row>
    <row r="112" spans="1:11" x14ac:dyDescent="0.3">
      <c r="A112" s="1" t="s">
        <v>9</v>
      </c>
      <c r="B112" s="1" t="s">
        <v>125</v>
      </c>
      <c r="C112" s="2">
        <v>270</v>
      </c>
      <c r="D112" s="4">
        <v>31.7</v>
      </c>
      <c r="E112" s="5">
        <v>4.4999999999999998E-2</v>
      </c>
      <c r="F112" s="6">
        <v>0.45</v>
      </c>
      <c r="G112" s="3" t="s">
        <v>14</v>
      </c>
      <c r="H112" s="2" t="s">
        <v>14</v>
      </c>
      <c r="I112" s="4" t="s">
        <v>14</v>
      </c>
      <c r="J112" s="3" t="s">
        <v>14</v>
      </c>
      <c r="K112" s="2" t="s">
        <v>14</v>
      </c>
    </row>
    <row r="113" spans="1:11" x14ac:dyDescent="0.3">
      <c r="A113" s="1" t="s">
        <v>9</v>
      </c>
      <c r="B113" s="1" t="s">
        <v>126</v>
      </c>
      <c r="C113" s="2">
        <v>690</v>
      </c>
      <c r="D113" s="4">
        <v>25.1</v>
      </c>
      <c r="E113" s="5">
        <v>0.114</v>
      </c>
      <c r="F113" s="6">
        <v>0.59</v>
      </c>
      <c r="G113" s="3">
        <v>48.14</v>
      </c>
      <c r="H113" s="2">
        <v>100130</v>
      </c>
      <c r="I113" s="4">
        <v>7.6</v>
      </c>
      <c r="J113" s="3">
        <v>38.64</v>
      </c>
      <c r="K113" s="2">
        <v>80370</v>
      </c>
    </row>
    <row r="114" spans="1:11" x14ac:dyDescent="0.3">
      <c r="A114" s="1" t="s">
        <v>9</v>
      </c>
      <c r="B114" s="1" t="s">
        <v>127</v>
      </c>
      <c r="C114" s="2">
        <v>900</v>
      </c>
      <c r="D114" s="4">
        <v>11.9</v>
      </c>
      <c r="E114" s="5">
        <v>0.14899999999999999</v>
      </c>
      <c r="F114" s="6">
        <v>0.97</v>
      </c>
      <c r="G114" s="3">
        <v>37.01</v>
      </c>
      <c r="H114" s="2">
        <v>76980</v>
      </c>
      <c r="I114" s="4">
        <v>5</v>
      </c>
      <c r="J114" s="3">
        <v>34.909999999999997</v>
      </c>
      <c r="K114" s="2">
        <v>72610</v>
      </c>
    </row>
    <row r="115" spans="1:11" x14ac:dyDescent="0.3">
      <c r="A115" s="1" t="s">
        <v>9</v>
      </c>
      <c r="B115" s="1" t="s">
        <v>128</v>
      </c>
      <c r="C115" s="2">
        <v>160</v>
      </c>
      <c r="D115" s="4">
        <v>43.8</v>
      </c>
      <c r="E115" s="5">
        <v>2.5999999999999999E-2</v>
      </c>
      <c r="F115" s="6">
        <v>0.21</v>
      </c>
      <c r="G115" s="3">
        <v>41.03</v>
      </c>
      <c r="H115" s="2">
        <v>85350</v>
      </c>
      <c r="I115" s="4">
        <v>3.3</v>
      </c>
      <c r="J115" s="3">
        <v>41.28</v>
      </c>
      <c r="K115" s="2">
        <v>85860</v>
      </c>
    </row>
    <row r="116" spans="1:11" x14ac:dyDescent="0.3">
      <c r="A116" s="1" t="s">
        <v>9</v>
      </c>
      <c r="B116" s="1" t="s">
        <v>129</v>
      </c>
      <c r="C116" s="2">
        <v>1790</v>
      </c>
      <c r="D116" s="4">
        <v>9.1</v>
      </c>
      <c r="E116" s="5">
        <v>0.29599999999999999</v>
      </c>
      <c r="F116" s="6">
        <v>1.1200000000000001</v>
      </c>
      <c r="G116" s="3">
        <v>38.549999999999997</v>
      </c>
      <c r="H116" s="2">
        <v>80180</v>
      </c>
      <c r="I116" s="4">
        <v>3.6</v>
      </c>
      <c r="J116" s="3">
        <v>39.049999999999997</v>
      </c>
      <c r="K116" s="2">
        <v>81230</v>
      </c>
    </row>
    <row r="117" spans="1:11" x14ac:dyDescent="0.3">
      <c r="A117" s="1" t="s">
        <v>9</v>
      </c>
      <c r="B117" s="1" t="s">
        <v>130</v>
      </c>
      <c r="C117" s="2">
        <v>170</v>
      </c>
      <c r="D117" s="4">
        <v>41.1</v>
      </c>
      <c r="E117" s="5">
        <v>2.7E-2</v>
      </c>
      <c r="F117" s="6">
        <v>0.18</v>
      </c>
      <c r="G117" s="3">
        <v>34.69</v>
      </c>
      <c r="H117" s="2">
        <v>72160</v>
      </c>
      <c r="I117" s="4">
        <v>3.7</v>
      </c>
      <c r="J117" s="3">
        <v>34.74</v>
      </c>
      <c r="K117" s="2">
        <v>72260</v>
      </c>
    </row>
    <row r="118" spans="1:11" x14ac:dyDescent="0.3">
      <c r="A118" s="1" t="s">
        <v>9</v>
      </c>
      <c r="B118" s="1" t="s">
        <v>131</v>
      </c>
      <c r="C118" s="2">
        <v>30</v>
      </c>
      <c r="D118" s="4">
        <v>12.5</v>
      </c>
      <c r="E118" s="5">
        <v>6.0000000000000001E-3</v>
      </c>
      <c r="F118" s="6">
        <v>0.09</v>
      </c>
      <c r="G118" s="3">
        <v>38.74</v>
      </c>
      <c r="H118" s="2">
        <v>80590</v>
      </c>
      <c r="I118" s="4">
        <v>3.2</v>
      </c>
      <c r="J118" s="3">
        <v>35.1</v>
      </c>
      <c r="K118" s="2">
        <v>73010</v>
      </c>
    </row>
    <row r="119" spans="1:11" x14ac:dyDescent="0.3">
      <c r="A119" s="1" t="s">
        <v>9</v>
      </c>
      <c r="B119" s="1" t="s">
        <v>132</v>
      </c>
      <c r="C119" s="2">
        <v>180</v>
      </c>
      <c r="D119" s="4">
        <v>11.2</v>
      </c>
      <c r="E119" s="5">
        <v>0.03</v>
      </c>
      <c r="F119" s="6">
        <v>0.63</v>
      </c>
      <c r="G119" s="3">
        <v>39.93</v>
      </c>
      <c r="H119" s="2">
        <v>83050</v>
      </c>
      <c r="I119" s="4">
        <v>4.3</v>
      </c>
      <c r="J119" s="3">
        <v>40.99</v>
      </c>
      <c r="K119" s="2">
        <v>85260</v>
      </c>
    </row>
    <row r="120" spans="1:11" x14ac:dyDescent="0.3">
      <c r="A120" s="1" t="s">
        <v>9</v>
      </c>
      <c r="B120" s="1" t="s">
        <v>133</v>
      </c>
      <c r="C120" s="2">
        <v>7590</v>
      </c>
      <c r="D120" s="4">
        <v>12.4</v>
      </c>
      <c r="E120" s="5">
        <v>1.2549999999999999</v>
      </c>
      <c r="F120" s="6">
        <v>1.6</v>
      </c>
      <c r="G120" s="3">
        <v>43.31</v>
      </c>
      <c r="H120" s="2">
        <v>90080</v>
      </c>
      <c r="I120" s="4">
        <v>2.8</v>
      </c>
      <c r="J120" s="3">
        <v>42.58</v>
      </c>
      <c r="K120" s="2">
        <v>88560</v>
      </c>
    </row>
    <row r="121" spans="1:11" x14ac:dyDescent="0.3">
      <c r="A121" s="1" t="s">
        <v>9</v>
      </c>
      <c r="B121" s="1" t="s">
        <v>134</v>
      </c>
      <c r="C121" s="2">
        <v>440</v>
      </c>
      <c r="D121" s="4">
        <v>44.5</v>
      </c>
      <c r="E121" s="5">
        <v>7.2999999999999995E-2</v>
      </c>
      <c r="F121" s="6">
        <v>1.47</v>
      </c>
      <c r="G121" s="3">
        <v>46.83</v>
      </c>
      <c r="H121" s="2">
        <v>97400</v>
      </c>
      <c r="I121" s="4">
        <v>3.7</v>
      </c>
      <c r="J121" s="3">
        <v>45.13</v>
      </c>
      <c r="K121" s="2">
        <v>93870</v>
      </c>
    </row>
    <row r="122" spans="1:11" x14ac:dyDescent="0.3">
      <c r="A122" s="1" t="s">
        <v>9</v>
      </c>
      <c r="B122" s="1" t="s">
        <v>135</v>
      </c>
      <c r="C122" s="2">
        <v>480</v>
      </c>
      <c r="D122" s="4">
        <v>7.2</v>
      </c>
      <c r="E122" s="5">
        <v>7.9000000000000001E-2</v>
      </c>
      <c r="F122" s="6">
        <v>0.67</v>
      </c>
      <c r="G122" s="3">
        <v>43.97</v>
      </c>
      <c r="H122" s="2">
        <v>91460</v>
      </c>
      <c r="I122" s="4">
        <v>11.1</v>
      </c>
      <c r="J122" s="3">
        <v>35.67</v>
      </c>
      <c r="K122" s="2">
        <v>74190</v>
      </c>
    </row>
    <row r="123" spans="1:11" x14ac:dyDescent="0.3">
      <c r="A123" s="1" t="s">
        <v>9</v>
      </c>
      <c r="B123" s="1" t="s">
        <v>136</v>
      </c>
      <c r="C123" s="2">
        <v>130</v>
      </c>
      <c r="D123" s="4">
        <v>12.5</v>
      </c>
      <c r="E123" s="5">
        <v>2.1999999999999999E-2</v>
      </c>
      <c r="F123" s="6">
        <v>0.34</v>
      </c>
      <c r="G123" s="3">
        <v>36.659999999999997</v>
      </c>
      <c r="H123" s="2">
        <v>76250</v>
      </c>
      <c r="I123" s="4">
        <v>8.1</v>
      </c>
      <c r="J123" s="3">
        <v>34.81</v>
      </c>
      <c r="K123" s="2">
        <v>72400</v>
      </c>
    </row>
    <row r="124" spans="1:11" x14ac:dyDescent="0.3">
      <c r="A124" s="1" t="s">
        <v>9</v>
      </c>
      <c r="B124" s="1" t="s">
        <v>137</v>
      </c>
      <c r="C124" s="2">
        <v>2860</v>
      </c>
      <c r="D124" s="4">
        <v>8</v>
      </c>
      <c r="E124" s="5">
        <v>0.47299999999999998</v>
      </c>
      <c r="F124" s="6">
        <v>0.8</v>
      </c>
      <c r="G124" s="3">
        <v>36.46</v>
      </c>
      <c r="H124" s="2">
        <v>75830</v>
      </c>
      <c r="I124" s="4">
        <v>2.2999999999999998</v>
      </c>
      <c r="J124" s="3">
        <v>33.28</v>
      </c>
      <c r="K124" s="2">
        <v>69230</v>
      </c>
    </row>
    <row r="125" spans="1:11" x14ac:dyDescent="0.3">
      <c r="A125" s="1" t="s">
        <v>9</v>
      </c>
      <c r="B125" s="1" t="s">
        <v>138</v>
      </c>
      <c r="C125" s="2">
        <v>540</v>
      </c>
      <c r="D125" s="4">
        <v>39.9</v>
      </c>
      <c r="E125" s="5">
        <v>0.09</v>
      </c>
      <c r="F125" s="6">
        <v>1.72</v>
      </c>
      <c r="G125" s="3">
        <v>43.68</v>
      </c>
      <c r="H125" s="2">
        <v>90850</v>
      </c>
      <c r="I125" s="4">
        <v>3</v>
      </c>
      <c r="J125" s="3">
        <v>42.28</v>
      </c>
      <c r="K125" s="2">
        <v>87950</v>
      </c>
    </row>
    <row r="126" spans="1:11" x14ac:dyDescent="0.3">
      <c r="A126" s="1" t="s">
        <v>9</v>
      </c>
      <c r="B126" s="1" t="s">
        <v>139</v>
      </c>
      <c r="C126" s="2">
        <v>3170</v>
      </c>
      <c r="D126" s="4">
        <v>8.4</v>
      </c>
      <c r="E126" s="5">
        <v>0.52500000000000002</v>
      </c>
      <c r="F126" s="6">
        <v>0.91</v>
      </c>
      <c r="G126" s="3">
        <v>40.94</v>
      </c>
      <c r="H126" s="2">
        <v>85160</v>
      </c>
      <c r="I126" s="4">
        <v>2.4</v>
      </c>
      <c r="J126" s="3">
        <v>38.71</v>
      </c>
      <c r="K126" s="2">
        <v>80510</v>
      </c>
    </row>
    <row r="127" spans="1:11" x14ac:dyDescent="0.3">
      <c r="A127" s="1" t="s">
        <v>9</v>
      </c>
      <c r="B127" s="1" t="s">
        <v>140</v>
      </c>
      <c r="C127" s="2">
        <v>1130</v>
      </c>
      <c r="D127" s="4">
        <v>14</v>
      </c>
      <c r="E127" s="5">
        <v>0.187</v>
      </c>
      <c r="F127" s="6">
        <v>0.94</v>
      </c>
      <c r="G127" s="3">
        <v>39.1</v>
      </c>
      <c r="H127" s="2">
        <v>81330</v>
      </c>
      <c r="I127" s="4">
        <v>4.4000000000000004</v>
      </c>
      <c r="J127" s="3">
        <v>37.72</v>
      </c>
      <c r="K127" s="2">
        <v>78450</v>
      </c>
    </row>
    <row r="128" spans="1:11" x14ac:dyDescent="0.3">
      <c r="A128" s="1" t="s">
        <v>9</v>
      </c>
      <c r="B128" s="1" t="s">
        <v>141</v>
      </c>
      <c r="C128" s="2">
        <v>70</v>
      </c>
      <c r="D128" s="4">
        <v>17.2</v>
      </c>
      <c r="E128" s="5">
        <v>1.2E-2</v>
      </c>
      <c r="F128" s="6">
        <v>0.26</v>
      </c>
      <c r="G128" s="3">
        <v>45.98</v>
      </c>
      <c r="H128" s="2">
        <v>95640</v>
      </c>
      <c r="I128" s="4">
        <v>3.3</v>
      </c>
      <c r="J128" s="3">
        <v>48.27</v>
      </c>
      <c r="K128" s="2">
        <v>100390</v>
      </c>
    </row>
    <row r="129" spans="1:11" x14ac:dyDescent="0.3">
      <c r="A129" s="1" t="s">
        <v>9</v>
      </c>
      <c r="B129" s="1" t="s">
        <v>142</v>
      </c>
      <c r="C129" s="2">
        <v>500</v>
      </c>
      <c r="D129" s="4">
        <v>40.9</v>
      </c>
      <c r="E129" s="5">
        <v>8.2000000000000003E-2</v>
      </c>
      <c r="F129" s="6">
        <v>0.68</v>
      </c>
      <c r="G129" s="3">
        <v>57.51</v>
      </c>
      <c r="H129" s="2">
        <v>119620</v>
      </c>
      <c r="I129" s="4">
        <v>6.5</v>
      </c>
      <c r="J129" s="3">
        <v>54.26</v>
      </c>
      <c r="K129" s="2">
        <v>112850</v>
      </c>
    </row>
    <row r="130" spans="1:11" x14ac:dyDescent="0.3">
      <c r="A130" s="1" t="s">
        <v>9</v>
      </c>
      <c r="B130" s="1" t="s">
        <v>143</v>
      </c>
      <c r="C130" s="2">
        <v>460</v>
      </c>
      <c r="D130" s="4">
        <v>26.8</v>
      </c>
      <c r="E130" s="5">
        <v>7.5999999999999998E-2</v>
      </c>
      <c r="F130" s="6">
        <v>0.55000000000000004</v>
      </c>
      <c r="G130" s="3">
        <v>68.959999999999994</v>
      </c>
      <c r="H130" s="2">
        <v>143450</v>
      </c>
      <c r="I130" s="4">
        <v>7.3</v>
      </c>
      <c r="J130" s="3">
        <v>62.26</v>
      </c>
      <c r="K130" s="2">
        <v>129500</v>
      </c>
    </row>
    <row r="131" spans="1:11" x14ac:dyDescent="0.3">
      <c r="A131" s="1" t="s">
        <v>9</v>
      </c>
      <c r="B131" s="1" t="s">
        <v>144</v>
      </c>
      <c r="C131" s="2">
        <v>640</v>
      </c>
      <c r="D131" s="4">
        <v>36.4</v>
      </c>
      <c r="E131" s="5">
        <v>0.107</v>
      </c>
      <c r="F131" s="6">
        <v>1.35</v>
      </c>
      <c r="G131" s="3">
        <v>36.24</v>
      </c>
      <c r="H131" s="2">
        <v>75380</v>
      </c>
      <c r="I131" s="4">
        <v>6.6</v>
      </c>
      <c r="J131" s="3">
        <v>31.37</v>
      </c>
      <c r="K131" s="2">
        <v>65250</v>
      </c>
    </row>
    <row r="132" spans="1:11" x14ac:dyDescent="0.3">
      <c r="A132" s="1" t="s">
        <v>9</v>
      </c>
      <c r="B132" s="1" t="s">
        <v>145</v>
      </c>
      <c r="C132" s="2">
        <v>5580</v>
      </c>
      <c r="D132" s="4">
        <v>10.4</v>
      </c>
      <c r="E132" s="5">
        <v>0.92300000000000004</v>
      </c>
      <c r="F132" s="6">
        <v>1.22</v>
      </c>
      <c r="G132" s="3">
        <v>43.56</v>
      </c>
      <c r="H132" s="2">
        <v>90610</v>
      </c>
      <c r="I132" s="4">
        <v>4.3</v>
      </c>
      <c r="J132" s="3">
        <v>43.69</v>
      </c>
      <c r="K132" s="2">
        <v>90870</v>
      </c>
    </row>
    <row r="133" spans="1:11" x14ac:dyDescent="0.3">
      <c r="A133" s="1" t="s">
        <v>9</v>
      </c>
      <c r="B133" s="1" t="s">
        <v>146</v>
      </c>
      <c r="C133" s="2">
        <v>470</v>
      </c>
      <c r="D133" s="4">
        <v>18</v>
      </c>
      <c r="E133" s="5">
        <v>7.6999999999999999E-2</v>
      </c>
      <c r="F133" s="6">
        <v>0.85</v>
      </c>
      <c r="G133" s="3">
        <v>67.849999999999994</v>
      </c>
      <c r="H133" s="2">
        <v>141120</v>
      </c>
      <c r="I133" s="4">
        <v>25.5</v>
      </c>
      <c r="J133" s="3">
        <v>57.57</v>
      </c>
      <c r="K133" s="2">
        <v>119740</v>
      </c>
    </row>
    <row r="134" spans="1:11" x14ac:dyDescent="0.3">
      <c r="A134" s="1" t="s">
        <v>9</v>
      </c>
      <c r="B134" s="1" t="s">
        <v>147</v>
      </c>
      <c r="C134" s="2">
        <v>370</v>
      </c>
      <c r="D134" s="4">
        <v>21</v>
      </c>
      <c r="E134" s="5">
        <v>6.0999999999999999E-2</v>
      </c>
      <c r="F134" s="6">
        <v>3.15</v>
      </c>
      <c r="G134" s="3">
        <v>49.75</v>
      </c>
      <c r="H134" s="2">
        <v>103480</v>
      </c>
      <c r="I134" s="4">
        <v>14.4</v>
      </c>
      <c r="J134" s="3">
        <v>47.97</v>
      </c>
      <c r="K134" s="2">
        <v>99780</v>
      </c>
    </row>
    <row r="135" spans="1:11" x14ac:dyDescent="0.3">
      <c r="A135" s="1" t="s">
        <v>9</v>
      </c>
      <c r="B135" s="1" t="s">
        <v>148</v>
      </c>
      <c r="C135" s="2">
        <v>1910</v>
      </c>
      <c r="D135" s="4">
        <v>10.8</v>
      </c>
      <c r="E135" s="5">
        <v>0.316</v>
      </c>
      <c r="F135" s="6">
        <v>1.28</v>
      </c>
      <c r="G135" s="3">
        <v>46.53</v>
      </c>
      <c r="H135" s="2">
        <v>96780</v>
      </c>
      <c r="I135" s="4">
        <v>3.3</v>
      </c>
      <c r="J135" s="3">
        <v>43.82</v>
      </c>
      <c r="K135" s="2">
        <v>91140</v>
      </c>
    </row>
    <row r="136" spans="1:11" x14ac:dyDescent="0.3">
      <c r="A136" s="1" t="s">
        <v>9</v>
      </c>
      <c r="B136" s="1" t="s">
        <v>149</v>
      </c>
      <c r="C136" s="2">
        <v>280</v>
      </c>
      <c r="D136" s="4">
        <v>34.200000000000003</v>
      </c>
      <c r="E136" s="5">
        <v>4.5999999999999999E-2</v>
      </c>
      <c r="F136" s="6">
        <v>1.08</v>
      </c>
      <c r="G136" s="3" t="s">
        <v>14</v>
      </c>
      <c r="H136" s="2" t="s">
        <v>14</v>
      </c>
      <c r="I136" s="4" t="s">
        <v>14</v>
      </c>
      <c r="J136" s="3" t="s">
        <v>14</v>
      </c>
      <c r="K136" s="2" t="s">
        <v>14</v>
      </c>
    </row>
    <row r="137" spans="1:11" x14ac:dyDescent="0.3">
      <c r="A137" s="1" t="s">
        <v>9</v>
      </c>
      <c r="B137" s="1" t="s">
        <v>151</v>
      </c>
      <c r="C137" s="2">
        <v>1750</v>
      </c>
      <c r="D137" s="4">
        <v>35.6</v>
      </c>
      <c r="E137" s="5">
        <v>0.28999999999999998</v>
      </c>
      <c r="F137" s="6">
        <v>1.1599999999999999</v>
      </c>
      <c r="G137" s="3">
        <v>30.95</v>
      </c>
      <c r="H137" s="2">
        <v>64380</v>
      </c>
      <c r="I137" s="4">
        <v>7.7</v>
      </c>
      <c r="J137" s="3">
        <v>27.65</v>
      </c>
      <c r="K137" s="2">
        <v>57520</v>
      </c>
    </row>
    <row r="138" spans="1:11" x14ac:dyDescent="0.3">
      <c r="A138" s="1" t="s">
        <v>9</v>
      </c>
      <c r="B138" s="1" t="s">
        <v>152</v>
      </c>
      <c r="C138" s="2">
        <v>590</v>
      </c>
      <c r="D138" s="4">
        <v>25.4</v>
      </c>
      <c r="E138" s="5">
        <v>9.8000000000000004E-2</v>
      </c>
      <c r="F138" s="6">
        <v>0.66</v>
      </c>
      <c r="G138" s="3">
        <v>19.190000000000001</v>
      </c>
      <c r="H138" s="2">
        <v>39910</v>
      </c>
      <c r="I138" s="4">
        <v>5.8</v>
      </c>
      <c r="J138" s="3">
        <v>17.53</v>
      </c>
      <c r="K138" s="2">
        <v>36460</v>
      </c>
    </row>
    <row r="139" spans="1:11" x14ac:dyDescent="0.3">
      <c r="A139" s="1" t="s">
        <v>9</v>
      </c>
      <c r="B139" s="1" t="s">
        <v>153</v>
      </c>
      <c r="C139" s="2">
        <v>2900</v>
      </c>
      <c r="D139" s="4">
        <v>29.7</v>
      </c>
      <c r="E139" s="5">
        <v>0.48</v>
      </c>
      <c r="F139" s="6">
        <v>0.91</v>
      </c>
      <c r="G139" s="3">
        <v>25.35</v>
      </c>
      <c r="H139" s="2">
        <v>52730</v>
      </c>
      <c r="I139" s="4">
        <v>3.1</v>
      </c>
      <c r="J139" s="3">
        <v>23.57</v>
      </c>
      <c r="K139" s="2">
        <v>49020</v>
      </c>
    </row>
    <row r="140" spans="1:11" x14ac:dyDescent="0.3">
      <c r="A140" s="1" t="s">
        <v>9</v>
      </c>
      <c r="B140" s="1" t="s">
        <v>154</v>
      </c>
      <c r="C140" s="2">
        <v>2450</v>
      </c>
      <c r="D140" s="4">
        <v>10.3</v>
      </c>
      <c r="E140" s="5">
        <v>0.40500000000000003</v>
      </c>
      <c r="F140" s="6">
        <v>0.9</v>
      </c>
      <c r="G140" s="3">
        <v>21.88</v>
      </c>
      <c r="H140" s="2">
        <v>45520</v>
      </c>
      <c r="I140" s="4">
        <v>2.8</v>
      </c>
      <c r="J140" s="3">
        <v>19.5</v>
      </c>
      <c r="K140" s="2">
        <v>40560</v>
      </c>
    </row>
    <row r="141" spans="1:11" x14ac:dyDescent="0.3">
      <c r="A141" s="1" t="s">
        <v>9</v>
      </c>
      <c r="B141" s="1" t="s">
        <v>155</v>
      </c>
      <c r="C141" s="2">
        <v>450</v>
      </c>
      <c r="D141" s="4">
        <v>26.7</v>
      </c>
      <c r="E141" s="5">
        <v>7.3999999999999996E-2</v>
      </c>
      <c r="F141" s="6">
        <v>0.71</v>
      </c>
      <c r="G141" s="3">
        <v>20.440000000000001</v>
      </c>
      <c r="H141" s="2">
        <v>42520</v>
      </c>
      <c r="I141" s="4">
        <v>11.4</v>
      </c>
      <c r="J141" s="3">
        <v>17.55</v>
      </c>
      <c r="K141" s="2">
        <v>36500</v>
      </c>
    </row>
    <row r="142" spans="1:11" x14ac:dyDescent="0.3">
      <c r="A142" s="1" t="s">
        <v>9</v>
      </c>
      <c r="B142" s="1" t="s">
        <v>156</v>
      </c>
      <c r="C142" s="2">
        <v>1030</v>
      </c>
      <c r="D142" s="4">
        <v>17.2</v>
      </c>
      <c r="E142" s="5">
        <v>0.17</v>
      </c>
      <c r="F142" s="6">
        <v>0.77</v>
      </c>
      <c r="G142" s="3">
        <v>25.99</v>
      </c>
      <c r="H142" s="2">
        <v>54050</v>
      </c>
      <c r="I142" s="4">
        <v>5.9</v>
      </c>
      <c r="J142" s="3">
        <v>25.25</v>
      </c>
      <c r="K142" s="2">
        <v>52510</v>
      </c>
    </row>
    <row r="143" spans="1:11" x14ac:dyDescent="0.3">
      <c r="A143" s="1" t="s">
        <v>9</v>
      </c>
      <c r="B143" s="1" t="s">
        <v>157</v>
      </c>
      <c r="C143" s="2">
        <v>1260</v>
      </c>
      <c r="D143" s="4">
        <v>17.399999999999999</v>
      </c>
      <c r="E143" s="5">
        <v>0.20899999999999999</v>
      </c>
      <c r="F143" s="6">
        <v>0.91</v>
      </c>
      <c r="G143" s="3">
        <v>28.89</v>
      </c>
      <c r="H143" s="2">
        <v>60090</v>
      </c>
      <c r="I143" s="4">
        <v>4.7</v>
      </c>
      <c r="J143" s="3">
        <v>27.82</v>
      </c>
      <c r="K143" s="2">
        <v>57870</v>
      </c>
    </row>
    <row r="144" spans="1:11" x14ac:dyDescent="0.3">
      <c r="A144" s="1" t="s">
        <v>9</v>
      </c>
      <c r="B144" s="1" t="s">
        <v>158</v>
      </c>
      <c r="C144" s="2">
        <v>970</v>
      </c>
      <c r="D144" s="4">
        <v>2.4</v>
      </c>
      <c r="E144" s="5">
        <v>0.161</v>
      </c>
      <c r="F144" s="6">
        <v>1.52</v>
      </c>
      <c r="G144" s="3">
        <v>43.81</v>
      </c>
      <c r="H144" s="2">
        <v>91120</v>
      </c>
      <c r="I144" s="4">
        <v>3.1</v>
      </c>
      <c r="J144" s="3">
        <v>43.82</v>
      </c>
      <c r="K144" s="2">
        <v>91150</v>
      </c>
    </row>
    <row r="145" spans="1:11" x14ac:dyDescent="0.3">
      <c r="A145" s="1" t="s">
        <v>9</v>
      </c>
      <c r="B145" s="1" t="s">
        <v>159</v>
      </c>
      <c r="C145" s="2">
        <v>650</v>
      </c>
      <c r="D145" s="4">
        <v>20.6</v>
      </c>
      <c r="E145" s="5">
        <v>0.107</v>
      </c>
      <c r="F145" s="6">
        <v>0.5</v>
      </c>
      <c r="G145" s="3">
        <v>20.73</v>
      </c>
      <c r="H145" s="2">
        <v>43110</v>
      </c>
      <c r="I145" s="4">
        <v>2.4</v>
      </c>
      <c r="J145" s="3">
        <v>19.329999999999998</v>
      </c>
      <c r="K145" s="2">
        <v>40200</v>
      </c>
    </row>
    <row r="146" spans="1:11" x14ac:dyDescent="0.3">
      <c r="A146" s="1" t="s">
        <v>9</v>
      </c>
      <c r="B146" s="1" t="s">
        <v>160</v>
      </c>
      <c r="C146" s="2">
        <v>2550</v>
      </c>
      <c r="D146" s="4">
        <v>30.3</v>
      </c>
      <c r="E146" s="5">
        <v>0.42199999999999999</v>
      </c>
      <c r="F146" s="6">
        <v>0.9</v>
      </c>
      <c r="G146" s="3">
        <v>22.72</v>
      </c>
      <c r="H146" s="2">
        <v>47250</v>
      </c>
      <c r="I146" s="4">
        <v>4.0999999999999996</v>
      </c>
      <c r="J146" s="3">
        <v>21.9</v>
      </c>
      <c r="K146" s="2">
        <v>45560</v>
      </c>
    </row>
    <row r="147" spans="1:11" x14ac:dyDescent="0.3">
      <c r="A147" s="1" t="s">
        <v>9</v>
      </c>
      <c r="B147" s="1" t="s">
        <v>161</v>
      </c>
      <c r="C147" s="2">
        <v>10730</v>
      </c>
      <c r="D147" s="4">
        <v>8</v>
      </c>
      <c r="E147" s="5">
        <v>1.7749999999999999</v>
      </c>
      <c r="F147" s="6">
        <v>0.93</v>
      </c>
      <c r="G147" s="3">
        <v>34.44</v>
      </c>
      <c r="H147" s="2">
        <v>71630</v>
      </c>
      <c r="I147" s="4">
        <v>2.9</v>
      </c>
      <c r="J147" s="3">
        <v>33.520000000000003</v>
      </c>
      <c r="K147" s="2">
        <v>69730</v>
      </c>
    </row>
    <row r="148" spans="1:11" x14ac:dyDescent="0.3">
      <c r="A148" s="1" t="s">
        <v>9</v>
      </c>
      <c r="B148" s="1" t="s">
        <v>162</v>
      </c>
      <c r="C148" s="2">
        <v>6990</v>
      </c>
      <c r="D148" s="4">
        <v>12.3</v>
      </c>
      <c r="E148" s="5">
        <v>1.1559999999999999</v>
      </c>
      <c r="F148" s="6">
        <v>3.84</v>
      </c>
      <c r="G148" s="3">
        <v>23.15</v>
      </c>
      <c r="H148" s="2">
        <v>48150</v>
      </c>
      <c r="I148" s="4">
        <v>2.9</v>
      </c>
      <c r="J148" s="3">
        <v>21.9</v>
      </c>
      <c r="K148" s="2">
        <v>45560</v>
      </c>
    </row>
    <row r="149" spans="1:11" x14ac:dyDescent="0.3">
      <c r="A149" s="1" t="s">
        <v>9</v>
      </c>
      <c r="B149" s="1" t="s">
        <v>163</v>
      </c>
      <c r="C149" s="2">
        <v>4300</v>
      </c>
      <c r="D149" s="4">
        <v>10.5</v>
      </c>
      <c r="E149" s="5">
        <v>0.71</v>
      </c>
      <c r="F149" s="6">
        <v>0.98</v>
      </c>
      <c r="G149" s="3">
        <v>17.14</v>
      </c>
      <c r="H149" s="2">
        <v>35640</v>
      </c>
      <c r="I149" s="4">
        <v>4.9000000000000004</v>
      </c>
      <c r="J149" s="3">
        <v>13.99</v>
      </c>
      <c r="K149" s="2">
        <v>29100</v>
      </c>
    </row>
    <row r="150" spans="1:11" x14ac:dyDescent="0.3">
      <c r="A150" s="1" t="s">
        <v>9</v>
      </c>
      <c r="B150" s="1" t="s">
        <v>164</v>
      </c>
      <c r="C150" s="2">
        <v>9640</v>
      </c>
      <c r="D150" s="4">
        <v>8.6999999999999993</v>
      </c>
      <c r="E150" s="5">
        <v>1.595</v>
      </c>
      <c r="F150" s="6">
        <v>0.94</v>
      </c>
      <c r="G150" s="3">
        <v>23.84</v>
      </c>
      <c r="H150" s="2">
        <v>49590</v>
      </c>
      <c r="I150" s="4">
        <v>8.1999999999999993</v>
      </c>
      <c r="J150" s="3">
        <v>20.57</v>
      </c>
      <c r="K150" s="2">
        <v>42780</v>
      </c>
    </row>
    <row r="151" spans="1:11" x14ac:dyDescent="0.3">
      <c r="A151" s="1" t="s">
        <v>9</v>
      </c>
      <c r="B151" s="1" t="s">
        <v>165</v>
      </c>
      <c r="C151" s="2">
        <v>710</v>
      </c>
      <c r="D151" s="4">
        <v>17.399999999999999</v>
      </c>
      <c r="E151" s="5">
        <v>0.11700000000000001</v>
      </c>
      <c r="F151" s="6">
        <v>0.61</v>
      </c>
      <c r="G151" s="3">
        <v>22.02</v>
      </c>
      <c r="H151" s="2">
        <v>45810</v>
      </c>
      <c r="I151" s="4">
        <v>5.7</v>
      </c>
      <c r="J151" s="3">
        <v>21.42</v>
      </c>
      <c r="K151" s="2">
        <v>44550</v>
      </c>
    </row>
    <row r="152" spans="1:11" x14ac:dyDescent="0.3">
      <c r="A152" s="1" t="s">
        <v>9</v>
      </c>
      <c r="B152" s="1" t="s">
        <v>166</v>
      </c>
      <c r="C152" s="2">
        <v>14490</v>
      </c>
      <c r="D152" s="4">
        <v>4.3</v>
      </c>
      <c r="E152" s="5">
        <v>2.3969999999999998</v>
      </c>
      <c r="F152" s="6">
        <v>1.1200000000000001</v>
      </c>
      <c r="G152" s="3">
        <v>29.28</v>
      </c>
      <c r="H152" s="2">
        <v>60900</v>
      </c>
      <c r="I152" s="4">
        <v>9.6999999999999993</v>
      </c>
      <c r="J152" s="3">
        <v>26.86</v>
      </c>
      <c r="K152" s="2">
        <v>55880</v>
      </c>
    </row>
    <row r="153" spans="1:11" x14ac:dyDescent="0.3">
      <c r="A153" s="1" t="s">
        <v>9</v>
      </c>
      <c r="B153" s="1" t="s">
        <v>167</v>
      </c>
      <c r="C153" s="2">
        <v>7520</v>
      </c>
      <c r="D153" s="4">
        <v>20.5</v>
      </c>
      <c r="E153" s="5">
        <v>1.244</v>
      </c>
      <c r="F153" s="6">
        <v>1.06</v>
      </c>
      <c r="G153" s="3">
        <v>35.200000000000003</v>
      </c>
      <c r="H153" s="2">
        <v>73210</v>
      </c>
      <c r="I153" s="4">
        <v>4.2</v>
      </c>
      <c r="J153" s="3">
        <v>34.380000000000003</v>
      </c>
      <c r="K153" s="2">
        <v>71510</v>
      </c>
    </row>
    <row r="154" spans="1:11" x14ac:dyDescent="0.3">
      <c r="A154" s="1" t="s">
        <v>9</v>
      </c>
      <c r="B154" s="1" t="s">
        <v>168</v>
      </c>
      <c r="C154" s="2">
        <v>4020</v>
      </c>
      <c r="D154" s="4">
        <v>17</v>
      </c>
      <c r="E154" s="5">
        <v>0.66400000000000003</v>
      </c>
      <c r="F154" s="6">
        <v>0.85</v>
      </c>
      <c r="G154" s="3">
        <v>25.14</v>
      </c>
      <c r="H154" s="2">
        <v>52290</v>
      </c>
      <c r="I154" s="4">
        <v>4</v>
      </c>
      <c r="J154" s="3">
        <v>22.52</v>
      </c>
      <c r="K154" s="2">
        <v>46840</v>
      </c>
    </row>
    <row r="155" spans="1:11" x14ac:dyDescent="0.3">
      <c r="A155" s="1" t="s">
        <v>9</v>
      </c>
      <c r="B155" s="1" t="s">
        <v>169</v>
      </c>
      <c r="C155" s="2">
        <v>2250</v>
      </c>
      <c r="D155" s="4">
        <v>6.2</v>
      </c>
      <c r="E155" s="5">
        <v>0.371</v>
      </c>
      <c r="F155" s="6">
        <v>0.91</v>
      </c>
      <c r="G155" s="3">
        <v>31.93</v>
      </c>
      <c r="H155" s="2">
        <v>66400</v>
      </c>
      <c r="I155" s="4">
        <v>2.5</v>
      </c>
      <c r="J155" s="3">
        <v>33.22</v>
      </c>
      <c r="K155" s="2">
        <v>69100</v>
      </c>
    </row>
    <row r="156" spans="1:11" x14ac:dyDescent="0.3">
      <c r="A156" s="1" t="s">
        <v>9</v>
      </c>
      <c r="B156" s="1" t="s">
        <v>170</v>
      </c>
      <c r="C156" s="2">
        <v>3000</v>
      </c>
      <c r="D156" s="4">
        <v>10.4</v>
      </c>
      <c r="E156" s="5">
        <v>0.497</v>
      </c>
      <c r="F156" s="6">
        <v>1.22</v>
      </c>
      <c r="G156" s="3">
        <v>27.8</v>
      </c>
      <c r="H156" s="2">
        <v>57830</v>
      </c>
      <c r="I156" s="4">
        <v>3.1</v>
      </c>
      <c r="J156" s="3">
        <v>25.42</v>
      </c>
      <c r="K156" s="2">
        <v>52880</v>
      </c>
    </row>
    <row r="157" spans="1:11" x14ac:dyDescent="0.3">
      <c r="A157" s="1" t="s">
        <v>9</v>
      </c>
      <c r="B157" s="1" t="s">
        <v>171</v>
      </c>
      <c r="C157" s="2">
        <v>3760</v>
      </c>
      <c r="D157" s="4">
        <v>1.9</v>
      </c>
      <c r="E157" s="5">
        <v>0.622</v>
      </c>
      <c r="F157" s="6">
        <v>1.01</v>
      </c>
      <c r="G157" s="3">
        <v>40.47</v>
      </c>
      <c r="H157" s="2">
        <v>84180</v>
      </c>
      <c r="I157" s="4">
        <v>3.2</v>
      </c>
      <c r="J157" s="3">
        <v>42.15</v>
      </c>
      <c r="K157" s="2">
        <v>87670</v>
      </c>
    </row>
    <row r="158" spans="1:11" x14ac:dyDescent="0.3">
      <c r="A158" s="1" t="s">
        <v>9</v>
      </c>
      <c r="B158" s="1" t="s">
        <v>172</v>
      </c>
      <c r="C158" s="2">
        <v>25070</v>
      </c>
      <c r="D158" s="4">
        <v>11.6</v>
      </c>
      <c r="E158" s="5">
        <v>4.1449999999999996</v>
      </c>
      <c r="F158" s="6">
        <v>1.54</v>
      </c>
      <c r="G158" s="3">
        <v>22.8</v>
      </c>
      <c r="H158" s="2">
        <v>47430</v>
      </c>
      <c r="I158" s="4">
        <v>6.2</v>
      </c>
      <c r="J158" s="3">
        <v>21.08</v>
      </c>
      <c r="K158" s="2">
        <v>43850</v>
      </c>
    </row>
    <row r="159" spans="1:11" x14ac:dyDescent="0.3">
      <c r="A159" s="1" t="s">
        <v>9</v>
      </c>
      <c r="B159" s="1" t="s">
        <v>173</v>
      </c>
      <c r="C159" s="2">
        <v>1660</v>
      </c>
      <c r="D159" s="4">
        <v>12.8</v>
      </c>
      <c r="E159" s="5">
        <v>0.27500000000000002</v>
      </c>
      <c r="F159" s="6">
        <v>0.71</v>
      </c>
      <c r="G159" s="3">
        <v>22.1</v>
      </c>
      <c r="H159" s="2">
        <v>45970</v>
      </c>
      <c r="I159" s="4">
        <v>3.1</v>
      </c>
      <c r="J159" s="3">
        <v>20.8</v>
      </c>
      <c r="K159" s="2">
        <v>43270</v>
      </c>
    </row>
    <row r="160" spans="1:11" x14ac:dyDescent="0.3">
      <c r="A160" s="1" t="s">
        <v>9</v>
      </c>
      <c r="B160" s="1" t="s">
        <v>174</v>
      </c>
      <c r="C160" s="2">
        <v>4180</v>
      </c>
      <c r="D160" s="4">
        <v>7.9</v>
      </c>
      <c r="E160" s="5">
        <v>0.69199999999999995</v>
      </c>
      <c r="F160" s="6">
        <v>0.97</v>
      </c>
      <c r="G160" s="3">
        <v>23.33</v>
      </c>
      <c r="H160" s="2">
        <v>48530</v>
      </c>
      <c r="I160" s="4">
        <v>4.5</v>
      </c>
      <c r="J160" s="3">
        <v>21.71</v>
      </c>
      <c r="K160" s="2">
        <v>45160</v>
      </c>
    </row>
    <row r="161" spans="1:11" x14ac:dyDescent="0.3">
      <c r="A161" s="1" t="s">
        <v>9</v>
      </c>
      <c r="B161" s="1" t="s">
        <v>175</v>
      </c>
      <c r="C161" s="2">
        <v>1850</v>
      </c>
      <c r="D161" s="4">
        <v>8.1</v>
      </c>
      <c r="E161" s="5">
        <v>0.30499999999999999</v>
      </c>
      <c r="F161" s="6">
        <v>0.87</v>
      </c>
      <c r="G161" s="3">
        <v>30.96</v>
      </c>
      <c r="H161" s="2">
        <v>64390</v>
      </c>
      <c r="I161" s="4">
        <v>4.5</v>
      </c>
      <c r="J161" s="3">
        <v>27.92</v>
      </c>
      <c r="K161" s="2">
        <v>58080</v>
      </c>
    </row>
    <row r="162" spans="1:11" x14ac:dyDescent="0.3">
      <c r="A162" s="1" t="s">
        <v>9</v>
      </c>
      <c r="B162" s="1" t="s">
        <v>176</v>
      </c>
      <c r="C162" s="2">
        <v>1320</v>
      </c>
      <c r="D162" s="4">
        <v>18.399999999999999</v>
      </c>
      <c r="E162" s="5">
        <v>0.219</v>
      </c>
      <c r="F162" s="6">
        <v>1.46</v>
      </c>
      <c r="G162" s="3">
        <v>26.35</v>
      </c>
      <c r="H162" s="2">
        <v>54810</v>
      </c>
      <c r="I162" s="4">
        <v>6.4</v>
      </c>
      <c r="J162" s="3">
        <v>23.39</v>
      </c>
      <c r="K162" s="2">
        <v>48640</v>
      </c>
    </row>
    <row r="163" spans="1:11" x14ac:dyDescent="0.3">
      <c r="A163" s="1" t="s">
        <v>9</v>
      </c>
      <c r="B163" s="1" t="s">
        <v>177</v>
      </c>
      <c r="C163" s="2">
        <v>390</v>
      </c>
      <c r="D163" s="4">
        <v>23.8</v>
      </c>
      <c r="E163" s="5">
        <v>6.4000000000000001E-2</v>
      </c>
      <c r="F163" s="6">
        <v>1.1100000000000001</v>
      </c>
      <c r="G163" s="3">
        <v>24.43</v>
      </c>
      <c r="H163" s="2">
        <v>50820</v>
      </c>
      <c r="I163" s="4">
        <v>15.7</v>
      </c>
      <c r="J163" s="3">
        <v>16.78</v>
      </c>
      <c r="K163" s="2">
        <v>34900</v>
      </c>
    </row>
    <row r="164" spans="1:11" x14ac:dyDescent="0.3">
      <c r="A164" s="1" t="s">
        <v>9</v>
      </c>
      <c r="B164" s="1" t="s">
        <v>178</v>
      </c>
      <c r="C164" s="2">
        <v>34910</v>
      </c>
      <c r="D164" s="4">
        <v>3.7</v>
      </c>
      <c r="E164" s="5">
        <v>5.7729999999999997</v>
      </c>
      <c r="F164" s="6">
        <v>1.31</v>
      </c>
      <c r="G164" s="3">
        <v>83.84</v>
      </c>
      <c r="H164" s="2">
        <v>174390</v>
      </c>
      <c r="I164" s="4">
        <v>2.9</v>
      </c>
      <c r="J164" s="3">
        <v>74.180000000000007</v>
      </c>
      <c r="K164" s="2">
        <v>154300</v>
      </c>
    </row>
    <row r="165" spans="1:11" x14ac:dyDescent="0.3">
      <c r="A165" s="1" t="s">
        <v>9</v>
      </c>
      <c r="B165" s="1" t="s">
        <v>181</v>
      </c>
      <c r="C165" s="2">
        <v>180</v>
      </c>
      <c r="D165" s="4">
        <v>9.4</v>
      </c>
      <c r="E165" s="5">
        <v>0.03</v>
      </c>
      <c r="F165" s="6">
        <v>0.15</v>
      </c>
      <c r="G165" s="3">
        <v>90.16</v>
      </c>
      <c r="H165" s="2">
        <v>187540</v>
      </c>
      <c r="I165" s="4">
        <v>5.4</v>
      </c>
      <c r="J165" s="3">
        <v>89</v>
      </c>
      <c r="K165" s="2">
        <v>185110</v>
      </c>
    </row>
    <row r="166" spans="1:11" x14ac:dyDescent="0.3">
      <c r="A166" s="1" t="s">
        <v>9</v>
      </c>
      <c r="B166" s="1" t="s">
        <v>182</v>
      </c>
      <c r="C166" s="2">
        <v>13840</v>
      </c>
      <c r="D166" s="4">
        <v>7.6</v>
      </c>
      <c r="E166" s="5">
        <v>2.2890000000000001</v>
      </c>
      <c r="F166" s="6">
        <v>1.1200000000000001</v>
      </c>
      <c r="G166" s="3">
        <v>25.57</v>
      </c>
      <c r="H166" s="2">
        <v>53190</v>
      </c>
      <c r="I166" s="4">
        <v>4</v>
      </c>
      <c r="J166" s="3">
        <v>22.86</v>
      </c>
      <c r="K166" s="2">
        <v>47540</v>
      </c>
    </row>
    <row r="167" spans="1:11" x14ac:dyDescent="0.3">
      <c r="A167" s="1" t="s">
        <v>9</v>
      </c>
      <c r="B167" s="1" t="s">
        <v>184</v>
      </c>
      <c r="C167" s="2">
        <v>1800</v>
      </c>
      <c r="D167" s="4">
        <v>23</v>
      </c>
      <c r="E167" s="5">
        <v>0.29699999999999999</v>
      </c>
      <c r="F167" s="6">
        <v>0.8</v>
      </c>
      <c r="G167" s="3">
        <v>29.06</v>
      </c>
      <c r="H167" s="2">
        <v>60450</v>
      </c>
      <c r="I167" s="4">
        <v>7.3</v>
      </c>
      <c r="J167" s="3">
        <v>27.34</v>
      </c>
      <c r="K167" s="2">
        <v>56860</v>
      </c>
    </row>
    <row r="168" spans="1:11" x14ac:dyDescent="0.3">
      <c r="A168" s="1" t="s">
        <v>9</v>
      </c>
      <c r="B168" s="1" t="s">
        <v>185</v>
      </c>
      <c r="C168" s="2">
        <v>3220</v>
      </c>
      <c r="D168" s="4">
        <v>19.2</v>
      </c>
      <c r="E168" s="5">
        <v>0.53300000000000003</v>
      </c>
      <c r="F168" s="6">
        <v>1.71</v>
      </c>
      <c r="G168" s="3">
        <v>23.25</v>
      </c>
      <c r="H168" s="2">
        <v>48370</v>
      </c>
      <c r="I168" s="4">
        <v>6.1</v>
      </c>
      <c r="J168" s="3">
        <v>22.31</v>
      </c>
      <c r="K168" s="2">
        <v>46410</v>
      </c>
    </row>
    <row r="169" spans="1:11" x14ac:dyDescent="0.3">
      <c r="A169" s="1" t="s">
        <v>9</v>
      </c>
      <c r="B169" s="1" t="s">
        <v>186</v>
      </c>
      <c r="C169" s="2">
        <v>1720</v>
      </c>
      <c r="D169" s="4">
        <v>13</v>
      </c>
      <c r="E169" s="5">
        <v>0.28499999999999998</v>
      </c>
      <c r="F169" s="6">
        <v>0.48</v>
      </c>
      <c r="G169" s="3" t="s">
        <v>14</v>
      </c>
      <c r="H169" s="2" t="s">
        <v>14</v>
      </c>
      <c r="I169" s="4" t="s">
        <v>14</v>
      </c>
      <c r="J169" s="3" t="s">
        <v>14</v>
      </c>
      <c r="K169" s="2" t="s">
        <v>14</v>
      </c>
    </row>
    <row r="170" spans="1:11" x14ac:dyDescent="0.3">
      <c r="A170" s="1" t="s">
        <v>9</v>
      </c>
      <c r="B170" s="1" t="s">
        <v>187</v>
      </c>
      <c r="C170" s="2">
        <v>1080</v>
      </c>
      <c r="D170" s="4">
        <v>21.8</v>
      </c>
      <c r="E170" s="5">
        <v>0.17799999999999999</v>
      </c>
      <c r="F170" s="6">
        <v>0.79</v>
      </c>
      <c r="G170" s="3" t="s">
        <v>14</v>
      </c>
      <c r="H170" s="2">
        <v>121260</v>
      </c>
      <c r="I170" s="4">
        <v>6.8</v>
      </c>
      <c r="J170" s="3" t="s">
        <v>14</v>
      </c>
      <c r="K170" s="2">
        <v>108200</v>
      </c>
    </row>
    <row r="171" spans="1:11" x14ac:dyDescent="0.3">
      <c r="A171" s="1" t="s">
        <v>9</v>
      </c>
      <c r="B171" s="1" t="s">
        <v>188</v>
      </c>
      <c r="C171" s="2">
        <v>1990</v>
      </c>
      <c r="D171" s="4">
        <v>7.7</v>
      </c>
      <c r="E171" s="5">
        <v>0.32900000000000001</v>
      </c>
      <c r="F171" s="6">
        <v>0.92</v>
      </c>
      <c r="G171" s="3" t="s">
        <v>14</v>
      </c>
      <c r="H171" s="2" t="s">
        <v>14</v>
      </c>
      <c r="I171" s="4" t="s">
        <v>14</v>
      </c>
      <c r="J171" s="3" t="s">
        <v>14</v>
      </c>
      <c r="K171" s="2" t="s">
        <v>14</v>
      </c>
    </row>
    <row r="172" spans="1:11" x14ac:dyDescent="0.3">
      <c r="A172" s="1" t="s">
        <v>9</v>
      </c>
      <c r="B172" s="1" t="s">
        <v>189</v>
      </c>
      <c r="C172" s="2">
        <v>80</v>
      </c>
      <c r="D172" s="4">
        <v>10.8</v>
      </c>
      <c r="E172" s="5">
        <v>1.2999999999999999E-2</v>
      </c>
      <c r="F172" s="6">
        <v>0.26</v>
      </c>
      <c r="G172" s="3" t="s">
        <v>14</v>
      </c>
      <c r="H172" s="2">
        <v>105200</v>
      </c>
      <c r="I172" s="4">
        <v>7</v>
      </c>
      <c r="J172" s="3" t="s">
        <v>14</v>
      </c>
      <c r="K172" s="2">
        <v>89530</v>
      </c>
    </row>
    <row r="173" spans="1:11" x14ac:dyDescent="0.3">
      <c r="A173" s="1" t="s">
        <v>9</v>
      </c>
      <c r="B173" s="1" t="s">
        <v>190</v>
      </c>
      <c r="C173" s="2">
        <v>600</v>
      </c>
      <c r="D173" s="4">
        <v>11.8</v>
      </c>
      <c r="E173" s="5">
        <v>9.9000000000000005E-2</v>
      </c>
      <c r="F173" s="6">
        <v>0.37</v>
      </c>
      <c r="G173" s="3" t="s">
        <v>14</v>
      </c>
      <c r="H173" s="2">
        <v>135640</v>
      </c>
      <c r="I173" s="4">
        <v>3.5</v>
      </c>
      <c r="J173" s="3" t="s">
        <v>14</v>
      </c>
      <c r="K173" s="2">
        <v>133110</v>
      </c>
    </row>
    <row r="174" spans="1:11" x14ac:dyDescent="0.3">
      <c r="A174" s="1" t="s">
        <v>9</v>
      </c>
      <c r="B174" s="1" t="s">
        <v>191</v>
      </c>
      <c r="C174" s="2">
        <v>1780</v>
      </c>
      <c r="D174" s="4">
        <v>18.2</v>
      </c>
      <c r="E174" s="5">
        <v>0.29499999999999998</v>
      </c>
      <c r="F174" s="6">
        <v>0.84</v>
      </c>
      <c r="G174" s="3" t="s">
        <v>14</v>
      </c>
      <c r="H174" s="2">
        <v>131320</v>
      </c>
      <c r="I174" s="4">
        <v>5</v>
      </c>
      <c r="J174" s="3" t="s">
        <v>14</v>
      </c>
      <c r="K174" s="2">
        <v>114880</v>
      </c>
    </row>
    <row r="175" spans="1:11" x14ac:dyDescent="0.3">
      <c r="A175" s="1" t="s">
        <v>9</v>
      </c>
      <c r="B175" s="1" t="s">
        <v>192</v>
      </c>
      <c r="C175" s="2">
        <v>610</v>
      </c>
      <c r="D175" s="4">
        <v>19.2</v>
      </c>
      <c r="E175" s="5">
        <v>0.1</v>
      </c>
      <c r="F175" s="6">
        <v>1.33</v>
      </c>
      <c r="G175" s="3" t="s">
        <v>14</v>
      </c>
      <c r="H175" s="2">
        <v>113570</v>
      </c>
      <c r="I175" s="4">
        <v>9.3000000000000007</v>
      </c>
      <c r="J175" s="3" t="s">
        <v>14</v>
      </c>
      <c r="K175" s="2">
        <v>97090</v>
      </c>
    </row>
    <row r="176" spans="1:11" x14ac:dyDescent="0.3">
      <c r="A176" s="1" t="s">
        <v>9</v>
      </c>
      <c r="B176" s="1" t="s">
        <v>193</v>
      </c>
      <c r="C176" s="2">
        <v>580</v>
      </c>
      <c r="D176" s="4">
        <v>18.2</v>
      </c>
      <c r="E176" s="5">
        <v>9.5000000000000001E-2</v>
      </c>
      <c r="F176" s="6">
        <v>0.65</v>
      </c>
      <c r="G176" s="3" t="s">
        <v>14</v>
      </c>
      <c r="H176" s="2">
        <v>123810</v>
      </c>
      <c r="I176" s="4">
        <v>4.5</v>
      </c>
      <c r="J176" s="3" t="s">
        <v>14</v>
      </c>
      <c r="K176" s="2">
        <v>108700</v>
      </c>
    </row>
    <row r="177" spans="1:11" x14ac:dyDescent="0.3">
      <c r="A177" s="1" t="s">
        <v>9</v>
      </c>
      <c r="B177" s="1" t="s">
        <v>194</v>
      </c>
      <c r="C177" s="2">
        <v>80</v>
      </c>
      <c r="D177" s="4">
        <v>36.700000000000003</v>
      </c>
      <c r="E177" s="5">
        <v>1.2999999999999999E-2</v>
      </c>
      <c r="F177" s="6">
        <v>0.31</v>
      </c>
      <c r="G177" s="3" t="s">
        <v>14</v>
      </c>
      <c r="H177" s="2" t="s">
        <v>14</v>
      </c>
      <c r="I177" s="4" t="s">
        <v>14</v>
      </c>
      <c r="J177" s="3" t="s">
        <v>14</v>
      </c>
      <c r="K177" s="2" t="s">
        <v>14</v>
      </c>
    </row>
    <row r="178" spans="1:11" x14ac:dyDescent="0.3">
      <c r="A178" s="1" t="s">
        <v>9</v>
      </c>
      <c r="B178" s="1" t="s">
        <v>195</v>
      </c>
      <c r="C178" s="2">
        <v>440</v>
      </c>
      <c r="D178" s="4">
        <v>11.7</v>
      </c>
      <c r="E178" s="5">
        <v>7.2999999999999995E-2</v>
      </c>
      <c r="F178" s="6">
        <v>0.76</v>
      </c>
      <c r="G178" s="3" t="s">
        <v>14</v>
      </c>
      <c r="H178" s="2" t="s">
        <v>14</v>
      </c>
      <c r="I178" s="4" t="s">
        <v>14</v>
      </c>
      <c r="J178" s="3" t="s">
        <v>14</v>
      </c>
      <c r="K178" s="2" t="s">
        <v>14</v>
      </c>
    </row>
    <row r="179" spans="1:11" x14ac:dyDescent="0.3">
      <c r="A179" s="1" t="s">
        <v>9</v>
      </c>
      <c r="B179" s="1" t="s">
        <v>196</v>
      </c>
      <c r="C179" s="2">
        <v>170</v>
      </c>
      <c r="D179" s="4">
        <v>8.5</v>
      </c>
      <c r="E179" s="5">
        <v>2.8000000000000001E-2</v>
      </c>
      <c r="F179" s="6">
        <v>0.7</v>
      </c>
      <c r="G179" s="3" t="s">
        <v>14</v>
      </c>
      <c r="H179" s="2" t="s">
        <v>14</v>
      </c>
      <c r="I179" s="4" t="s">
        <v>14</v>
      </c>
      <c r="J179" s="3" t="s">
        <v>14</v>
      </c>
      <c r="K179" s="2" t="s">
        <v>14</v>
      </c>
    </row>
    <row r="180" spans="1:11" x14ac:dyDescent="0.3">
      <c r="A180" s="1" t="s">
        <v>9</v>
      </c>
      <c r="B180" s="1" t="s">
        <v>197</v>
      </c>
      <c r="C180" s="2">
        <v>430</v>
      </c>
      <c r="D180" s="4">
        <v>14.6</v>
      </c>
      <c r="E180" s="5">
        <v>7.1999999999999995E-2</v>
      </c>
      <c r="F180" s="6">
        <v>1.04</v>
      </c>
      <c r="G180" s="3" t="s">
        <v>14</v>
      </c>
      <c r="H180" s="2" t="s">
        <v>14</v>
      </c>
      <c r="I180" s="4" t="s">
        <v>14</v>
      </c>
      <c r="J180" s="3" t="s">
        <v>14</v>
      </c>
      <c r="K180" s="2" t="s">
        <v>14</v>
      </c>
    </row>
    <row r="181" spans="1:11" x14ac:dyDescent="0.3">
      <c r="A181" s="1" t="s">
        <v>9</v>
      </c>
      <c r="B181" s="1" t="s">
        <v>198</v>
      </c>
      <c r="C181" s="2">
        <v>260</v>
      </c>
      <c r="D181" s="4">
        <v>15</v>
      </c>
      <c r="E181" s="5">
        <v>4.2999999999999997E-2</v>
      </c>
      <c r="F181" s="6">
        <v>0.48</v>
      </c>
      <c r="G181" s="3" t="s">
        <v>14</v>
      </c>
      <c r="H181" s="2">
        <v>131580</v>
      </c>
      <c r="I181" s="4">
        <v>8.4</v>
      </c>
      <c r="J181" s="3" t="s">
        <v>14</v>
      </c>
      <c r="K181" s="2">
        <v>98690</v>
      </c>
    </row>
    <row r="182" spans="1:11" x14ac:dyDescent="0.3">
      <c r="A182" s="1" t="s">
        <v>9</v>
      </c>
      <c r="B182" s="1" t="s">
        <v>199</v>
      </c>
      <c r="C182" s="2">
        <v>160</v>
      </c>
      <c r="D182" s="4">
        <v>16.5</v>
      </c>
      <c r="E182" s="5">
        <v>2.7E-2</v>
      </c>
      <c r="F182" s="6">
        <v>0.95</v>
      </c>
      <c r="G182" s="3" t="s">
        <v>14</v>
      </c>
      <c r="H182" s="2" t="s">
        <v>14</v>
      </c>
      <c r="I182" s="4" t="s">
        <v>14</v>
      </c>
      <c r="J182" s="3" t="s">
        <v>14</v>
      </c>
      <c r="K182" s="2" t="s">
        <v>14</v>
      </c>
    </row>
    <row r="183" spans="1:11" x14ac:dyDescent="0.3">
      <c r="A183" s="1" t="s">
        <v>9</v>
      </c>
      <c r="B183" s="1" t="s">
        <v>200</v>
      </c>
      <c r="C183" s="2">
        <v>380</v>
      </c>
      <c r="D183" s="4">
        <v>17.3</v>
      </c>
      <c r="E183" s="5">
        <v>6.3E-2</v>
      </c>
      <c r="F183" s="6">
        <v>0.55000000000000004</v>
      </c>
      <c r="G183" s="3" t="s">
        <v>14</v>
      </c>
      <c r="H183" s="2">
        <v>125030</v>
      </c>
      <c r="I183" s="4">
        <v>6.9</v>
      </c>
      <c r="J183" s="3" t="s">
        <v>14</v>
      </c>
      <c r="K183" s="2">
        <v>99740</v>
      </c>
    </row>
    <row r="184" spans="1:11" x14ac:dyDescent="0.3">
      <c r="A184" s="1" t="s">
        <v>9</v>
      </c>
      <c r="B184" s="1" t="s">
        <v>201</v>
      </c>
      <c r="C184" s="2">
        <v>1730</v>
      </c>
      <c r="D184" s="4">
        <v>12.4</v>
      </c>
      <c r="E184" s="5">
        <v>0.28499999999999998</v>
      </c>
      <c r="F184" s="6">
        <v>1.1000000000000001</v>
      </c>
      <c r="G184" s="3" t="s">
        <v>14</v>
      </c>
      <c r="H184" s="2" t="s">
        <v>14</v>
      </c>
      <c r="I184" s="4" t="s">
        <v>14</v>
      </c>
      <c r="J184" s="3" t="s">
        <v>14</v>
      </c>
      <c r="K184" s="2" t="s">
        <v>14</v>
      </c>
    </row>
    <row r="185" spans="1:11" x14ac:dyDescent="0.3">
      <c r="A185" s="1" t="s">
        <v>9</v>
      </c>
      <c r="B185" s="1" t="s">
        <v>202</v>
      </c>
      <c r="C185" s="2">
        <v>400</v>
      </c>
      <c r="D185" s="4">
        <v>7.3</v>
      </c>
      <c r="E185" s="5">
        <v>6.6000000000000003E-2</v>
      </c>
      <c r="F185" s="6">
        <v>0.69</v>
      </c>
      <c r="G185" s="3" t="s">
        <v>14</v>
      </c>
      <c r="H185" s="2" t="s">
        <v>14</v>
      </c>
      <c r="I185" s="4" t="s">
        <v>14</v>
      </c>
      <c r="J185" s="3" t="s">
        <v>14</v>
      </c>
      <c r="K185" s="2" t="s">
        <v>14</v>
      </c>
    </row>
    <row r="186" spans="1:11" x14ac:dyDescent="0.3">
      <c r="A186" s="1" t="s">
        <v>9</v>
      </c>
      <c r="B186" s="1" t="s">
        <v>203</v>
      </c>
      <c r="C186" s="2">
        <v>1000</v>
      </c>
      <c r="D186" s="4">
        <v>10.199999999999999</v>
      </c>
      <c r="E186" s="5">
        <v>0.16600000000000001</v>
      </c>
      <c r="F186" s="6">
        <v>1.42</v>
      </c>
      <c r="G186" s="3" t="s">
        <v>14</v>
      </c>
      <c r="H186" s="2" t="s">
        <v>14</v>
      </c>
      <c r="I186" s="4" t="s">
        <v>14</v>
      </c>
      <c r="J186" s="3" t="s">
        <v>14</v>
      </c>
      <c r="K186" s="2" t="s">
        <v>14</v>
      </c>
    </row>
    <row r="187" spans="1:11" x14ac:dyDescent="0.3">
      <c r="A187" s="1" t="s">
        <v>9</v>
      </c>
      <c r="B187" s="1" t="s">
        <v>204</v>
      </c>
      <c r="C187" s="2">
        <v>4310</v>
      </c>
      <c r="D187" s="4">
        <v>14.4</v>
      </c>
      <c r="E187" s="5">
        <v>0.71299999999999997</v>
      </c>
      <c r="F187" s="6">
        <v>0.52</v>
      </c>
      <c r="G187" s="3" t="s">
        <v>14</v>
      </c>
      <c r="H187" s="2">
        <v>160300</v>
      </c>
      <c r="I187" s="4">
        <v>8.1</v>
      </c>
      <c r="J187" s="3" t="s">
        <v>14</v>
      </c>
      <c r="K187" s="2">
        <v>143430</v>
      </c>
    </row>
    <row r="188" spans="1:11" x14ac:dyDescent="0.3">
      <c r="A188" s="1" t="s">
        <v>9</v>
      </c>
      <c r="B188" s="1" t="s">
        <v>205</v>
      </c>
      <c r="C188" s="2">
        <v>1570</v>
      </c>
      <c r="D188" s="4">
        <v>15.5</v>
      </c>
      <c r="E188" s="5">
        <v>0.25900000000000001</v>
      </c>
      <c r="F188" s="6">
        <v>0.66</v>
      </c>
      <c r="G188" s="3" t="s">
        <v>14</v>
      </c>
      <c r="H188" s="2" t="s">
        <v>14</v>
      </c>
      <c r="I188" s="4" t="s">
        <v>14</v>
      </c>
      <c r="J188" s="3" t="s">
        <v>14</v>
      </c>
      <c r="K188" s="2" t="s">
        <v>14</v>
      </c>
    </row>
    <row r="189" spans="1:11" x14ac:dyDescent="0.3">
      <c r="A189" s="1" t="s">
        <v>9</v>
      </c>
      <c r="B189" s="1" t="s">
        <v>206</v>
      </c>
      <c r="C189" s="2">
        <v>1410</v>
      </c>
      <c r="D189" s="4">
        <v>12.9</v>
      </c>
      <c r="E189" s="5">
        <v>0.23400000000000001</v>
      </c>
      <c r="F189" s="6">
        <v>0.55000000000000004</v>
      </c>
      <c r="G189" s="3" t="s">
        <v>14</v>
      </c>
      <c r="H189" s="2">
        <v>72280</v>
      </c>
      <c r="I189" s="4">
        <v>6</v>
      </c>
      <c r="J189" s="3" t="s">
        <v>14</v>
      </c>
      <c r="K189" s="2">
        <v>60140</v>
      </c>
    </row>
    <row r="190" spans="1:11" x14ac:dyDescent="0.3">
      <c r="A190" s="1" t="s">
        <v>9</v>
      </c>
      <c r="B190" s="1" t="s">
        <v>207</v>
      </c>
      <c r="C190" s="2">
        <v>230</v>
      </c>
      <c r="D190" s="4">
        <v>30.8</v>
      </c>
      <c r="E190" s="5">
        <v>3.7999999999999999E-2</v>
      </c>
      <c r="F190" s="6">
        <v>0.38</v>
      </c>
      <c r="G190" s="3" t="s">
        <v>14</v>
      </c>
      <c r="H190" s="2" t="s">
        <v>14</v>
      </c>
      <c r="I190" s="4" t="s">
        <v>14</v>
      </c>
      <c r="J190" s="3" t="s">
        <v>14</v>
      </c>
      <c r="K190" s="2" t="s">
        <v>14</v>
      </c>
    </row>
    <row r="191" spans="1:11" x14ac:dyDescent="0.3">
      <c r="A191" s="1" t="s">
        <v>9</v>
      </c>
      <c r="B191" s="1" t="s">
        <v>208</v>
      </c>
      <c r="C191" s="2">
        <v>420</v>
      </c>
      <c r="D191" s="4">
        <v>21.1</v>
      </c>
      <c r="E191" s="5">
        <v>6.9000000000000006E-2</v>
      </c>
      <c r="F191" s="6">
        <v>0.57999999999999996</v>
      </c>
      <c r="G191" s="3" t="s">
        <v>14</v>
      </c>
      <c r="H191" s="2">
        <v>136880</v>
      </c>
      <c r="I191" s="4">
        <v>11.3</v>
      </c>
      <c r="J191" s="3" t="s">
        <v>14</v>
      </c>
      <c r="K191" s="2">
        <v>106010</v>
      </c>
    </row>
    <row r="192" spans="1:11" x14ac:dyDescent="0.3">
      <c r="A192" s="1" t="s">
        <v>9</v>
      </c>
      <c r="B192" s="1" t="s">
        <v>209</v>
      </c>
      <c r="C192" s="2">
        <v>5470</v>
      </c>
      <c r="D192" s="4">
        <v>15.9</v>
      </c>
      <c r="E192" s="5">
        <v>0.90500000000000003</v>
      </c>
      <c r="F192" s="6">
        <v>1.36</v>
      </c>
      <c r="G192" s="3" t="s">
        <v>14</v>
      </c>
      <c r="H192" s="2" t="s">
        <v>14</v>
      </c>
      <c r="I192" s="4" t="s">
        <v>14</v>
      </c>
      <c r="J192" s="3" t="s">
        <v>14</v>
      </c>
      <c r="K192" s="2" t="s">
        <v>14</v>
      </c>
    </row>
    <row r="193" spans="1:11" x14ac:dyDescent="0.3">
      <c r="A193" s="1" t="s">
        <v>9</v>
      </c>
      <c r="B193" s="1" t="s">
        <v>210</v>
      </c>
      <c r="C193" s="2">
        <v>1120</v>
      </c>
      <c r="D193" s="4">
        <v>15.8</v>
      </c>
      <c r="E193" s="5">
        <v>0.185</v>
      </c>
      <c r="F193" s="6">
        <v>0.92</v>
      </c>
      <c r="G193" s="3" t="s">
        <v>14</v>
      </c>
      <c r="H193" s="2" t="s">
        <v>14</v>
      </c>
      <c r="I193" s="4" t="s">
        <v>14</v>
      </c>
      <c r="J193" s="3" t="s">
        <v>14</v>
      </c>
      <c r="K193" s="2" t="s">
        <v>14</v>
      </c>
    </row>
    <row r="194" spans="1:11" x14ac:dyDescent="0.3">
      <c r="A194" s="1" t="s">
        <v>9</v>
      </c>
      <c r="B194" s="1" t="s">
        <v>211</v>
      </c>
      <c r="C194" s="2">
        <v>2630</v>
      </c>
      <c r="D194" s="4">
        <v>10.3</v>
      </c>
      <c r="E194" s="5">
        <v>0.434</v>
      </c>
      <c r="F194" s="6">
        <v>0.9</v>
      </c>
      <c r="G194" s="3" t="s">
        <v>14</v>
      </c>
      <c r="H194" s="2" t="s">
        <v>14</v>
      </c>
      <c r="I194" s="4" t="s">
        <v>14</v>
      </c>
      <c r="J194" s="3" t="s">
        <v>14</v>
      </c>
      <c r="K194" s="2" t="s">
        <v>14</v>
      </c>
    </row>
    <row r="195" spans="1:11" x14ac:dyDescent="0.3">
      <c r="A195" s="1" t="s">
        <v>9</v>
      </c>
      <c r="B195" s="1" t="s">
        <v>212</v>
      </c>
      <c r="C195" s="2">
        <v>1190</v>
      </c>
      <c r="D195" s="4">
        <v>8.5</v>
      </c>
      <c r="E195" s="5">
        <v>0.19800000000000001</v>
      </c>
      <c r="F195" s="6">
        <v>1.03</v>
      </c>
      <c r="G195" s="3" t="s">
        <v>14</v>
      </c>
      <c r="H195" s="2" t="s">
        <v>14</v>
      </c>
      <c r="I195" s="4" t="s">
        <v>14</v>
      </c>
      <c r="J195" s="3" t="s">
        <v>14</v>
      </c>
      <c r="K195" s="2" t="s">
        <v>14</v>
      </c>
    </row>
    <row r="196" spans="1:11" x14ac:dyDescent="0.3">
      <c r="A196" s="1" t="s">
        <v>9</v>
      </c>
      <c r="B196" s="1" t="s">
        <v>213</v>
      </c>
      <c r="C196" s="2">
        <v>600</v>
      </c>
      <c r="D196" s="4">
        <v>13.7</v>
      </c>
      <c r="E196" s="5">
        <v>0.1</v>
      </c>
      <c r="F196" s="6">
        <v>0.67</v>
      </c>
      <c r="G196" s="3" t="s">
        <v>14</v>
      </c>
      <c r="H196" s="2" t="s">
        <v>14</v>
      </c>
      <c r="I196" s="4" t="s">
        <v>14</v>
      </c>
      <c r="J196" s="3" t="s">
        <v>14</v>
      </c>
      <c r="K196" s="2" t="s">
        <v>14</v>
      </c>
    </row>
    <row r="197" spans="1:11" x14ac:dyDescent="0.3">
      <c r="A197" s="1" t="s">
        <v>9</v>
      </c>
      <c r="B197" s="1" t="s">
        <v>214</v>
      </c>
      <c r="C197" s="2">
        <v>740</v>
      </c>
      <c r="D197" s="4">
        <v>33.1</v>
      </c>
      <c r="E197" s="5">
        <v>0.122</v>
      </c>
      <c r="F197" s="6">
        <v>0.76</v>
      </c>
      <c r="G197" s="3" t="s">
        <v>14</v>
      </c>
      <c r="H197" s="2" t="s">
        <v>14</v>
      </c>
      <c r="I197" s="4" t="s">
        <v>14</v>
      </c>
      <c r="J197" s="3" t="s">
        <v>14</v>
      </c>
      <c r="K197" s="2" t="s">
        <v>14</v>
      </c>
    </row>
    <row r="198" spans="1:11" x14ac:dyDescent="0.3">
      <c r="A198" s="1" t="s">
        <v>9</v>
      </c>
      <c r="B198" s="1" t="s">
        <v>215</v>
      </c>
      <c r="C198" s="2">
        <v>6260</v>
      </c>
      <c r="D198" s="4">
        <v>1.5</v>
      </c>
      <c r="E198" s="5">
        <v>1.036</v>
      </c>
      <c r="F198" s="6">
        <v>1.08</v>
      </c>
      <c r="G198" s="3" t="s">
        <v>14</v>
      </c>
      <c r="H198" s="2" t="s">
        <v>14</v>
      </c>
      <c r="I198" s="4" t="s">
        <v>14</v>
      </c>
      <c r="J198" s="3" t="s">
        <v>14</v>
      </c>
      <c r="K198" s="2" t="s">
        <v>14</v>
      </c>
    </row>
    <row r="199" spans="1:11" x14ac:dyDescent="0.3">
      <c r="A199" s="1" t="s">
        <v>9</v>
      </c>
      <c r="B199" s="1" t="s">
        <v>216</v>
      </c>
      <c r="C199" s="2">
        <v>1000</v>
      </c>
      <c r="D199" s="4">
        <v>11.6</v>
      </c>
      <c r="E199" s="5">
        <v>0.16500000000000001</v>
      </c>
      <c r="F199" s="6">
        <v>1.41</v>
      </c>
      <c r="G199" s="3" t="s">
        <v>14</v>
      </c>
      <c r="H199" s="2" t="s">
        <v>14</v>
      </c>
      <c r="I199" s="4" t="s">
        <v>14</v>
      </c>
      <c r="J199" s="3" t="s">
        <v>14</v>
      </c>
      <c r="K199" s="2" t="s">
        <v>14</v>
      </c>
    </row>
    <row r="200" spans="1:11" x14ac:dyDescent="0.3">
      <c r="A200" s="1" t="s">
        <v>9</v>
      </c>
      <c r="B200" s="1" t="s">
        <v>217</v>
      </c>
      <c r="C200" s="2">
        <v>3300</v>
      </c>
      <c r="D200" s="4">
        <v>12.3</v>
      </c>
      <c r="E200" s="5">
        <v>0.54500000000000004</v>
      </c>
      <c r="F200" s="6">
        <v>0.68</v>
      </c>
      <c r="G200" s="3">
        <v>32.24</v>
      </c>
      <c r="H200" s="2">
        <v>67070</v>
      </c>
      <c r="I200" s="4">
        <v>3.5</v>
      </c>
      <c r="J200" s="3">
        <v>28.31</v>
      </c>
      <c r="K200" s="2">
        <v>58890</v>
      </c>
    </row>
    <row r="201" spans="1:11" x14ac:dyDescent="0.3">
      <c r="A201" s="1" t="s">
        <v>9</v>
      </c>
      <c r="B201" s="1" t="s">
        <v>218</v>
      </c>
      <c r="C201" s="2">
        <v>16740</v>
      </c>
      <c r="D201" s="4">
        <v>6.7</v>
      </c>
      <c r="E201" s="5">
        <v>2.7679999999999998</v>
      </c>
      <c r="F201" s="6">
        <v>0.96</v>
      </c>
      <c r="G201" s="3">
        <v>17.7</v>
      </c>
      <c r="H201" s="2">
        <v>36820</v>
      </c>
      <c r="I201" s="4">
        <v>4.2</v>
      </c>
      <c r="J201" s="3">
        <v>15.42</v>
      </c>
      <c r="K201" s="2">
        <v>32060</v>
      </c>
    </row>
    <row r="202" spans="1:11" x14ac:dyDescent="0.3">
      <c r="A202" s="1" t="s">
        <v>9</v>
      </c>
      <c r="B202" s="1" t="s">
        <v>219</v>
      </c>
      <c r="C202" s="2">
        <v>3460</v>
      </c>
      <c r="D202" s="4">
        <v>11.8</v>
      </c>
      <c r="E202" s="5">
        <v>0.57199999999999995</v>
      </c>
      <c r="F202" s="6">
        <v>0.57999999999999996</v>
      </c>
      <c r="G202" s="3" t="s">
        <v>14</v>
      </c>
      <c r="H202" s="2">
        <v>67870</v>
      </c>
      <c r="I202" s="4">
        <v>2.9</v>
      </c>
      <c r="J202" s="3" t="s">
        <v>14</v>
      </c>
      <c r="K202" s="2">
        <v>68710</v>
      </c>
    </row>
    <row r="203" spans="1:11" x14ac:dyDescent="0.3">
      <c r="A203" s="1" t="s">
        <v>9</v>
      </c>
      <c r="B203" s="1" t="s">
        <v>220</v>
      </c>
      <c r="C203" s="2">
        <v>42560</v>
      </c>
      <c r="D203" s="4">
        <v>7.5</v>
      </c>
      <c r="E203" s="5">
        <v>7.0380000000000003</v>
      </c>
      <c r="F203" s="6">
        <v>0.71</v>
      </c>
      <c r="G203" s="3" t="s">
        <v>14</v>
      </c>
      <c r="H203" s="2">
        <v>81120</v>
      </c>
      <c r="I203" s="4">
        <v>1.6</v>
      </c>
      <c r="J203" s="3" t="s">
        <v>14</v>
      </c>
      <c r="K203" s="2">
        <v>82800</v>
      </c>
    </row>
    <row r="204" spans="1:11" x14ac:dyDescent="0.3">
      <c r="A204" s="1" t="s">
        <v>9</v>
      </c>
      <c r="B204" s="1" t="s">
        <v>221</v>
      </c>
      <c r="C204" s="2">
        <v>16980</v>
      </c>
      <c r="D204" s="4">
        <v>12.7</v>
      </c>
      <c r="E204" s="5">
        <v>2.8079999999999998</v>
      </c>
      <c r="F204" s="6">
        <v>0.64</v>
      </c>
      <c r="G204" s="3" t="s">
        <v>14</v>
      </c>
      <c r="H204" s="2">
        <v>75850</v>
      </c>
      <c r="I204" s="4">
        <v>2.8</v>
      </c>
      <c r="J204" s="3" t="s">
        <v>14</v>
      </c>
      <c r="K204" s="2">
        <v>74690</v>
      </c>
    </row>
    <row r="205" spans="1:11" x14ac:dyDescent="0.3">
      <c r="A205" s="1" t="s">
        <v>9</v>
      </c>
      <c r="B205" s="1" t="s">
        <v>222</v>
      </c>
      <c r="C205" s="2">
        <v>41150</v>
      </c>
      <c r="D205" s="4">
        <v>8.1</v>
      </c>
      <c r="E205" s="5">
        <v>6.8049999999999997</v>
      </c>
      <c r="F205" s="6">
        <v>0.94</v>
      </c>
      <c r="G205" s="3" t="s">
        <v>14</v>
      </c>
      <c r="H205" s="2">
        <v>79760</v>
      </c>
      <c r="I205" s="4">
        <v>1.7</v>
      </c>
      <c r="J205" s="3" t="s">
        <v>14</v>
      </c>
      <c r="K205" s="2">
        <v>81850</v>
      </c>
    </row>
    <row r="206" spans="1:11" x14ac:dyDescent="0.3">
      <c r="A206" s="1" t="s">
        <v>9</v>
      </c>
      <c r="B206" s="1" t="s">
        <v>223</v>
      </c>
      <c r="C206" s="2">
        <v>1760</v>
      </c>
      <c r="D206" s="4">
        <v>16.5</v>
      </c>
      <c r="E206" s="5">
        <v>0.29199999999999998</v>
      </c>
      <c r="F206" s="6">
        <v>0.53</v>
      </c>
      <c r="G206" s="3" t="s">
        <v>14</v>
      </c>
      <c r="H206" s="2">
        <v>76920</v>
      </c>
      <c r="I206" s="4">
        <v>5.0999999999999996</v>
      </c>
      <c r="J206" s="3" t="s">
        <v>14</v>
      </c>
      <c r="K206" s="2">
        <v>75020</v>
      </c>
    </row>
    <row r="207" spans="1:11" x14ac:dyDescent="0.3">
      <c r="A207" s="1" t="s">
        <v>9</v>
      </c>
      <c r="B207" s="1" t="s">
        <v>225</v>
      </c>
      <c r="C207" s="2">
        <v>5600</v>
      </c>
      <c r="D207" s="4">
        <v>11</v>
      </c>
      <c r="E207" s="5">
        <v>0.92700000000000005</v>
      </c>
      <c r="F207" s="6">
        <v>0.71</v>
      </c>
      <c r="G207" s="3" t="s">
        <v>14</v>
      </c>
      <c r="H207" s="2">
        <v>83190</v>
      </c>
      <c r="I207" s="4">
        <v>1.9</v>
      </c>
      <c r="J207" s="3" t="s">
        <v>14</v>
      </c>
      <c r="K207" s="2">
        <v>85480</v>
      </c>
    </row>
    <row r="208" spans="1:11" x14ac:dyDescent="0.3">
      <c r="A208" s="1" t="s">
        <v>9</v>
      </c>
      <c r="B208" s="1" t="s">
        <v>226</v>
      </c>
      <c r="C208" s="2">
        <v>1960</v>
      </c>
      <c r="D208" s="4">
        <v>24.8</v>
      </c>
      <c r="E208" s="5">
        <v>0.32400000000000001</v>
      </c>
      <c r="F208" s="6">
        <v>0.53</v>
      </c>
      <c r="G208" s="3" t="s">
        <v>14</v>
      </c>
      <c r="H208" s="2">
        <v>78420</v>
      </c>
      <c r="I208" s="4">
        <v>7.8</v>
      </c>
      <c r="J208" s="3" t="s">
        <v>14</v>
      </c>
      <c r="K208" s="2">
        <v>74050</v>
      </c>
    </row>
    <row r="209" spans="1:11" x14ac:dyDescent="0.3">
      <c r="A209" s="1" t="s">
        <v>9</v>
      </c>
      <c r="B209" s="1" t="s">
        <v>227</v>
      </c>
      <c r="C209" s="2">
        <v>4020</v>
      </c>
      <c r="D209" s="4">
        <v>13.9</v>
      </c>
      <c r="E209" s="5">
        <v>0.66500000000000004</v>
      </c>
      <c r="F209" s="6">
        <v>0.7</v>
      </c>
      <c r="G209" s="3" t="s">
        <v>14</v>
      </c>
      <c r="H209" s="2">
        <v>84700</v>
      </c>
      <c r="I209" s="4">
        <v>4.0999999999999996</v>
      </c>
      <c r="J209" s="3" t="s">
        <v>14</v>
      </c>
      <c r="K209" s="2">
        <v>87910</v>
      </c>
    </row>
    <row r="210" spans="1:11" x14ac:dyDescent="0.3">
      <c r="A210" s="1" t="s">
        <v>9</v>
      </c>
      <c r="B210" s="1" t="s">
        <v>228</v>
      </c>
      <c r="C210" s="2">
        <v>680</v>
      </c>
      <c r="D210" s="4">
        <v>31</v>
      </c>
      <c r="E210" s="5">
        <v>0.113</v>
      </c>
      <c r="F210" s="6">
        <v>0.42</v>
      </c>
      <c r="G210" s="3" t="s">
        <v>14</v>
      </c>
      <c r="H210" s="2">
        <v>86130</v>
      </c>
      <c r="I210" s="4">
        <v>7.4</v>
      </c>
      <c r="J210" s="3" t="s">
        <v>14</v>
      </c>
      <c r="K210" s="2">
        <v>81910</v>
      </c>
    </row>
    <row r="211" spans="1:11" x14ac:dyDescent="0.3">
      <c r="A211" s="1" t="s">
        <v>9</v>
      </c>
      <c r="B211" s="1" t="s">
        <v>229</v>
      </c>
      <c r="C211" s="2">
        <v>2640</v>
      </c>
      <c r="D211" s="4">
        <v>38</v>
      </c>
      <c r="E211" s="5">
        <v>0.437</v>
      </c>
      <c r="F211" s="6">
        <v>1.03</v>
      </c>
      <c r="G211" s="3">
        <v>34.71</v>
      </c>
      <c r="H211" s="2">
        <v>72190</v>
      </c>
      <c r="I211" s="4">
        <v>5.0999999999999996</v>
      </c>
      <c r="J211" s="3">
        <v>33.950000000000003</v>
      </c>
      <c r="K211" s="2">
        <v>70620</v>
      </c>
    </row>
    <row r="212" spans="1:11" x14ac:dyDescent="0.3">
      <c r="A212" s="1" t="s">
        <v>9</v>
      </c>
      <c r="B212" s="1" t="s">
        <v>230</v>
      </c>
      <c r="C212" s="2">
        <v>8930</v>
      </c>
      <c r="D212" s="4">
        <v>12.2</v>
      </c>
      <c r="E212" s="5">
        <v>1.4770000000000001</v>
      </c>
      <c r="F212" s="6">
        <v>0.88</v>
      </c>
      <c r="G212" s="3">
        <v>22.49</v>
      </c>
      <c r="H212" s="2">
        <v>46770</v>
      </c>
      <c r="I212" s="4">
        <v>5.4</v>
      </c>
      <c r="J212" s="3">
        <v>18.829999999999998</v>
      </c>
      <c r="K212" s="2">
        <v>39170</v>
      </c>
    </row>
    <row r="213" spans="1:11" x14ac:dyDescent="0.3">
      <c r="A213" s="1" t="s">
        <v>9</v>
      </c>
      <c r="B213" s="1" t="s">
        <v>231</v>
      </c>
      <c r="C213" s="2">
        <v>20600</v>
      </c>
      <c r="D213" s="4">
        <v>7.7</v>
      </c>
      <c r="E213" s="5">
        <v>3.407</v>
      </c>
      <c r="F213" s="6">
        <v>1.65</v>
      </c>
      <c r="G213" s="3" t="s">
        <v>14</v>
      </c>
      <c r="H213" s="2">
        <v>47250</v>
      </c>
      <c r="I213" s="4">
        <v>7.1</v>
      </c>
      <c r="J213" s="3" t="s">
        <v>14</v>
      </c>
      <c r="K213" s="2">
        <v>33950</v>
      </c>
    </row>
    <row r="214" spans="1:11" x14ac:dyDescent="0.3">
      <c r="A214" s="1" t="s">
        <v>9</v>
      </c>
      <c r="B214" s="1" t="s">
        <v>232</v>
      </c>
      <c r="C214" s="2">
        <v>32340</v>
      </c>
      <c r="D214" s="4">
        <v>10.4</v>
      </c>
      <c r="E214" s="5">
        <v>5.3479999999999999</v>
      </c>
      <c r="F214" s="6">
        <v>1.25</v>
      </c>
      <c r="G214" s="3">
        <v>19.559999999999999</v>
      </c>
      <c r="H214" s="2">
        <v>40690</v>
      </c>
      <c r="I214" s="4">
        <v>1.5</v>
      </c>
      <c r="J214" s="3">
        <v>18.809999999999999</v>
      </c>
      <c r="K214" s="2">
        <v>39110</v>
      </c>
    </row>
    <row r="215" spans="1:11" x14ac:dyDescent="0.3">
      <c r="A215" s="1" t="s">
        <v>9</v>
      </c>
      <c r="B215" s="1" t="s">
        <v>233</v>
      </c>
      <c r="C215" s="2">
        <v>280</v>
      </c>
      <c r="D215" s="4">
        <v>31.8</v>
      </c>
      <c r="E215" s="5">
        <v>4.7E-2</v>
      </c>
      <c r="F215" s="6">
        <v>1.1000000000000001</v>
      </c>
      <c r="G215" s="3">
        <v>26.45</v>
      </c>
      <c r="H215" s="2">
        <v>55010</v>
      </c>
      <c r="I215" s="4">
        <v>7.1</v>
      </c>
      <c r="J215" s="3">
        <v>22.36</v>
      </c>
      <c r="K215" s="2">
        <v>46500</v>
      </c>
    </row>
    <row r="216" spans="1:11" x14ac:dyDescent="0.3">
      <c r="A216" s="1" t="s">
        <v>9</v>
      </c>
      <c r="B216" s="1" t="s">
        <v>234</v>
      </c>
      <c r="C216" s="2">
        <v>330</v>
      </c>
      <c r="D216" s="4">
        <v>10.3</v>
      </c>
      <c r="E216" s="5">
        <v>5.5E-2</v>
      </c>
      <c r="F216" s="6">
        <v>0.68</v>
      </c>
      <c r="G216" s="3">
        <v>35.76</v>
      </c>
      <c r="H216" s="2">
        <v>74380</v>
      </c>
      <c r="I216" s="4">
        <v>4.3</v>
      </c>
      <c r="J216" s="3">
        <v>34.15</v>
      </c>
      <c r="K216" s="2">
        <v>71040</v>
      </c>
    </row>
    <row r="217" spans="1:11" x14ac:dyDescent="0.3">
      <c r="A217" s="1" t="s">
        <v>9</v>
      </c>
      <c r="B217" s="1" t="s">
        <v>235</v>
      </c>
      <c r="C217" s="2">
        <v>790</v>
      </c>
      <c r="D217" s="4">
        <v>8.6999999999999993</v>
      </c>
      <c r="E217" s="5">
        <v>0.13</v>
      </c>
      <c r="F217" s="6">
        <v>1.51</v>
      </c>
      <c r="G217" s="3">
        <v>24.09</v>
      </c>
      <c r="H217" s="2">
        <v>50100</v>
      </c>
      <c r="I217" s="4">
        <v>6.9</v>
      </c>
      <c r="J217" s="3">
        <v>22.88</v>
      </c>
      <c r="K217" s="2">
        <v>47590</v>
      </c>
    </row>
    <row r="218" spans="1:11" x14ac:dyDescent="0.3">
      <c r="A218" s="1" t="s">
        <v>9</v>
      </c>
      <c r="B218" s="1" t="s">
        <v>236</v>
      </c>
      <c r="C218" s="2">
        <v>3310</v>
      </c>
      <c r="D218" s="4">
        <v>5.2</v>
      </c>
      <c r="E218" s="5">
        <v>0.54800000000000004</v>
      </c>
      <c r="F218" s="6">
        <v>0.62</v>
      </c>
      <c r="G218" s="3">
        <v>38.22</v>
      </c>
      <c r="H218" s="2">
        <v>79490</v>
      </c>
      <c r="I218" s="4">
        <v>2.4</v>
      </c>
      <c r="J218" s="3">
        <v>37.11</v>
      </c>
      <c r="K218" s="2">
        <v>77190</v>
      </c>
    </row>
    <row r="219" spans="1:11" x14ac:dyDescent="0.3">
      <c r="A219" s="1" t="s">
        <v>9</v>
      </c>
      <c r="B219" s="1" t="s">
        <v>237</v>
      </c>
      <c r="C219" s="2">
        <v>3270</v>
      </c>
      <c r="D219" s="4">
        <v>10</v>
      </c>
      <c r="E219" s="5">
        <v>0.54100000000000004</v>
      </c>
      <c r="F219" s="6">
        <v>0.86</v>
      </c>
      <c r="G219" s="3">
        <v>21.57</v>
      </c>
      <c r="H219" s="2">
        <v>44860</v>
      </c>
      <c r="I219" s="4">
        <v>2.2999999999999998</v>
      </c>
      <c r="J219" s="3">
        <v>21.74</v>
      </c>
      <c r="K219" s="2">
        <v>45230</v>
      </c>
    </row>
    <row r="220" spans="1:11" x14ac:dyDescent="0.3">
      <c r="A220" s="1" t="s">
        <v>9</v>
      </c>
      <c r="B220" s="1" t="s">
        <v>238</v>
      </c>
      <c r="C220" s="2">
        <v>600</v>
      </c>
      <c r="D220" s="4">
        <v>22</v>
      </c>
      <c r="E220" s="5">
        <v>9.9000000000000005E-2</v>
      </c>
      <c r="F220" s="6">
        <v>1.35</v>
      </c>
      <c r="G220" s="3">
        <v>22.36</v>
      </c>
      <c r="H220" s="2">
        <v>46510</v>
      </c>
      <c r="I220" s="4">
        <v>2.8</v>
      </c>
      <c r="J220" s="3">
        <v>21.69</v>
      </c>
      <c r="K220" s="2">
        <v>45110</v>
      </c>
    </row>
    <row r="221" spans="1:11" x14ac:dyDescent="0.3">
      <c r="A221" s="1" t="s">
        <v>9</v>
      </c>
      <c r="B221" s="1" t="s">
        <v>239</v>
      </c>
      <c r="C221" s="2">
        <v>6250</v>
      </c>
      <c r="D221" s="4">
        <v>8.6</v>
      </c>
      <c r="E221" s="5">
        <v>1.0329999999999999</v>
      </c>
      <c r="F221" s="6">
        <v>0.93</v>
      </c>
      <c r="G221" s="3">
        <v>39.49</v>
      </c>
      <c r="H221" s="2">
        <v>82140</v>
      </c>
      <c r="I221" s="4">
        <v>2</v>
      </c>
      <c r="J221" s="3">
        <v>41.07</v>
      </c>
      <c r="K221" s="2">
        <v>85420</v>
      </c>
    </row>
    <row r="222" spans="1:11" x14ac:dyDescent="0.3">
      <c r="A222" s="1" t="s">
        <v>9</v>
      </c>
      <c r="B222" s="1" t="s">
        <v>240</v>
      </c>
      <c r="C222" s="2">
        <v>52680</v>
      </c>
      <c r="D222" s="4">
        <v>4.9000000000000004</v>
      </c>
      <c r="E222" s="5">
        <v>8.7110000000000003</v>
      </c>
      <c r="F222" s="6">
        <v>0.96</v>
      </c>
      <c r="G222" s="3" t="s">
        <v>14</v>
      </c>
      <c r="H222" s="2">
        <v>35480</v>
      </c>
      <c r="I222" s="4">
        <v>0.9</v>
      </c>
      <c r="J222" s="3" t="s">
        <v>14</v>
      </c>
      <c r="K222" s="2">
        <v>35110</v>
      </c>
    </row>
    <row r="223" spans="1:11" x14ac:dyDescent="0.3">
      <c r="A223" s="1" t="s">
        <v>9</v>
      </c>
      <c r="B223" s="1" t="s">
        <v>241</v>
      </c>
      <c r="C223" s="2">
        <v>7370</v>
      </c>
      <c r="D223" s="4">
        <v>24.4</v>
      </c>
      <c r="E223" s="5">
        <v>1.2190000000000001</v>
      </c>
      <c r="F223" s="6">
        <v>1.74</v>
      </c>
      <c r="G223" s="3">
        <v>22.25</v>
      </c>
      <c r="H223" s="2">
        <v>46270</v>
      </c>
      <c r="I223" s="4">
        <v>2.1</v>
      </c>
      <c r="J223" s="3">
        <v>20.54</v>
      </c>
      <c r="K223" s="2">
        <v>42710</v>
      </c>
    </row>
    <row r="224" spans="1:11" x14ac:dyDescent="0.3">
      <c r="A224" s="1" t="s">
        <v>9</v>
      </c>
      <c r="B224" s="1" t="s">
        <v>242</v>
      </c>
      <c r="C224" s="2">
        <v>4040</v>
      </c>
      <c r="D224" s="4">
        <v>6</v>
      </c>
      <c r="E224" s="5">
        <v>0.66800000000000004</v>
      </c>
      <c r="F224" s="6">
        <v>2.5</v>
      </c>
      <c r="G224" s="3">
        <v>61.05</v>
      </c>
      <c r="H224" s="2">
        <v>126990</v>
      </c>
      <c r="I224" s="4">
        <v>2.1</v>
      </c>
      <c r="J224" s="3">
        <v>57.35</v>
      </c>
      <c r="K224" s="2">
        <v>119280</v>
      </c>
    </row>
    <row r="225" spans="1:11" x14ac:dyDescent="0.3">
      <c r="A225" s="1" t="s">
        <v>9</v>
      </c>
      <c r="B225" s="1" t="s">
        <v>243</v>
      </c>
      <c r="C225" s="2">
        <v>330</v>
      </c>
      <c r="D225" s="4">
        <v>39.1</v>
      </c>
      <c r="E225" s="5">
        <v>5.5E-2</v>
      </c>
      <c r="F225" s="6">
        <v>1.65</v>
      </c>
      <c r="G225" s="3" t="s">
        <v>14</v>
      </c>
      <c r="H225" s="2" t="s">
        <v>14</v>
      </c>
      <c r="I225" s="4" t="s">
        <v>14</v>
      </c>
      <c r="J225" s="3" t="s">
        <v>14</v>
      </c>
      <c r="K225" s="2" t="s">
        <v>14</v>
      </c>
    </row>
    <row r="226" spans="1:11" x14ac:dyDescent="0.3">
      <c r="A226" s="1" t="s">
        <v>9</v>
      </c>
      <c r="B226" s="1" t="s">
        <v>244</v>
      </c>
      <c r="C226" s="2">
        <v>1630</v>
      </c>
      <c r="D226" s="4">
        <v>13.1</v>
      </c>
      <c r="E226" s="5">
        <v>0.26900000000000002</v>
      </c>
      <c r="F226" s="6">
        <v>3.41</v>
      </c>
      <c r="G226" s="3">
        <v>38.659999999999997</v>
      </c>
      <c r="H226" s="2">
        <v>80400</v>
      </c>
      <c r="I226" s="4">
        <v>6.7</v>
      </c>
      <c r="J226" s="3">
        <v>31.8</v>
      </c>
      <c r="K226" s="2">
        <v>66130</v>
      </c>
    </row>
    <row r="227" spans="1:11" x14ac:dyDescent="0.3">
      <c r="A227" s="1" t="s">
        <v>9</v>
      </c>
      <c r="B227" s="1" t="s">
        <v>245</v>
      </c>
      <c r="C227" s="2">
        <v>6720</v>
      </c>
      <c r="D227" s="4">
        <v>8.5</v>
      </c>
      <c r="E227" s="5">
        <v>1.111</v>
      </c>
      <c r="F227" s="6">
        <v>5.3</v>
      </c>
      <c r="G227" s="3">
        <v>40.200000000000003</v>
      </c>
      <c r="H227" s="2">
        <v>83610</v>
      </c>
      <c r="I227" s="4">
        <v>2.4</v>
      </c>
      <c r="J227" s="3">
        <v>37.99</v>
      </c>
      <c r="K227" s="2">
        <v>79010</v>
      </c>
    </row>
    <row r="228" spans="1:11" x14ac:dyDescent="0.3">
      <c r="A228" s="1" t="s">
        <v>9</v>
      </c>
      <c r="B228" s="1" t="s">
        <v>246</v>
      </c>
      <c r="C228" s="2">
        <v>330</v>
      </c>
      <c r="D228" s="4">
        <v>16.5</v>
      </c>
      <c r="E228" s="5">
        <v>5.5E-2</v>
      </c>
      <c r="F228" s="6">
        <v>1.1200000000000001</v>
      </c>
      <c r="G228" s="3">
        <v>31.91</v>
      </c>
      <c r="H228" s="2">
        <v>66380</v>
      </c>
      <c r="I228" s="4">
        <v>3.8</v>
      </c>
      <c r="J228" s="3">
        <v>28.11</v>
      </c>
      <c r="K228" s="2">
        <v>58460</v>
      </c>
    </row>
    <row r="229" spans="1:11" x14ac:dyDescent="0.3">
      <c r="A229" s="1" t="s">
        <v>9</v>
      </c>
      <c r="B229" s="1" t="s">
        <v>247</v>
      </c>
      <c r="C229" s="2">
        <v>1580</v>
      </c>
      <c r="D229" s="4">
        <v>13.6</v>
      </c>
      <c r="E229" s="5">
        <v>0.26100000000000001</v>
      </c>
      <c r="F229" s="6">
        <v>1.19</v>
      </c>
      <c r="G229" s="3">
        <v>34.270000000000003</v>
      </c>
      <c r="H229" s="2">
        <v>71280</v>
      </c>
      <c r="I229" s="4">
        <v>3.7</v>
      </c>
      <c r="J229" s="3">
        <v>32</v>
      </c>
      <c r="K229" s="2">
        <v>66560</v>
      </c>
    </row>
    <row r="230" spans="1:11" x14ac:dyDescent="0.3">
      <c r="A230" s="1" t="s">
        <v>9</v>
      </c>
      <c r="B230" s="1" t="s">
        <v>248</v>
      </c>
      <c r="C230" s="2">
        <v>5050</v>
      </c>
      <c r="D230" s="4">
        <v>7.7</v>
      </c>
      <c r="E230" s="5">
        <v>0.83499999999999996</v>
      </c>
      <c r="F230" s="6">
        <v>6.29</v>
      </c>
      <c r="G230" s="3">
        <v>37.29</v>
      </c>
      <c r="H230" s="2">
        <v>77570</v>
      </c>
      <c r="I230" s="4">
        <v>3.5</v>
      </c>
      <c r="J230" s="3">
        <v>32.590000000000003</v>
      </c>
      <c r="K230" s="2">
        <v>67790</v>
      </c>
    </row>
    <row r="231" spans="1:11" x14ac:dyDescent="0.3">
      <c r="A231" s="1" t="s">
        <v>9</v>
      </c>
      <c r="B231" s="1" t="s">
        <v>249</v>
      </c>
      <c r="C231" s="2">
        <v>1190</v>
      </c>
      <c r="D231" s="4">
        <v>15.3</v>
      </c>
      <c r="E231" s="5">
        <v>0.19700000000000001</v>
      </c>
      <c r="F231" s="6">
        <v>0.65</v>
      </c>
      <c r="G231" s="3">
        <v>15.62</v>
      </c>
      <c r="H231" s="2">
        <v>32480</v>
      </c>
      <c r="I231" s="4">
        <v>5.0999999999999996</v>
      </c>
      <c r="J231" s="3">
        <v>14.67</v>
      </c>
      <c r="K231" s="2">
        <v>30520</v>
      </c>
    </row>
    <row r="232" spans="1:11" x14ac:dyDescent="0.3">
      <c r="A232" s="1" t="s">
        <v>9</v>
      </c>
      <c r="B232" s="1" t="s">
        <v>250</v>
      </c>
      <c r="C232" s="2">
        <v>14210</v>
      </c>
      <c r="D232" s="4">
        <v>4.5999999999999996</v>
      </c>
      <c r="E232" s="5">
        <v>2.35</v>
      </c>
      <c r="F232" s="6">
        <v>1.54</v>
      </c>
      <c r="G232" s="3">
        <v>27.73</v>
      </c>
      <c r="H232" s="2">
        <v>57670</v>
      </c>
      <c r="I232" s="4">
        <v>1.4</v>
      </c>
      <c r="J232" s="3">
        <v>25.62</v>
      </c>
      <c r="K232" s="2">
        <v>53280</v>
      </c>
    </row>
    <row r="233" spans="1:11" x14ac:dyDescent="0.3">
      <c r="A233" s="1" t="s">
        <v>9</v>
      </c>
      <c r="B233" s="1" t="s">
        <v>251</v>
      </c>
      <c r="C233" s="2">
        <v>3450</v>
      </c>
      <c r="D233" s="4">
        <v>10.7</v>
      </c>
      <c r="E233" s="5">
        <v>0.57099999999999995</v>
      </c>
      <c r="F233" s="6">
        <v>1.45</v>
      </c>
      <c r="G233" s="3" t="s">
        <v>14</v>
      </c>
      <c r="H233" s="2" t="s">
        <v>14</v>
      </c>
      <c r="I233" s="4" t="s">
        <v>14</v>
      </c>
      <c r="J233" s="3" t="s">
        <v>14</v>
      </c>
      <c r="K233" s="2" t="s">
        <v>14</v>
      </c>
    </row>
    <row r="234" spans="1:11" x14ac:dyDescent="0.3">
      <c r="A234" s="1" t="s">
        <v>9</v>
      </c>
      <c r="B234" s="1" t="s">
        <v>253</v>
      </c>
      <c r="C234" s="2">
        <v>2610</v>
      </c>
      <c r="D234" s="4">
        <v>10.5</v>
      </c>
      <c r="E234" s="5">
        <v>0.432</v>
      </c>
      <c r="F234" s="6">
        <v>5.36</v>
      </c>
      <c r="G234" s="3">
        <v>30.95</v>
      </c>
      <c r="H234" s="2">
        <v>64380</v>
      </c>
      <c r="I234" s="4">
        <v>5.0999999999999996</v>
      </c>
      <c r="J234" s="3">
        <v>26.03</v>
      </c>
      <c r="K234" s="2">
        <v>54150</v>
      </c>
    </row>
    <row r="235" spans="1:11" x14ac:dyDescent="0.3">
      <c r="A235" s="1" t="s">
        <v>9</v>
      </c>
      <c r="B235" s="1" t="s">
        <v>254</v>
      </c>
      <c r="C235" s="2">
        <v>1140</v>
      </c>
      <c r="D235" s="4">
        <v>11.9</v>
      </c>
      <c r="E235" s="5">
        <v>0.189</v>
      </c>
      <c r="F235" s="6">
        <v>3.47</v>
      </c>
      <c r="G235" s="3">
        <v>43.82</v>
      </c>
      <c r="H235" s="2">
        <v>91150</v>
      </c>
      <c r="I235" s="4">
        <v>5.2</v>
      </c>
      <c r="J235" s="3">
        <v>35.64</v>
      </c>
      <c r="K235" s="2">
        <v>74130</v>
      </c>
    </row>
    <row r="236" spans="1:11" x14ac:dyDescent="0.3">
      <c r="A236" s="1" t="s">
        <v>9</v>
      </c>
      <c r="B236" s="1" t="s">
        <v>255</v>
      </c>
      <c r="C236" s="2">
        <v>10940</v>
      </c>
      <c r="D236" s="4">
        <v>16.5</v>
      </c>
      <c r="E236" s="5">
        <v>1.8089999999999999</v>
      </c>
      <c r="F236" s="6">
        <v>5.93</v>
      </c>
      <c r="G236" s="3" t="s">
        <v>14</v>
      </c>
      <c r="H236" s="2" t="s">
        <v>14</v>
      </c>
      <c r="I236" s="4" t="s">
        <v>14</v>
      </c>
      <c r="J236" s="3" t="s">
        <v>14</v>
      </c>
      <c r="K236" s="2" t="s">
        <v>14</v>
      </c>
    </row>
    <row r="237" spans="1:11" x14ac:dyDescent="0.3">
      <c r="A237" s="1" t="s">
        <v>9</v>
      </c>
      <c r="B237" s="1" t="s">
        <v>256</v>
      </c>
      <c r="C237" s="2">
        <v>21950</v>
      </c>
      <c r="D237" s="4">
        <v>5.3</v>
      </c>
      <c r="E237" s="5">
        <v>3.63</v>
      </c>
      <c r="F237" s="6">
        <v>4.4000000000000004</v>
      </c>
      <c r="G237" s="3">
        <v>61.29</v>
      </c>
      <c r="H237" s="2">
        <v>127480</v>
      </c>
      <c r="I237" s="4">
        <v>2.7</v>
      </c>
      <c r="J237" s="3">
        <v>51.84</v>
      </c>
      <c r="K237" s="2">
        <v>107830</v>
      </c>
    </row>
    <row r="238" spans="1:11" x14ac:dyDescent="0.3">
      <c r="A238" s="1" t="s">
        <v>9</v>
      </c>
      <c r="B238" s="1" t="s">
        <v>257</v>
      </c>
      <c r="C238" s="2">
        <v>380</v>
      </c>
      <c r="D238" s="4">
        <v>36.1</v>
      </c>
      <c r="E238" s="5">
        <v>6.3E-2</v>
      </c>
      <c r="F238" s="6">
        <v>0.8</v>
      </c>
      <c r="G238" s="3" t="s">
        <v>14</v>
      </c>
      <c r="H238" s="2" t="s">
        <v>14</v>
      </c>
      <c r="I238" s="4" t="s">
        <v>14</v>
      </c>
      <c r="J238" s="3" t="s">
        <v>14</v>
      </c>
      <c r="K238" s="2" t="s">
        <v>14</v>
      </c>
    </row>
    <row r="239" spans="1:11" x14ac:dyDescent="0.3">
      <c r="A239" s="1" t="s">
        <v>9</v>
      </c>
      <c r="B239" s="1" t="s">
        <v>258</v>
      </c>
      <c r="C239" s="2">
        <v>10540</v>
      </c>
      <c r="D239" s="4">
        <v>10.4</v>
      </c>
      <c r="E239" s="5">
        <v>1.7430000000000001</v>
      </c>
      <c r="F239" s="6">
        <v>1.06</v>
      </c>
      <c r="G239" s="3" t="s">
        <v>14</v>
      </c>
      <c r="H239" s="2">
        <v>42950</v>
      </c>
      <c r="I239" s="4">
        <v>3.5</v>
      </c>
      <c r="J239" s="3" t="s">
        <v>14</v>
      </c>
      <c r="K239" s="2">
        <v>35900</v>
      </c>
    </row>
    <row r="240" spans="1:11" x14ac:dyDescent="0.3">
      <c r="A240" s="1" t="s">
        <v>9</v>
      </c>
      <c r="B240" s="1" t="s">
        <v>259</v>
      </c>
      <c r="C240" s="2">
        <v>600</v>
      </c>
      <c r="D240" s="4">
        <v>23.3</v>
      </c>
      <c r="E240" s="5">
        <v>9.9000000000000005E-2</v>
      </c>
      <c r="F240" s="6">
        <v>0.76</v>
      </c>
      <c r="G240" s="3" t="s">
        <v>14</v>
      </c>
      <c r="H240" s="2">
        <v>29970</v>
      </c>
      <c r="I240" s="4">
        <v>9.8000000000000007</v>
      </c>
      <c r="J240" s="3" t="s">
        <v>14</v>
      </c>
      <c r="K240" s="2">
        <v>22830</v>
      </c>
    </row>
    <row r="241" spans="1:11" x14ac:dyDescent="0.3">
      <c r="A241" s="1" t="s">
        <v>9</v>
      </c>
      <c r="B241" s="1" t="s">
        <v>261</v>
      </c>
      <c r="C241" s="2">
        <v>140</v>
      </c>
      <c r="D241" s="4">
        <v>33.200000000000003</v>
      </c>
      <c r="E241" s="5">
        <v>2.3E-2</v>
      </c>
      <c r="F241" s="6">
        <v>0.61</v>
      </c>
      <c r="G241" s="3">
        <v>23.38</v>
      </c>
      <c r="H241" s="2">
        <v>48620</v>
      </c>
      <c r="I241" s="4">
        <v>24.2</v>
      </c>
      <c r="J241" s="3">
        <v>15.3</v>
      </c>
      <c r="K241" s="2">
        <v>31830</v>
      </c>
    </row>
    <row r="242" spans="1:11" x14ac:dyDescent="0.3">
      <c r="A242" s="1" t="s">
        <v>9</v>
      </c>
      <c r="B242" s="1" t="s">
        <v>262</v>
      </c>
      <c r="C242" s="2">
        <v>690</v>
      </c>
      <c r="D242" s="4">
        <v>17.899999999999999</v>
      </c>
      <c r="E242" s="5">
        <v>0.114</v>
      </c>
      <c r="F242" s="6">
        <v>1.06</v>
      </c>
      <c r="G242" s="3">
        <v>28.42</v>
      </c>
      <c r="H242" s="2">
        <v>59110</v>
      </c>
      <c r="I242" s="4">
        <v>7.4</v>
      </c>
      <c r="J242" s="3">
        <v>23.01</v>
      </c>
      <c r="K242" s="2">
        <v>47850</v>
      </c>
    </row>
    <row r="243" spans="1:11" x14ac:dyDescent="0.3">
      <c r="A243" s="1" t="s">
        <v>9</v>
      </c>
      <c r="B243" s="1" t="s">
        <v>263</v>
      </c>
      <c r="C243" s="2">
        <v>3500</v>
      </c>
      <c r="D243" s="4">
        <v>12.3</v>
      </c>
      <c r="E243" s="5">
        <v>0.57899999999999996</v>
      </c>
      <c r="F243" s="6">
        <v>2.0499999999999998</v>
      </c>
      <c r="G243" s="3">
        <v>38.89</v>
      </c>
      <c r="H243" s="2" t="s">
        <v>14</v>
      </c>
      <c r="I243" s="4">
        <v>5.4</v>
      </c>
      <c r="J243" s="3">
        <v>29.6</v>
      </c>
      <c r="K243" s="2" t="s">
        <v>14</v>
      </c>
    </row>
    <row r="244" spans="1:11" x14ac:dyDescent="0.3">
      <c r="A244" s="1" t="s">
        <v>9</v>
      </c>
      <c r="B244" s="1" t="s">
        <v>265</v>
      </c>
      <c r="C244" s="2">
        <v>1330</v>
      </c>
      <c r="D244" s="4">
        <v>29.5</v>
      </c>
      <c r="E244" s="5">
        <v>0.22</v>
      </c>
      <c r="F244" s="6">
        <v>1.1000000000000001</v>
      </c>
      <c r="G244" s="3">
        <v>26.5</v>
      </c>
      <c r="H244" s="2">
        <v>55130</v>
      </c>
      <c r="I244" s="4">
        <v>7.2</v>
      </c>
      <c r="J244" s="3">
        <v>21.6</v>
      </c>
      <c r="K244" s="2">
        <v>44930</v>
      </c>
    </row>
    <row r="245" spans="1:11" x14ac:dyDescent="0.3">
      <c r="A245" s="1" t="s">
        <v>9</v>
      </c>
      <c r="B245" s="1" t="s">
        <v>266</v>
      </c>
      <c r="C245" s="2">
        <v>580</v>
      </c>
      <c r="D245" s="4">
        <v>27.4</v>
      </c>
      <c r="E245" s="5">
        <v>9.6000000000000002E-2</v>
      </c>
      <c r="F245" s="6">
        <v>1.73</v>
      </c>
      <c r="G245" s="3">
        <v>19.760000000000002</v>
      </c>
      <c r="H245" s="2">
        <v>41100</v>
      </c>
      <c r="I245" s="4">
        <v>11.1</v>
      </c>
      <c r="J245" s="3">
        <v>14.03</v>
      </c>
      <c r="K245" s="2">
        <v>29190</v>
      </c>
    </row>
    <row r="246" spans="1:11" x14ac:dyDescent="0.3">
      <c r="A246" s="1" t="s">
        <v>9</v>
      </c>
      <c r="B246" s="1" t="s">
        <v>268</v>
      </c>
      <c r="C246" s="2">
        <v>1790</v>
      </c>
      <c r="D246" s="4">
        <v>13.5</v>
      </c>
      <c r="E246" s="5">
        <v>0.29599999999999999</v>
      </c>
      <c r="F246" s="6">
        <v>1.0900000000000001</v>
      </c>
      <c r="G246" s="3">
        <v>27.99</v>
      </c>
      <c r="H246" s="2">
        <v>58230</v>
      </c>
      <c r="I246" s="4">
        <v>7</v>
      </c>
      <c r="J246" s="3">
        <v>22.14</v>
      </c>
      <c r="K246" s="2">
        <v>46050</v>
      </c>
    </row>
    <row r="247" spans="1:11" x14ac:dyDescent="0.3">
      <c r="A247" s="1" t="s">
        <v>9</v>
      </c>
      <c r="B247" s="1" t="s">
        <v>269</v>
      </c>
      <c r="C247" s="2">
        <v>10130</v>
      </c>
      <c r="D247" s="4">
        <v>6.2</v>
      </c>
      <c r="E247" s="5">
        <v>1.675</v>
      </c>
      <c r="F247" s="6">
        <v>1.02</v>
      </c>
      <c r="G247" s="3">
        <v>33.53</v>
      </c>
      <c r="H247" s="2">
        <v>69740</v>
      </c>
      <c r="I247" s="4">
        <v>3</v>
      </c>
      <c r="J247" s="3">
        <v>28.89</v>
      </c>
      <c r="K247" s="2">
        <v>60080</v>
      </c>
    </row>
    <row r="248" spans="1:11" x14ac:dyDescent="0.3">
      <c r="A248" s="1" t="s">
        <v>9</v>
      </c>
      <c r="B248" s="1" t="s">
        <v>270</v>
      </c>
      <c r="C248" s="2">
        <v>5180</v>
      </c>
      <c r="D248" s="4">
        <v>7.7</v>
      </c>
      <c r="E248" s="5">
        <v>0.85599999999999998</v>
      </c>
      <c r="F248" s="6">
        <v>1.26</v>
      </c>
      <c r="G248" s="3">
        <v>39.229999999999997</v>
      </c>
      <c r="H248" s="2">
        <v>81610</v>
      </c>
      <c r="I248" s="4">
        <v>2.8</v>
      </c>
      <c r="J248" s="3">
        <v>32.25</v>
      </c>
      <c r="K248" s="2">
        <v>67090</v>
      </c>
    </row>
    <row r="249" spans="1:11" x14ac:dyDescent="0.3">
      <c r="A249" s="1" t="s">
        <v>9</v>
      </c>
      <c r="B249" s="1" t="s">
        <v>271</v>
      </c>
      <c r="C249" s="2">
        <v>1730</v>
      </c>
      <c r="D249" s="4">
        <v>8.6999999999999993</v>
      </c>
      <c r="E249" s="5">
        <v>0.28599999999999998</v>
      </c>
      <c r="F249" s="6">
        <v>0.82</v>
      </c>
      <c r="G249" s="3">
        <v>41.59</v>
      </c>
      <c r="H249" s="2">
        <v>86510</v>
      </c>
      <c r="I249" s="4">
        <v>2.2000000000000002</v>
      </c>
      <c r="J249" s="3">
        <v>39.729999999999997</v>
      </c>
      <c r="K249" s="2">
        <v>82650</v>
      </c>
    </row>
    <row r="250" spans="1:11" x14ac:dyDescent="0.3">
      <c r="A250" s="1" t="s">
        <v>9</v>
      </c>
      <c r="B250" s="1" t="s">
        <v>272</v>
      </c>
      <c r="C250" s="2">
        <v>4830</v>
      </c>
      <c r="D250" s="4">
        <v>7.4</v>
      </c>
      <c r="E250" s="5">
        <v>0.79800000000000004</v>
      </c>
      <c r="F250" s="6">
        <v>2.5099999999999998</v>
      </c>
      <c r="G250" s="3">
        <v>52.61</v>
      </c>
      <c r="H250" s="2">
        <v>109430</v>
      </c>
      <c r="I250" s="4">
        <v>5.0999999999999996</v>
      </c>
      <c r="J250" s="3">
        <v>37.35</v>
      </c>
      <c r="K250" s="2">
        <v>77690</v>
      </c>
    </row>
    <row r="251" spans="1:11" x14ac:dyDescent="0.3">
      <c r="A251" s="1" t="s">
        <v>9</v>
      </c>
      <c r="B251" s="1" t="s">
        <v>273</v>
      </c>
      <c r="C251" s="2">
        <v>2650</v>
      </c>
      <c r="D251" s="4">
        <v>8</v>
      </c>
      <c r="E251" s="5">
        <v>0.438</v>
      </c>
      <c r="F251" s="6">
        <v>1.18</v>
      </c>
      <c r="G251" s="3">
        <v>24.95</v>
      </c>
      <c r="H251" s="2">
        <v>51890</v>
      </c>
      <c r="I251" s="4">
        <v>4.8</v>
      </c>
      <c r="J251" s="3">
        <v>25.94</v>
      </c>
      <c r="K251" s="2">
        <v>53940</v>
      </c>
    </row>
    <row r="252" spans="1:11" x14ac:dyDescent="0.3">
      <c r="A252" s="1" t="s">
        <v>9</v>
      </c>
      <c r="B252" s="1" t="s">
        <v>274</v>
      </c>
      <c r="C252" s="2">
        <v>6590</v>
      </c>
      <c r="D252" s="4">
        <v>12.3</v>
      </c>
      <c r="E252" s="5">
        <v>1.0900000000000001</v>
      </c>
      <c r="F252" s="6">
        <v>7.22</v>
      </c>
      <c r="G252" s="3">
        <v>28.65</v>
      </c>
      <c r="H252" s="2">
        <v>59590</v>
      </c>
      <c r="I252" s="4">
        <v>5.0999999999999996</v>
      </c>
      <c r="J252" s="3">
        <v>26.07</v>
      </c>
      <c r="K252" s="2">
        <v>54210</v>
      </c>
    </row>
    <row r="253" spans="1:11" x14ac:dyDescent="0.3">
      <c r="A253" s="1" t="s">
        <v>9</v>
      </c>
      <c r="B253" s="1" t="s">
        <v>275</v>
      </c>
      <c r="C253" s="2">
        <v>9990</v>
      </c>
      <c r="D253" s="4">
        <v>7.4</v>
      </c>
      <c r="E253" s="5">
        <v>1.6519999999999999</v>
      </c>
      <c r="F253" s="6">
        <v>3.24</v>
      </c>
      <c r="G253" s="3">
        <v>26.16</v>
      </c>
      <c r="H253" s="2">
        <v>54410</v>
      </c>
      <c r="I253" s="4">
        <v>3.4</v>
      </c>
      <c r="J253" s="3">
        <v>21.74</v>
      </c>
      <c r="K253" s="2">
        <v>45210</v>
      </c>
    </row>
    <row r="254" spans="1:11" x14ac:dyDescent="0.3">
      <c r="A254" s="1" t="s">
        <v>9</v>
      </c>
      <c r="B254" s="1" t="s">
        <v>276</v>
      </c>
      <c r="C254" s="2">
        <v>2990</v>
      </c>
      <c r="D254" s="4">
        <v>10.9</v>
      </c>
      <c r="E254" s="5">
        <v>0.495</v>
      </c>
      <c r="F254" s="6">
        <v>2.3199999999999998</v>
      </c>
      <c r="G254" s="3">
        <v>22.29</v>
      </c>
      <c r="H254" s="2">
        <v>46360</v>
      </c>
      <c r="I254" s="4">
        <v>3.7</v>
      </c>
      <c r="J254" s="3">
        <v>18.77</v>
      </c>
      <c r="K254" s="2">
        <v>39040</v>
      </c>
    </row>
    <row r="255" spans="1:11" x14ac:dyDescent="0.3">
      <c r="A255" s="1" t="s">
        <v>9</v>
      </c>
      <c r="B255" s="1" t="s">
        <v>277</v>
      </c>
      <c r="C255" s="2">
        <v>3680</v>
      </c>
      <c r="D255" s="4">
        <v>9.1</v>
      </c>
      <c r="E255" s="5">
        <v>0.60899999999999999</v>
      </c>
      <c r="F255" s="6">
        <v>6.49</v>
      </c>
      <c r="G255" s="3">
        <v>39.64</v>
      </c>
      <c r="H255" s="2">
        <v>82460</v>
      </c>
      <c r="I255" s="4">
        <v>6.1</v>
      </c>
      <c r="J255" s="3">
        <v>32.65</v>
      </c>
      <c r="K255" s="2">
        <v>67910</v>
      </c>
    </row>
    <row r="256" spans="1:11" x14ac:dyDescent="0.3">
      <c r="A256" s="1" t="s">
        <v>9</v>
      </c>
      <c r="B256" s="1" t="s">
        <v>278</v>
      </c>
      <c r="C256" s="2">
        <v>3040</v>
      </c>
      <c r="D256" s="4">
        <v>7.3</v>
      </c>
      <c r="E256" s="5">
        <v>0.503</v>
      </c>
      <c r="F256" s="6">
        <v>1.45</v>
      </c>
      <c r="G256" s="3">
        <v>27.69</v>
      </c>
      <c r="H256" s="2">
        <v>57600</v>
      </c>
      <c r="I256" s="4">
        <v>4</v>
      </c>
      <c r="J256" s="3">
        <v>25.57</v>
      </c>
      <c r="K256" s="2">
        <v>53180</v>
      </c>
    </row>
    <row r="257" spans="1:11" x14ac:dyDescent="0.3">
      <c r="A257" s="1" t="s">
        <v>9</v>
      </c>
      <c r="B257" s="1" t="s">
        <v>279</v>
      </c>
      <c r="C257" s="2">
        <v>4930</v>
      </c>
      <c r="D257" s="4">
        <v>9.1</v>
      </c>
      <c r="E257" s="5">
        <v>0.81599999999999995</v>
      </c>
      <c r="F257" s="6">
        <v>5.57</v>
      </c>
      <c r="G257" s="3">
        <v>36.75</v>
      </c>
      <c r="H257" s="2">
        <v>76430</v>
      </c>
      <c r="I257" s="4">
        <v>5.7</v>
      </c>
      <c r="J257" s="3">
        <v>32.17</v>
      </c>
      <c r="K257" s="2">
        <v>66910</v>
      </c>
    </row>
    <row r="258" spans="1:11" x14ac:dyDescent="0.3">
      <c r="A258" s="1" t="s">
        <v>9</v>
      </c>
      <c r="B258" s="1" t="s">
        <v>280</v>
      </c>
      <c r="C258" s="2">
        <v>12210</v>
      </c>
      <c r="D258" s="4">
        <v>6.3</v>
      </c>
      <c r="E258" s="5">
        <v>2.0190000000000001</v>
      </c>
      <c r="F258" s="6">
        <v>9.36</v>
      </c>
      <c r="G258" s="3">
        <v>53.5</v>
      </c>
      <c r="H258" s="2">
        <v>111270</v>
      </c>
      <c r="I258" s="4">
        <v>6.6</v>
      </c>
      <c r="J258" s="3">
        <v>35.799999999999997</v>
      </c>
      <c r="K258" s="2">
        <v>74470</v>
      </c>
    </row>
    <row r="259" spans="1:11" x14ac:dyDescent="0.3">
      <c r="A259" s="1" t="s">
        <v>9</v>
      </c>
      <c r="B259" s="1" t="s">
        <v>281</v>
      </c>
      <c r="C259" s="2">
        <v>7840</v>
      </c>
      <c r="D259" s="4">
        <v>8.1</v>
      </c>
      <c r="E259" s="5">
        <v>1.296</v>
      </c>
      <c r="F259" s="6">
        <v>9.7100000000000009</v>
      </c>
      <c r="G259" s="3">
        <v>40.61</v>
      </c>
      <c r="H259" s="2">
        <v>84470</v>
      </c>
      <c r="I259" s="4">
        <v>2.1</v>
      </c>
      <c r="J259" s="3">
        <v>40.98</v>
      </c>
      <c r="K259" s="2">
        <v>85250</v>
      </c>
    </row>
    <row r="260" spans="1:11" x14ac:dyDescent="0.3">
      <c r="A260" s="1" t="s">
        <v>9</v>
      </c>
      <c r="B260" s="1" t="s">
        <v>282</v>
      </c>
      <c r="C260" s="2">
        <v>1580</v>
      </c>
      <c r="D260" s="4">
        <v>22.4</v>
      </c>
      <c r="E260" s="5">
        <v>0.26100000000000001</v>
      </c>
      <c r="F260" s="6">
        <v>1.1100000000000001</v>
      </c>
      <c r="G260" s="3">
        <v>43.64</v>
      </c>
      <c r="H260" s="2">
        <v>90760</v>
      </c>
      <c r="I260" s="4">
        <v>12.9</v>
      </c>
      <c r="J260" s="3">
        <v>32.6</v>
      </c>
      <c r="K260" s="2">
        <v>67820</v>
      </c>
    </row>
    <row r="261" spans="1:11" x14ac:dyDescent="0.3">
      <c r="A261" s="1" t="s">
        <v>9</v>
      </c>
      <c r="B261" s="1" t="s">
        <v>283</v>
      </c>
      <c r="C261" s="2">
        <v>6580</v>
      </c>
      <c r="D261" s="4">
        <v>12.1</v>
      </c>
      <c r="E261" s="5">
        <v>1.089</v>
      </c>
      <c r="F261" s="6">
        <v>1.41</v>
      </c>
      <c r="G261" s="3">
        <v>69.180000000000007</v>
      </c>
      <c r="H261" s="2">
        <v>143900</v>
      </c>
      <c r="I261" s="4">
        <v>10.1</v>
      </c>
      <c r="J261" s="3">
        <v>56.87</v>
      </c>
      <c r="K261" s="2">
        <v>118280</v>
      </c>
    </row>
    <row r="262" spans="1:11" x14ac:dyDescent="0.3">
      <c r="A262" s="1" t="s">
        <v>9</v>
      </c>
      <c r="B262" s="1" t="s">
        <v>284</v>
      </c>
      <c r="C262" s="2">
        <v>330</v>
      </c>
      <c r="D262" s="4">
        <v>41.8</v>
      </c>
      <c r="E262" s="5">
        <v>5.3999999999999999E-2</v>
      </c>
      <c r="F262" s="6">
        <v>1.62</v>
      </c>
      <c r="G262" s="3">
        <v>127.16</v>
      </c>
      <c r="H262" s="2">
        <v>264500</v>
      </c>
      <c r="I262" s="4">
        <v>12.8</v>
      </c>
      <c r="J262" s="3" t="s">
        <v>10</v>
      </c>
      <c r="K262" s="2" t="s">
        <v>10</v>
      </c>
    </row>
    <row r="263" spans="1:11" x14ac:dyDescent="0.3">
      <c r="A263" s="1" t="s">
        <v>9</v>
      </c>
      <c r="B263" s="1" t="s">
        <v>286</v>
      </c>
      <c r="C263" s="2">
        <v>100</v>
      </c>
      <c r="D263" s="4">
        <v>29.4</v>
      </c>
      <c r="E263" s="5">
        <v>1.6E-2</v>
      </c>
      <c r="F263" s="6">
        <v>0.5</v>
      </c>
      <c r="G263" s="3">
        <v>81.680000000000007</v>
      </c>
      <c r="H263" s="2">
        <v>169890</v>
      </c>
      <c r="I263" s="4">
        <v>8.6</v>
      </c>
      <c r="J263" s="3">
        <v>86.27</v>
      </c>
      <c r="K263" s="2">
        <v>179430</v>
      </c>
    </row>
    <row r="264" spans="1:11" x14ac:dyDescent="0.3">
      <c r="A264" s="1" t="s">
        <v>9</v>
      </c>
      <c r="B264" s="1" t="s">
        <v>287</v>
      </c>
      <c r="C264" s="2">
        <v>2780</v>
      </c>
      <c r="D264" s="4">
        <v>11.4</v>
      </c>
      <c r="E264" s="5">
        <v>0.46</v>
      </c>
      <c r="F264" s="6">
        <v>1.04</v>
      </c>
      <c r="G264" s="3">
        <v>34.29</v>
      </c>
      <c r="H264" s="2">
        <v>71320</v>
      </c>
      <c r="I264" s="4">
        <v>1.5</v>
      </c>
      <c r="J264" s="3">
        <v>35.18</v>
      </c>
      <c r="K264" s="2">
        <v>73170</v>
      </c>
    </row>
    <row r="265" spans="1:11" x14ac:dyDescent="0.3">
      <c r="A265" s="1" t="s">
        <v>9</v>
      </c>
      <c r="B265" s="1" t="s">
        <v>288</v>
      </c>
      <c r="C265" s="2">
        <v>1250</v>
      </c>
      <c r="D265" s="4">
        <v>17.7</v>
      </c>
      <c r="E265" s="5">
        <v>0.20699999999999999</v>
      </c>
      <c r="F265" s="6">
        <v>0.79</v>
      </c>
      <c r="G265" s="3">
        <v>54.26</v>
      </c>
      <c r="H265" s="2">
        <v>112860</v>
      </c>
      <c r="I265" s="4">
        <v>5.0999999999999996</v>
      </c>
      <c r="J265" s="3">
        <v>54</v>
      </c>
      <c r="K265" s="2">
        <v>112320</v>
      </c>
    </row>
    <row r="266" spans="1:11" x14ac:dyDescent="0.3">
      <c r="A266" s="1" t="s">
        <v>9</v>
      </c>
      <c r="B266" s="1" t="s">
        <v>289</v>
      </c>
      <c r="C266" s="2">
        <v>11060</v>
      </c>
      <c r="D266" s="4">
        <v>9.6999999999999993</v>
      </c>
      <c r="E266" s="5">
        <v>1.8280000000000001</v>
      </c>
      <c r="F266" s="6">
        <v>0.84</v>
      </c>
      <c r="G266" s="3">
        <v>64.83</v>
      </c>
      <c r="H266" s="2">
        <v>134840</v>
      </c>
      <c r="I266" s="4">
        <v>1.7</v>
      </c>
      <c r="J266" s="3">
        <v>67.459999999999994</v>
      </c>
      <c r="K266" s="2">
        <v>140320</v>
      </c>
    </row>
    <row r="267" spans="1:11" x14ac:dyDescent="0.3">
      <c r="A267" s="1" t="s">
        <v>9</v>
      </c>
      <c r="B267" s="1" t="s">
        <v>290</v>
      </c>
      <c r="C267" s="2">
        <v>1300</v>
      </c>
      <c r="D267" s="4">
        <v>33.5</v>
      </c>
      <c r="E267" s="5">
        <v>0.215</v>
      </c>
      <c r="F267" s="6">
        <v>1</v>
      </c>
      <c r="G267" s="3">
        <v>135.12</v>
      </c>
      <c r="H267" s="2">
        <v>281050</v>
      </c>
      <c r="I267" s="4">
        <v>6.8</v>
      </c>
      <c r="J267" s="3" t="s">
        <v>10</v>
      </c>
      <c r="K267" s="2" t="s">
        <v>10</v>
      </c>
    </row>
    <row r="268" spans="1:11" x14ac:dyDescent="0.3">
      <c r="A268" s="1" t="s">
        <v>9</v>
      </c>
      <c r="B268" s="1" t="s">
        <v>291</v>
      </c>
      <c r="C268" s="2">
        <v>5720</v>
      </c>
      <c r="D268" s="4">
        <v>14.9</v>
      </c>
      <c r="E268" s="5">
        <v>0.94699999999999995</v>
      </c>
      <c r="F268" s="6">
        <v>1.07</v>
      </c>
      <c r="G268" s="3">
        <v>89.94</v>
      </c>
      <c r="H268" s="2">
        <v>187080</v>
      </c>
      <c r="I268" s="4">
        <v>11.6</v>
      </c>
      <c r="J268" s="3">
        <v>87.86</v>
      </c>
      <c r="K268" s="2">
        <v>182750</v>
      </c>
    </row>
    <row r="269" spans="1:11" x14ac:dyDescent="0.3">
      <c r="A269" s="1" t="s">
        <v>9</v>
      </c>
      <c r="B269" s="1" t="s">
        <v>292</v>
      </c>
      <c r="C269" s="2">
        <v>1470</v>
      </c>
      <c r="D269" s="4">
        <v>18.7</v>
      </c>
      <c r="E269" s="5">
        <v>0.24299999999999999</v>
      </c>
      <c r="F269" s="6">
        <v>0.82</v>
      </c>
      <c r="G269" s="3">
        <v>95.95</v>
      </c>
      <c r="H269" s="2">
        <v>199580</v>
      </c>
      <c r="I269" s="4">
        <v>7.7</v>
      </c>
      <c r="J269" s="3">
        <v>93.33</v>
      </c>
      <c r="K269" s="2">
        <v>194120</v>
      </c>
    </row>
    <row r="270" spans="1:11" x14ac:dyDescent="0.3">
      <c r="A270" s="1" t="s">
        <v>9</v>
      </c>
      <c r="B270" s="1" t="s">
        <v>293</v>
      </c>
      <c r="C270" s="2">
        <v>930</v>
      </c>
      <c r="D270" s="4">
        <v>27.5</v>
      </c>
      <c r="E270" s="5">
        <v>0.155</v>
      </c>
      <c r="F270" s="6">
        <v>1.17</v>
      </c>
      <c r="G270" s="3">
        <v>87.29</v>
      </c>
      <c r="H270" s="2">
        <v>181560</v>
      </c>
      <c r="I270" s="4">
        <v>9.6999999999999993</v>
      </c>
      <c r="J270" s="3">
        <v>76.25</v>
      </c>
      <c r="K270" s="2">
        <v>158590</v>
      </c>
    </row>
    <row r="271" spans="1:11" x14ac:dyDescent="0.3">
      <c r="A271" s="1" t="s">
        <v>9</v>
      </c>
      <c r="B271" s="1" t="s">
        <v>294</v>
      </c>
      <c r="C271" s="2">
        <v>1540</v>
      </c>
      <c r="D271" s="4">
        <v>19</v>
      </c>
      <c r="E271" s="5">
        <v>0.255</v>
      </c>
      <c r="F271" s="6">
        <v>1.26</v>
      </c>
      <c r="G271" s="3">
        <v>84.34</v>
      </c>
      <c r="H271" s="2">
        <v>175430</v>
      </c>
      <c r="I271" s="4">
        <v>6.5</v>
      </c>
      <c r="J271" s="3">
        <v>77.31</v>
      </c>
      <c r="K271" s="2">
        <v>160810</v>
      </c>
    </row>
    <row r="272" spans="1:11" x14ac:dyDescent="0.3">
      <c r="A272" s="1" t="s">
        <v>9</v>
      </c>
      <c r="B272" s="1" t="s">
        <v>295</v>
      </c>
      <c r="C272" s="2">
        <v>1000</v>
      </c>
      <c r="D272" s="4">
        <v>24.5</v>
      </c>
      <c r="E272" s="5">
        <v>0.16600000000000001</v>
      </c>
      <c r="F272" s="6">
        <v>0.94</v>
      </c>
      <c r="G272" s="3">
        <v>116.38</v>
      </c>
      <c r="H272" s="2">
        <v>242080</v>
      </c>
      <c r="I272" s="4">
        <v>11.9</v>
      </c>
      <c r="J272" s="3" t="s">
        <v>10</v>
      </c>
      <c r="K272" s="2" t="s">
        <v>10</v>
      </c>
    </row>
    <row r="273" spans="1:11" x14ac:dyDescent="0.3">
      <c r="A273" s="1" t="s">
        <v>9</v>
      </c>
      <c r="B273" s="1" t="s">
        <v>296</v>
      </c>
      <c r="C273" s="2">
        <v>1370</v>
      </c>
      <c r="D273" s="4">
        <v>18.100000000000001</v>
      </c>
      <c r="E273" s="5">
        <v>0.22600000000000001</v>
      </c>
      <c r="F273" s="6">
        <v>0.84</v>
      </c>
      <c r="G273" s="3">
        <v>87.08</v>
      </c>
      <c r="H273" s="2">
        <v>181120</v>
      </c>
      <c r="I273" s="4">
        <v>10.8</v>
      </c>
      <c r="J273" s="3">
        <v>83.71</v>
      </c>
      <c r="K273" s="2">
        <v>174120</v>
      </c>
    </row>
    <row r="274" spans="1:11" x14ac:dyDescent="0.3">
      <c r="A274" s="1" t="s">
        <v>9</v>
      </c>
      <c r="B274" s="1" t="s">
        <v>297</v>
      </c>
      <c r="C274" s="2">
        <v>9600</v>
      </c>
      <c r="D274" s="4">
        <v>9.6999999999999993</v>
      </c>
      <c r="E274" s="5">
        <v>1.5880000000000001</v>
      </c>
      <c r="F274" s="6">
        <v>0.64</v>
      </c>
      <c r="G274" s="3">
        <v>110.89</v>
      </c>
      <c r="H274" s="2">
        <v>230640</v>
      </c>
      <c r="I274" s="4">
        <v>4.8</v>
      </c>
      <c r="J274" s="3" t="s">
        <v>10</v>
      </c>
      <c r="K274" s="2" t="s">
        <v>10</v>
      </c>
    </row>
    <row r="275" spans="1:11" x14ac:dyDescent="0.3">
      <c r="A275" s="1" t="s">
        <v>9</v>
      </c>
      <c r="B275" s="1" t="s">
        <v>298</v>
      </c>
      <c r="C275" s="2">
        <v>2920</v>
      </c>
      <c r="D275" s="4">
        <v>12.8</v>
      </c>
      <c r="E275" s="5">
        <v>0.48299999999999998</v>
      </c>
      <c r="F275" s="6">
        <v>0.63</v>
      </c>
      <c r="G275" s="3">
        <v>50.49</v>
      </c>
      <c r="H275" s="2">
        <v>105030</v>
      </c>
      <c r="I275" s="4">
        <v>3.6</v>
      </c>
      <c r="J275" s="3">
        <v>53</v>
      </c>
      <c r="K275" s="2">
        <v>110230</v>
      </c>
    </row>
    <row r="276" spans="1:11" x14ac:dyDescent="0.3">
      <c r="A276" s="1" t="s">
        <v>9</v>
      </c>
      <c r="B276" s="1" t="s">
        <v>299</v>
      </c>
      <c r="C276" s="2">
        <v>340</v>
      </c>
      <c r="D276" s="4">
        <v>15</v>
      </c>
      <c r="E276" s="5">
        <v>5.7000000000000002E-2</v>
      </c>
      <c r="F276" s="6">
        <v>0.84</v>
      </c>
      <c r="G276" s="3">
        <v>38.49</v>
      </c>
      <c r="H276" s="2">
        <v>80050</v>
      </c>
      <c r="I276" s="4">
        <v>11.4</v>
      </c>
      <c r="J276" s="3">
        <v>24.33</v>
      </c>
      <c r="K276" s="2">
        <v>50600</v>
      </c>
    </row>
    <row r="277" spans="1:11" x14ac:dyDescent="0.3">
      <c r="A277" s="1" t="s">
        <v>9</v>
      </c>
      <c r="B277" s="1" t="s">
        <v>300</v>
      </c>
      <c r="C277" s="2">
        <v>3940</v>
      </c>
      <c r="D277" s="4">
        <v>9.6</v>
      </c>
      <c r="E277" s="5">
        <v>0.65200000000000002</v>
      </c>
      <c r="F277" s="6">
        <v>0.74</v>
      </c>
      <c r="G277" s="3">
        <v>42.96</v>
      </c>
      <c r="H277" s="2">
        <v>89370</v>
      </c>
      <c r="I277" s="4">
        <v>2.1</v>
      </c>
      <c r="J277" s="3">
        <v>43.93</v>
      </c>
      <c r="K277" s="2">
        <v>91370</v>
      </c>
    </row>
    <row r="278" spans="1:11" x14ac:dyDescent="0.3">
      <c r="A278" s="1" t="s">
        <v>9</v>
      </c>
      <c r="B278" s="1" t="s">
        <v>301</v>
      </c>
      <c r="C278" s="2">
        <v>8040</v>
      </c>
      <c r="D278" s="4">
        <v>15.4</v>
      </c>
      <c r="E278" s="5">
        <v>1.33</v>
      </c>
      <c r="F278" s="6">
        <v>0.84</v>
      </c>
      <c r="G278" s="3">
        <v>45.29</v>
      </c>
      <c r="H278" s="2">
        <v>94210</v>
      </c>
      <c r="I278" s="4">
        <v>3.8</v>
      </c>
      <c r="J278" s="3">
        <v>45.08</v>
      </c>
      <c r="K278" s="2">
        <v>93760</v>
      </c>
    </row>
    <row r="279" spans="1:11" x14ac:dyDescent="0.3">
      <c r="A279" s="1" t="s">
        <v>9</v>
      </c>
      <c r="B279" s="1" t="s">
        <v>302</v>
      </c>
      <c r="C279" s="2">
        <v>260</v>
      </c>
      <c r="D279" s="4">
        <v>18.7</v>
      </c>
      <c r="E279" s="5">
        <v>4.3999999999999997E-2</v>
      </c>
      <c r="F279" s="6">
        <v>0.36</v>
      </c>
      <c r="G279" s="3">
        <v>50.34</v>
      </c>
      <c r="H279" s="2">
        <v>104710</v>
      </c>
      <c r="I279" s="4">
        <v>3.7</v>
      </c>
      <c r="J279" s="3">
        <v>53.58</v>
      </c>
      <c r="K279" s="2">
        <v>111440</v>
      </c>
    </row>
    <row r="280" spans="1:11" x14ac:dyDescent="0.3">
      <c r="A280" s="1" t="s">
        <v>9</v>
      </c>
      <c r="B280" s="1" t="s">
        <v>303</v>
      </c>
      <c r="C280" s="2">
        <v>370</v>
      </c>
      <c r="D280" s="4">
        <v>11.5</v>
      </c>
      <c r="E280" s="5">
        <v>6.2E-2</v>
      </c>
      <c r="F280" s="6">
        <v>0.48</v>
      </c>
      <c r="G280" s="3">
        <v>32.909999999999997</v>
      </c>
      <c r="H280" s="2">
        <v>68460</v>
      </c>
      <c r="I280" s="4">
        <v>2.2000000000000002</v>
      </c>
      <c r="J280" s="3">
        <v>32.950000000000003</v>
      </c>
      <c r="K280" s="2">
        <v>68530</v>
      </c>
    </row>
    <row r="281" spans="1:11" x14ac:dyDescent="0.3">
      <c r="A281" s="1" t="s">
        <v>9</v>
      </c>
      <c r="B281" s="1" t="s">
        <v>304</v>
      </c>
      <c r="C281" s="2">
        <v>7350</v>
      </c>
      <c r="D281" s="4">
        <v>13.1</v>
      </c>
      <c r="E281" s="5">
        <v>1.2150000000000001</v>
      </c>
      <c r="F281" s="6">
        <v>1.35</v>
      </c>
      <c r="G281" s="3">
        <v>36.090000000000003</v>
      </c>
      <c r="H281" s="2">
        <v>75070</v>
      </c>
      <c r="I281" s="4">
        <v>2.1</v>
      </c>
      <c r="J281" s="3">
        <v>36.11</v>
      </c>
      <c r="K281" s="2">
        <v>75110</v>
      </c>
    </row>
    <row r="282" spans="1:11" x14ac:dyDescent="0.3">
      <c r="A282" s="1" t="s">
        <v>9</v>
      </c>
      <c r="B282" s="1" t="s">
        <v>305</v>
      </c>
      <c r="C282" s="2">
        <v>4010</v>
      </c>
      <c r="D282" s="4">
        <v>12</v>
      </c>
      <c r="E282" s="5">
        <v>0.66400000000000003</v>
      </c>
      <c r="F282" s="6">
        <v>0.66</v>
      </c>
      <c r="G282" s="3">
        <v>44.52</v>
      </c>
      <c r="H282" s="2">
        <v>92600</v>
      </c>
      <c r="I282" s="4">
        <v>1.8</v>
      </c>
      <c r="J282" s="3">
        <v>45.52</v>
      </c>
      <c r="K282" s="2">
        <v>94680</v>
      </c>
    </row>
    <row r="283" spans="1:11" x14ac:dyDescent="0.3">
      <c r="A283" s="1" t="s">
        <v>9</v>
      </c>
      <c r="B283" s="1" t="s">
        <v>306</v>
      </c>
      <c r="C283" s="2">
        <v>90</v>
      </c>
      <c r="D283" s="4">
        <v>13.2</v>
      </c>
      <c r="E283" s="5">
        <v>1.4E-2</v>
      </c>
      <c r="F283" s="6">
        <v>0.32</v>
      </c>
      <c r="G283" s="3">
        <v>39.29</v>
      </c>
      <c r="H283" s="2">
        <v>81720</v>
      </c>
      <c r="I283" s="4">
        <v>7.1</v>
      </c>
      <c r="J283" s="3">
        <v>35.33</v>
      </c>
      <c r="K283" s="2">
        <v>73480</v>
      </c>
    </row>
    <row r="284" spans="1:11" x14ac:dyDescent="0.3">
      <c r="A284" s="1" t="s">
        <v>9</v>
      </c>
      <c r="B284" s="1" t="s">
        <v>308</v>
      </c>
      <c r="C284" s="2">
        <v>1770</v>
      </c>
      <c r="D284" s="4">
        <v>14.7</v>
      </c>
      <c r="E284" s="5">
        <v>0.29299999999999998</v>
      </c>
      <c r="F284" s="6">
        <v>0.6</v>
      </c>
      <c r="G284" s="3">
        <v>64.069999999999993</v>
      </c>
      <c r="H284" s="2">
        <v>133260</v>
      </c>
      <c r="I284" s="4">
        <v>7.9</v>
      </c>
      <c r="J284" s="3">
        <v>53.78</v>
      </c>
      <c r="K284" s="2">
        <v>111870</v>
      </c>
    </row>
    <row r="285" spans="1:11" x14ac:dyDescent="0.3">
      <c r="A285" s="1" t="s">
        <v>9</v>
      </c>
      <c r="B285" s="1" t="s">
        <v>309</v>
      </c>
      <c r="C285" s="2">
        <v>102330</v>
      </c>
      <c r="D285" s="4">
        <v>3.1</v>
      </c>
      <c r="E285" s="5">
        <v>16.922999999999998</v>
      </c>
      <c r="F285" s="6">
        <v>0.83</v>
      </c>
      <c r="G285" s="3">
        <v>45.1</v>
      </c>
      <c r="H285" s="2">
        <v>93800</v>
      </c>
      <c r="I285" s="4">
        <v>1.4</v>
      </c>
      <c r="J285" s="3">
        <v>45.27</v>
      </c>
      <c r="K285" s="2">
        <v>94170</v>
      </c>
    </row>
    <row r="286" spans="1:11" x14ac:dyDescent="0.3">
      <c r="A286" s="1" t="s">
        <v>9</v>
      </c>
      <c r="B286" s="1" t="s">
        <v>310</v>
      </c>
      <c r="C286" s="2">
        <v>450</v>
      </c>
      <c r="D286" s="4">
        <v>11.9</v>
      </c>
      <c r="E286" s="5">
        <v>7.3999999999999996E-2</v>
      </c>
      <c r="F286" s="6">
        <v>0.25</v>
      </c>
      <c r="G286" s="3">
        <v>97.31</v>
      </c>
      <c r="H286" s="2">
        <v>202400</v>
      </c>
      <c r="I286" s="4">
        <v>2.9</v>
      </c>
      <c r="J286" s="3">
        <v>90.87</v>
      </c>
      <c r="K286" s="2">
        <v>189010</v>
      </c>
    </row>
    <row r="287" spans="1:11" x14ac:dyDescent="0.3">
      <c r="A287" s="1" t="s">
        <v>9</v>
      </c>
      <c r="B287" s="1" t="s">
        <v>311</v>
      </c>
      <c r="C287" s="2">
        <v>220</v>
      </c>
      <c r="D287" s="4">
        <v>15.5</v>
      </c>
      <c r="E287" s="5">
        <v>3.5999999999999997E-2</v>
      </c>
      <c r="F287" s="6">
        <v>0.79</v>
      </c>
      <c r="G287" s="3">
        <v>61.33</v>
      </c>
      <c r="H287" s="2">
        <v>127560</v>
      </c>
      <c r="I287" s="4">
        <v>6.1</v>
      </c>
      <c r="J287" s="3">
        <v>63.71</v>
      </c>
      <c r="K287" s="2">
        <v>132520</v>
      </c>
    </row>
    <row r="288" spans="1:11" x14ac:dyDescent="0.3">
      <c r="A288" s="1" t="s">
        <v>9</v>
      </c>
      <c r="B288" s="1" t="s">
        <v>312</v>
      </c>
      <c r="C288" s="2">
        <v>4260</v>
      </c>
      <c r="D288" s="4">
        <v>10.6</v>
      </c>
      <c r="E288" s="5">
        <v>0.70399999999999996</v>
      </c>
      <c r="F288" s="6">
        <v>0.6</v>
      </c>
      <c r="G288" s="3">
        <v>61.64</v>
      </c>
      <c r="H288" s="2">
        <v>128220</v>
      </c>
      <c r="I288" s="4">
        <v>3.4</v>
      </c>
      <c r="J288" s="3">
        <v>59.41</v>
      </c>
      <c r="K288" s="2">
        <v>123570</v>
      </c>
    </row>
    <row r="289" spans="1:11" x14ac:dyDescent="0.3">
      <c r="A289" s="1" t="s">
        <v>9</v>
      </c>
      <c r="B289" s="1" t="s">
        <v>313</v>
      </c>
      <c r="C289" s="2">
        <v>340</v>
      </c>
      <c r="D289" s="4">
        <v>45.2</v>
      </c>
      <c r="E289" s="5">
        <v>5.6000000000000001E-2</v>
      </c>
      <c r="F289" s="6">
        <v>0.66</v>
      </c>
      <c r="G289" s="3">
        <v>47.12</v>
      </c>
      <c r="H289" s="2">
        <v>98020</v>
      </c>
      <c r="I289" s="4">
        <v>3.2</v>
      </c>
      <c r="J289" s="3">
        <v>46.88</v>
      </c>
      <c r="K289" s="2">
        <v>97520</v>
      </c>
    </row>
    <row r="290" spans="1:11" x14ac:dyDescent="0.3">
      <c r="A290" s="1" t="s">
        <v>9</v>
      </c>
      <c r="B290" s="1" t="s">
        <v>314</v>
      </c>
      <c r="C290" s="2">
        <v>1610</v>
      </c>
      <c r="D290" s="4">
        <v>22.8</v>
      </c>
      <c r="E290" s="5">
        <v>0.26600000000000001</v>
      </c>
      <c r="F290" s="6">
        <v>1.05</v>
      </c>
      <c r="G290" s="3">
        <v>34.6</v>
      </c>
      <c r="H290" s="2">
        <v>71970</v>
      </c>
      <c r="I290" s="4">
        <v>8.1</v>
      </c>
      <c r="J290" s="3">
        <v>33.71</v>
      </c>
      <c r="K290" s="2">
        <v>70110</v>
      </c>
    </row>
    <row r="291" spans="1:11" x14ac:dyDescent="0.3">
      <c r="A291" s="1" t="s">
        <v>9</v>
      </c>
      <c r="B291" s="1" t="s">
        <v>315</v>
      </c>
      <c r="C291" s="2">
        <v>12360</v>
      </c>
      <c r="D291" s="4">
        <v>7.3</v>
      </c>
      <c r="E291" s="5">
        <v>2.044</v>
      </c>
      <c r="F291" s="6">
        <v>0.9</v>
      </c>
      <c r="G291" s="3">
        <v>28.15</v>
      </c>
      <c r="H291" s="2">
        <v>58550</v>
      </c>
      <c r="I291" s="4">
        <v>2.2000000000000002</v>
      </c>
      <c r="J291" s="3">
        <v>24.15</v>
      </c>
      <c r="K291" s="2">
        <v>50220</v>
      </c>
    </row>
    <row r="292" spans="1:11" x14ac:dyDescent="0.3">
      <c r="A292" s="1" t="s">
        <v>9</v>
      </c>
      <c r="B292" s="1" t="s">
        <v>316</v>
      </c>
      <c r="C292" s="2">
        <v>7190</v>
      </c>
      <c r="D292" s="4">
        <v>10.4</v>
      </c>
      <c r="E292" s="5">
        <v>1.1890000000000001</v>
      </c>
      <c r="F292" s="6">
        <v>0.8</v>
      </c>
      <c r="G292" s="3">
        <v>46.06</v>
      </c>
      <c r="H292" s="2">
        <v>95810</v>
      </c>
      <c r="I292" s="4">
        <v>3.3</v>
      </c>
      <c r="J292" s="3">
        <v>47.5</v>
      </c>
      <c r="K292" s="2">
        <v>98800</v>
      </c>
    </row>
    <row r="293" spans="1:11" x14ac:dyDescent="0.3">
      <c r="A293" s="1" t="s">
        <v>9</v>
      </c>
      <c r="B293" s="1" t="s">
        <v>317</v>
      </c>
      <c r="C293" s="2">
        <v>1610</v>
      </c>
      <c r="D293" s="4">
        <v>5.9</v>
      </c>
      <c r="E293" s="5">
        <v>0.26700000000000002</v>
      </c>
      <c r="F293" s="6">
        <v>0.68</v>
      </c>
      <c r="G293" s="3">
        <v>34.32</v>
      </c>
      <c r="H293" s="2">
        <v>71390</v>
      </c>
      <c r="I293" s="4">
        <v>2.2999999999999998</v>
      </c>
      <c r="J293" s="3">
        <v>33.33</v>
      </c>
      <c r="K293" s="2">
        <v>69330</v>
      </c>
    </row>
    <row r="294" spans="1:11" x14ac:dyDescent="0.3">
      <c r="A294" s="1" t="s">
        <v>9</v>
      </c>
      <c r="B294" s="1" t="s">
        <v>318</v>
      </c>
      <c r="C294" s="2">
        <v>1730</v>
      </c>
      <c r="D294" s="4">
        <v>4.4000000000000004</v>
      </c>
      <c r="E294" s="5">
        <v>0.28599999999999998</v>
      </c>
      <c r="F294" s="6">
        <v>0.59</v>
      </c>
      <c r="G294" s="3">
        <v>39.869999999999997</v>
      </c>
      <c r="H294" s="2">
        <v>82930</v>
      </c>
      <c r="I294" s="4">
        <v>2.6</v>
      </c>
      <c r="J294" s="3">
        <v>40.33</v>
      </c>
      <c r="K294" s="2">
        <v>83890</v>
      </c>
    </row>
    <row r="295" spans="1:11" x14ac:dyDescent="0.3">
      <c r="A295" s="1" t="s">
        <v>9</v>
      </c>
      <c r="B295" s="1" t="s">
        <v>319</v>
      </c>
      <c r="C295" s="2">
        <v>480</v>
      </c>
      <c r="D295" s="4">
        <v>7.4</v>
      </c>
      <c r="E295" s="5">
        <v>0.08</v>
      </c>
      <c r="F295" s="6">
        <v>0.6</v>
      </c>
      <c r="G295" s="3">
        <v>49.74</v>
      </c>
      <c r="H295" s="2">
        <v>103460</v>
      </c>
      <c r="I295" s="4">
        <v>1.5</v>
      </c>
      <c r="J295" s="3">
        <v>50.77</v>
      </c>
      <c r="K295" s="2">
        <v>105600</v>
      </c>
    </row>
    <row r="296" spans="1:11" x14ac:dyDescent="0.3">
      <c r="A296" s="1" t="s">
        <v>9</v>
      </c>
      <c r="B296" s="1" t="s">
        <v>320</v>
      </c>
      <c r="C296" s="2">
        <v>6280</v>
      </c>
      <c r="D296" s="4">
        <v>7.3</v>
      </c>
      <c r="E296" s="5">
        <v>1.038</v>
      </c>
      <c r="F296" s="6">
        <v>0.74</v>
      </c>
      <c r="G296" s="3">
        <v>34.46</v>
      </c>
      <c r="H296" s="2">
        <v>71680</v>
      </c>
      <c r="I296" s="4">
        <v>2.6</v>
      </c>
      <c r="J296" s="3">
        <v>34.770000000000003</v>
      </c>
      <c r="K296" s="2">
        <v>72320</v>
      </c>
    </row>
    <row r="297" spans="1:11" x14ac:dyDescent="0.3">
      <c r="A297" s="1" t="s">
        <v>9</v>
      </c>
      <c r="B297" s="1" t="s">
        <v>321</v>
      </c>
      <c r="C297" s="2">
        <v>1010</v>
      </c>
      <c r="D297" s="4">
        <v>12.2</v>
      </c>
      <c r="E297" s="5">
        <v>0.16800000000000001</v>
      </c>
      <c r="F297" s="6">
        <v>0.64</v>
      </c>
      <c r="G297" s="3">
        <v>40.409999999999997</v>
      </c>
      <c r="H297" s="2">
        <v>84050</v>
      </c>
      <c r="I297" s="4">
        <v>2.8</v>
      </c>
      <c r="J297" s="3">
        <v>40.86</v>
      </c>
      <c r="K297" s="2">
        <v>84980</v>
      </c>
    </row>
    <row r="298" spans="1:11" x14ac:dyDescent="0.3">
      <c r="A298" s="1" t="s">
        <v>9</v>
      </c>
      <c r="B298" s="1" t="s">
        <v>322</v>
      </c>
      <c r="C298" s="2">
        <v>6240</v>
      </c>
      <c r="D298" s="4">
        <v>8.1999999999999993</v>
      </c>
      <c r="E298" s="5">
        <v>1.0309999999999999</v>
      </c>
      <c r="F298" s="6">
        <v>0.57999999999999996</v>
      </c>
      <c r="G298" s="3">
        <v>15.75</v>
      </c>
      <c r="H298" s="2">
        <v>32760</v>
      </c>
      <c r="I298" s="4">
        <v>3.9</v>
      </c>
      <c r="J298" s="3">
        <v>13.65</v>
      </c>
      <c r="K298" s="2">
        <v>28390</v>
      </c>
    </row>
    <row r="299" spans="1:11" x14ac:dyDescent="0.3">
      <c r="A299" s="1" t="s">
        <v>9</v>
      </c>
      <c r="B299" s="1" t="s">
        <v>323</v>
      </c>
      <c r="C299" s="2">
        <v>1690</v>
      </c>
      <c r="D299" s="4">
        <v>12.6</v>
      </c>
      <c r="E299" s="5">
        <v>0.27900000000000003</v>
      </c>
      <c r="F299" s="6">
        <v>1.19</v>
      </c>
      <c r="G299" s="3">
        <v>15.54</v>
      </c>
      <c r="H299" s="2">
        <v>32320</v>
      </c>
      <c r="I299" s="4">
        <v>3.6</v>
      </c>
      <c r="J299" s="3">
        <v>13.62</v>
      </c>
      <c r="K299" s="2">
        <v>28340</v>
      </c>
    </row>
    <row r="300" spans="1:11" x14ac:dyDescent="0.3">
      <c r="A300" s="1" t="s">
        <v>9</v>
      </c>
      <c r="B300" s="1" t="s">
        <v>324</v>
      </c>
      <c r="C300" s="2">
        <v>13680</v>
      </c>
      <c r="D300" s="4">
        <v>5.9</v>
      </c>
      <c r="E300" s="5">
        <v>2.2629999999999999</v>
      </c>
      <c r="F300" s="6">
        <v>0.77</v>
      </c>
      <c r="G300" s="3">
        <v>19.03</v>
      </c>
      <c r="H300" s="2">
        <v>39570</v>
      </c>
      <c r="I300" s="4">
        <v>2</v>
      </c>
      <c r="J300" s="3">
        <v>18.29</v>
      </c>
      <c r="K300" s="2">
        <v>38030</v>
      </c>
    </row>
    <row r="301" spans="1:11" x14ac:dyDescent="0.3">
      <c r="A301" s="1" t="s">
        <v>9</v>
      </c>
      <c r="B301" s="1" t="s">
        <v>325</v>
      </c>
      <c r="C301" s="2">
        <v>1600</v>
      </c>
      <c r="D301" s="4">
        <v>12.9</v>
      </c>
      <c r="E301" s="5">
        <v>0.26500000000000001</v>
      </c>
      <c r="F301" s="6">
        <v>0.56000000000000005</v>
      </c>
      <c r="G301" s="3">
        <v>25.94</v>
      </c>
      <c r="H301" s="2">
        <v>53960</v>
      </c>
      <c r="I301" s="4">
        <v>4.2</v>
      </c>
      <c r="J301" s="3">
        <v>27.12</v>
      </c>
      <c r="K301" s="2">
        <v>56400</v>
      </c>
    </row>
    <row r="302" spans="1:11" x14ac:dyDescent="0.3">
      <c r="A302" s="1" t="s">
        <v>9</v>
      </c>
      <c r="B302" s="1" t="s">
        <v>326</v>
      </c>
      <c r="C302" s="2">
        <v>330</v>
      </c>
      <c r="D302" s="4">
        <v>44.6</v>
      </c>
      <c r="E302" s="5">
        <v>5.5E-2</v>
      </c>
      <c r="F302" s="6">
        <v>0.81</v>
      </c>
      <c r="G302" s="3">
        <v>22.29</v>
      </c>
      <c r="H302" s="2">
        <v>46360</v>
      </c>
      <c r="I302" s="4">
        <v>15.3</v>
      </c>
      <c r="J302" s="3">
        <v>14.91</v>
      </c>
      <c r="K302" s="2">
        <v>31010</v>
      </c>
    </row>
    <row r="303" spans="1:11" x14ac:dyDescent="0.3">
      <c r="A303" s="1" t="s">
        <v>9</v>
      </c>
      <c r="B303" s="1" t="s">
        <v>327</v>
      </c>
      <c r="C303" s="2">
        <v>3120</v>
      </c>
      <c r="D303" s="4">
        <v>7.1</v>
      </c>
      <c r="E303" s="5">
        <v>0.51600000000000001</v>
      </c>
      <c r="F303" s="6">
        <v>0.69</v>
      </c>
      <c r="G303" s="3">
        <v>28.23</v>
      </c>
      <c r="H303" s="2">
        <v>58720</v>
      </c>
      <c r="I303" s="4">
        <v>1.5</v>
      </c>
      <c r="J303" s="3">
        <v>28.32</v>
      </c>
      <c r="K303" s="2">
        <v>58910</v>
      </c>
    </row>
    <row r="304" spans="1:11" x14ac:dyDescent="0.3">
      <c r="A304" s="1" t="s">
        <v>9</v>
      </c>
      <c r="B304" s="1" t="s">
        <v>328</v>
      </c>
      <c r="C304" s="2">
        <v>2850</v>
      </c>
      <c r="D304" s="4">
        <v>16.7</v>
      </c>
      <c r="E304" s="5">
        <v>0.47099999999999997</v>
      </c>
      <c r="F304" s="6">
        <v>0.65</v>
      </c>
      <c r="G304" s="3">
        <v>19.54</v>
      </c>
      <c r="H304" s="2">
        <v>40630</v>
      </c>
      <c r="I304" s="4">
        <v>5.9</v>
      </c>
      <c r="J304" s="3">
        <v>18.260000000000002</v>
      </c>
      <c r="K304" s="2">
        <v>37970</v>
      </c>
    </row>
    <row r="305" spans="1:11" x14ac:dyDescent="0.3">
      <c r="A305" s="1" t="s">
        <v>9</v>
      </c>
      <c r="B305" s="1" t="s">
        <v>329</v>
      </c>
      <c r="C305" s="2">
        <v>920</v>
      </c>
      <c r="D305" s="4">
        <v>38.4</v>
      </c>
      <c r="E305" s="5">
        <v>0.152</v>
      </c>
      <c r="F305" s="6">
        <v>0.45</v>
      </c>
      <c r="G305" s="3">
        <v>18.63</v>
      </c>
      <c r="H305" s="2">
        <v>38750</v>
      </c>
      <c r="I305" s="4">
        <v>3.7</v>
      </c>
      <c r="J305" s="3">
        <v>17.8</v>
      </c>
      <c r="K305" s="2">
        <v>37030</v>
      </c>
    </row>
    <row r="306" spans="1:11" x14ac:dyDescent="0.3">
      <c r="A306" s="1" t="s">
        <v>9</v>
      </c>
      <c r="B306" s="1" t="s">
        <v>330</v>
      </c>
      <c r="C306" s="2">
        <v>25480</v>
      </c>
      <c r="D306" s="4">
        <v>5.4</v>
      </c>
      <c r="E306" s="5">
        <v>4.2140000000000004</v>
      </c>
      <c r="F306" s="6">
        <v>0.85</v>
      </c>
      <c r="G306" s="3">
        <v>25.06</v>
      </c>
      <c r="H306" s="2">
        <v>52130</v>
      </c>
      <c r="I306" s="4">
        <v>1.2</v>
      </c>
      <c r="J306" s="3">
        <v>24.59</v>
      </c>
      <c r="K306" s="2">
        <v>51150</v>
      </c>
    </row>
    <row r="307" spans="1:11" x14ac:dyDescent="0.3">
      <c r="A307" s="1" t="s">
        <v>9</v>
      </c>
      <c r="B307" s="1" t="s">
        <v>331</v>
      </c>
      <c r="C307" s="2">
        <v>8290</v>
      </c>
      <c r="D307" s="4">
        <v>9</v>
      </c>
      <c r="E307" s="5">
        <v>1.371</v>
      </c>
      <c r="F307" s="6">
        <v>0.96</v>
      </c>
      <c r="G307" s="3">
        <v>23.67</v>
      </c>
      <c r="H307" s="2">
        <v>49240</v>
      </c>
      <c r="I307" s="4">
        <v>2.2999999999999998</v>
      </c>
      <c r="J307" s="3">
        <v>20.28</v>
      </c>
      <c r="K307" s="2">
        <v>42190</v>
      </c>
    </row>
    <row r="308" spans="1:11" x14ac:dyDescent="0.3">
      <c r="A308" s="1" t="s">
        <v>9</v>
      </c>
      <c r="B308" s="1" t="s">
        <v>332</v>
      </c>
      <c r="C308" s="2">
        <v>2900</v>
      </c>
      <c r="D308" s="4">
        <v>13.8</v>
      </c>
      <c r="E308" s="5">
        <v>0.48</v>
      </c>
      <c r="F308" s="6">
        <v>0.91</v>
      </c>
      <c r="G308" s="3">
        <v>20.149999999999999</v>
      </c>
      <c r="H308" s="2">
        <v>41920</v>
      </c>
      <c r="I308" s="4">
        <v>2.7</v>
      </c>
      <c r="J308" s="3">
        <v>18.84</v>
      </c>
      <c r="K308" s="2">
        <v>39190</v>
      </c>
    </row>
    <row r="309" spans="1:11" x14ac:dyDescent="0.3">
      <c r="A309" s="1" t="s">
        <v>9</v>
      </c>
      <c r="B309" s="1" t="s">
        <v>333</v>
      </c>
      <c r="C309" s="2">
        <v>230</v>
      </c>
      <c r="D309" s="4">
        <v>36.700000000000003</v>
      </c>
      <c r="E309" s="5">
        <v>3.7999999999999999E-2</v>
      </c>
      <c r="F309" s="6">
        <v>0.69</v>
      </c>
      <c r="G309" s="3" t="s">
        <v>14</v>
      </c>
      <c r="H309" s="2" t="s">
        <v>14</v>
      </c>
      <c r="I309" s="4" t="s">
        <v>14</v>
      </c>
      <c r="J309" s="3" t="s">
        <v>14</v>
      </c>
      <c r="K309" s="2" t="s">
        <v>14</v>
      </c>
    </row>
    <row r="310" spans="1:11" x14ac:dyDescent="0.3">
      <c r="A310" s="1" t="s">
        <v>9</v>
      </c>
      <c r="B310" s="1" t="s">
        <v>334</v>
      </c>
      <c r="C310" s="2">
        <v>140</v>
      </c>
      <c r="D310" s="4">
        <v>28.7</v>
      </c>
      <c r="E310" s="5">
        <v>2.3E-2</v>
      </c>
      <c r="F310" s="6">
        <v>0.45</v>
      </c>
      <c r="G310" s="3">
        <v>32.75</v>
      </c>
      <c r="H310" s="2">
        <v>68120</v>
      </c>
      <c r="I310" s="4">
        <v>7.4</v>
      </c>
      <c r="J310" s="3">
        <v>33.159999999999997</v>
      </c>
      <c r="K310" s="2">
        <v>68970</v>
      </c>
    </row>
    <row r="311" spans="1:11" x14ac:dyDescent="0.3">
      <c r="A311" s="1" t="s">
        <v>9</v>
      </c>
      <c r="B311" s="1" t="s">
        <v>335</v>
      </c>
      <c r="C311" s="2">
        <v>9460</v>
      </c>
      <c r="D311" s="4">
        <v>9</v>
      </c>
      <c r="E311" s="5">
        <v>1.5649999999999999</v>
      </c>
      <c r="F311" s="6">
        <v>1.79</v>
      </c>
      <c r="G311" s="3">
        <v>23.34</v>
      </c>
      <c r="H311" s="2">
        <v>48540</v>
      </c>
      <c r="I311" s="4">
        <v>3.4</v>
      </c>
      <c r="J311" s="3">
        <v>20.21</v>
      </c>
      <c r="K311" s="2">
        <v>42040</v>
      </c>
    </row>
    <row r="312" spans="1:11" x14ac:dyDescent="0.3">
      <c r="A312" s="1" t="s">
        <v>9</v>
      </c>
      <c r="B312" s="1" t="s">
        <v>336</v>
      </c>
      <c r="C312" s="2">
        <v>2130</v>
      </c>
      <c r="D312" s="4">
        <v>7</v>
      </c>
      <c r="E312" s="5">
        <v>0.35199999999999998</v>
      </c>
      <c r="F312" s="6">
        <v>0.62</v>
      </c>
      <c r="G312" s="3">
        <v>41.07</v>
      </c>
      <c r="H312" s="2">
        <v>85430</v>
      </c>
      <c r="I312" s="4">
        <v>1.3</v>
      </c>
      <c r="J312" s="3">
        <v>41.19</v>
      </c>
      <c r="K312" s="2">
        <v>85660</v>
      </c>
    </row>
    <row r="313" spans="1:11" x14ac:dyDescent="0.3">
      <c r="A313" s="1" t="s">
        <v>9</v>
      </c>
      <c r="B313" s="1" t="s">
        <v>337</v>
      </c>
      <c r="C313" s="2">
        <v>430</v>
      </c>
      <c r="D313" s="4">
        <v>26.7</v>
      </c>
      <c r="E313" s="5">
        <v>7.0999999999999994E-2</v>
      </c>
      <c r="F313" s="6">
        <v>0.56999999999999995</v>
      </c>
      <c r="G313" s="3">
        <v>29.53</v>
      </c>
      <c r="H313" s="2">
        <v>61410</v>
      </c>
      <c r="I313" s="4">
        <v>3.7</v>
      </c>
      <c r="J313" s="3">
        <v>27.54</v>
      </c>
      <c r="K313" s="2">
        <v>57270</v>
      </c>
    </row>
    <row r="314" spans="1:11" x14ac:dyDescent="0.3">
      <c r="A314" s="1" t="s">
        <v>9</v>
      </c>
      <c r="B314" s="1" t="s">
        <v>338</v>
      </c>
      <c r="C314" s="2">
        <v>530</v>
      </c>
      <c r="D314" s="4">
        <v>16.5</v>
      </c>
      <c r="E314" s="5">
        <v>8.7999999999999995E-2</v>
      </c>
      <c r="F314" s="6">
        <v>0.5</v>
      </c>
      <c r="G314" s="3" t="s">
        <v>14</v>
      </c>
      <c r="H314" s="2">
        <v>55490</v>
      </c>
      <c r="I314" s="4">
        <v>3</v>
      </c>
      <c r="J314" s="3" t="s">
        <v>14</v>
      </c>
      <c r="K314" s="2">
        <v>51090</v>
      </c>
    </row>
    <row r="315" spans="1:11" x14ac:dyDescent="0.3">
      <c r="A315" s="1" t="s">
        <v>9</v>
      </c>
      <c r="B315" s="1" t="s">
        <v>340</v>
      </c>
      <c r="C315" s="2">
        <v>1670</v>
      </c>
      <c r="D315" s="4">
        <v>11.4</v>
      </c>
      <c r="E315" s="5">
        <v>0.27700000000000002</v>
      </c>
      <c r="F315" s="6">
        <v>1.1399999999999999</v>
      </c>
      <c r="G315" s="3">
        <v>39.82</v>
      </c>
      <c r="H315" s="2">
        <v>82820</v>
      </c>
      <c r="I315" s="4">
        <v>5</v>
      </c>
      <c r="J315" s="3">
        <v>36.270000000000003</v>
      </c>
      <c r="K315" s="2">
        <v>75450</v>
      </c>
    </row>
    <row r="316" spans="1:11" x14ac:dyDescent="0.3">
      <c r="A316" s="1" t="s">
        <v>9</v>
      </c>
      <c r="B316" s="1" t="s">
        <v>341</v>
      </c>
      <c r="C316" s="2">
        <v>9720</v>
      </c>
      <c r="D316" s="4">
        <v>16</v>
      </c>
      <c r="E316" s="5">
        <v>1.607</v>
      </c>
      <c r="F316" s="6">
        <v>0.28000000000000003</v>
      </c>
      <c r="G316" s="3">
        <v>15.19</v>
      </c>
      <c r="H316" s="2">
        <v>31590</v>
      </c>
      <c r="I316" s="4">
        <v>4.5</v>
      </c>
      <c r="J316" s="3">
        <v>12.23</v>
      </c>
      <c r="K316" s="2">
        <v>25430</v>
      </c>
    </row>
    <row r="317" spans="1:11" x14ac:dyDescent="0.3">
      <c r="A317" s="1" t="s">
        <v>9</v>
      </c>
      <c r="B317" s="1" t="s">
        <v>342</v>
      </c>
      <c r="C317" s="2">
        <v>970</v>
      </c>
      <c r="D317" s="4">
        <v>27.1</v>
      </c>
      <c r="E317" s="5">
        <v>0.161</v>
      </c>
      <c r="F317" s="6">
        <v>0.35</v>
      </c>
      <c r="G317" s="3">
        <v>16.23</v>
      </c>
      <c r="H317" s="2">
        <v>33760</v>
      </c>
      <c r="I317" s="4">
        <v>3.5</v>
      </c>
      <c r="J317" s="3">
        <v>14.83</v>
      </c>
      <c r="K317" s="2">
        <v>30850</v>
      </c>
    </row>
    <row r="318" spans="1:11" x14ac:dyDescent="0.3">
      <c r="A318" s="1" t="s">
        <v>9</v>
      </c>
      <c r="B318" s="1" t="s">
        <v>343</v>
      </c>
      <c r="C318" s="2">
        <v>38980</v>
      </c>
      <c r="D318" s="4">
        <v>4.0999999999999996</v>
      </c>
      <c r="E318" s="5">
        <v>6.4459999999999997</v>
      </c>
      <c r="F318" s="6">
        <v>0.63</v>
      </c>
      <c r="G318" s="3">
        <v>15.11</v>
      </c>
      <c r="H318" s="2">
        <v>31430</v>
      </c>
      <c r="I318" s="4">
        <v>1.8</v>
      </c>
      <c r="J318" s="3">
        <v>14.14</v>
      </c>
      <c r="K318" s="2">
        <v>29400</v>
      </c>
    </row>
    <row r="319" spans="1:11" x14ac:dyDescent="0.3">
      <c r="A319" s="1" t="s">
        <v>9</v>
      </c>
      <c r="B319" s="1" t="s">
        <v>344</v>
      </c>
      <c r="C319" s="2">
        <v>1780</v>
      </c>
      <c r="D319" s="4">
        <v>10.1</v>
      </c>
      <c r="E319" s="5">
        <v>0.29399999999999998</v>
      </c>
      <c r="F319" s="6">
        <v>0.8</v>
      </c>
      <c r="G319" s="3">
        <v>17.329999999999998</v>
      </c>
      <c r="H319" s="2">
        <v>36050</v>
      </c>
      <c r="I319" s="4">
        <v>2.2999999999999998</v>
      </c>
      <c r="J319" s="3">
        <v>16.79</v>
      </c>
      <c r="K319" s="2">
        <v>34920</v>
      </c>
    </row>
    <row r="320" spans="1:11" x14ac:dyDescent="0.3">
      <c r="A320" s="1" t="s">
        <v>9</v>
      </c>
      <c r="B320" s="1" t="s">
        <v>345</v>
      </c>
      <c r="C320" s="2">
        <v>860</v>
      </c>
      <c r="D320" s="4">
        <v>20.399999999999999</v>
      </c>
      <c r="E320" s="5">
        <v>0.14199999999999999</v>
      </c>
      <c r="F320" s="6">
        <v>0.48</v>
      </c>
      <c r="G320" s="3">
        <v>30.22</v>
      </c>
      <c r="H320" s="2">
        <v>62860</v>
      </c>
      <c r="I320" s="4">
        <v>4.4000000000000004</v>
      </c>
      <c r="J320" s="3">
        <v>33.44</v>
      </c>
      <c r="K320" s="2">
        <v>69550</v>
      </c>
    </row>
    <row r="321" spans="1:11" x14ac:dyDescent="0.3">
      <c r="A321" s="1" t="s">
        <v>9</v>
      </c>
      <c r="B321" s="1" t="s">
        <v>346</v>
      </c>
      <c r="C321" s="2">
        <v>210</v>
      </c>
      <c r="D321" s="4">
        <v>30.9</v>
      </c>
      <c r="E321" s="5">
        <v>3.5000000000000003E-2</v>
      </c>
      <c r="F321" s="6">
        <v>0.65</v>
      </c>
      <c r="G321" s="3">
        <v>18.88</v>
      </c>
      <c r="H321" s="2">
        <v>39270</v>
      </c>
      <c r="I321" s="4">
        <v>5.8</v>
      </c>
      <c r="J321" s="3">
        <v>17.54</v>
      </c>
      <c r="K321" s="2">
        <v>36480</v>
      </c>
    </row>
    <row r="322" spans="1:11" x14ac:dyDescent="0.3">
      <c r="A322" s="1" t="s">
        <v>9</v>
      </c>
      <c r="B322" s="1" t="s">
        <v>347</v>
      </c>
      <c r="C322" s="2">
        <v>2090</v>
      </c>
      <c r="D322" s="4">
        <v>12.9</v>
      </c>
      <c r="E322" s="5">
        <v>0.34599999999999997</v>
      </c>
      <c r="F322" s="6">
        <v>0.55000000000000004</v>
      </c>
      <c r="G322" s="3">
        <v>28.84</v>
      </c>
      <c r="H322" s="2">
        <v>59990</v>
      </c>
      <c r="I322" s="4">
        <v>4.0999999999999996</v>
      </c>
      <c r="J322" s="3">
        <v>31.01</v>
      </c>
      <c r="K322" s="2">
        <v>64500</v>
      </c>
    </row>
    <row r="323" spans="1:11" x14ac:dyDescent="0.3">
      <c r="A323" s="1" t="s">
        <v>9</v>
      </c>
      <c r="B323" s="1" t="s">
        <v>348</v>
      </c>
      <c r="C323" s="2">
        <v>2050</v>
      </c>
      <c r="D323" s="4">
        <v>14.6</v>
      </c>
      <c r="E323" s="5">
        <v>0.33900000000000002</v>
      </c>
      <c r="F323" s="6">
        <v>0.98</v>
      </c>
      <c r="G323" s="3">
        <v>14.93</v>
      </c>
      <c r="H323" s="2">
        <v>31050</v>
      </c>
      <c r="I323" s="4">
        <v>3.5</v>
      </c>
      <c r="J323" s="3">
        <v>13.91</v>
      </c>
      <c r="K323" s="2">
        <v>28940</v>
      </c>
    </row>
    <row r="324" spans="1:11" x14ac:dyDescent="0.3">
      <c r="A324" s="1" t="s">
        <v>9</v>
      </c>
      <c r="B324" s="1" t="s">
        <v>349</v>
      </c>
      <c r="C324" s="2">
        <v>7610</v>
      </c>
      <c r="D324" s="4">
        <v>19.600000000000001</v>
      </c>
      <c r="E324" s="5">
        <v>1.258</v>
      </c>
      <c r="F324" s="6">
        <v>1.74</v>
      </c>
      <c r="G324" s="3">
        <v>19.28</v>
      </c>
      <c r="H324" s="2">
        <v>40090</v>
      </c>
      <c r="I324" s="4">
        <v>4.2</v>
      </c>
      <c r="J324" s="3">
        <v>16.71</v>
      </c>
      <c r="K324" s="2">
        <v>34750</v>
      </c>
    </row>
    <row r="325" spans="1:11" x14ac:dyDescent="0.3">
      <c r="A325" s="1" t="s">
        <v>9</v>
      </c>
      <c r="B325" s="1" t="s">
        <v>350</v>
      </c>
      <c r="C325" s="2">
        <v>17010</v>
      </c>
      <c r="D325" s="4">
        <v>5.4</v>
      </c>
      <c r="E325" s="5">
        <v>2.8130000000000002</v>
      </c>
      <c r="F325" s="6">
        <v>1.19</v>
      </c>
      <c r="G325" s="3">
        <v>17.75</v>
      </c>
      <c r="H325" s="2">
        <v>36910</v>
      </c>
      <c r="I325" s="4">
        <v>2.5</v>
      </c>
      <c r="J325" s="3">
        <v>16.86</v>
      </c>
      <c r="K325" s="2">
        <v>35080</v>
      </c>
    </row>
    <row r="326" spans="1:11" x14ac:dyDescent="0.3">
      <c r="A326" s="1" t="s">
        <v>9</v>
      </c>
      <c r="B326" s="1" t="s">
        <v>351</v>
      </c>
      <c r="C326" s="2">
        <v>32760</v>
      </c>
      <c r="D326" s="4">
        <v>5.0999999999999996</v>
      </c>
      <c r="E326" s="5">
        <v>5.4169999999999998</v>
      </c>
      <c r="F326" s="6">
        <v>1.19</v>
      </c>
      <c r="G326" s="3">
        <v>17.36</v>
      </c>
      <c r="H326" s="2">
        <v>36120</v>
      </c>
      <c r="I326" s="4">
        <v>1.5</v>
      </c>
      <c r="J326" s="3">
        <v>16.43</v>
      </c>
      <c r="K326" s="2">
        <v>34170</v>
      </c>
    </row>
    <row r="327" spans="1:11" x14ac:dyDescent="0.3">
      <c r="A327" s="1" t="s">
        <v>9</v>
      </c>
      <c r="B327" s="1" t="s">
        <v>352</v>
      </c>
      <c r="C327" s="2">
        <v>2130</v>
      </c>
      <c r="D327" s="4">
        <v>7.8</v>
      </c>
      <c r="E327" s="5">
        <v>0.35299999999999998</v>
      </c>
      <c r="F327" s="6">
        <v>0.93</v>
      </c>
      <c r="G327" s="3">
        <v>20.85</v>
      </c>
      <c r="H327" s="2">
        <v>43370</v>
      </c>
      <c r="I327" s="4">
        <v>2</v>
      </c>
      <c r="J327" s="3">
        <v>20.239999999999998</v>
      </c>
      <c r="K327" s="2">
        <v>42100</v>
      </c>
    </row>
    <row r="328" spans="1:11" x14ac:dyDescent="0.3">
      <c r="A328" s="1" t="s">
        <v>9</v>
      </c>
      <c r="B328" s="1" t="s">
        <v>353</v>
      </c>
      <c r="C328" s="2">
        <v>2000</v>
      </c>
      <c r="D328" s="4">
        <v>9</v>
      </c>
      <c r="E328" s="5">
        <v>0.33100000000000002</v>
      </c>
      <c r="F328" s="6">
        <v>0.84</v>
      </c>
      <c r="G328" s="3">
        <v>18.32</v>
      </c>
      <c r="H328" s="2">
        <v>38100</v>
      </c>
      <c r="I328" s="4">
        <v>12.1</v>
      </c>
      <c r="J328" s="3">
        <v>15.34</v>
      </c>
      <c r="K328" s="2">
        <v>31910</v>
      </c>
    </row>
    <row r="329" spans="1:11" x14ac:dyDescent="0.3">
      <c r="A329" s="1" t="s">
        <v>9</v>
      </c>
      <c r="B329" s="1" t="s">
        <v>354</v>
      </c>
      <c r="C329" s="2">
        <v>3890</v>
      </c>
      <c r="D329" s="4">
        <v>20.7</v>
      </c>
      <c r="E329" s="5">
        <v>0.64300000000000002</v>
      </c>
      <c r="F329" s="6">
        <v>2.5499999999999998</v>
      </c>
      <c r="G329" s="3">
        <v>17.690000000000001</v>
      </c>
      <c r="H329" s="2">
        <v>36800</v>
      </c>
      <c r="I329" s="4">
        <v>5.6</v>
      </c>
      <c r="J329" s="3">
        <v>16.12</v>
      </c>
      <c r="K329" s="2">
        <v>33530</v>
      </c>
    </row>
    <row r="330" spans="1:11" x14ac:dyDescent="0.3">
      <c r="A330" s="1" t="s">
        <v>9</v>
      </c>
      <c r="B330" s="1" t="s">
        <v>355</v>
      </c>
      <c r="C330" s="2">
        <v>3560</v>
      </c>
      <c r="D330" s="4">
        <v>22.1</v>
      </c>
      <c r="E330" s="5">
        <v>0.58899999999999997</v>
      </c>
      <c r="F330" s="6">
        <v>1</v>
      </c>
      <c r="G330" s="3">
        <v>14.41</v>
      </c>
      <c r="H330" s="2">
        <v>29960</v>
      </c>
      <c r="I330" s="4">
        <v>4.3</v>
      </c>
      <c r="J330" s="3">
        <v>13.68</v>
      </c>
      <c r="K330" s="2">
        <v>28450</v>
      </c>
    </row>
    <row r="331" spans="1:11" x14ac:dyDescent="0.3">
      <c r="A331" s="1" t="s">
        <v>9</v>
      </c>
      <c r="B331" s="1" t="s">
        <v>356</v>
      </c>
      <c r="C331" s="2">
        <v>5040</v>
      </c>
      <c r="D331" s="4">
        <v>10.8</v>
      </c>
      <c r="E331" s="5">
        <v>0.83399999999999996</v>
      </c>
      <c r="F331" s="6">
        <v>0.97</v>
      </c>
      <c r="G331" s="3">
        <v>20.64</v>
      </c>
      <c r="H331" s="2">
        <v>42930</v>
      </c>
      <c r="I331" s="4">
        <v>2</v>
      </c>
      <c r="J331" s="3">
        <v>20.29</v>
      </c>
      <c r="K331" s="2">
        <v>42200</v>
      </c>
    </row>
    <row r="332" spans="1:11" x14ac:dyDescent="0.3">
      <c r="A332" s="1" t="s">
        <v>9</v>
      </c>
      <c r="B332" s="1" t="s">
        <v>357</v>
      </c>
      <c r="C332" s="2">
        <v>3720</v>
      </c>
      <c r="D332" s="4">
        <v>9.6</v>
      </c>
      <c r="E332" s="5">
        <v>0.61499999999999999</v>
      </c>
      <c r="F332" s="6">
        <v>0.95</v>
      </c>
      <c r="G332" s="3">
        <v>21.22</v>
      </c>
      <c r="H332" s="2">
        <v>44150</v>
      </c>
      <c r="I332" s="4">
        <v>1.9</v>
      </c>
      <c r="J332" s="3">
        <v>20.7</v>
      </c>
      <c r="K332" s="2">
        <v>43070</v>
      </c>
    </row>
    <row r="333" spans="1:11" x14ac:dyDescent="0.3">
      <c r="A333" s="1" t="s">
        <v>9</v>
      </c>
      <c r="B333" s="1" t="s">
        <v>358</v>
      </c>
      <c r="C333" s="2">
        <v>160</v>
      </c>
      <c r="D333" s="4">
        <v>1.2</v>
      </c>
      <c r="E333" s="5">
        <v>2.7E-2</v>
      </c>
      <c r="F333" s="6">
        <v>0.09</v>
      </c>
      <c r="G333" s="3">
        <v>45.58</v>
      </c>
      <c r="H333" s="2">
        <v>94810</v>
      </c>
      <c r="I333" s="4">
        <v>3.6</v>
      </c>
      <c r="J333" s="3">
        <v>45.85</v>
      </c>
      <c r="K333" s="2">
        <v>95380</v>
      </c>
    </row>
    <row r="334" spans="1:11" x14ac:dyDescent="0.3">
      <c r="A334" s="1" t="s">
        <v>9</v>
      </c>
      <c r="B334" s="1" t="s">
        <v>359</v>
      </c>
      <c r="C334" s="2">
        <v>800</v>
      </c>
      <c r="D334" s="4">
        <v>1.4</v>
      </c>
      <c r="E334" s="5">
        <v>0.13100000000000001</v>
      </c>
      <c r="F334" s="6">
        <v>0.18</v>
      </c>
      <c r="G334" s="3">
        <v>76.42</v>
      </c>
      <c r="H334" s="2">
        <v>158960</v>
      </c>
      <c r="I334" s="4">
        <v>4.7</v>
      </c>
      <c r="J334" s="3">
        <v>72.33</v>
      </c>
      <c r="K334" s="2">
        <v>150450</v>
      </c>
    </row>
    <row r="335" spans="1:11" x14ac:dyDescent="0.3">
      <c r="A335" s="1" t="s">
        <v>9</v>
      </c>
      <c r="B335" s="1" t="s">
        <v>360</v>
      </c>
      <c r="C335" s="2">
        <v>370</v>
      </c>
      <c r="D335" s="4">
        <v>4.9000000000000004</v>
      </c>
      <c r="E335" s="5">
        <v>6.0999999999999999E-2</v>
      </c>
      <c r="F335" s="6">
        <v>0.15</v>
      </c>
      <c r="G335" s="3">
        <v>79.83</v>
      </c>
      <c r="H335" s="2">
        <v>166040</v>
      </c>
      <c r="I335" s="4">
        <v>3.8</v>
      </c>
      <c r="J335" s="3">
        <v>75.16</v>
      </c>
      <c r="K335" s="2">
        <v>156330</v>
      </c>
    </row>
    <row r="336" spans="1:11" x14ac:dyDescent="0.3">
      <c r="A336" s="1" t="s">
        <v>9</v>
      </c>
      <c r="B336" s="1" t="s">
        <v>361</v>
      </c>
      <c r="C336" s="2">
        <v>3430</v>
      </c>
      <c r="D336" s="4">
        <v>9.5</v>
      </c>
      <c r="E336" s="5">
        <v>0.56799999999999995</v>
      </c>
      <c r="F336" s="6">
        <v>1.0900000000000001</v>
      </c>
      <c r="G336" s="3">
        <v>27.2</v>
      </c>
      <c r="H336" s="2">
        <v>56580</v>
      </c>
      <c r="I336" s="4">
        <v>2.7</v>
      </c>
      <c r="J336" s="3">
        <v>25.66</v>
      </c>
      <c r="K336" s="2">
        <v>53370</v>
      </c>
    </row>
    <row r="337" spans="1:11" x14ac:dyDescent="0.3">
      <c r="A337" s="1" t="s">
        <v>9</v>
      </c>
      <c r="B337" s="1" t="s">
        <v>362</v>
      </c>
      <c r="C337" s="2">
        <v>8700</v>
      </c>
      <c r="D337" s="4">
        <v>3</v>
      </c>
      <c r="E337" s="5">
        <v>1.44</v>
      </c>
      <c r="F337" s="6">
        <v>0.64</v>
      </c>
      <c r="G337" s="3">
        <v>40.909999999999997</v>
      </c>
      <c r="H337" s="2">
        <v>85090</v>
      </c>
      <c r="I337" s="4">
        <v>2.2000000000000002</v>
      </c>
      <c r="J337" s="3">
        <v>38.86</v>
      </c>
      <c r="K337" s="2">
        <v>80830</v>
      </c>
    </row>
    <row r="338" spans="1:11" x14ac:dyDescent="0.3">
      <c r="A338" s="1" t="s">
        <v>9</v>
      </c>
      <c r="B338" s="1" t="s">
        <v>363</v>
      </c>
      <c r="C338" s="2">
        <v>270</v>
      </c>
      <c r="D338" s="4">
        <v>4.2</v>
      </c>
      <c r="E338" s="5">
        <v>4.4999999999999998E-2</v>
      </c>
      <c r="F338" s="6">
        <v>0.54</v>
      </c>
      <c r="G338" s="3">
        <v>49.18</v>
      </c>
      <c r="H338" s="2">
        <v>102290</v>
      </c>
      <c r="I338" s="4">
        <v>4.8</v>
      </c>
      <c r="J338" s="3">
        <v>52.72</v>
      </c>
      <c r="K338" s="2">
        <v>109660</v>
      </c>
    </row>
    <row r="339" spans="1:11" x14ac:dyDescent="0.3">
      <c r="A339" s="1" t="s">
        <v>9</v>
      </c>
      <c r="B339" s="1" t="s">
        <v>364</v>
      </c>
      <c r="C339" s="2">
        <v>100</v>
      </c>
      <c r="D339" s="4">
        <v>4.5</v>
      </c>
      <c r="E339" s="5">
        <v>1.7000000000000001E-2</v>
      </c>
      <c r="F339" s="6">
        <v>1.25</v>
      </c>
      <c r="G339" s="3">
        <v>26.64</v>
      </c>
      <c r="H339" s="2">
        <v>55410</v>
      </c>
      <c r="I339" s="4">
        <v>9.6999999999999993</v>
      </c>
      <c r="J339" s="3">
        <v>22.63</v>
      </c>
      <c r="K339" s="2">
        <v>47070</v>
      </c>
    </row>
    <row r="340" spans="1:11" x14ac:dyDescent="0.3">
      <c r="A340" s="1" t="s">
        <v>9</v>
      </c>
      <c r="B340" s="1" t="s">
        <v>365</v>
      </c>
      <c r="C340" s="2">
        <v>4560</v>
      </c>
      <c r="D340" s="4">
        <v>3.1</v>
      </c>
      <c r="E340" s="5">
        <v>0.754</v>
      </c>
      <c r="F340" s="6">
        <v>0.25</v>
      </c>
      <c r="G340" s="3">
        <v>31.55</v>
      </c>
      <c r="H340" s="2">
        <v>65620</v>
      </c>
      <c r="I340" s="4">
        <v>2.6</v>
      </c>
      <c r="J340" s="3">
        <v>30.49</v>
      </c>
      <c r="K340" s="2">
        <v>63410</v>
      </c>
    </row>
    <row r="341" spans="1:11" x14ac:dyDescent="0.3">
      <c r="A341" s="1" t="s">
        <v>9</v>
      </c>
      <c r="B341" s="1" t="s">
        <v>366</v>
      </c>
      <c r="C341" s="2">
        <v>3990</v>
      </c>
      <c r="D341" s="4">
        <v>0.3</v>
      </c>
      <c r="E341" s="5">
        <v>0.65900000000000003</v>
      </c>
      <c r="F341" s="6">
        <v>0.89</v>
      </c>
      <c r="G341" s="3">
        <v>56.21</v>
      </c>
      <c r="H341" s="2">
        <v>116910</v>
      </c>
      <c r="I341" s="4">
        <v>2.2999999999999998</v>
      </c>
      <c r="J341" s="3">
        <v>58.12</v>
      </c>
      <c r="K341" s="2">
        <v>120880</v>
      </c>
    </row>
    <row r="342" spans="1:11" x14ac:dyDescent="0.3">
      <c r="A342" s="1" t="s">
        <v>9</v>
      </c>
      <c r="B342" s="1" t="s">
        <v>367</v>
      </c>
      <c r="C342" s="2">
        <v>40</v>
      </c>
      <c r="D342" s="4">
        <v>0</v>
      </c>
      <c r="E342" s="5">
        <v>7.0000000000000001E-3</v>
      </c>
      <c r="F342" s="6">
        <v>0.16</v>
      </c>
      <c r="G342" s="3">
        <v>38.51</v>
      </c>
      <c r="H342" s="2">
        <v>80100</v>
      </c>
      <c r="I342" s="4">
        <v>2.7</v>
      </c>
      <c r="J342" s="3">
        <v>37.450000000000003</v>
      </c>
      <c r="K342" s="2">
        <v>77900</v>
      </c>
    </row>
    <row r="343" spans="1:11" x14ac:dyDescent="0.3">
      <c r="A343" s="1" t="s">
        <v>9</v>
      </c>
      <c r="B343" s="1" t="s">
        <v>368</v>
      </c>
      <c r="C343" s="2">
        <v>470</v>
      </c>
      <c r="D343" s="4">
        <v>6.4</v>
      </c>
      <c r="E343" s="5">
        <v>7.6999999999999999E-2</v>
      </c>
      <c r="F343" s="6">
        <v>1.27</v>
      </c>
      <c r="G343" s="3">
        <v>24.44</v>
      </c>
      <c r="H343" s="2">
        <v>50830</v>
      </c>
      <c r="I343" s="4">
        <v>1.5</v>
      </c>
      <c r="J343" s="3">
        <v>24.08</v>
      </c>
      <c r="K343" s="2">
        <v>50090</v>
      </c>
    </row>
    <row r="344" spans="1:11" x14ac:dyDescent="0.3">
      <c r="A344" s="1" t="s">
        <v>9</v>
      </c>
      <c r="B344" s="1" t="s">
        <v>369</v>
      </c>
      <c r="C344" s="2">
        <v>30410</v>
      </c>
      <c r="D344" s="4">
        <v>1.1000000000000001</v>
      </c>
      <c r="E344" s="5">
        <v>5.03</v>
      </c>
      <c r="F344" s="6">
        <v>1.08</v>
      </c>
      <c r="G344" s="3">
        <v>49.87</v>
      </c>
      <c r="H344" s="2">
        <v>103730</v>
      </c>
      <c r="I344" s="4">
        <v>1.5</v>
      </c>
      <c r="J344" s="3">
        <v>49.95</v>
      </c>
      <c r="K344" s="2">
        <v>103900</v>
      </c>
    </row>
    <row r="345" spans="1:11" x14ac:dyDescent="0.3">
      <c r="A345" s="1" t="s">
        <v>9</v>
      </c>
      <c r="B345" s="1" t="s">
        <v>370</v>
      </c>
      <c r="C345" s="2">
        <v>460</v>
      </c>
      <c r="D345" s="4">
        <v>9.8000000000000007</v>
      </c>
      <c r="E345" s="5">
        <v>7.6999999999999999E-2</v>
      </c>
      <c r="F345" s="6">
        <v>0.86</v>
      </c>
      <c r="G345" s="3">
        <v>27.64</v>
      </c>
      <c r="H345" s="2">
        <v>57480</v>
      </c>
      <c r="I345" s="4">
        <v>3.5</v>
      </c>
      <c r="J345" s="3">
        <v>27.39</v>
      </c>
      <c r="K345" s="2">
        <v>56960</v>
      </c>
    </row>
    <row r="346" spans="1:11" x14ac:dyDescent="0.3">
      <c r="A346" s="1" t="s">
        <v>9</v>
      </c>
      <c r="B346" s="1" t="s">
        <v>371</v>
      </c>
      <c r="C346" s="2">
        <v>890</v>
      </c>
      <c r="D346" s="4">
        <v>8.6</v>
      </c>
      <c r="E346" s="5">
        <v>0.14799999999999999</v>
      </c>
      <c r="F346" s="6">
        <v>0.68</v>
      </c>
      <c r="G346" s="3">
        <v>34.92</v>
      </c>
      <c r="H346" s="2">
        <v>72640</v>
      </c>
      <c r="I346" s="4">
        <v>4.8</v>
      </c>
      <c r="J346" s="3">
        <v>33.119999999999997</v>
      </c>
      <c r="K346" s="2">
        <v>68880</v>
      </c>
    </row>
    <row r="347" spans="1:11" x14ac:dyDescent="0.3">
      <c r="A347" s="1" t="s">
        <v>9</v>
      </c>
      <c r="B347" s="1" t="s">
        <v>372</v>
      </c>
      <c r="C347" s="2">
        <v>450</v>
      </c>
      <c r="D347" s="4">
        <v>27</v>
      </c>
      <c r="E347" s="5">
        <v>7.4999999999999997E-2</v>
      </c>
      <c r="F347" s="6">
        <v>1.04</v>
      </c>
      <c r="G347" s="3">
        <v>16.63</v>
      </c>
      <c r="H347" s="2">
        <v>34600</v>
      </c>
      <c r="I347" s="4">
        <v>4.3</v>
      </c>
      <c r="J347" s="3">
        <v>15.84</v>
      </c>
      <c r="K347" s="2">
        <v>32950</v>
      </c>
    </row>
    <row r="348" spans="1:11" x14ac:dyDescent="0.3">
      <c r="A348" s="1" t="s">
        <v>9</v>
      </c>
      <c r="B348" s="1" t="s">
        <v>373</v>
      </c>
      <c r="C348" s="2">
        <v>66490</v>
      </c>
      <c r="D348" s="4">
        <v>3.4</v>
      </c>
      <c r="E348" s="5">
        <v>10.996</v>
      </c>
      <c r="F348" s="6">
        <v>1.42</v>
      </c>
      <c r="G348" s="3">
        <v>15.14</v>
      </c>
      <c r="H348" s="2">
        <v>31490</v>
      </c>
      <c r="I348" s="4">
        <v>7.2</v>
      </c>
      <c r="J348" s="3">
        <v>12.91</v>
      </c>
      <c r="K348" s="2">
        <v>26860</v>
      </c>
    </row>
    <row r="349" spans="1:11" x14ac:dyDescent="0.3">
      <c r="A349" s="1" t="s">
        <v>9</v>
      </c>
      <c r="B349" s="1" t="s">
        <v>374</v>
      </c>
      <c r="C349" s="2">
        <v>2250</v>
      </c>
      <c r="D349" s="4">
        <v>15.8</v>
      </c>
      <c r="E349" s="5">
        <v>0.372</v>
      </c>
      <c r="F349" s="6">
        <v>0.69</v>
      </c>
      <c r="G349" s="3">
        <v>15.28</v>
      </c>
      <c r="H349" s="2">
        <v>31790</v>
      </c>
      <c r="I349" s="4">
        <v>4.7</v>
      </c>
      <c r="J349" s="3">
        <v>15.36</v>
      </c>
      <c r="K349" s="2">
        <v>31950</v>
      </c>
    </row>
    <row r="350" spans="1:11" x14ac:dyDescent="0.3">
      <c r="A350" s="1" t="s">
        <v>9</v>
      </c>
      <c r="B350" s="1" t="s">
        <v>375</v>
      </c>
      <c r="C350" s="2">
        <v>6810</v>
      </c>
      <c r="D350" s="4">
        <v>5.0999999999999996</v>
      </c>
      <c r="E350" s="5">
        <v>1.127</v>
      </c>
      <c r="F350" s="6">
        <v>1.1000000000000001</v>
      </c>
      <c r="G350" s="3">
        <v>18.34</v>
      </c>
      <c r="H350" s="2">
        <v>38140</v>
      </c>
      <c r="I350" s="4">
        <v>7.6</v>
      </c>
      <c r="J350" s="3">
        <v>16.510000000000002</v>
      </c>
      <c r="K350" s="2">
        <v>34350</v>
      </c>
    </row>
    <row r="351" spans="1:11" x14ac:dyDescent="0.3">
      <c r="A351" s="1" t="s">
        <v>9</v>
      </c>
      <c r="B351" s="1" t="s">
        <v>376</v>
      </c>
      <c r="C351" s="2">
        <v>2690</v>
      </c>
      <c r="D351" s="4">
        <v>0.5</v>
      </c>
      <c r="E351" s="5">
        <v>0.44400000000000001</v>
      </c>
      <c r="F351" s="6">
        <v>1.49</v>
      </c>
      <c r="G351" s="3">
        <v>20.46</v>
      </c>
      <c r="H351" s="2">
        <v>42570</v>
      </c>
      <c r="I351" s="4">
        <v>3.4</v>
      </c>
      <c r="J351" s="3">
        <v>20.16</v>
      </c>
      <c r="K351" s="2">
        <v>41920</v>
      </c>
    </row>
    <row r="352" spans="1:11" x14ac:dyDescent="0.3">
      <c r="A352" s="1" t="s">
        <v>9</v>
      </c>
      <c r="B352" s="1" t="s">
        <v>377</v>
      </c>
      <c r="C352" s="2">
        <v>6620</v>
      </c>
      <c r="D352" s="4">
        <v>7.1</v>
      </c>
      <c r="E352" s="5">
        <v>1.095</v>
      </c>
      <c r="F352" s="6">
        <v>1.1499999999999999</v>
      </c>
      <c r="G352" s="3">
        <v>19.489999999999998</v>
      </c>
      <c r="H352" s="2">
        <v>40530</v>
      </c>
      <c r="I352" s="4">
        <v>3.1</v>
      </c>
      <c r="J352" s="3">
        <v>18.260000000000002</v>
      </c>
      <c r="K352" s="2">
        <v>37970</v>
      </c>
    </row>
    <row r="353" spans="1:11" x14ac:dyDescent="0.3">
      <c r="A353" s="1" t="s">
        <v>9</v>
      </c>
      <c r="B353" s="1" t="s">
        <v>378</v>
      </c>
      <c r="C353" s="2">
        <v>7150</v>
      </c>
      <c r="D353" s="4">
        <v>13.2</v>
      </c>
      <c r="E353" s="5">
        <v>1.1830000000000001</v>
      </c>
      <c r="F353" s="6">
        <v>1.28</v>
      </c>
      <c r="G353" s="3">
        <v>24.19</v>
      </c>
      <c r="H353" s="2">
        <v>50310</v>
      </c>
      <c r="I353" s="4">
        <v>4</v>
      </c>
      <c r="J353" s="3">
        <v>22.25</v>
      </c>
      <c r="K353" s="2">
        <v>46280</v>
      </c>
    </row>
    <row r="354" spans="1:11" x14ac:dyDescent="0.3">
      <c r="A354" s="1" t="s">
        <v>9</v>
      </c>
      <c r="B354" s="1" t="s">
        <v>379</v>
      </c>
      <c r="C354" s="2">
        <v>32880</v>
      </c>
      <c r="D354" s="4">
        <v>4.0999999999999996</v>
      </c>
      <c r="E354" s="5">
        <v>5.4379999999999997</v>
      </c>
      <c r="F354" s="6">
        <v>0.84</v>
      </c>
      <c r="G354" s="3">
        <v>17.04</v>
      </c>
      <c r="H354" s="2">
        <v>35440</v>
      </c>
      <c r="I354" s="4">
        <v>1.4</v>
      </c>
      <c r="J354" s="3">
        <v>14.91</v>
      </c>
      <c r="K354" s="2">
        <v>31000</v>
      </c>
    </row>
    <row r="355" spans="1:11" x14ac:dyDescent="0.3">
      <c r="A355" s="1" t="s">
        <v>9</v>
      </c>
      <c r="B355" s="1" t="s">
        <v>380</v>
      </c>
      <c r="C355" s="2">
        <v>39920</v>
      </c>
      <c r="D355" s="4">
        <v>7.7</v>
      </c>
      <c r="E355" s="5">
        <v>6.6020000000000003</v>
      </c>
      <c r="F355" s="6">
        <v>1.87</v>
      </c>
      <c r="G355" s="3">
        <v>11.5</v>
      </c>
      <c r="H355" s="2">
        <v>23920</v>
      </c>
      <c r="I355" s="4">
        <v>0.7</v>
      </c>
      <c r="J355" s="3">
        <v>11.16</v>
      </c>
      <c r="K355" s="2">
        <v>23220</v>
      </c>
    </row>
    <row r="356" spans="1:11" x14ac:dyDescent="0.3">
      <c r="A356" s="1" t="s">
        <v>9</v>
      </c>
      <c r="B356" s="1" t="s">
        <v>381</v>
      </c>
      <c r="C356" s="2">
        <v>8990</v>
      </c>
      <c r="D356" s="4">
        <v>7</v>
      </c>
      <c r="E356" s="5">
        <v>1.4870000000000001</v>
      </c>
      <c r="F356" s="6">
        <v>0.52</v>
      </c>
      <c r="G356" s="3">
        <v>15.7</v>
      </c>
      <c r="H356" s="2">
        <v>32660</v>
      </c>
      <c r="I356" s="4">
        <v>1.4</v>
      </c>
      <c r="J356" s="3">
        <v>15.15</v>
      </c>
      <c r="K356" s="2">
        <v>31510</v>
      </c>
    </row>
    <row r="357" spans="1:11" x14ac:dyDescent="0.3">
      <c r="A357" s="1" t="s">
        <v>9</v>
      </c>
      <c r="B357" s="1" t="s">
        <v>382</v>
      </c>
      <c r="C357" s="2">
        <v>52560</v>
      </c>
      <c r="D357" s="4">
        <v>3.3</v>
      </c>
      <c r="E357" s="5">
        <v>8.6920000000000002</v>
      </c>
      <c r="F357" s="6">
        <v>0.97</v>
      </c>
      <c r="G357" s="3">
        <v>13.86</v>
      </c>
      <c r="H357" s="2">
        <v>28830</v>
      </c>
      <c r="I357" s="4">
        <v>1</v>
      </c>
      <c r="J357" s="3">
        <v>13.34</v>
      </c>
      <c r="K357" s="2">
        <v>27740</v>
      </c>
    </row>
    <row r="358" spans="1:11" x14ac:dyDescent="0.3">
      <c r="A358" s="1" t="s">
        <v>9</v>
      </c>
      <c r="B358" s="1" t="s">
        <v>383</v>
      </c>
      <c r="C358" s="2">
        <v>7290</v>
      </c>
      <c r="D358" s="4">
        <v>18.600000000000001</v>
      </c>
      <c r="E358" s="5">
        <v>1.206</v>
      </c>
      <c r="F358" s="6">
        <v>0.99</v>
      </c>
      <c r="G358" s="3">
        <v>12.61</v>
      </c>
      <c r="H358" s="2">
        <v>26230</v>
      </c>
      <c r="I358" s="4">
        <v>1.4</v>
      </c>
      <c r="J358" s="3">
        <v>12.01</v>
      </c>
      <c r="K358" s="2">
        <v>24980</v>
      </c>
    </row>
    <row r="359" spans="1:11" x14ac:dyDescent="0.3">
      <c r="A359" s="1" t="s">
        <v>9</v>
      </c>
      <c r="B359" s="1" t="s">
        <v>384</v>
      </c>
      <c r="C359" s="2">
        <v>1520</v>
      </c>
      <c r="D359" s="4">
        <v>19.100000000000001</v>
      </c>
      <c r="E359" s="5">
        <v>0.251</v>
      </c>
      <c r="F359" s="6">
        <v>2.25</v>
      </c>
      <c r="G359" s="3">
        <v>15.3</v>
      </c>
      <c r="H359" s="2">
        <v>31830</v>
      </c>
      <c r="I359" s="4">
        <v>2.9</v>
      </c>
      <c r="J359" s="3">
        <v>14.41</v>
      </c>
      <c r="K359" s="2">
        <v>29980</v>
      </c>
    </row>
    <row r="360" spans="1:11" x14ac:dyDescent="0.3">
      <c r="A360" s="1" t="s">
        <v>9</v>
      </c>
      <c r="B360" s="1" t="s">
        <v>385</v>
      </c>
      <c r="C360" s="2">
        <v>38070</v>
      </c>
      <c r="D360" s="4">
        <v>6.9</v>
      </c>
      <c r="E360" s="5">
        <v>6.2960000000000003</v>
      </c>
      <c r="F360" s="6">
        <v>1.08</v>
      </c>
      <c r="G360" s="3">
        <v>12.49</v>
      </c>
      <c r="H360" s="2">
        <v>25970</v>
      </c>
      <c r="I360" s="4">
        <v>1</v>
      </c>
      <c r="J360" s="3">
        <v>11.71</v>
      </c>
      <c r="K360" s="2">
        <v>24360</v>
      </c>
    </row>
    <row r="361" spans="1:11" x14ac:dyDescent="0.3">
      <c r="A361" s="1" t="s">
        <v>9</v>
      </c>
      <c r="B361" s="1" t="s">
        <v>386</v>
      </c>
      <c r="C361" s="2">
        <v>21010</v>
      </c>
      <c r="D361" s="4">
        <v>8.5</v>
      </c>
      <c r="E361" s="5">
        <v>3.4750000000000001</v>
      </c>
      <c r="F361" s="6">
        <v>0.81</v>
      </c>
      <c r="G361" s="3">
        <v>15.56</v>
      </c>
      <c r="H361" s="2">
        <v>32360</v>
      </c>
      <c r="I361" s="4">
        <v>2.9</v>
      </c>
      <c r="J361" s="3">
        <v>13.19</v>
      </c>
      <c r="K361" s="2">
        <v>27440</v>
      </c>
    </row>
    <row r="362" spans="1:11" x14ac:dyDescent="0.3">
      <c r="A362" s="1" t="s">
        <v>9</v>
      </c>
      <c r="B362" s="1" t="s">
        <v>387</v>
      </c>
      <c r="C362" s="2">
        <v>137480</v>
      </c>
      <c r="D362" s="4">
        <v>4</v>
      </c>
      <c r="E362" s="5">
        <v>22.736000000000001</v>
      </c>
      <c r="F362" s="6">
        <v>0.91</v>
      </c>
      <c r="G362" s="3">
        <v>11.66</v>
      </c>
      <c r="H362" s="2">
        <v>24260</v>
      </c>
      <c r="I362" s="4">
        <v>0.5</v>
      </c>
      <c r="J362" s="3">
        <v>11.19</v>
      </c>
      <c r="K362" s="2">
        <v>23280</v>
      </c>
    </row>
    <row r="363" spans="1:11" x14ac:dyDescent="0.3">
      <c r="A363" s="1" t="s">
        <v>9</v>
      </c>
      <c r="B363" s="1" t="s">
        <v>388</v>
      </c>
      <c r="C363" s="2">
        <v>17490</v>
      </c>
      <c r="D363" s="4">
        <v>14.7</v>
      </c>
      <c r="E363" s="5">
        <v>2.8929999999999998</v>
      </c>
      <c r="F363" s="6">
        <v>0.86</v>
      </c>
      <c r="G363" s="3">
        <v>12.99</v>
      </c>
      <c r="H363" s="2">
        <v>27020</v>
      </c>
      <c r="I363" s="4">
        <v>2.4</v>
      </c>
      <c r="J363" s="3">
        <v>11.65</v>
      </c>
      <c r="K363" s="2">
        <v>24230</v>
      </c>
    </row>
    <row r="364" spans="1:11" x14ac:dyDescent="0.3">
      <c r="A364" s="1" t="s">
        <v>9</v>
      </c>
      <c r="B364" s="1" t="s">
        <v>389</v>
      </c>
      <c r="C364" s="2">
        <v>108740</v>
      </c>
      <c r="D364" s="4">
        <v>3</v>
      </c>
      <c r="E364" s="5">
        <v>17.981999999999999</v>
      </c>
      <c r="F364" s="6">
        <v>0.99</v>
      </c>
      <c r="G364" s="3">
        <v>14.29</v>
      </c>
      <c r="H364" s="2">
        <v>29730</v>
      </c>
      <c r="I364" s="4">
        <v>1.8</v>
      </c>
      <c r="J364" s="3">
        <v>11.72</v>
      </c>
      <c r="K364" s="2">
        <v>24390</v>
      </c>
    </row>
    <row r="365" spans="1:11" x14ac:dyDescent="0.3">
      <c r="A365" s="1" t="s">
        <v>9</v>
      </c>
      <c r="B365" s="1" t="s">
        <v>390</v>
      </c>
      <c r="C365" s="2">
        <v>9000</v>
      </c>
      <c r="D365" s="4">
        <v>9.1</v>
      </c>
      <c r="E365" s="5">
        <v>1.4890000000000001</v>
      </c>
      <c r="F365" s="6">
        <v>0.8</v>
      </c>
      <c r="G365" s="3">
        <v>14.18</v>
      </c>
      <c r="H365" s="2">
        <v>29490</v>
      </c>
      <c r="I365" s="4">
        <v>2.2000000000000002</v>
      </c>
      <c r="J365" s="3">
        <v>12.1</v>
      </c>
      <c r="K365" s="2">
        <v>25170</v>
      </c>
    </row>
    <row r="366" spans="1:11" x14ac:dyDescent="0.3">
      <c r="A366" s="1" t="s">
        <v>9</v>
      </c>
      <c r="B366" s="1" t="s">
        <v>391</v>
      </c>
      <c r="C366" s="2">
        <v>30830</v>
      </c>
      <c r="D366" s="4">
        <v>6.6</v>
      </c>
      <c r="E366" s="5">
        <v>5.0990000000000002</v>
      </c>
      <c r="F366" s="6">
        <v>1.66</v>
      </c>
      <c r="G366" s="3">
        <v>12.14</v>
      </c>
      <c r="H366" s="2">
        <v>25260</v>
      </c>
      <c r="I366" s="4">
        <v>1.3</v>
      </c>
      <c r="J366" s="3">
        <v>11.26</v>
      </c>
      <c r="K366" s="2">
        <v>23420</v>
      </c>
    </row>
    <row r="367" spans="1:11" x14ac:dyDescent="0.3">
      <c r="A367" s="1" t="s">
        <v>9</v>
      </c>
      <c r="B367" s="1" t="s">
        <v>392</v>
      </c>
      <c r="C367" s="2">
        <v>31780</v>
      </c>
      <c r="D367" s="4">
        <v>5.8</v>
      </c>
      <c r="E367" s="5">
        <v>5.2549999999999999</v>
      </c>
      <c r="F367" s="6">
        <v>1.49</v>
      </c>
      <c r="G367" s="3">
        <v>11.26</v>
      </c>
      <c r="H367" s="2">
        <v>23430</v>
      </c>
      <c r="I367" s="4">
        <v>0.6</v>
      </c>
      <c r="J367" s="3">
        <v>11.02</v>
      </c>
      <c r="K367" s="2">
        <v>22910</v>
      </c>
    </row>
    <row r="368" spans="1:11" x14ac:dyDescent="0.3">
      <c r="A368" s="1" t="s">
        <v>9</v>
      </c>
      <c r="B368" s="1" t="s">
        <v>393</v>
      </c>
      <c r="C368" s="2">
        <v>20160</v>
      </c>
      <c r="D368" s="4">
        <v>4.4000000000000004</v>
      </c>
      <c r="E368" s="5">
        <v>3.3340000000000001</v>
      </c>
      <c r="F368" s="6">
        <v>1.1499999999999999</v>
      </c>
      <c r="G368" s="3">
        <v>11.98</v>
      </c>
      <c r="H368" s="2">
        <v>24930</v>
      </c>
      <c r="I368" s="4">
        <v>0.9</v>
      </c>
      <c r="J368" s="3">
        <v>11.36</v>
      </c>
      <c r="K368" s="2">
        <v>23620</v>
      </c>
    </row>
    <row r="369" spans="1:11" x14ac:dyDescent="0.3">
      <c r="A369" s="1" t="s">
        <v>9</v>
      </c>
      <c r="B369" s="1" t="s">
        <v>394</v>
      </c>
      <c r="C369" s="2">
        <v>2730</v>
      </c>
      <c r="D369" s="4">
        <v>18.5</v>
      </c>
      <c r="E369" s="5">
        <v>0.45100000000000001</v>
      </c>
      <c r="F369" s="6">
        <v>1.1399999999999999</v>
      </c>
      <c r="G369" s="3">
        <v>12.83</v>
      </c>
      <c r="H369" s="2">
        <v>26690</v>
      </c>
      <c r="I369" s="4">
        <v>3.8</v>
      </c>
      <c r="J369" s="3">
        <v>11.28</v>
      </c>
      <c r="K369" s="2">
        <v>23470</v>
      </c>
    </row>
    <row r="370" spans="1:11" x14ac:dyDescent="0.3">
      <c r="A370" s="1" t="s">
        <v>9</v>
      </c>
      <c r="B370" s="1" t="s">
        <v>395</v>
      </c>
      <c r="C370" s="2">
        <v>5090</v>
      </c>
      <c r="D370" s="4">
        <v>7.7</v>
      </c>
      <c r="E370" s="5">
        <v>0.84099999999999997</v>
      </c>
      <c r="F370" s="6">
        <v>0.77</v>
      </c>
      <c r="G370" s="3">
        <v>22.88</v>
      </c>
      <c r="H370" s="2">
        <v>47590</v>
      </c>
      <c r="I370" s="4">
        <v>2.1</v>
      </c>
      <c r="J370" s="3">
        <v>22.18</v>
      </c>
      <c r="K370" s="2">
        <v>46140</v>
      </c>
    </row>
    <row r="371" spans="1:11" x14ac:dyDescent="0.3">
      <c r="A371" s="1" t="s">
        <v>9</v>
      </c>
      <c r="B371" s="1" t="s">
        <v>396</v>
      </c>
      <c r="C371" s="2">
        <v>3080</v>
      </c>
      <c r="D371" s="4">
        <v>8.5</v>
      </c>
      <c r="E371" s="5">
        <v>0.50900000000000001</v>
      </c>
      <c r="F371" s="6">
        <v>0.72</v>
      </c>
      <c r="G371" s="3">
        <v>28.27</v>
      </c>
      <c r="H371" s="2">
        <v>58810</v>
      </c>
      <c r="I371" s="4">
        <v>3.5</v>
      </c>
      <c r="J371" s="3">
        <v>26.34</v>
      </c>
      <c r="K371" s="2">
        <v>54790</v>
      </c>
    </row>
    <row r="372" spans="1:11" x14ac:dyDescent="0.3">
      <c r="A372" s="1" t="s">
        <v>9</v>
      </c>
      <c r="B372" s="1" t="s">
        <v>397</v>
      </c>
      <c r="C372" s="2">
        <v>79550</v>
      </c>
      <c r="D372" s="4">
        <v>3.1</v>
      </c>
      <c r="E372" s="5">
        <v>13.156000000000001</v>
      </c>
      <c r="F372" s="6">
        <v>0.87</v>
      </c>
      <c r="G372" s="3">
        <v>15.08</v>
      </c>
      <c r="H372" s="2">
        <v>31360</v>
      </c>
      <c r="I372" s="4">
        <v>1.3</v>
      </c>
      <c r="J372" s="3">
        <v>13.52</v>
      </c>
      <c r="K372" s="2">
        <v>28120</v>
      </c>
    </row>
    <row r="373" spans="1:11" x14ac:dyDescent="0.3">
      <c r="A373" s="1" t="s">
        <v>9</v>
      </c>
      <c r="B373" s="1" t="s">
        <v>398</v>
      </c>
      <c r="C373" s="2">
        <v>31970</v>
      </c>
      <c r="D373" s="4">
        <v>4.8</v>
      </c>
      <c r="E373" s="5">
        <v>5.2859999999999996</v>
      </c>
      <c r="F373" s="6">
        <v>0.82</v>
      </c>
      <c r="G373" s="3">
        <v>13.12</v>
      </c>
      <c r="H373" s="2">
        <v>27280</v>
      </c>
      <c r="I373" s="4">
        <v>1.2</v>
      </c>
      <c r="J373" s="3">
        <v>11.93</v>
      </c>
      <c r="K373" s="2">
        <v>24810</v>
      </c>
    </row>
    <row r="374" spans="1:11" x14ac:dyDescent="0.3">
      <c r="A374" s="1" t="s">
        <v>9</v>
      </c>
      <c r="B374" s="1" t="s">
        <v>400</v>
      </c>
      <c r="C374" s="2">
        <v>2970</v>
      </c>
      <c r="D374" s="4">
        <v>7.9</v>
      </c>
      <c r="E374" s="5">
        <v>0.49099999999999999</v>
      </c>
      <c r="F374" s="6">
        <v>0.93</v>
      </c>
      <c r="G374" s="3">
        <v>20.010000000000002</v>
      </c>
      <c r="H374" s="2">
        <v>41610</v>
      </c>
      <c r="I374" s="4">
        <v>7.6</v>
      </c>
      <c r="J374" s="3">
        <v>19.899999999999999</v>
      </c>
      <c r="K374" s="2">
        <v>41390</v>
      </c>
    </row>
    <row r="375" spans="1:11" x14ac:dyDescent="0.3">
      <c r="A375" s="1" t="s">
        <v>9</v>
      </c>
      <c r="B375" s="1" t="s">
        <v>401</v>
      </c>
      <c r="C375" s="2">
        <v>31940</v>
      </c>
      <c r="D375" s="4">
        <v>3.1</v>
      </c>
      <c r="E375" s="5">
        <v>5.282</v>
      </c>
      <c r="F375" s="6">
        <v>0.83</v>
      </c>
      <c r="G375" s="3">
        <v>15.59</v>
      </c>
      <c r="H375" s="2">
        <v>32420</v>
      </c>
      <c r="I375" s="4">
        <v>1.9</v>
      </c>
      <c r="J375" s="3">
        <v>13.93</v>
      </c>
      <c r="K375" s="2">
        <v>28970</v>
      </c>
    </row>
    <row r="376" spans="1:11" x14ac:dyDescent="0.3">
      <c r="A376" s="1" t="s">
        <v>9</v>
      </c>
      <c r="B376" s="1" t="s">
        <v>402</v>
      </c>
      <c r="C376" s="2">
        <v>420</v>
      </c>
      <c r="D376" s="4">
        <v>27.2</v>
      </c>
      <c r="E376" s="5">
        <v>7.0000000000000007E-2</v>
      </c>
      <c r="F376" s="6">
        <v>0.39</v>
      </c>
      <c r="G376" s="3" t="s">
        <v>14</v>
      </c>
      <c r="H376" s="2" t="s">
        <v>14</v>
      </c>
      <c r="I376" s="4" t="s">
        <v>14</v>
      </c>
      <c r="J376" s="3" t="s">
        <v>14</v>
      </c>
      <c r="K376" s="2" t="s">
        <v>14</v>
      </c>
    </row>
    <row r="377" spans="1:11" x14ac:dyDescent="0.3">
      <c r="A377" s="1" t="s">
        <v>9</v>
      </c>
      <c r="B377" s="1" t="s">
        <v>403</v>
      </c>
      <c r="C377" s="2">
        <v>940</v>
      </c>
      <c r="D377" s="4">
        <v>27.6</v>
      </c>
      <c r="E377" s="5">
        <v>0.155</v>
      </c>
      <c r="F377" s="6">
        <v>0.54</v>
      </c>
      <c r="G377" s="3">
        <v>25.37</v>
      </c>
      <c r="H377" s="2">
        <v>52770</v>
      </c>
      <c r="I377" s="4">
        <v>8.8000000000000007</v>
      </c>
      <c r="J377" s="3">
        <v>25.95</v>
      </c>
      <c r="K377" s="2">
        <v>53970</v>
      </c>
    </row>
    <row r="378" spans="1:11" x14ac:dyDescent="0.3">
      <c r="A378" s="1" t="s">
        <v>9</v>
      </c>
      <c r="B378" s="1" t="s">
        <v>406</v>
      </c>
      <c r="C378" s="2">
        <v>14270</v>
      </c>
      <c r="D378" s="4">
        <v>14.2</v>
      </c>
      <c r="E378" s="5">
        <v>2.36</v>
      </c>
      <c r="F378" s="6">
        <v>1.57</v>
      </c>
      <c r="G378" s="3">
        <v>20.54</v>
      </c>
      <c r="H378" s="2">
        <v>42720</v>
      </c>
      <c r="I378" s="4">
        <v>4.3</v>
      </c>
      <c r="J378" s="3">
        <v>20.16</v>
      </c>
      <c r="K378" s="2">
        <v>41940</v>
      </c>
    </row>
    <row r="379" spans="1:11" x14ac:dyDescent="0.3">
      <c r="A379" s="1" t="s">
        <v>9</v>
      </c>
      <c r="B379" s="1" t="s">
        <v>407</v>
      </c>
      <c r="C379" s="2">
        <v>900</v>
      </c>
      <c r="D379" s="4">
        <v>19.5</v>
      </c>
      <c r="E379" s="5">
        <v>0.14799999999999999</v>
      </c>
      <c r="F379" s="6">
        <v>1.48</v>
      </c>
      <c r="G379" s="3">
        <v>19.02</v>
      </c>
      <c r="H379" s="2">
        <v>39560</v>
      </c>
      <c r="I379" s="4">
        <v>9.4</v>
      </c>
      <c r="J379" s="3">
        <v>12.44</v>
      </c>
      <c r="K379" s="2">
        <v>25870</v>
      </c>
    </row>
    <row r="380" spans="1:11" x14ac:dyDescent="0.3">
      <c r="A380" s="1" t="s">
        <v>9</v>
      </c>
      <c r="B380" s="1" t="s">
        <v>408</v>
      </c>
      <c r="C380" s="2">
        <v>7480</v>
      </c>
      <c r="D380" s="4">
        <v>11.4</v>
      </c>
      <c r="E380" s="5">
        <v>1.236</v>
      </c>
      <c r="F380" s="6">
        <v>0.93</v>
      </c>
      <c r="G380" s="3">
        <v>14.56</v>
      </c>
      <c r="H380" s="2">
        <v>30280</v>
      </c>
      <c r="I380" s="4">
        <v>4.8</v>
      </c>
      <c r="J380" s="3">
        <v>11.97</v>
      </c>
      <c r="K380" s="2">
        <v>24900</v>
      </c>
    </row>
    <row r="381" spans="1:11" x14ac:dyDescent="0.3">
      <c r="A381" s="1" t="s">
        <v>9</v>
      </c>
      <c r="B381" s="1" t="s">
        <v>409</v>
      </c>
      <c r="C381" s="2">
        <v>4720</v>
      </c>
      <c r="D381" s="4">
        <v>8.1</v>
      </c>
      <c r="E381" s="5">
        <v>0.78100000000000003</v>
      </c>
      <c r="F381" s="6">
        <v>1.18</v>
      </c>
      <c r="G381" s="3">
        <v>13.81</v>
      </c>
      <c r="H381" s="2">
        <v>28720</v>
      </c>
      <c r="I381" s="4">
        <v>6</v>
      </c>
      <c r="J381" s="3">
        <v>12.44</v>
      </c>
      <c r="K381" s="2">
        <v>25860</v>
      </c>
    </row>
    <row r="382" spans="1:11" x14ac:dyDescent="0.3">
      <c r="A382" s="1" t="s">
        <v>9</v>
      </c>
      <c r="B382" s="1" t="s">
        <v>410</v>
      </c>
      <c r="C382" s="2">
        <v>750</v>
      </c>
      <c r="D382" s="4">
        <v>17.5</v>
      </c>
      <c r="E382" s="5">
        <v>0.123</v>
      </c>
      <c r="F382" s="6">
        <v>1.57</v>
      </c>
      <c r="G382" s="3">
        <v>19.11</v>
      </c>
      <c r="H382" s="2">
        <v>39740</v>
      </c>
      <c r="I382" s="4">
        <v>7.3</v>
      </c>
      <c r="J382" s="3">
        <v>20.61</v>
      </c>
      <c r="K382" s="2">
        <v>42870</v>
      </c>
    </row>
    <row r="383" spans="1:11" x14ac:dyDescent="0.3">
      <c r="A383" s="1" t="s">
        <v>9</v>
      </c>
      <c r="B383" s="1" t="s">
        <v>411</v>
      </c>
      <c r="C383" s="2">
        <v>460</v>
      </c>
      <c r="D383" s="4">
        <v>27.4</v>
      </c>
      <c r="E383" s="5">
        <v>7.4999999999999997E-2</v>
      </c>
      <c r="F383" s="6">
        <v>1.1100000000000001</v>
      </c>
      <c r="G383" s="3">
        <v>17.239999999999998</v>
      </c>
      <c r="H383" s="2">
        <v>35860</v>
      </c>
      <c r="I383" s="4">
        <v>5.2</v>
      </c>
      <c r="J383" s="3">
        <v>17.010000000000002</v>
      </c>
      <c r="K383" s="2">
        <v>35380</v>
      </c>
    </row>
    <row r="384" spans="1:11" x14ac:dyDescent="0.3">
      <c r="A384" s="1" t="s">
        <v>9</v>
      </c>
      <c r="B384" s="1" t="s">
        <v>413</v>
      </c>
      <c r="C384" s="2">
        <v>6700</v>
      </c>
      <c r="D384" s="4">
        <v>7.2</v>
      </c>
      <c r="E384" s="5">
        <v>1.109</v>
      </c>
      <c r="F384" s="6">
        <v>1.27</v>
      </c>
      <c r="G384" s="3">
        <v>12.36</v>
      </c>
      <c r="H384" s="2">
        <v>25700</v>
      </c>
      <c r="I384" s="4">
        <v>1.5</v>
      </c>
      <c r="J384" s="3">
        <v>11.42</v>
      </c>
      <c r="K384" s="2">
        <v>23760</v>
      </c>
    </row>
    <row r="385" spans="1:11" x14ac:dyDescent="0.3">
      <c r="A385" s="1" t="s">
        <v>9</v>
      </c>
      <c r="B385" s="1" t="s">
        <v>414</v>
      </c>
      <c r="C385" s="2">
        <v>19110</v>
      </c>
      <c r="D385" s="4">
        <v>4.7</v>
      </c>
      <c r="E385" s="5">
        <v>3.16</v>
      </c>
      <c r="F385" s="6">
        <v>1.45</v>
      </c>
      <c r="G385" s="3">
        <v>12.45</v>
      </c>
      <c r="H385" s="2">
        <v>25900</v>
      </c>
      <c r="I385" s="4">
        <v>3.1</v>
      </c>
      <c r="J385" s="3">
        <v>11.39</v>
      </c>
      <c r="K385" s="2">
        <v>23690</v>
      </c>
    </row>
    <row r="386" spans="1:11" x14ac:dyDescent="0.3">
      <c r="A386" s="1" t="s">
        <v>9</v>
      </c>
      <c r="B386" s="1" t="s">
        <v>416</v>
      </c>
      <c r="C386" s="2">
        <v>1280</v>
      </c>
      <c r="D386" s="4">
        <v>7.3</v>
      </c>
      <c r="E386" s="5">
        <v>0.21199999999999999</v>
      </c>
      <c r="F386" s="6">
        <v>1.68</v>
      </c>
      <c r="G386" s="3">
        <v>16.190000000000001</v>
      </c>
      <c r="H386" s="2">
        <v>33670</v>
      </c>
      <c r="I386" s="4">
        <v>5.5</v>
      </c>
      <c r="J386" s="3">
        <v>16.72</v>
      </c>
      <c r="K386" s="2">
        <v>34770</v>
      </c>
    </row>
    <row r="387" spans="1:11" x14ac:dyDescent="0.3">
      <c r="A387" s="1" t="s">
        <v>9</v>
      </c>
      <c r="B387" s="1" t="s">
        <v>417</v>
      </c>
      <c r="C387" s="2">
        <v>190</v>
      </c>
      <c r="D387" s="4">
        <v>19.100000000000001</v>
      </c>
      <c r="E387" s="5">
        <v>3.2000000000000001E-2</v>
      </c>
      <c r="F387" s="6">
        <v>0.85</v>
      </c>
      <c r="G387" s="3">
        <v>14.61</v>
      </c>
      <c r="H387" s="2">
        <v>30380</v>
      </c>
      <c r="I387" s="4">
        <v>6.3</v>
      </c>
      <c r="J387" s="3">
        <v>12.3</v>
      </c>
      <c r="K387" s="2">
        <v>25590</v>
      </c>
    </row>
    <row r="388" spans="1:11" x14ac:dyDescent="0.3">
      <c r="A388" s="1" t="s">
        <v>9</v>
      </c>
      <c r="B388" s="1" t="s">
        <v>418</v>
      </c>
      <c r="C388" s="2">
        <v>150</v>
      </c>
      <c r="D388" s="4">
        <v>21.5</v>
      </c>
      <c r="E388" s="5">
        <v>2.4E-2</v>
      </c>
      <c r="F388" s="6">
        <v>0.82</v>
      </c>
      <c r="G388" s="3">
        <v>21.99</v>
      </c>
      <c r="H388" s="2">
        <v>45730</v>
      </c>
      <c r="I388" s="4">
        <v>5.7</v>
      </c>
      <c r="J388" s="3">
        <v>22.8</v>
      </c>
      <c r="K388" s="2">
        <v>47430</v>
      </c>
    </row>
    <row r="389" spans="1:11" x14ac:dyDescent="0.3">
      <c r="A389" s="1" t="s">
        <v>9</v>
      </c>
      <c r="B389" s="1" t="s">
        <v>419</v>
      </c>
      <c r="C389" s="2">
        <v>790</v>
      </c>
      <c r="D389" s="4">
        <v>18</v>
      </c>
      <c r="E389" s="5">
        <v>0.13</v>
      </c>
      <c r="F389" s="6">
        <v>0.53</v>
      </c>
      <c r="G389" s="3">
        <v>17.16</v>
      </c>
      <c r="H389" s="2">
        <v>35700</v>
      </c>
      <c r="I389" s="4">
        <v>4.8</v>
      </c>
      <c r="J389" s="3">
        <v>15.39</v>
      </c>
      <c r="K389" s="2">
        <v>32020</v>
      </c>
    </row>
    <row r="390" spans="1:11" x14ac:dyDescent="0.3">
      <c r="A390" s="1" t="s">
        <v>9</v>
      </c>
      <c r="B390" s="1" t="s">
        <v>420</v>
      </c>
      <c r="C390" s="2">
        <v>360</v>
      </c>
      <c r="D390" s="4">
        <v>18.5</v>
      </c>
      <c r="E390" s="5">
        <v>0.06</v>
      </c>
      <c r="F390" s="6">
        <v>0.34</v>
      </c>
      <c r="G390" s="3">
        <v>23.01</v>
      </c>
      <c r="H390" s="2">
        <v>47860</v>
      </c>
      <c r="I390" s="4">
        <v>4.8</v>
      </c>
      <c r="J390" s="3">
        <v>20.12</v>
      </c>
      <c r="K390" s="2">
        <v>41860</v>
      </c>
    </row>
    <row r="391" spans="1:11" x14ac:dyDescent="0.3">
      <c r="A391" s="1" t="s">
        <v>9</v>
      </c>
      <c r="B391" s="1" t="s">
        <v>422</v>
      </c>
      <c r="C391" s="2">
        <v>10000</v>
      </c>
      <c r="D391" s="4">
        <v>10.8</v>
      </c>
      <c r="E391" s="5">
        <v>1.6539999999999999</v>
      </c>
      <c r="F391" s="6">
        <v>0.67</v>
      </c>
      <c r="G391" s="3">
        <v>14.58</v>
      </c>
      <c r="H391" s="2">
        <v>30330</v>
      </c>
      <c r="I391" s="4">
        <v>3.8</v>
      </c>
      <c r="J391" s="3">
        <v>12.02</v>
      </c>
      <c r="K391" s="2">
        <v>25000</v>
      </c>
    </row>
    <row r="392" spans="1:11" x14ac:dyDescent="0.3">
      <c r="A392" s="1" t="s">
        <v>9</v>
      </c>
      <c r="B392" s="1" t="s">
        <v>423</v>
      </c>
      <c r="C392" s="2">
        <v>1750</v>
      </c>
      <c r="D392" s="4">
        <v>11.4</v>
      </c>
      <c r="E392" s="5">
        <v>0.28999999999999998</v>
      </c>
      <c r="F392" s="6">
        <v>11.69</v>
      </c>
      <c r="G392" s="3">
        <v>36.19</v>
      </c>
      <c r="H392" s="2">
        <v>75260</v>
      </c>
      <c r="I392" s="4">
        <v>9.3000000000000007</v>
      </c>
      <c r="J392" s="3">
        <v>32.33</v>
      </c>
      <c r="K392" s="2">
        <v>67250</v>
      </c>
    </row>
    <row r="393" spans="1:11" x14ac:dyDescent="0.3">
      <c r="A393" s="1" t="s">
        <v>9</v>
      </c>
      <c r="B393" s="1" t="s">
        <v>424</v>
      </c>
      <c r="C393" s="2">
        <v>7450</v>
      </c>
      <c r="D393" s="4">
        <v>15.4</v>
      </c>
      <c r="E393" s="5">
        <v>1.232</v>
      </c>
      <c r="F393" s="6">
        <v>1.69</v>
      </c>
      <c r="G393" s="3">
        <v>12.02</v>
      </c>
      <c r="H393" s="2">
        <v>25000</v>
      </c>
      <c r="I393" s="4">
        <v>2.9</v>
      </c>
      <c r="J393" s="3">
        <v>11.23</v>
      </c>
      <c r="K393" s="2">
        <v>23360</v>
      </c>
    </row>
    <row r="394" spans="1:11" x14ac:dyDescent="0.3">
      <c r="A394" s="1" t="s">
        <v>9</v>
      </c>
      <c r="B394" s="1" t="s">
        <v>426</v>
      </c>
      <c r="C394" s="2">
        <v>2140</v>
      </c>
      <c r="D394" s="4">
        <v>20.9</v>
      </c>
      <c r="E394" s="5">
        <v>0.35399999999999998</v>
      </c>
      <c r="F394" s="6">
        <v>1.1200000000000001</v>
      </c>
      <c r="G394" s="3">
        <v>15.72</v>
      </c>
      <c r="H394" s="2">
        <v>32700</v>
      </c>
      <c r="I394" s="4">
        <v>5.6</v>
      </c>
      <c r="J394" s="3">
        <v>13.27</v>
      </c>
      <c r="K394" s="2">
        <v>27610</v>
      </c>
    </row>
    <row r="395" spans="1:11" x14ac:dyDescent="0.3">
      <c r="A395" s="1" t="s">
        <v>9</v>
      </c>
      <c r="B395" s="1" t="s">
        <v>427</v>
      </c>
      <c r="C395" s="2">
        <v>2720</v>
      </c>
      <c r="D395" s="4">
        <v>9.9</v>
      </c>
      <c r="E395" s="5">
        <v>0.45</v>
      </c>
      <c r="F395" s="6">
        <v>1.51</v>
      </c>
      <c r="G395" s="3">
        <v>13.91</v>
      </c>
      <c r="H395" s="2">
        <v>28930</v>
      </c>
      <c r="I395" s="4">
        <v>3.4</v>
      </c>
      <c r="J395" s="3">
        <v>12.22</v>
      </c>
      <c r="K395" s="2">
        <v>25420</v>
      </c>
    </row>
    <row r="396" spans="1:11" x14ac:dyDescent="0.3">
      <c r="A396" s="1" t="s">
        <v>9</v>
      </c>
      <c r="B396" s="1" t="s">
        <v>428</v>
      </c>
      <c r="C396" s="2">
        <v>1260</v>
      </c>
      <c r="D396" s="4">
        <v>17.5</v>
      </c>
      <c r="E396" s="5">
        <v>0.20799999999999999</v>
      </c>
      <c r="F396" s="6">
        <v>0.83</v>
      </c>
      <c r="G396" s="3">
        <v>16.190000000000001</v>
      </c>
      <c r="H396" s="2">
        <v>33670</v>
      </c>
      <c r="I396" s="4">
        <v>2.1</v>
      </c>
      <c r="J396" s="3">
        <v>16.18</v>
      </c>
      <c r="K396" s="2">
        <v>33650</v>
      </c>
    </row>
    <row r="397" spans="1:11" x14ac:dyDescent="0.3">
      <c r="A397" s="1" t="s">
        <v>9</v>
      </c>
      <c r="B397" s="1" t="s">
        <v>429</v>
      </c>
      <c r="C397" s="2">
        <v>1730</v>
      </c>
      <c r="D397" s="4">
        <v>18.3</v>
      </c>
      <c r="E397" s="5">
        <v>0.28599999999999998</v>
      </c>
      <c r="F397" s="6">
        <v>0.88</v>
      </c>
      <c r="G397" s="3">
        <v>15.31</v>
      </c>
      <c r="H397" s="2">
        <v>31850</v>
      </c>
      <c r="I397" s="4">
        <v>3.4</v>
      </c>
      <c r="J397" s="3">
        <v>14.45</v>
      </c>
      <c r="K397" s="2">
        <v>30050</v>
      </c>
    </row>
    <row r="398" spans="1:11" x14ac:dyDescent="0.3">
      <c r="A398" s="1" t="s">
        <v>9</v>
      </c>
      <c r="B398" s="1" t="s">
        <v>430</v>
      </c>
      <c r="C398" s="2">
        <v>19960</v>
      </c>
      <c r="D398" s="4">
        <v>6.1</v>
      </c>
      <c r="E398" s="5">
        <v>3.3</v>
      </c>
      <c r="F398" s="6">
        <v>0.84</v>
      </c>
      <c r="G398" s="3">
        <v>13.26</v>
      </c>
      <c r="H398" s="2">
        <v>27590</v>
      </c>
      <c r="I398" s="4">
        <v>1.3</v>
      </c>
      <c r="J398" s="3">
        <v>12.34</v>
      </c>
      <c r="K398" s="2">
        <v>25660</v>
      </c>
    </row>
    <row r="399" spans="1:11" x14ac:dyDescent="0.3">
      <c r="A399" s="1" t="s">
        <v>9</v>
      </c>
      <c r="B399" s="1" t="s">
        <v>431</v>
      </c>
      <c r="C399" s="2">
        <v>220160</v>
      </c>
      <c r="D399" s="4">
        <v>2.6</v>
      </c>
      <c r="E399" s="5">
        <v>36.408000000000001</v>
      </c>
      <c r="F399" s="6">
        <v>2.5499999999999998</v>
      </c>
      <c r="G399" s="3">
        <v>13.14</v>
      </c>
      <c r="H399" s="2">
        <v>27320</v>
      </c>
      <c r="I399" s="4">
        <v>3</v>
      </c>
      <c r="J399" s="3">
        <v>11.42</v>
      </c>
      <c r="K399" s="2">
        <v>23750</v>
      </c>
    </row>
    <row r="400" spans="1:11" x14ac:dyDescent="0.3">
      <c r="A400" s="1" t="s">
        <v>9</v>
      </c>
      <c r="B400" s="1" t="s">
        <v>432</v>
      </c>
      <c r="C400" s="2">
        <v>9660</v>
      </c>
      <c r="D400" s="4">
        <v>9.1999999999999993</v>
      </c>
      <c r="E400" s="5">
        <v>1.597</v>
      </c>
      <c r="F400" s="6">
        <v>0.81</v>
      </c>
      <c r="G400" s="3">
        <v>23.36</v>
      </c>
      <c r="H400" s="2">
        <v>48590</v>
      </c>
      <c r="I400" s="4">
        <v>3.7</v>
      </c>
      <c r="J400" s="3">
        <v>21.34</v>
      </c>
      <c r="K400" s="2">
        <v>44390</v>
      </c>
    </row>
    <row r="401" spans="1:11" x14ac:dyDescent="0.3">
      <c r="A401" s="1" t="s">
        <v>9</v>
      </c>
      <c r="B401" s="1" t="s">
        <v>433</v>
      </c>
      <c r="C401" s="2">
        <v>18060</v>
      </c>
      <c r="D401" s="4">
        <v>4.3</v>
      </c>
      <c r="E401" s="5">
        <v>2.9870000000000001</v>
      </c>
      <c r="F401" s="6">
        <v>1.21</v>
      </c>
      <c r="G401" s="3">
        <v>14.05</v>
      </c>
      <c r="H401" s="2">
        <v>29220</v>
      </c>
      <c r="I401" s="4">
        <v>2</v>
      </c>
      <c r="J401" s="3">
        <v>13.07</v>
      </c>
      <c r="K401" s="2">
        <v>27190</v>
      </c>
    </row>
    <row r="402" spans="1:11" x14ac:dyDescent="0.3">
      <c r="A402" s="1" t="s">
        <v>9</v>
      </c>
      <c r="B402" s="1" t="s">
        <v>434</v>
      </c>
      <c r="C402" s="2">
        <v>3150</v>
      </c>
      <c r="D402" s="4">
        <v>14.4</v>
      </c>
      <c r="E402" s="5">
        <v>0.52100000000000002</v>
      </c>
      <c r="F402" s="6">
        <v>0.67</v>
      </c>
      <c r="G402" s="3">
        <v>16.03</v>
      </c>
      <c r="H402" s="2">
        <v>33340</v>
      </c>
      <c r="I402" s="4">
        <v>2.2000000000000002</v>
      </c>
      <c r="J402" s="3">
        <v>15.31</v>
      </c>
      <c r="K402" s="2">
        <v>31850</v>
      </c>
    </row>
    <row r="403" spans="1:11" x14ac:dyDescent="0.3">
      <c r="A403" s="1" t="s">
        <v>9</v>
      </c>
      <c r="B403" s="1" t="s">
        <v>435</v>
      </c>
      <c r="C403" s="2">
        <v>990</v>
      </c>
      <c r="D403" s="4">
        <v>20.8</v>
      </c>
      <c r="E403" s="5">
        <v>0.16300000000000001</v>
      </c>
      <c r="F403" s="6">
        <v>0.41</v>
      </c>
      <c r="G403" s="3">
        <v>12.92</v>
      </c>
      <c r="H403" s="2">
        <v>26880</v>
      </c>
      <c r="I403" s="4">
        <v>3.1</v>
      </c>
      <c r="J403" s="3">
        <v>11.31</v>
      </c>
      <c r="K403" s="2">
        <v>23520</v>
      </c>
    </row>
    <row r="404" spans="1:11" x14ac:dyDescent="0.3">
      <c r="A404" s="1" t="s">
        <v>9</v>
      </c>
      <c r="B404" s="1" t="s">
        <v>436</v>
      </c>
      <c r="C404" s="2">
        <v>41060</v>
      </c>
      <c r="D404" s="4">
        <v>3.2</v>
      </c>
      <c r="E404" s="5">
        <v>6.7910000000000004</v>
      </c>
      <c r="F404" s="6">
        <v>0.81</v>
      </c>
      <c r="G404" s="3">
        <v>20.63</v>
      </c>
      <c r="H404" s="2">
        <v>42900</v>
      </c>
      <c r="I404" s="4">
        <v>1.3</v>
      </c>
      <c r="J404" s="3">
        <v>18.22</v>
      </c>
      <c r="K404" s="2">
        <v>37900</v>
      </c>
    </row>
    <row r="405" spans="1:11" x14ac:dyDescent="0.3">
      <c r="A405" s="1" t="s">
        <v>9</v>
      </c>
      <c r="B405" s="1" t="s">
        <v>437</v>
      </c>
      <c r="C405" s="2">
        <v>11580</v>
      </c>
      <c r="D405" s="4">
        <v>4.7</v>
      </c>
      <c r="E405" s="5">
        <v>1.9139999999999999</v>
      </c>
      <c r="F405" s="6">
        <v>1.08</v>
      </c>
      <c r="G405" s="3">
        <v>36.880000000000003</v>
      </c>
      <c r="H405" s="2">
        <v>76710</v>
      </c>
      <c r="I405" s="4">
        <v>1.7</v>
      </c>
      <c r="J405" s="3">
        <v>32.81</v>
      </c>
      <c r="K405" s="2">
        <v>68240</v>
      </c>
    </row>
    <row r="406" spans="1:11" x14ac:dyDescent="0.3">
      <c r="A406" s="1" t="s">
        <v>9</v>
      </c>
      <c r="B406" s="1" t="s">
        <v>438</v>
      </c>
      <c r="C406" s="2">
        <v>141710</v>
      </c>
      <c r="D406" s="4">
        <v>3.1</v>
      </c>
      <c r="E406" s="5">
        <v>23.434000000000001</v>
      </c>
      <c r="F406" s="6">
        <v>0.94</v>
      </c>
      <c r="G406" s="3">
        <v>12.22</v>
      </c>
      <c r="H406" s="2">
        <v>25420</v>
      </c>
      <c r="I406" s="4">
        <v>0.7</v>
      </c>
      <c r="J406" s="3">
        <v>11.21</v>
      </c>
      <c r="K406" s="2">
        <v>23310</v>
      </c>
    </row>
    <row r="407" spans="1:11" x14ac:dyDescent="0.3">
      <c r="A407" s="1" t="s">
        <v>9</v>
      </c>
      <c r="B407" s="1" t="s">
        <v>439</v>
      </c>
      <c r="C407" s="2">
        <v>35690</v>
      </c>
      <c r="D407" s="4">
        <v>4.4000000000000004</v>
      </c>
      <c r="E407" s="5">
        <v>5.9020000000000001</v>
      </c>
      <c r="F407" s="6">
        <v>1.89</v>
      </c>
      <c r="G407" s="3">
        <v>15.37</v>
      </c>
      <c r="H407" s="2">
        <v>31960</v>
      </c>
      <c r="I407" s="4">
        <v>1.6</v>
      </c>
      <c r="J407" s="3">
        <v>13.16</v>
      </c>
      <c r="K407" s="2">
        <v>27380</v>
      </c>
    </row>
    <row r="408" spans="1:11" x14ac:dyDescent="0.3">
      <c r="A408" s="1" t="s">
        <v>9</v>
      </c>
      <c r="B408" s="1" t="s">
        <v>440</v>
      </c>
      <c r="C408" s="2">
        <v>7650</v>
      </c>
      <c r="D408" s="4">
        <v>9.4</v>
      </c>
      <c r="E408" s="5">
        <v>1.2649999999999999</v>
      </c>
      <c r="F408" s="6">
        <v>0.71</v>
      </c>
      <c r="G408" s="3">
        <v>17.07</v>
      </c>
      <c r="H408" s="2">
        <v>35510</v>
      </c>
      <c r="I408" s="4">
        <v>4.0999999999999996</v>
      </c>
      <c r="J408" s="3">
        <v>13.61</v>
      </c>
      <c r="K408" s="2">
        <v>28310</v>
      </c>
    </row>
    <row r="409" spans="1:11" x14ac:dyDescent="0.3">
      <c r="A409" s="1" t="s">
        <v>9</v>
      </c>
      <c r="B409" s="1" t="s">
        <v>441</v>
      </c>
      <c r="C409" s="2">
        <v>157640</v>
      </c>
      <c r="D409" s="4">
        <v>2.7</v>
      </c>
      <c r="E409" s="5">
        <v>26.068000000000001</v>
      </c>
      <c r="F409" s="6">
        <v>0.84</v>
      </c>
      <c r="G409" s="3">
        <v>14.53</v>
      </c>
      <c r="H409" s="2">
        <v>30220</v>
      </c>
      <c r="I409" s="4">
        <v>1.6</v>
      </c>
      <c r="J409" s="3">
        <v>11.74</v>
      </c>
      <c r="K409" s="2">
        <v>24410</v>
      </c>
    </row>
    <row r="410" spans="1:11" x14ac:dyDescent="0.3">
      <c r="A410" s="1" t="s">
        <v>9</v>
      </c>
      <c r="B410" s="1" t="s">
        <v>442</v>
      </c>
      <c r="C410" s="2">
        <v>7410</v>
      </c>
      <c r="D410" s="4">
        <v>9.1</v>
      </c>
      <c r="E410" s="5">
        <v>1.226</v>
      </c>
      <c r="F410" s="6">
        <v>1.28</v>
      </c>
      <c r="G410" s="3">
        <v>31.96</v>
      </c>
      <c r="H410" s="2">
        <v>66480</v>
      </c>
      <c r="I410" s="4">
        <v>3.2</v>
      </c>
      <c r="J410" s="3">
        <v>27.8</v>
      </c>
      <c r="K410" s="2">
        <v>57830</v>
      </c>
    </row>
    <row r="411" spans="1:11" x14ac:dyDescent="0.3">
      <c r="A411" s="1" t="s">
        <v>9</v>
      </c>
      <c r="B411" s="1" t="s">
        <v>443</v>
      </c>
      <c r="C411" s="2">
        <v>15950</v>
      </c>
      <c r="D411" s="4">
        <v>6.1</v>
      </c>
      <c r="E411" s="5">
        <v>2.637</v>
      </c>
      <c r="F411" s="6">
        <v>0.97</v>
      </c>
      <c r="G411" s="3">
        <v>34.28</v>
      </c>
      <c r="H411" s="2">
        <v>71310</v>
      </c>
      <c r="I411" s="4">
        <v>4.4000000000000004</v>
      </c>
      <c r="J411" s="3">
        <v>27.42</v>
      </c>
      <c r="K411" s="2">
        <v>57030</v>
      </c>
    </row>
    <row r="412" spans="1:11" x14ac:dyDescent="0.3">
      <c r="A412" s="1" t="s">
        <v>9</v>
      </c>
      <c r="B412" s="1" t="s">
        <v>444</v>
      </c>
      <c r="C412" s="2">
        <v>20530</v>
      </c>
      <c r="D412" s="4">
        <v>5.6</v>
      </c>
      <c r="E412" s="5">
        <v>3.3940000000000001</v>
      </c>
      <c r="F412" s="6">
        <v>1.24</v>
      </c>
      <c r="G412" s="3">
        <v>39.69</v>
      </c>
      <c r="H412" s="2">
        <v>82550</v>
      </c>
      <c r="I412" s="4">
        <v>3.1</v>
      </c>
      <c r="J412" s="3">
        <v>27.72</v>
      </c>
      <c r="K412" s="2">
        <v>57660</v>
      </c>
    </row>
    <row r="413" spans="1:11" x14ac:dyDescent="0.3">
      <c r="A413" s="1" t="s">
        <v>9</v>
      </c>
      <c r="B413" s="1" t="s">
        <v>445</v>
      </c>
      <c r="C413" s="2">
        <v>4810</v>
      </c>
      <c r="D413" s="4">
        <v>15.2</v>
      </c>
      <c r="E413" s="5">
        <v>0.79500000000000004</v>
      </c>
      <c r="F413" s="6">
        <v>1.68</v>
      </c>
      <c r="G413" s="3">
        <v>19.62</v>
      </c>
      <c r="H413" s="2">
        <v>40810</v>
      </c>
      <c r="I413" s="4">
        <v>2.8</v>
      </c>
      <c r="J413" s="3">
        <v>19.46</v>
      </c>
      <c r="K413" s="2">
        <v>40480</v>
      </c>
    </row>
    <row r="414" spans="1:11" x14ac:dyDescent="0.3">
      <c r="A414" s="1" t="s">
        <v>9</v>
      </c>
      <c r="B414" s="1" t="s">
        <v>446</v>
      </c>
      <c r="C414" s="2">
        <v>45970</v>
      </c>
      <c r="D414" s="4">
        <v>3.5</v>
      </c>
      <c r="E414" s="5">
        <v>7.6020000000000003</v>
      </c>
      <c r="F414" s="6">
        <v>1.08</v>
      </c>
      <c r="G414" s="3">
        <v>30.67</v>
      </c>
      <c r="H414" s="2">
        <v>63790</v>
      </c>
      <c r="I414" s="4">
        <v>1.8</v>
      </c>
      <c r="J414" s="3">
        <v>26.19</v>
      </c>
      <c r="K414" s="2">
        <v>54470</v>
      </c>
    </row>
    <row r="415" spans="1:11" x14ac:dyDescent="0.3">
      <c r="A415" s="1" t="s">
        <v>9</v>
      </c>
      <c r="B415" s="1" t="s">
        <v>447</v>
      </c>
      <c r="C415" s="2">
        <v>17930</v>
      </c>
      <c r="D415" s="4">
        <v>6.8</v>
      </c>
      <c r="E415" s="5">
        <v>2.9649999999999999</v>
      </c>
      <c r="F415" s="6">
        <v>1.29</v>
      </c>
      <c r="G415" s="3">
        <v>42.48</v>
      </c>
      <c r="H415" s="2">
        <v>88370</v>
      </c>
      <c r="I415" s="4">
        <v>2.2999999999999998</v>
      </c>
      <c r="J415" s="3">
        <v>36.119999999999997</v>
      </c>
      <c r="K415" s="2">
        <v>75140</v>
      </c>
    </row>
    <row r="416" spans="1:11" x14ac:dyDescent="0.3">
      <c r="A416" s="1" t="s">
        <v>9</v>
      </c>
      <c r="B416" s="1" t="s">
        <v>448</v>
      </c>
      <c r="C416" s="2">
        <v>63290</v>
      </c>
      <c r="D416" s="4">
        <v>3</v>
      </c>
      <c r="E416" s="5">
        <v>10.465999999999999</v>
      </c>
      <c r="F416" s="6">
        <v>1.07</v>
      </c>
      <c r="G416" s="3">
        <v>31.98</v>
      </c>
      <c r="H416" s="2">
        <v>66530</v>
      </c>
      <c r="I416" s="4">
        <v>2.2000000000000002</v>
      </c>
      <c r="J416" s="3">
        <v>25.62</v>
      </c>
      <c r="K416" s="2">
        <v>53290</v>
      </c>
    </row>
    <row r="417" spans="1:11" x14ac:dyDescent="0.3">
      <c r="A417" s="1" t="s">
        <v>9</v>
      </c>
      <c r="B417" s="1" t="s">
        <v>449</v>
      </c>
      <c r="C417" s="2">
        <v>3640</v>
      </c>
      <c r="D417" s="4">
        <v>26.2</v>
      </c>
      <c r="E417" s="5">
        <v>0.60199999999999998</v>
      </c>
      <c r="F417" s="6">
        <v>1.01</v>
      </c>
      <c r="G417" s="3">
        <v>15.93</v>
      </c>
      <c r="H417" s="2">
        <v>33140</v>
      </c>
      <c r="I417" s="4">
        <v>4.2</v>
      </c>
      <c r="J417" s="3">
        <v>13.58</v>
      </c>
      <c r="K417" s="2">
        <v>28240</v>
      </c>
    </row>
    <row r="418" spans="1:11" x14ac:dyDescent="0.3">
      <c r="A418" s="1" t="s">
        <v>9</v>
      </c>
      <c r="B418" s="1" t="s">
        <v>450</v>
      </c>
      <c r="C418" s="2">
        <v>310</v>
      </c>
      <c r="D418" s="4">
        <v>27.5</v>
      </c>
      <c r="E418" s="5">
        <v>5.0999999999999997E-2</v>
      </c>
      <c r="F418" s="6">
        <v>1.96</v>
      </c>
      <c r="G418" s="3">
        <v>24.87</v>
      </c>
      <c r="H418" s="2">
        <v>51740</v>
      </c>
      <c r="I418" s="4">
        <v>20.2</v>
      </c>
      <c r="J418" s="3">
        <v>18.13</v>
      </c>
      <c r="K418" s="2">
        <v>37710</v>
      </c>
    </row>
    <row r="419" spans="1:11" x14ac:dyDescent="0.3">
      <c r="A419" s="1" t="s">
        <v>9</v>
      </c>
      <c r="B419" s="1" t="s">
        <v>451</v>
      </c>
      <c r="C419" s="2">
        <v>2380</v>
      </c>
      <c r="D419" s="4">
        <v>12.1</v>
      </c>
      <c r="E419" s="5">
        <v>0.39300000000000002</v>
      </c>
      <c r="F419" s="6">
        <v>1.38</v>
      </c>
      <c r="G419" s="3">
        <v>28.09</v>
      </c>
      <c r="H419" s="2">
        <v>58430</v>
      </c>
      <c r="I419" s="4">
        <v>11.5</v>
      </c>
      <c r="J419" s="3">
        <v>20.81</v>
      </c>
      <c r="K419" s="2">
        <v>43290</v>
      </c>
    </row>
    <row r="420" spans="1:11" x14ac:dyDescent="0.3">
      <c r="A420" s="1" t="s">
        <v>9</v>
      </c>
      <c r="B420" s="1" t="s">
        <v>452</v>
      </c>
      <c r="C420" s="2">
        <v>3850</v>
      </c>
      <c r="D420" s="4">
        <v>15</v>
      </c>
      <c r="E420" s="5">
        <v>0.63700000000000001</v>
      </c>
      <c r="F420" s="6">
        <v>0.61</v>
      </c>
      <c r="G420" s="3">
        <v>31.87</v>
      </c>
      <c r="H420" s="2">
        <v>66290</v>
      </c>
      <c r="I420" s="4">
        <v>8.5</v>
      </c>
      <c r="J420" s="3">
        <v>24.08</v>
      </c>
      <c r="K420" s="2">
        <v>50090</v>
      </c>
    </row>
    <row r="421" spans="1:11" x14ac:dyDescent="0.3">
      <c r="A421" s="1" t="s">
        <v>9</v>
      </c>
      <c r="B421" s="1" t="s">
        <v>453</v>
      </c>
      <c r="C421" s="2">
        <v>3780</v>
      </c>
      <c r="D421" s="4">
        <v>8.3000000000000007</v>
      </c>
      <c r="E421" s="5">
        <v>0.625</v>
      </c>
      <c r="F421" s="6">
        <v>1.26</v>
      </c>
      <c r="G421" s="3">
        <v>57.17</v>
      </c>
      <c r="H421" s="2">
        <v>118920</v>
      </c>
      <c r="I421" s="4">
        <v>4.0999999999999996</v>
      </c>
      <c r="J421" s="3">
        <v>51.75</v>
      </c>
      <c r="K421" s="2">
        <v>107650</v>
      </c>
    </row>
    <row r="422" spans="1:11" x14ac:dyDescent="0.3">
      <c r="A422" s="1" t="s">
        <v>9</v>
      </c>
      <c r="B422" s="1" t="s">
        <v>454</v>
      </c>
      <c r="C422" s="2">
        <v>5610</v>
      </c>
      <c r="D422" s="4">
        <v>11.9</v>
      </c>
      <c r="E422" s="5">
        <v>0.92700000000000005</v>
      </c>
      <c r="F422" s="6">
        <v>0.7</v>
      </c>
      <c r="G422" s="3">
        <v>14.66</v>
      </c>
      <c r="H422" s="2">
        <v>30500</v>
      </c>
      <c r="I422" s="4">
        <v>3.8</v>
      </c>
      <c r="J422" s="3">
        <v>12.69</v>
      </c>
      <c r="K422" s="2">
        <v>26390</v>
      </c>
    </row>
    <row r="423" spans="1:11" x14ac:dyDescent="0.3">
      <c r="A423" s="1" t="s">
        <v>9</v>
      </c>
      <c r="B423" s="1" t="s">
        <v>455</v>
      </c>
      <c r="C423" s="2">
        <v>440</v>
      </c>
      <c r="D423" s="4">
        <v>33.299999999999997</v>
      </c>
      <c r="E423" s="5">
        <v>7.2999999999999995E-2</v>
      </c>
      <c r="F423" s="6">
        <v>1.38</v>
      </c>
      <c r="G423" s="3">
        <v>12.95</v>
      </c>
      <c r="H423" s="2">
        <v>26940</v>
      </c>
      <c r="I423" s="4">
        <v>3.8</v>
      </c>
      <c r="J423" s="3">
        <v>11.39</v>
      </c>
      <c r="K423" s="2">
        <v>23690</v>
      </c>
    </row>
    <row r="424" spans="1:11" x14ac:dyDescent="0.3">
      <c r="A424" s="1" t="s">
        <v>9</v>
      </c>
      <c r="B424" s="1" t="s">
        <v>456</v>
      </c>
      <c r="C424" s="2">
        <v>68540</v>
      </c>
      <c r="D424" s="4">
        <v>2.2999999999999998</v>
      </c>
      <c r="E424" s="5">
        <v>11.335000000000001</v>
      </c>
      <c r="F424" s="6">
        <v>1.1100000000000001</v>
      </c>
      <c r="G424" s="3">
        <v>29.4</v>
      </c>
      <c r="H424" s="2">
        <v>61140</v>
      </c>
      <c r="I424" s="4">
        <v>0.6</v>
      </c>
      <c r="J424" s="3">
        <v>28.06</v>
      </c>
      <c r="K424" s="2">
        <v>58360</v>
      </c>
    </row>
    <row r="425" spans="1:11" x14ac:dyDescent="0.3">
      <c r="A425" s="1" t="s">
        <v>9</v>
      </c>
      <c r="B425" s="1" t="s">
        <v>457</v>
      </c>
      <c r="C425" s="2">
        <v>4740</v>
      </c>
      <c r="D425" s="4">
        <v>9.1</v>
      </c>
      <c r="E425" s="5">
        <v>0.78500000000000003</v>
      </c>
      <c r="F425" s="6">
        <v>1.39</v>
      </c>
      <c r="G425" s="3">
        <v>15.68</v>
      </c>
      <c r="H425" s="2">
        <v>32610</v>
      </c>
      <c r="I425" s="4">
        <v>1.9</v>
      </c>
      <c r="J425" s="3">
        <v>14.38</v>
      </c>
      <c r="K425" s="2">
        <v>29900</v>
      </c>
    </row>
    <row r="426" spans="1:11" x14ac:dyDescent="0.3">
      <c r="A426" s="1" t="s">
        <v>9</v>
      </c>
      <c r="B426" s="1" t="s">
        <v>458</v>
      </c>
      <c r="C426" s="2">
        <v>170</v>
      </c>
      <c r="D426" s="4">
        <v>11.2</v>
      </c>
      <c r="E426" s="5">
        <v>2.8000000000000001E-2</v>
      </c>
      <c r="F426" s="6">
        <v>0.62</v>
      </c>
      <c r="G426" s="3">
        <v>17.95</v>
      </c>
      <c r="H426" s="2">
        <v>37340</v>
      </c>
      <c r="I426" s="4">
        <v>5</v>
      </c>
      <c r="J426" s="3">
        <v>17.32</v>
      </c>
      <c r="K426" s="2">
        <v>36030</v>
      </c>
    </row>
    <row r="427" spans="1:11" x14ac:dyDescent="0.3">
      <c r="A427" s="1" t="s">
        <v>9</v>
      </c>
      <c r="B427" s="1" t="s">
        <v>459</v>
      </c>
      <c r="C427" s="2">
        <v>40</v>
      </c>
      <c r="D427" s="4">
        <v>2.8</v>
      </c>
      <c r="E427" s="5">
        <v>6.0000000000000001E-3</v>
      </c>
      <c r="F427" s="6">
        <v>0.42</v>
      </c>
      <c r="G427" s="3">
        <v>30.15</v>
      </c>
      <c r="H427" s="2">
        <v>62700</v>
      </c>
      <c r="I427" s="4">
        <v>7.8</v>
      </c>
      <c r="J427" s="3">
        <v>33.409999999999997</v>
      </c>
      <c r="K427" s="2">
        <v>69490</v>
      </c>
    </row>
    <row r="428" spans="1:11" x14ac:dyDescent="0.3">
      <c r="A428" s="1" t="s">
        <v>9</v>
      </c>
      <c r="B428" s="1" t="s">
        <v>460</v>
      </c>
      <c r="C428" s="2">
        <v>13820</v>
      </c>
      <c r="D428" s="4">
        <v>7.6</v>
      </c>
      <c r="E428" s="5">
        <v>2.286</v>
      </c>
      <c r="F428" s="6">
        <v>1.2</v>
      </c>
      <c r="G428" s="3">
        <v>20.7</v>
      </c>
      <c r="H428" s="2">
        <v>43060</v>
      </c>
      <c r="I428" s="4">
        <v>1.9</v>
      </c>
      <c r="J428" s="3">
        <v>19.690000000000001</v>
      </c>
      <c r="K428" s="2">
        <v>40950</v>
      </c>
    </row>
    <row r="429" spans="1:11" x14ac:dyDescent="0.3">
      <c r="A429" s="1" t="s">
        <v>9</v>
      </c>
      <c r="B429" s="1" t="s">
        <v>461</v>
      </c>
      <c r="C429" s="2">
        <v>23420</v>
      </c>
      <c r="D429" s="4">
        <v>5.7</v>
      </c>
      <c r="E429" s="5">
        <v>3.8719999999999999</v>
      </c>
      <c r="F429" s="6">
        <v>1.1599999999999999</v>
      </c>
      <c r="G429" s="3">
        <v>20.14</v>
      </c>
      <c r="H429" s="2">
        <v>41890</v>
      </c>
      <c r="I429" s="4">
        <v>1.3</v>
      </c>
      <c r="J429" s="3">
        <v>19.170000000000002</v>
      </c>
      <c r="K429" s="2">
        <v>39880</v>
      </c>
    </row>
    <row r="430" spans="1:11" x14ac:dyDescent="0.3">
      <c r="A430" s="1" t="s">
        <v>9</v>
      </c>
      <c r="B430" s="1" t="s">
        <v>462</v>
      </c>
      <c r="C430" s="2">
        <v>73900</v>
      </c>
      <c r="D430" s="4">
        <v>2.2000000000000002</v>
      </c>
      <c r="E430" s="5">
        <v>12.221</v>
      </c>
      <c r="F430" s="6">
        <v>1.1399999999999999</v>
      </c>
      <c r="G430" s="3">
        <v>22.4</v>
      </c>
      <c r="H430" s="2">
        <v>46590</v>
      </c>
      <c r="I430" s="4">
        <v>0.7</v>
      </c>
      <c r="J430" s="3">
        <v>21.68</v>
      </c>
      <c r="K430" s="2">
        <v>45090</v>
      </c>
    </row>
    <row r="431" spans="1:11" x14ac:dyDescent="0.3">
      <c r="A431" s="1" t="s">
        <v>9</v>
      </c>
      <c r="B431" s="1" t="s">
        <v>463</v>
      </c>
      <c r="C431" s="2">
        <v>8400</v>
      </c>
      <c r="D431" s="4">
        <v>6</v>
      </c>
      <c r="E431" s="5">
        <v>1.3879999999999999</v>
      </c>
      <c r="F431" s="6">
        <v>1.29</v>
      </c>
      <c r="G431" s="3">
        <v>23.13</v>
      </c>
      <c r="H431" s="2">
        <v>48120</v>
      </c>
      <c r="I431" s="4">
        <v>1.5</v>
      </c>
      <c r="J431" s="3">
        <v>22.99</v>
      </c>
      <c r="K431" s="2">
        <v>47830</v>
      </c>
    </row>
    <row r="432" spans="1:11" x14ac:dyDescent="0.3">
      <c r="A432" s="1" t="s">
        <v>9</v>
      </c>
      <c r="B432" s="1" t="s">
        <v>464</v>
      </c>
      <c r="C432" s="2">
        <v>3170</v>
      </c>
      <c r="D432" s="4">
        <v>6.6</v>
      </c>
      <c r="E432" s="5">
        <v>0.52400000000000002</v>
      </c>
      <c r="F432" s="6">
        <v>1.06</v>
      </c>
      <c r="G432" s="3">
        <v>20.81</v>
      </c>
      <c r="H432" s="2">
        <v>43280</v>
      </c>
      <c r="I432" s="4">
        <v>1.8</v>
      </c>
      <c r="J432" s="3">
        <v>20.03</v>
      </c>
      <c r="K432" s="2">
        <v>41660</v>
      </c>
    </row>
    <row r="433" spans="1:11" x14ac:dyDescent="0.3">
      <c r="A433" s="1" t="s">
        <v>9</v>
      </c>
      <c r="B433" s="1" t="s">
        <v>465</v>
      </c>
      <c r="C433" s="2">
        <v>16740</v>
      </c>
      <c r="D433" s="4">
        <v>4.0999999999999996</v>
      </c>
      <c r="E433" s="5">
        <v>2.7679999999999998</v>
      </c>
      <c r="F433" s="6">
        <v>0.8</v>
      </c>
      <c r="G433" s="3">
        <v>14.67</v>
      </c>
      <c r="H433" s="2">
        <v>30500</v>
      </c>
      <c r="I433" s="4">
        <v>1.8</v>
      </c>
      <c r="J433" s="3">
        <v>13.98</v>
      </c>
      <c r="K433" s="2">
        <v>29070</v>
      </c>
    </row>
    <row r="434" spans="1:11" x14ac:dyDescent="0.3">
      <c r="A434" s="1" t="s">
        <v>9</v>
      </c>
      <c r="B434" s="1" t="s">
        <v>466</v>
      </c>
      <c r="C434" s="2">
        <v>2820</v>
      </c>
      <c r="D434" s="4">
        <v>28.9</v>
      </c>
      <c r="E434" s="5">
        <v>0.46600000000000003</v>
      </c>
      <c r="F434" s="6">
        <v>2.06</v>
      </c>
      <c r="G434" s="3">
        <v>19.14</v>
      </c>
      <c r="H434" s="2">
        <v>39800</v>
      </c>
      <c r="I434" s="4">
        <v>5.9</v>
      </c>
      <c r="J434" s="3">
        <v>17.52</v>
      </c>
      <c r="K434" s="2">
        <v>36440</v>
      </c>
    </row>
    <row r="435" spans="1:11" x14ac:dyDescent="0.3">
      <c r="A435" s="1" t="s">
        <v>9</v>
      </c>
      <c r="B435" s="1" t="s">
        <v>467</v>
      </c>
      <c r="C435" s="2">
        <v>2330</v>
      </c>
      <c r="D435" s="4">
        <v>10.7</v>
      </c>
      <c r="E435" s="5">
        <v>0.38600000000000001</v>
      </c>
      <c r="F435" s="6">
        <v>0.93</v>
      </c>
      <c r="G435" s="3">
        <v>26.97</v>
      </c>
      <c r="H435" s="2">
        <v>56090</v>
      </c>
      <c r="I435" s="4">
        <v>1.9</v>
      </c>
      <c r="J435" s="3">
        <v>26</v>
      </c>
      <c r="K435" s="2">
        <v>54070</v>
      </c>
    </row>
    <row r="436" spans="1:11" x14ac:dyDescent="0.3">
      <c r="A436" s="1" t="s">
        <v>9</v>
      </c>
      <c r="B436" s="1" t="s">
        <v>468</v>
      </c>
      <c r="C436" s="2">
        <v>200</v>
      </c>
      <c r="D436" s="4">
        <v>22.6</v>
      </c>
      <c r="E436" s="5">
        <v>3.3000000000000002E-2</v>
      </c>
      <c r="F436" s="6">
        <v>0.74</v>
      </c>
      <c r="G436" s="3">
        <v>20.2</v>
      </c>
      <c r="H436" s="2">
        <v>42020</v>
      </c>
      <c r="I436" s="4">
        <v>2.6</v>
      </c>
      <c r="J436" s="3">
        <v>19.68</v>
      </c>
      <c r="K436" s="2">
        <v>40930</v>
      </c>
    </row>
    <row r="437" spans="1:11" x14ac:dyDescent="0.3">
      <c r="A437" s="1" t="s">
        <v>9</v>
      </c>
      <c r="B437" s="1" t="s">
        <v>469</v>
      </c>
      <c r="C437" s="2">
        <v>1630</v>
      </c>
      <c r="D437" s="4">
        <v>3.7</v>
      </c>
      <c r="E437" s="5">
        <v>0.27</v>
      </c>
      <c r="F437" s="6">
        <v>0.28999999999999998</v>
      </c>
      <c r="G437" s="3">
        <v>21.73</v>
      </c>
      <c r="H437" s="2">
        <v>45210</v>
      </c>
      <c r="I437" s="4">
        <v>2.8</v>
      </c>
      <c r="J437" s="3">
        <v>21.75</v>
      </c>
      <c r="K437" s="2">
        <v>45250</v>
      </c>
    </row>
    <row r="438" spans="1:11" x14ac:dyDescent="0.3">
      <c r="A438" s="1" t="s">
        <v>9</v>
      </c>
      <c r="B438" s="1" t="s">
        <v>470</v>
      </c>
      <c r="C438" s="2">
        <v>1060</v>
      </c>
      <c r="D438" s="4">
        <v>15.1</v>
      </c>
      <c r="E438" s="5">
        <v>0.17499999999999999</v>
      </c>
      <c r="F438" s="6">
        <v>0.73</v>
      </c>
      <c r="G438" s="3">
        <v>22.18</v>
      </c>
      <c r="H438" s="2">
        <v>46130</v>
      </c>
      <c r="I438" s="4">
        <v>6</v>
      </c>
      <c r="J438" s="3">
        <v>18.940000000000001</v>
      </c>
      <c r="K438" s="2">
        <v>39380</v>
      </c>
    </row>
    <row r="439" spans="1:11" x14ac:dyDescent="0.3">
      <c r="A439" s="1" t="s">
        <v>9</v>
      </c>
      <c r="B439" s="1" t="s">
        <v>471</v>
      </c>
      <c r="C439" s="2">
        <v>80250</v>
      </c>
      <c r="D439" s="4">
        <v>2.8</v>
      </c>
      <c r="E439" s="5">
        <v>13.27</v>
      </c>
      <c r="F439" s="6">
        <v>0.68</v>
      </c>
      <c r="G439" s="3">
        <v>18.850000000000001</v>
      </c>
      <c r="H439" s="2">
        <v>39210</v>
      </c>
      <c r="I439" s="4">
        <v>0.7</v>
      </c>
      <c r="J439" s="3">
        <v>17.43</v>
      </c>
      <c r="K439" s="2">
        <v>36250</v>
      </c>
    </row>
    <row r="440" spans="1:11" x14ac:dyDescent="0.3">
      <c r="A440" s="1" t="s">
        <v>9</v>
      </c>
      <c r="B440" s="1" t="s">
        <v>472</v>
      </c>
      <c r="C440" s="2">
        <v>10330</v>
      </c>
      <c r="D440" s="4">
        <v>0.6</v>
      </c>
      <c r="E440" s="5">
        <v>1.708</v>
      </c>
      <c r="F440" s="6">
        <v>1.73</v>
      </c>
      <c r="G440" s="3">
        <v>24.32</v>
      </c>
      <c r="H440" s="2">
        <v>50590</v>
      </c>
      <c r="I440" s="4">
        <v>4</v>
      </c>
      <c r="J440" s="3">
        <v>24.12</v>
      </c>
      <c r="K440" s="2">
        <v>50170</v>
      </c>
    </row>
    <row r="441" spans="1:11" x14ac:dyDescent="0.3">
      <c r="A441" s="1" t="s">
        <v>9</v>
      </c>
      <c r="B441" s="1" t="s">
        <v>473</v>
      </c>
      <c r="C441" s="2">
        <v>5990</v>
      </c>
      <c r="D441" s="4">
        <v>6.7</v>
      </c>
      <c r="E441" s="5">
        <v>0.99</v>
      </c>
      <c r="F441" s="6">
        <v>1.19</v>
      </c>
      <c r="G441" s="3">
        <v>16.43</v>
      </c>
      <c r="H441" s="2">
        <v>34180</v>
      </c>
      <c r="I441" s="4">
        <v>1.6</v>
      </c>
      <c r="J441" s="3">
        <v>15.34</v>
      </c>
      <c r="K441" s="2">
        <v>31910</v>
      </c>
    </row>
    <row r="442" spans="1:11" x14ac:dyDescent="0.3">
      <c r="A442" s="1" t="s">
        <v>9</v>
      </c>
      <c r="B442" s="1" t="s">
        <v>474</v>
      </c>
      <c r="C442" s="2">
        <v>7890</v>
      </c>
      <c r="D442" s="4">
        <v>4.7</v>
      </c>
      <c r="E442" s="5">
        <v>1.3049999999999999</v>
      </c>
      <c r="F442" s="6">
        <v>0.73</v>
      </c>
      <c r="G442" s="3">
        <v>13.67</v>
      </c>
      <c r="H442" s="2">
        <v>28430</v>
      </c>
      <c r="I442" s="4">
        <v>1.6</v>
      </c>
      <c r="J442" s="3">
        <v>13</v>
      </c>
      <c r="K442" s="2">
        <v>27030</v>
      </c>
    </row>
    <row r="443" spans="1:11" x14ac:dyDescent="0.3">
      <c r="A443" s="1" t="s">
        <v>9</v>
      </c>
      <c r="B443" s="1" t="s">
        <v>475</v>
      </c>
      <c r="C443" s="2">
        <v>7100</v>
      </c>
      <c r="D443" s="4">
        <v>6.8</v>
      </c>
      <c r="E443" s="5">
        <v>1.1739999999999999</v>
      </c>
      <c r="F443" s="6">
        <v>0.88</v>
      </c>
      <c r="G443" s="3">
        <v>18.399999999999999</v>
      </c>
      <c r="H443" s="2">
        <v>38260</v>
      </c>
      <c r="I443" s="4">
        <v>1.1000000000000001</v>
      </c>
      <c r="J443" s="3">
        <v>17.88</v>
      </c>
      <c r="K443" s="2">
        <v>37190</v>
      </c>
    </row>
    <row r="444" spans="1:11" x14ac:dyDescent="0.3">
      <c r="A444" s="1" t="s">
        <v>9</v>
      </c>
      <c r="B444" s="1" t="s">
        <v>476</v>
      </c>
      <c r="C444" s="2">
        <v>3660</v>
      </c>
      <c r="D444" s="4">
        <v>6.5</v>
      </c>
      <c r="E444" s="5">
        <v>0.60599999999999998</v>
      </c>
      <c r="F444" s="6">
        <v>0.92</v>
      </c>
      <c r="G444" s="3">
        <v>15.29</v>
      </c>
      <c r="H444" s="2">
        <v>31810</v>
      </c>
      <c r="I444" s="4">
        <v>2.6</v>
      </c>
      <c r="J444" s="3">
        <v>13.83</v>
      </c>
      <c r="K444" s="2">
        <v>28760</v>
      </c>
    </row>
    <row r="445" spans="1:11" x14ac:dyDescent="0.3">
      <c r="A445" s="1" t="s">
        <v>9</v>
      </c>
      <c r="B445" s="1" t="s">
        <v>477</v>
      </c>
      <c r="C445" s="2">
        <v>11540</v>
      </c>
      <c r="D445" s="4">
        <v>6.9</v>
      </c>
      <c r="E445" s="5">
        <v>1.9079999999999999</v>
      </c>
      <c r="F445" s="6">
        <v>1.2</v>
      </c>
      <c r="G445" s="3">
        <v>21.08</v>
      </c>
      <c r="H445" s="2">
        <v>43840</v>
      </c>
      <c r="I445" s="4">
        <v>2.1</v>
      </c>
      <c r="J445" s="3">
        <v>21.03</v>
      </c>
      <c r="K445" s="2">
        <v>43740</v>
      </c>
    </row>
    <row r="446" spans="1:11" x14ac:dyDescent="0.3">
      <c r="A446" s="1" t="s">
        <v>9</v>
      </c>
      <c r="B446" s="1" t="s">
        <v>478</v>
      </c>
      <c r="C446" s="2">
        <v>1020</v>
      </c>
      <c r="D446" s="4">
        <v>25.5</v>
      </c>
      <c r="E446" s="5">
        <v>0.16800000000000001</v>
      </c>
      <c r="F446" s="6">
        <v>0.56999999999999995</v>
      </c>
      <c r="G446" s="3">
        <v>19.2</v>
      </c>
      <c r="H446" s="2">
        <v>39930</v>
      </c>
      <c r="I446" s="4">
        <v>3.7</v>
      </c>
      <c r="J446" s="3">
        <v>18.309999999999999</v>
      </c>
      <c r="K446" s="2">
        <v>38090</v>
      </c>
    </row>
    <row r="447" spans="1:11" x14ac:dyDescent="0.3">
      <c r="A447" s="1" t="s">
        <v>9</v>
      </c>
      <c r="B447" s="1" t="s">
        <v>479</v>
      </c>
      <c r="C447" s="2">
        <v>15240</v>
      </c>
      <c r="D447" s="4">
        <v>6.7</v>
      </c>
      <c r="E447" s="5">
        <v>2.5209999999999999</v>
      </c>
      <c r="F447" s="6">
        <v>2.12</v>
      </c>
      <c r="G447" s="3">
        <v>17.329999999999998</v>
      </c>
      <c r="H447" s="2">
        <v>36050</v>
      </c>
      <c r="I447" s="4">
        <v>1.7</v>
      </c>
      <c r="J447" s="3">
        <v>15.95</v>
      </c>
      <c r="K447" s="2">
        <v>33180</v>
      </c>
    </row>
    <row r="448" spans="1:11" x14ac:dyDescent="0.3">
      <c r="A448" s="1" t="s">
        <v>9</v>
      </c>
      <c r="B448" s="1" t="s">
        <v>480</v>
      </c>
      <c r="C448" s="2">
        <v>5790</v>
      </c>
      <c r="D448" s="4">
        <v>4.5</v>
      </c>
      <c r="E448" s="5">
        <v>0.95699999999999996</v>
      </c>
      <c r="F448" s="6">
        <v>1.01</v>
      </c>
      <c r="G448" s="3">
        <v>20.34</v>
      </c>
      <c r="H448" s="2">
        <v>42310</v>
      </c>
      <c r="I448" s="4">
        <v>2.2999999999999998</v>
      </c>
      <c r="J448" s="3">
        <v>18.809999999999999</v>
      </c>
      <c r="K448" s="2">
        <v>39120</v>
      </c>
    </row>
    <row r="449" spans="1:11" x14ac:dyDescent="0.3">
      <c r="A449" s="1" t="s">
        <v>9</v>
      </c>
      <c r="B449" s="1" t="s">
        <v>481</v>
      </c>
      <c r="C449" s="2">
        <v>41260</v>
      </c>
      <c r="D449" s="4">
        <v>3.5</v>
      </c>
      <c r="E449" s="5">
        <v>6.8230000000000004</v>
      </c>
      <c r="F449" s="6">
        <v>0.96</v>
      </c>
      <c r="G449" s="3">
        <v>15.21</v>
      </c>
      <c r="H449" s="2">
        <v>31640</v>
      </c>
      <c r="I449" s="4">
        <v>1.1000000000000001</v>
      </c>
      <c r="J449" s="3">
        <v>14.31</v>
      </c>
      <c r="K449" s="2">
        <v>29750</v>
      </c>
    </row>
    <row r="450" spans="1:11" x14ac:dyDescent="0.3">
      <c r="A450" s="1" t="s">
        <v>9</v>
      </c>
      <c r="B450" s="1" t="s">
        <v>482</v>
      </c>
      <c r="C450" s="2">
        <v>9040</v>
      </c>
      <c r="D450" s="4">
        <v>8.4</v>
      </c>
      <c r="E450" s="5">
        <v>1.4950000000000001</v>
      </c>
      <c r="F450" s="6">
        <v>1.44</v>
      </c>
      <c r="G450" s="3">
        <v>19.54</v>
      </c>
      <c r="H450" s="2">
        <v>40630</v>
      </c>
      <c r="I450" s="4">
        <v>3.3</v>
      </c>
      <c r="J450" s="3">
        <v>18.25</v>
      </c>
      <c r="K450" s="2">
        <v>37960</v>
      </c>
    </row>
    <row r="451" spans="1:11" x14ac:dyDescent="0.3">
      <c r="A451" s="1" t="s">
        <v>9</v>
      </c>
      <c r="B451" s="1" t="s">
        <v>483</v>
      </c>
      <c r="C451" s="2">
        <v>8480</v>
      </c>
      <c r="D451" s="4">
        <v>5.9</v>
      </c>
      <c r="E451" s="5">
        <v>1.403</v>
      </c>
      <c r="F451" s="6">
        <v>1.24</v>
      </c>
      <c r="G451" s="3">
        <v>21.4</v>
      </c>
      <c r="H451" s="2">
        <v>44510</v>
      </c>
      <c r="I451" s="4">
        <v>1.9</v>
      </c>
      <c r="J451" s="3">
        <v>21.49</v>
      </c>
      <c r="K451" s="2">
        <v>44700</v>
      </c>
    </row>
    <row r="452" spans="1:11" x14ac:dyDescent="0.3">
      <c r="A452" s="1" t="s">
        <v>9</v>
      </c>
      <c r="B452" s="1" t="s">
        <v>484</v>
      </c>
      <c r="C452" s="2">
        <v>8720</v>
      </c>
      <c r="D452" s="4">
        <v>9.1</v>
      </c>
      <c r="E452" s="5">
        <v>1.4419999999999999</v>
      </c>
      <c r="F452" s="6">
        <v>2.29</v>
      </c>
      <c r="G452" s="3">
        <v>20.23</v>
      </c>
      <c r="H452" s="2">
        <v>42080</v>
      </c>
      <c r="I452" s="4">
        <v>2.5</v>
      </c>
      <c r="J452" s="3">
        <v>18.84</v>
      </c>
      <c r="K452" s="2">
        <v>39200</v>
      </c>
    </row>
    <row r="453" spans="1:11" x14ac:dyDescent="0.3">
      <c r="A453" s="1" t="s">
        <v>9</v>
      </c>
      <c r="B453" s="1" t="s">
        <v>485</v>
      </c>
      <c r="C453" s="2">
        <v>5230</v>
      </c>
      <c r="D453" s="4">
        <v>14.5</v>
      </c>
      <c r="E453" s="5">
        <v>0.86499999999999999</v>
      </c>
      <c r="F453" s="6">
        <v>1.61</v>
      </c>
      <c r="G453" s="3">
        <v>15.66</v>
      </c>
      <c r="H453" s="2">
        <v>32580</v>
      </c>
      <c r="I453" s="4">
        <v>3.1</v>
      </c>
      <c r="J453" s="3">
        <v>14.84</v>
      </c>
      <c r="K453" s="2">
        <v>30870</v>
      </c>
    </row>
    <row r="454" spans="1:11" x14ac:dyDescent="0.3">
      <c r="A454" s="1" t="s">
        <v>9</v>
      </c>
      <c r="B454" s="1" t="s">
        <v>486</v>
      </c>
      <c r="C454" s="2">
        <v>1550</v>
      </c>
      <c r="D454" s="4">
        <v>4.2</v>
      </c>
      <c r="E454" s="5">
        <v>0.25700000000000001</v>
      </c>
      <c r="F454" s="6">
        <v>0.38</v>
      </c>
      <c r="G454" s="3">
        <v>30.45</v>
      </c>
      <c r="H454" s="2">
        <v>63340</v>
      </c>
      <c r="I454" s="4">
        <v>2</v>
      </c>
      <c r="J454" s="3">
        <v>31.31</v>
      </c>
      <c r="K454" s="2">
        <v>65130</v>
      </c>
    </row>
    <row r="455" spans="1:11" x14ac:dyDescent="0.3">
      <c r="A455" s="1" t="s">
        <v>9</v>
      </c>
      <c r="B455" s="1" t="s">
        <v>487</v>
      </c>
      <c r="C455" s="2">
        <v>7500</v>
      </c>
      <c r="D455" s="4">
        <v>8</v>
      </c>
      <c r="E455" s="5">
        <v>1.24</v>
      </c>
      <c r="F455" s="6">
        <v>0.89</v>
      </c>
      <c r="G455" s="3">
        <v>19.420000000000002</v>
      </c>
      <c r="H455" s="2">
        <v>40400</v>
      </c>
      <c r="I455" s="4">
        <v>2</v>
      </c>
      <c r="J455" s="3">
        <v>17.829999999999998</v>
      </c>
      <c r="K455" s="2">
        <v>37080</v>
      </c>
    </row>
    <row r="456" spans="1:11" x14ac:dyDescent="0.3">
      <c r="A456" s="1" t="s">
        <v>9</v>
      </c>
      <c r="B456" s="1" t="s">
        <v>488</v>
      </c>
      <c r="C456" s="2">
        <v>1050</v>
      </c>
      <c r="D456" s="4">
        <v>19.899999999999999</v>
      </c>
      <c r="E456" s="5">
        <v>0.17299999999999999</v>
      </c>
      <c r="F456" s="6">
        <v>0.73</v>
      </c>
      <c r="G456" s="3">
        <v>26.29</v>
      </c>
      <c r="H456" s="2">
        <v>54680</v>
      </c>
      <c r="I456" s="4">
        <v>3.8</v>
      </c>
      <c r="J456" s="3">
        <v>24</v>
      </c>
      <c r="K456" s="2">
        <v>49920</v>
      </c>
    </row>
    <row r="457" spans="1:11" x14ac:dyDescent="0.3">
      <c r="A457" s="1" t="s">
        <v>9</v>
      </c>
      <c r="B457" s="1" t="s">
        <v>489</v>
      </c>
      <c r="C457" s="2">
        <v>2560</v>
      </c>
      <c r="D457" s="4">
        <v>0</v>
      </c>
      <c r="E457" s="5">
        <v>0.42399999999999999</v>
      </c>
      <c r="F457" s="6">
        <v>0.73</v>
      </c>
      <c r="G457" s="3">
        <v>26.25</v>
      </c>
      <c r="H457" s="2">
        <v>54600</v>
      </c>
      <c r="I457" s="4">
        <v>3.1</v>
      </c>
      <c r="J457" s="3">
        <v>28.16</v>
      </c>
      <c r="K457" s="2">
        <v>58570</v>
      </c>
    </row>
    <row r="458" spans="1:11" x14ac:dyDescent="0.3">
      <c r="A458" s="1" t="s">
        <v>9</v>
      </c>
      <c r="B458" s="1" t="s">
        <v>490</v>
      </c>
      <c r="C458" s="2">
        <v>12600</v>
      </c>
      <c r="D458" s="4">
        <v>0</v>
      </c>
      <c r="E458" s="5">
        <v>2.0840000000000001</v>
      </c>
      <c r="F458" s="6">
        <v>0.88</v>
      </c>
      <c r="G458" s="3">
        <v>24.81</v>
      </c>
      <c r="H458" s="2">
        <v>51600</v>
      </c>
      <c r="I458" s="4">
        <v>2.7</v>
      </c>
      <c r="J458" s="3">
        <v>28.77</v>
      </c>
      <c r="K458" s="2">
        <v>59850</v>
      </c>
    </row>
    <row r="459" spans="1:11" x14ac:dyDescent="0.3">
      <c r="A459" s="1" t="s">
        <v>9</v>
      </c>
      <c r="B459" s="1" t="s">
        <v>491</v>
      </c>
      <c r="C459" s="2">
        <v>6150</v>
      </c>
      <c r="D459" s="4">
        <v>0</v>
      </c>
      <c r="E459" s="5">
        <v>1.0169999999999999</v>
      </c>
      <c r="F459" s="6">
        <v>1.3</v>
      </c>
      <c r="G459" s="3">
        <v>23.8</v>
      </c>
      <c r="H459" s="2">
        <v>49510</v>
      </c>
      <c r="I459" s="4">
        <v>2.8</v>
      </c>
      <c r="J459" s="3">
        <v>27.52</v>
      </c>
      <c r="K459" s="2">
        <v>57250</v>
      </c>
    </row>
    <row r="460" spans="1:11" x14ac:dyDescent="0.3">
      <c r="A460" s="1" t="s">
        <v>9</v>
      </c>
      <c r="B460" s="1" t="s">
        <v>492</v>
      </c>
      <c r="C460" s="2">
        <v>24930</v>
      </c>
      <c r="D460" s="4">
        <v>4.7</v>
      </c>
      <c r="E460" s="5">
        <v>4.1230000000000002</v>
      </c>
      <c r="F460" s="6">
        <v>1.75</v>
      </c>
      <c r="G460" s="3">
        <v>23.7</v>
      </c>
      <c r="H460" s="2">
        <v>49290</v>
      </c>
      <c r="I460" s="4">
        <v>0.9</v>
      </c>
      <c r="J460" s="3">
        <v>22.31</v>
      </c>
      <c r="K460" s="2">
        <v>46410</v>
      </c>
    </row>
    <row r="461" spans="1:11" x14ac:dyDescent="0.3">
      <c r="A461" s="1" t="s">
        <v>9</v>
      </c>
      <c r="B461" s="1" t="s">
        <v>493</v>
      </c>
      <c r="C461" s="2">
        <v>38770</v>
      </c>
      <c r="D461" s="4">
        <v>3</v>
      </c>
      <c r="E461" s="5">
        <v>6.4119999999999999</v>
      </c>
      <c r="F461" s="6">
        <v>1.36</v>
      </c>
      <c r="G461" s="3">
        <v>15.84</v>
      </c>
      <c r="H461" s="2">
        <v>32950</v>
      </c>
      <c r="I461" s="4">
        <v>0.8</v>
      </c>
      <c r="J461" s="3">
        <v>14.61</v>
      </c>
      <c r="K461" s="2">
        <v>30380</v>
      </c>
    </row>
    <row r="462" spans="1:11" x14ac:dyDescent="0.3">
      <c r="A462" s="1" t="s">
        <v>9</v>
      </c>
      <c r="B462" s="1" t="s">
        <v>494</v>
      </c>
      <c r="C462" s="2">
        <v>83910</v>
      </c>
      <c r="D462" s="4">
        <v>3</v>
      </c>
      <c r="E462" s="5">
        <v>13.875999999999999</v>
      </c>
      <c r="F462" s="6">
        <v>0.97</v>
      </c>
      <c r="G462" s="3">
        <v>13.96</v>
      </c>
      <c r="H462" s="2">
        <v>29040</v>
      </c>
      <c r="I462" s="4">
        <v>1</v>
      </c>
      <c r="J462" s="3">
        <v>12.12</v>
      </c>
      <c r="K462" s="2">
        <v>25200</v>
      </c>
    </row>
    <row r="463" spans="1:11" x14ac:dyDescent="0.3">
      <c r="A463" s="1" t="s">
        <v>9</v>
      </c>
      <c r="B463" s="1" t="s">
        <v>495</v>
      </c>
      <c r="C463" s="2">
        <v>5400</v>
      </c>
      <c r="D463" s="4">
        <v>13.7</v>
      </c>
      <c r="E463" s="5">
        <v>0.89300000000000002</v>
      </c>
      <c r="F463" s="6">
        <v>1.75</v>
      </c>
      <c r="G463" s="3">
        <v>15.48</v>
      </c>
      <c r="H463" s="2">
        <v>32200</v>
      </c>
      <c r="I463" s="4">
        <v>2.2000000000000002</v>
      </c>
      <c r="J463" s="3">
        <v>13.68</v>
      </c>
      <c r="K463" s="2">
        <v>28450</v>
      </c>
    </row>
    <row r="464" spans="1:11" x14ac:dyDescent="0.3">
      <c r="A464" s="1" t="s">
        <v>9</v>
      </c>
      <c r="B464" s="1" t="s">
        <v>496</v>
      </c>
      <c r="C464" s="2">
        <v>31220</v>
      </c>
      <c r="D464" s="4">
        <v>7.5</v>
      </c>
      <c r="E464" s="5">
        <v>5.1630000000000003</v>
      </c>
      <c r="F464" s="6">
        <v>1.23</v>
      </c>
      <c r="G464" s="3">
        <v>32.93</v>
      </c>
      <c r="H464" s="2">
        <v>68500</v>
      </c>
      <c r="I464" s="4">
        <v>1.1000000000000001</v>
      </c>
      <c r="J464" s="3">
        <v>32.67</v>
      </c>
      <c r="K464" s="2">
        <v>67950</v>
      </c>
    </row>
    <row r="465" spans="1:11" x14ac:dyDescent="0.3">
      <c r="A465" s="1" t="s">
        <v>9</v>
      </c>
      <c r="B465" s="1" t="s">
        <v>497</v>
      </c>
      <c r="C465" s="2">
        <v>13530</v>
      </c>
      <c r="D465" s="4">
        <v>8.3000000000000007</v>
      </c>
      <c r="E465" s="5">
        <v>2.238</v>
      </c>
      <c r="F465" s="6">
        <v>1.72</v>
      </c>
      <c r="G465" s="3">
        <v>25.86</v>
      </c>
      <c r="H465" s="2">
        <v>53780</v>
      </c>
      <c r="I465" s="4">
        <v>3.3</v>
      </c>
      <c r="J465" s="3">
        <v>24.12</v>
      </c>
      <c r="K465" s="2">
        <v>50180</v>
      </c>
    </row>
    <row r="466" spans="1:11" x14ac:dyDescent="0.3">
      <c r="A466" s="1" t="s">
        <v>9</v>
      </c>
      <c r="B466" s="1" t="s">
        <v>498</v>
      </c>
      <c r="C466" s="2">
        <v>27650</v>
      </c>
      <c r="D466" s="4">
        <v>6.1</v>
      </c>
      <c r="E466" s="5">
        <v>4.5720000000000001</v>
      </c>
      <c r="F466" s="6">
        <v>1.1299999999999999</v>
      </c>
      <c r="G466" s="3">
        <v>18.440000000000001</v>
      </c>
      <c r="H466" s="2">
        <v>38360</v>
      </c>
      <c r="I466" s="4">
        <v>1.5</v>
      </c>
      <c r="J466" s="3">
        <v>17.68</v>
      </c>
      <c r="K466" s="2">
        <v>36770</v>
      </c>
    </row>
    <row r="467" spans="1:11" x14ac:dyDescent="0.3">
      <c r="A467" s="1" t="s">
        <v>9</v>
      </c>
      <c r="B467" s="1" t="s">
        <v>499</v>
      </c>
      <c r="C467" s="2">
        <v>91430</v>
      </c>
      <c r="D467" s="4">
        <v>2.8</v>
      </c>
      <c r="E467" s="5">
        <v>15.12</v>
      </c>
      <c r="F467" s="6">
        <v>0.96</v>
      </c>
      <c r="G467" s="3">
        <v>20.09</v>
      </c>
      <c r="H467" s="2">
        <v>41780</v>
      </c>
      <c r="I467" s="4">
        <v>1</v>
      </c>
      <c r="J467" s="3">
        <v>19.36</v>
      </c>
      <c r="K467" s="2">
        <v>40260</v>
      </c>
    </row>
    <row r="468" spans="1:11" x14ac:dyDescent="0.3">
      <c r="A468" s="1" t="s">
        <v>9</v>
      </c>
      <c r="B468" s="1" t="s">
        <v>500</v>
      </c>
      <c r="C468" s="2">
        <v>1260</v>
      </c>
      <c r="D468" s="4">
        <v>10.8</v>
      </c>
      <c r="E468" s="5">
        <v>0.20799999999999999</v>
      </c>
      <c r="F468" s="6">
        <v>0.73</v>
      </c>
      <c r="G468" s="3">
        <v>23.64</v>
      </c>
      <c r="H468" s="2">
        <v>49170</v>
      </c>
      <c r="I468" s="4">
        <v>2.8</v>
      </c>
      <c r="J468" s="3">
        <v>23.46</v>
      </c>
      <c r="K468" s="2">
        <v>48800</v>
      </c>
    </row>
    <row r="469" spans="1:11" x14ac:dyDescent="0.3">
      <c r="A469" s="1" t="s">
        <v>9</v>
      </c>
      <c r="B469" s="1" t="s">
        <v>501</v>
      </c>
      <c r="C469" s="2">
        <v>9060</v>
      </c>
      <c r="D469" s="4">
        <v>8.1999999999999993</v>
      </c>
      <c r="E469" s="5">
        <v>1.4990000000000001</v>
      </c>
      <c r="F469" s="6">
        <v>1.19</v>
      </c>
      <c r="G469" s="3">
        <v>16.239999999999998</v>
      </c>
      <c r="H469" s="2">
        <v>33780</v>
      </c>
      <c r="I469" s="4">
        <v>1.6</v>
      </c>
      <c r="J469" s="3">
        <v>15.05</v>
      </c>
      <c r="K469" s="2">
        <v>31300</v>
      </c>
    </row>
    <row r="470" spans="1:11" x14ac:dyDescent="0.3">
      <c r="A470" s="1" t="s">
        <v>9</v>
      </c>
      <c r="B470" s="1" t="s">
        <v>502</v>
      </c>
      <c r="C470" s="2">
        <v>10270</v>
      </c>
      <c r="D470" s="4">
        <v>2.2000000000000002</v>
      </c>
      <c r="E470" s="5">
        <v>1.6990000000000001</v>
      </c>
      <c r="F470" s="6">
        <v>3.71</v>
      </c>
      <c r="G470" s="3">
        <v>23.31</v>
      </c>
      <c r="H470" s="2">
        <v>48480</v>
      </c>
      <c r="I470" s="4">
        <v>7.6</v>
      </c>
      <c r="J470" s="3">
        <v>22.64</v>
      </c>
      <c r="K470" s="2">
        <v>47100</v>
      </c>
    </row>
    <row r="471" spans="1:11" x14ac:dyDescent="0.3">
      <c r="A471" s="1" t="s">
        <v>9</v>
      </c>
      <c r="B471" s="1" t="s">
        <v>503</v>
      </c>
      <c r="C471" s="2">
        <v>660</v>
      </c>
      <c r="D471" s="4">
        <v>15.8</v>
      </c>
      <c r="E471" s="5">
        <v>0.109</v>
      </c>
      <c r="F471" s="6">
        <v>1.29</v>
      </c>
      <c r="G471" s="3">
        <v>26.39</v>
      </c>
      <c r="H471" s="2">
        <v>54890</v>
      </c>
      <c r="I471" s="4">
        <v>6.2</v>
      </c>
      <c r="J471" s="3">
        <v>24.24</v>
      </c>
      <c r="K471" s="2">
        <v>50410</v>
      </c>
    </row>
    <row r="472" spans="1:11" x14ac:dyDescent="0.3">
      <c r="A472" s="1" t="s">
        <v>9</v>
      </c>
      <c r="B472" s="1" t="s">
        <v>504</v>
      </c>
      <c r="C472" s="2">
        <v>15720</v>
      </c>
      <c r="D472" s="4">
        <v>5.8</v>
      </c>
      <c r="E472" s="5">
        <v>2.6</v>
      </c>
      <c r="F472" s="6">
        <v>1.34</v>
      </c>
      <c r="G472" s="3">
        <v>19.78</v>
      </c>
      <c r="H472" s="2">
        <v>41150</v>
      </c>
      <c r="I472" s="4">
        <v>2.6</v>
      </c>
      <c r="J472" s="3">
        <v>18.45</v>
      </c>
      <c r="K472" s="2">
        <v>38370</v>
      </c>
    </row>
    <row r="473" spans="1:11" x14ac:dyDescent="0.3">
      <c r="A473" s="1" t="s">
        <v>9</v>
      </c>
      <c r="B473" s="1" t="s">
        <v>505</v>
      </c>
      <c r="C473" s="2">
        <v>2270</v>
      </c>
      <c r="D473" s="4">
        <v>13.4</v>
      </c>
      <c r="E473" s="5">
        <v>0.375</v>
      </c>
      <c r="F473" s="6">
        <v>0.62</v>
      </c>
      <c r="G473" s="3">
        <v>16.37</v>
      </c>
      <c r="H473" s="2">
        <v>34040</v>
      </c>
      <c r="I473" s="4">
        <v>2.1</v>
      </c>
      <c r="J473" s="3">
        <v>14.88</v>
      </c>
      <c r="K473" s="2">
        <v>30960</v>
      </c>
    </row>
    <row r="474" spans="1:11" x14ac:dyDescent="0.3">
      <c r="A474" s="1" t="s">
        <v>9</v>
      </c>
      <c r="B474" s="1" t="s">
        <v>506</v>
      </c>
      <c r="C474" s="2">
        <v>117830</v>
      </c>
      <c r="D474" s="4">
        <v>2.5</v>
      </c>
      <c r="E474" s="5">
        <v>19.486000000000001</v>
      </c>
      <c r="F474" s="6">
        <v>0.94</v>
      </c>
      <c r="G474" s="3">
        <v>16.71</v>
      </c>
      <c r="H474" s="2">
        <v>34760</v>
      </c>
      <c r="I474" s="4">
        <v>1.3</v>
      </c>
      <c r="J474" s="3">
        <v>15.37</v>
      </c>
      <c r="K474" s="2">
        <v>31980</v>
      </c>
    </row>
    <row r="475" spans="1:11" x14ac:dyDescent="0.3">
      <c r="A475" s="1" t="s">
        <v>9</v>
      </c>
      <c r="B475" s="1" t="s">
        <v>507</v>
      </c>
      <c r="C475" s="2">
        <v>3120</v>
      </c>
      <c r="D475" s="4">
        <v>21.6</v>
      </c>
      <c r="E475" s="5">
        <v>0.51600000000000001</v>
      </c>
      <c r="F475" s="6">
        <v>1.34</v>
      </c>
      <c r="G475" s="3">
        <v>17.11</v>
      </c>
      <c r="H475" s="2">
        <v>35580</v>
      </c>
      <c r="I475" s="4">
        <v>3.2</v>
      </c>
      <c r="J475" s="3">
        <v>16.239999999999998</v>
      </c>
      <c r="K475" s="2">
        <v>33770</v>
      </c>
    </row>
    <row r="476" spans="1:11" x14ac:dyDescent="0.3">
      <c r="A476" s="1" t="s">
        <v>9</v>
      </c>
      <c r="B476" s="1" t="s">
        <v>508</v>
      </c>
      <c r="C476" s="2">
        <v>950</v>
      </c>
      <c r="D476" s="4">
        <v>8.6999999999999993</v>
      </c>
      <c r="E476" s="5">
        <v>0.157</v>
      </c>
      <c r="F476" s="6">
        <v>1.96</v>
      </c>
      <c r="G476" s="3">
        <v>19.32</v>
      </c>
      <c r="H476" s="2">
        <v>40180</v>
      </c>
      <c r="I476" s="4">
        <v>3</v>
      </c>
      <c r="J476" s="3">
        <v>17.59</v>
      </c>
      <c r="K476" s="2">
        <v>36590</v>
      </c>
    </row>
    <row r="477" spans="1:11" x14ac:dyDescent="0.3">
      <c r="A477" s="1" t="s">
        <v>9</v>
      </c>
      <c r="B477" s="1" t="s">
        <v>509</v>
      </c>
      <c r="C477" s="2">
        <v>270</v>
      </c>
      <c r="D477" s="4">
        <v>31.1</v>
      </c>
      <c r="E477" s="5">
        <v>4.4999999999999998E-2</v>
      </c>
      <c r="F477" s="6">
        <v>0.63</v>
      </c>
      <c r="G477" s="3">
        <v>25.51</v>
      </c>
      <c r="H477" s="2">
        <v>53060</v>
      </c>
      <c r="I477" s="4">
        <v>2</v>
      </c>
      <c r="J477" s="3">
        <v>24.89</v>
      </c>
      <c r="K477" s="2">
        <v>51760</v>
      </c>
    </row>
    <row r="478" spans="1:11" x14ac:dyDescent="0.3">
      <c r="A478" s="1" t="s">
        <v>9</v>
      </c>
      <c r="B478" s="1" t="s">
        <v>510</v>
      </c>
      <c r="C478" s="2">
        <v>16250</v>
      </c>
      <c r="D478" s="4">
        <v>7.1</v>
      </c>
      <c r="E478" s="5">
        <v>2.6869999999999998</v>
      </c>
      <c r="F478" s="6">
        <v>1.83</v>
      </c>
      <c r="G478" s="3">
        <v>17.77</v>
      </c>
      <c r="H478" s="2">
        <v>36960</v>
      </c>
      <c r="I478" s="4">
        <v>1.4</v>
      </c>
      <c r="J478" s="3">
        <v>16.48</v>
      </c>
      <c r="K478" s="2">
        <v>34280</v>
      </c>
    </row>
    <row r="479" spans="1:11" x14ac:dyDescent="0.3">
      <c r="A479" s="1" t="s">
        <v>9</v>
      </c>
      <c r="B479" s="1" t="s">
        <v>511</v>
      </c>
      <c r="C479" s="2">
        <v>170</v>
      </c>
      <c r="D479" s="4">
        <v>31.5</v>
      </c>
      <c r="E479" s="5">
        <v>2.9000000000000001E-2</v>
      </c>
      <c r="F479" s="6">
        <v>0.2</v>
      </c>
      <c r="G479" s="3">
        <v>33.39</v>
      </c>
      <c r="H479" s="2">
        <v>69440</v>
      </c>
      <c r="I479" s="4">
        <v>10.8</v>
      </c>
      <c r="J479" s="3">
        <v>30.1</v>
      </c>
      <c r="K479" s="2">
        <v>62610</v>
      </c>
    </row>
    <row r="480" spans="1:11" x14ac:dyDescent="0.3">
      <c r="A480" s="1" t="s">
        <v>9</v>
      </c>
      <c r="B480" s="1" t="s">
        <v>512</v>
      </c>
      <c r="C480" s="2">
        <v>570</v>
      </c>
      <c r="D480" s="4">
        <v>18.600000000000001</v>
      </c>
      <c r="E480" s="5">
        <v>9.4E-2</v>
      </c>
      <c r="F480" s="6">
        <v>0.96</v>
      </c>
      <c r="G480" s="3">
        <v>23.22</v>
      </c>
      <c r="H480" s="2">
        <v>48290</v>
      </c>
      <c r="I480" s="4">
        <v>8.1999999999999993</v>
      </c>
      <c r="J480" s="3">
        <v>20.62</v>
      </c>
      <c r="K480" s="2">
        <v>42880</v>
      </c>
    </row>
    <row r="481" spans="1:11" x14ac:dyDescent="0.3">
      <c r="A481" s="1" t="s">
        <v>9</v>
      </c>
      <c r="B481" s="1" t="s">
        <v>513</v>
      </c>
      <c r="C481" s="2">
        <v>430</v>
      </c>
      <c r="D481" s="4">
        <v>31.4</v>
      </c>
      <c r="E481" s="5">
        <v>7.0000000000000007E-2</v>
      </c>
      <c r="F481" s="6">
        <v>0.25</v>
      </c>
      <c r="G481" s="3">
        <v>11.49</v>
      </c>
      <c r="H481" s="2">
        <v>23900</v>
      </c>
      <c r="I481" s="4">
        <v>3.2</v>
      </c>
      <c r="J481" s="3">
        <v>11.19</v>
      </c>
      <c r="K481" s="2">
        <v>23260</v>
      </c>
    </row>
    <row r="482" spans="1:11" x14ac:dyDescent="0.3">
      <c r="A482" s="1" t="s">
        <v>9</v>
      </c>
      <c r="B482" s="1" t="s">
        <v>514</v>
      </c>
      <c r="C482" s="2">
        <v>2570</v>
      </c>
      <c r="D482" s="4">
        <v>28.2</v>
      </c>
      <c r="E482" s="5">
        <v>0.42499999999999999</v>
      </c>
      <c r="F482" s="6">
        <v>0.21</v>
      </c>
      <c r="G482" s="3">
        <v>12.44</v>
      </c>
      <c r="H482" s="2">
        <v>25880</v>
      </c>
      <c r="I482" s="4">
        <v>3.3</v>
      </c>
      <c r="J482" s="3">
        <v>11.39</v>
      </c>
      <c r="K482" s="2">
        <v>23690</v>
      </c>
    </row>
    <row r="483" spans="1:11" x14ac:dyDescent="0.3">
      <c r="A483" s="1" t="s">
        <v>9</v>
      </c>
      <c r="B483" s="1" t="s">
        <v>515</v>
      </c>
      <c r="C483" s="2">
        <v>410</v>
      </c>
      <c r="D483" s="4">
        <v>20</v>
      </c>
      <c r="E483" s="5">
        <v>6.8000000000000005E-2</v>
      </c>
      <c r="F483" s="6">
        <v>0.27</v>
      </c>
      <c r="G483" s="3">
        <v>15.61</v>
      </c>
      <c r="H483" s="2">
        <v>32460</v>
      </c>
      <c r="I483" s="4">
        <v>11.2</v>
      </c>
      <c r="J483" s="3">
        <v>13.53</v>
      </c>
      <c r="K483" s="2">
        <v>28140</v>
      </c>
    </row>
    <row r="484" spans="1:11" x14ac:dyDescent="0.3">
      <c r="A484" s="1" t="s">
        <v>9</v>
      </c>
      <c r="B484" s="1" t="s">
        <v>516</v>
      </c>
      <c r="C484" s="2">
        <v>210</v>
      </c>
      <c r="D484" s="4">
        <v>23</v>
      </c>
      <c r="E484" s="5">
        <v>3.4000000000000002E-2</v>
      </c>
      <c r="F484" s="6">
        <v>0.69</v>
      </c>
      <c r="G484" s="3">
        <v>13.74</v>
      </c>
      <c r="H484" s="2">
        <v>28570</v>
      </c>
      <c r="I484" s="4">
        <v>18.899999999999999</v>
      </c>
      <c r="J484" s="3">
        <v>10.16</v>
      </c>
      <c r="K484" s="2">
        <v>21130</v>
      </c>
    </row>
    <row r="485" spans="1:11" x14ac:dyDescent="0.3">
      <c r="A485" s="1" t="s">
        <v>9</v>
      </c>
      <c r="B485" s="1" t="s">
        <v>517</v>
      </c>
      <c r="C485" s="2">
        <v>17270</v>
      </c>
      <c r="D485" s="4">
        <v>4.5</v>
      </c>
      <c r="E485" s="5">
        <v>2.8559999999999999</v>
      </c>
      <c r="F485" s="6">
        <v>0.73</v>
      </c>
      <c r="G485" s="3">
        <v>38.47</v>
      </c>
      <c r="H485" s="2">
        <v>80030</v>
      </c>
      <c r="I485" s="4">
        <v>1.5</v>
      </c>
      <c r="J485" s="3">
        <v>37.200000000000003</v>
      </c>
      <c r="K485" s="2">
        <v>77380</v>
      </c>
    </row>
    <row r="486" spans="1:11" x14ac:dyDescent="0.3">
      <c r="A486" s="1" t="s">
        <v>9</v>
      </c>
      <c r="B486" s="1" t="s">
        <v>518</v>
      </c>
      <c r="C486" s="2">
        <v>60</v>
      </c>
      <c r="D486" s="4">
        <v>39.1</v>
      </c>
      <c r="E486" s="5">
        <v>0.01</v>
      </c>
      <c r="F486" s="6">
        <v>0.1</v>
      </c>
      <c r="G486" s="3">
        <v>27.97</v>
      </c>
      <c r="H486" s="2">
        <v>58170</v>
      </c>
      <c r="I486" s="4">
        <v>11.5</v>
      </c>
      <c r="J486" s="3">
        <v>27.94</v>
      </c>
      <c r="K486" s="2">
        <v>58120</v>
      </c>
    </row>
    <row r="487" spans="1:11" x14ac:dyDescent="0.3">
      <c r="A487" s="1" t="s">
        <v>9</v>
      </c>
      <c r="B487" s="1" t="s">
        <v>519</v>
      </c>
      <c r="C487" s="2">
        <v>1310</v>
      </c>
      <c r="D487" s="4">
        <v>19.2</v>
      </c>
      <c r="E487" s="5">
        <v>0.217</v>
      </c>
      <c r="F487" s="6">
        <v>0.48</v>
      </c>
      <c r="G487" s="3">
        <v>26.54</v>
      </c>
      <c r="H487" s="2">
        <v>55210</v>
      </c>
      <c r="I487" s="4">
        <v>4.9000000000000004</v>
      </c>
      <c r="J487" s="3">
        <v>26.77</v>
      </c>
      <c r="K487" s="2">
        <v>55670</v>
      </c>
    </row>
    <row r="488" spans="1:11" x14ac:dyDescent="0.3">
      <c r="A488" s="1" t="s">
        <v>9</v>
      </c>
      <c r="B488" s="1" t="s">
        <v>520</v>
      </c>
      <c r="C488" s="2">
        <v>820</v>
      </c>
      <c r="D488" s="4">
        <v>49.5</v>
      </c>
      <c r="E488" s="5">
        <v>0.13600000000000001</v>
      </c>
      <c r="F488" s="6">
        <v>1.61</v>
      </c>
      <c r="G488" s="3">
        <v>17.48</v>
      </c>
      <c r="H488" s="2">
        <v>36370</v>
      </c>
      <c r="I488" s="4">
        <v>5.8</v>
      </c>
      <c r="J488" s="3">
        <v>16.13</v>
      </c>
      <c r="K488" s="2">
        <v>33550</v>
      </c>
    </row>
    <row r="489" spans="1:11" x14ac:dyDescent="0.3">
      <c r="A489" s="1" t="s">
        <v>9</v>
      </c>
      <c r="B489" s="1" t="s">
        <v>521</v>
      </c>
      <c r="C489" s="2">
        <v>25440</v>
      </c>
      <c r="D489" s="4">
        <v>5.2</v>
      </c>
      <c r="E489" s="5">
        <v>4.2080000000000002</v>
      </c>
      <c r="F489" s="6">
        <v>0.87</v>
      </c>
      <c r="G489" s="3">
        <v>26.69</v>
      </c>
      <c r="H489" s="2">
        <v>55510</v>
      </c>
      <c r="I489" s="4">
        <v>2.1</v>
      </c>
      <c r="J489" s="3">
        <v>25.12</v>
      </c>
      <c r="K489" s="2">
        <v>52260</v>
      </c>
    </row>
    <row r="490" spans="1:11" x14ac:dyDescent="0.3">
      <c r="A490" s="1" t="s">
        <v>9</v>
      </c>
      <c r="B490" s="1" t="s">
        <v>522</v>
      </c>
      <c r="C490" s="2">
        <v>1960</v>
      </c>
      <c r="D490" s="4">
        <v>22.2</v>
      </c>
      <c r="E490" s="5">
        <v>0.32400000000000001</v>
      </c>
      <c r="F490" s="6">
        <v>1.77</v>
      </c>
      <c r="G490" s="3">
        <v>24.59</v>
      </c>
      <c r="H490" s="2">
        <v>51150</v>
      </c>
      <c r="I490" s="4">
        <v>7.5</v>
      </c>
      <c r="J490" s="3">
        <v>22.86</v>
      </c>
      <c r="K490" s="2">
        <v>47550</v>
      </c>
    </row>
    <row r="491" spans="1:11" x14ac:dyDescent="0.3">
      <c r="A491" s="1" t="s">
        <v>9</v>
      </c>
      <c r="B491" s="1" t="s">
        <v>523</v>
      </c>
      <c r="C491" s="2">
        <v>270</v>
      </c>
      <c r="D491" s="4">
        <v>37.6</v>
      </c>
      <c r="E491" s="5">
        <v>4.4999999999999998E-2</v>
      </c>
      <c r="F491" s="6">
        <v>0.54</v>
      </c>
      <c r="G491" s="3">
        <v>20.7</v>
      </c>
      <c r="H491" s="2">
        <v>43060</v>
      </c>
      <c r="I491" s="4">
        <v>10.1</v>
      </c>
      <c r="J491" s="3">
        <v>21.19</v>
      </c>
      <c r="K491" s="2">
        <v>44070</v>
      </c>
    </row>
    <row r="492" spans="1:11" x14ac:dyDescent="0.3">
      <c r="A492" s="1" t="s">
        <v>9</v>
      </c>
      <c r="B492" s="1" t="s">
        <v>524</v>
      </c>
      <c r="C492" s="2">
        <v>2300</v>
      </c>
      <c r="D492" s="4">
        <v>18</v>
      </c>
      <c r="E492" s="5">
        <v>0.38</v>
      </c>
      <c r="F492" s="6">
        <v>1.4</v>
      </c>
      <c r="G492" s="3">
        <v>20.87</v>
      </c>
      <c r="H492" s="2">
        <v>43400</v>
      </c>
      <c r="I492" s="4">
        <v>2.8</v>
      </c>
      <c r="J492" s="3">
        <v>20.04</v>
      </c>
      <c r="K492" s="2">
        <v>41690</v>
      </c>
    </row>
    <row r="493" spans="1:11" x14ac:dyDescent="0.3">
      <c r="A493" s="1" t="s">
        <v>9</v>
      </c>
      <c r="B493" s="1" t="s">
        <v>525</v>
      </c>
      <c r="C493" s="2">
        <v>6920</v>
      </c>
      <c r="D493" s="4">
        <v>9.8000000000000007</v>
      </c>
      <c r="E493" s="5">
        <v>1.145</v>
      </c>
      <c r="F493" s="6">
        <v>0.91</v>
      </c>
      <c r="G493" s="3">
        <v>26.16</v>
      </c>
      <c r="H493" s="2">
        <v>54410</v>
      </c>
      <c r="I493" s="4">
        <v>3.4</v>
      </c>
      <c r="J493" s="3">
        <v>24</v>
      </c>
      <c r="K493" s="2">
        <v>49920</v>
      </c>
    </row>
    <row r="494" spans="1:11" x14ac:dyDescent="0.3">
      <c r="A494" s="1" t="s">
        <v>9</v>
      </c>
      <c r="B494" s="1" t="s">
        <v>526</v>
      </c>
      <c r="C494" s="2">
        <v>160</v>
      </c>
      <c r="D494" s="4">
        <v>38.299999999999997</v>
      </c>
      <c r="E494" s="5">
        <v>2.7E-2</v>
      </c>
      <c r="F494" s="6">
        <v>1.45</v>
      </c>
      <c r="G494" s="3">
        <v>25.58</v>
      </c>
      <c r="H494" s="2">
        <v>53200</v>
      </c>
      <c r="I494" s="4">
        <v>17.600000000000001</v>
      </c>
      <c r="J494" s="3">
        <v>24.11</v>
      </c>
      <c r="K494" s="2">
        <v>50160</v>
      </c>
    </row>
    <row r="495" spans="1:11" x14ac:dyDescent="0.3">
      <c r="A495" s="1" t="s">
        <v>9</v>
      </c>
      <c r="B495" s="1" t="s">
        <v>527</v>
      </c>
      <c r="C495" s="2">
        <v>28300</v>
      </c>
      <c r="D495" s="4">
        <v>5.0999999999999996</v>
      </c>
      <c r="E495" s="5">
        <v>4.68</v>
      </c>
      <c r="F495" s="6">
        <v>0.69</v>
      </c>
      <c r="G495" s="3">
        <v>21.77</v>
      </c>
      <c r="H495" s="2">
        <v>45290</v>
      </c>
      <c r="I495" s="4">
        <v>1.5</v>
      </c>
      <c r="J495" s="3">
        <v>18.98</v>
      </c>
      <c r="K495" s="2">
        <v>39490</v>
      </c>
    </row>
    <row r="496" spans="1:11" x14ac:dyDescent="0.3">
      <c r="A496" s="1" t="s">
        <v>9</v>
      </c>
      <c r="B496" s="1" t="s">
        <v>528</v>
      </c>
      <c r="C496" s="2">
        <v>740</v>
      </c>
      <c r="D496" s="4">
        <v>32.4</v>
      </c>
      <c r="E496" s="5">
        <v>0.122</v>
      </c>
      <c r="F496" s="6">
        <v>0.35</v>
      </c>
      <c r="G496" s="3">
        <v>28.51</v>
      </c>
      <c r="H496" s="2">
        <v>59300</v>
      </c>
      <c r="I496" s="4">
        <v>4.5</v>
      </c>
      <c r="J496" s="3">
        <v>27.61</v>
      </c>
      <c r="K496" s="2">
        <v>57430</v>
      </c>
    </row>
    <row r="497" spans="1:11" x14ac:dyDescent="0.3">
      <c r="A497" s="1" t="s">
        <v>9</v>
      </c>
      <c r="B497" s="1" t="s">
        <v>530</v>
      </c>
      <c r="C497" s="2">
        <v>5400</v>
      </c>
      <c r="D497" s="4">
        <v>7.3</v>
      </c>
      <c r="E497" s="5">
        <v>0.89300000000000002</v>
      </c>
      <c r="F497" s="6">
        <v>0.35</v>
      </c>
      <c r="G497" s="3">
        <v>37.81</v>
      </c>
      <c r="H497" s="2">
        <v>78650</v>
      </c>
      <c r="I497" s="4">
        <v>2.5</v>
      </c>
      <c r="J497" s="3">
        <v>38.520000000000003</v>
      </c>
      <c r="K497" s="2">
        <v>80130</v>
      </c>
    </row>
    <row r="498" spans="1:11" x14ac:dyDescent="0.3">
      <c r="A498" s="1" t="s">
        <v>9</v>
      </c>
      <c r="B498" s="1" t="s">
        <v>531</v>
      </c>
      <c r="C498" s="2">
        <v>8720</v>
      </c>
      <c r="D498" s="4">
        <v>10.6</v>
      </c>
      <c r="E498" s="5">
        <v>1.4410000000000001</v>
      </c>
      <c r="F498" s="6">
        <v>2.13</v>
      </c>
      <c r="G498" s="3">
        <v>26.83</v>
      </c>
      <c r="H498" s="2">
        <v>55800</v>
      </c>
      <c r="I498" s="4">
        <v>4.3</v>
      </c>
      <c r="J498" s="3">
        <v>22.8</v>
      </c>
      <c r="K498" s="2">
        <v>47430</v>
      </c>
    </row>
    <row r="499" spans="1:11" x14ac:dyDescent="0.3">
      <c r="A499" s="1" t="s">
        <v>9</v>
      </c>
      <c r="B499" s="1" t="s">
        <v>532</v>
      </c>
      <c r="C499" s="2">
        <v>1740</v>
      </c>
      <c r="D499" s="4">
        <v>16.399999999999999</v>
      </c>
      <c r="E499" s="5">
        <v>0.28799999999999998</v>
      </c>
      <c r="F499" s="6">
        <v>2.27</v>
      </c>
      <c r="G499" s="3">
        <v>25.57</v>
      </c>
      <c r="H499" s="2">
        <v>53190</v>
      </c>
      <c r="I499" s="4">
        <v>6.1</v>
      </c>
      <c r="J499" s="3">
        <v>22.91</v>
      </c>
      <c r="K499" s="2">
        <v>47640</v>
      </c>
    </row>
    <row r="500" spans="1:11" x14ac:dyDescent="0.3">
      <c r="A500" s="1" t="s">
        <v>9</v>
      </c>
      <c r="B500" s="1" t="s">
        <v>533</v>
      </c>
      <c r="C500" s="2">
        <v>19710</v>
      </c>
      <c r="D500" s="4">
        <v>5.6</v>
      </c>
      <c r="E500" s="5">
        <v>3.2589999999999999</v>
      </c>
      <c r="F500" s="6">
        <v>0.74</v>
      </c>
      <c r="G500" s="3">
        <v>31.37</v>
      </c>
      <c r="H500" s="2">
        <v>65240</v>
      </c>
      <c r="I500" s="4">
        <v>2</v>
      </c>
      <c r="J500" s="3">
        <v>30.28</v>
      </c>
      <c r="K500" s="2">
        <v>62980</v>
      </c>
    </row>
    <row r="501" spans="1:11" x14ac:dyDescent="0.3">
      <c r="A501" s="1" t="s">
        <v>9</v>
      </c>
      <c r="B501" s="1" t="s">
        <v>534</v>
      </c>
      <c r="C501" s="2">
        <v>2000</v>
      </c>
      <c r="D501" s="4">
        <v>17.399999999999999</v>
      </c>
      <c r="E501" s="5">
        <v>0.33100000000000002</v>
      </c>
      <c r="F501" s="6">
        <v>1</v>
      </c>
      <c r="G501" s="3">
        <v>27.43</v>
      </c>
      <c r="H501" s="2">
        <v>57060</v>
      </c>
      <c r="I501" s="4">
        <v>4.5</v>
      </c>
      <c r="J501" s="3">
        <v>26.77</v>
      </c>
      <c r="K501" s="2">
        <v>55680</v>
      </c>
    </row>
    <row r="502" spans="1:11" x14ac:dyDescent="0.3">
      <c r="A502" s="1" t="s">
        <v>9</v>
      </c>
      <c r="B502" s="1" t="s">
        <v>535</v>
      </c>
      <c r="C502" s="2">
        <v>890</v>
      </c>
      <c r="D502" s="4">
        <v>36.299999999999997</v>
      </c>
      <c r="E502" s="5">
        <v>0.14799999999999999</v>
      </c>
      <c r="F502" s="6">
        <v>0.85</v>
      </c>
      <c r="G502" s="3" t="s">
        <v>14</v>
      </c>
      <c r="H502" s="2" t="s">
        <v>14</v>
      </c>
      <c r="I502" s="4" t="s">
        <v>14</v>
      </c>
      <c r="J502" s="3" t="s">
        <v>14</v>
      </c>
      <c r="K502" s="2" t="s">
        <v>14</v>
      </c>
    </row>
    <row r="503" spans="1:11" x14ac:dyDescent="0.3">
      <c r="A503" s="1" t="s">
        <v>9</v>
      </c>
      <c r="B503" s="1" t="s">
        <v>536</v>
      </c>
      <c r="C503" s="2">
        <v>11020</v>
      </c>
      <c r="D503" s="4">
        <v>7.3</v>
      </c>
      <c r="E503" s="5">
        <v>1.823</v>
      </c>
      <c r="F503" s="6">
        <v>1.17</v>
      </c>
      <c r="G503" s="3">
        <v>21.96</v>
      </c>
      <c r="H503" s="2">
        <v>45670</v>
      </c>
      <c r="I503" s="4">
        <v>2.4</v>
      </c>
      <c r="J503" s="3">
        <v>20.350000000000001</v>
      </c>
      <c r="K503" s="2">
        <v>42330</v>
      </c>
    </row>
    <row r="504" spans="1:11" x14ac:dyDescent="0.3">
      <c r="A504" s="1" t="s">
        <v>9</v>
      </c>
      <c r="B504" s="1" t="s">
        <v>537</v>
      </c>
      <c r="C504" s="2">
        <v>1010</v>
      </c>
      <c r="D504" s="4">
        <v>32.6</v>
      </c>
      <c r="E504" s="5">
        <v>0.16600000000000001</v>
      </c>
      <c r="F504" s="6">
        <v>0.61</v>
      </c>
      <c r="G504" s="3">
        <v>24.74</v>
      </c>
      <c r="H504" s="2">
        <v>51460</v>
      </c>
      <c r="I504" s="4">
        <v>5.3</v>
      </c>
      <c r="J504" s="3">
        <v>24.28</v>
      </c>
      <c r="K504" s="2">
        <v>50500</v>
      </c>
    </row>
    <row r="505" spans="1:11" x14ac:dyDescent="0.3">
      <c r="A505" s="1" t="s">
        <v>9</v>
      </c>
      <c r="B505" s="1" t="s">
        <v>538</v>
      </c>
      <c r="C505" s="2">
        <v>14540</v>
      </c>
      <c r="D505" s="4">
        <v>6.8</v>
      </c>
      <c r="E505" s="5">
        <v>2.4049999999999998</v>
      </c>
      <c r="F505" s="6">
        <v>0.8</v>
      </c>
      <c r="G505" s="3">
        <v>27.26</v>
      </c>
      <c r="H505" s="2">
        <v>56710</v>
      </c>
      <c r="I505" s="4">
        <v>3.5</v>
      </c>
      <c r="J505" s="3">
        <v>25.16</v>
      </c>
      <c r="K505" s="2">
        <v>52330</v>
      </c>
    </row>
    <row r="506" spans="1:11" x14ac:dyDescent="0.3">
      <c r="A506" s="1" t="s">
        <v>9</v>
      </c>
      <c r="B506" s="1" t="s">
        <v>539</v>
      </c>
      <c r="C506" s="2">
        <v>2780</v>
      </c>
      <c r="D506" s="4">
        <v>19.8</v>
      </c>
      <c r="E506" s="5">
        <v>0.46</v>
      </c>
      <c r="F506" s="6">
        <v>2.71</v>
      </c>
      <c r="G506" s="3">
        <v>24.27</v>
      </c>
      <c r="H506" s="2">
        <v>50470</v>
      </c>
      <c r="I506" s="4">
        <v>4.8</v>
      </c>
      <c r="J506" s="3">
        <v>21.64</v>
      </c>
      <c r="K506" s="2">
        <v>45010</v>
      </c>
    </row>
    <row r="507" spans="1:11" x14ac:dyDescent="0.3">
      <c r="A507" s="1" t="s">
        <v>9</v>
      </c>
      <c r="B507" s="1" t="s">
        <v>540</v>
      </c>
      <c r="C507" s="2">
        <v>720</v>
      </c>
      <c r="D507" s="4">
        <v>22.5</v>
      </c>
      <c r="E507" s="5">
        <v>0.11899999999999999</v>
      </c>
      <c r="F507" s="6">
        <v>0.92</v>
      </c>
      <c r="G507" s="3">
        <v>19.27</v>
      </c>
      <c r="H507" s="2">
        <v>40080</v>
      </c>
      <c r="I507" s="4">
        <v>3.9</v>
      </c>
      <c r="J507" s="3">
        <v>18.41</v>
      </c>
      <c r="K507" s="2">
        <v>38290</v>
      </c>
    </row>
    <row r="508" spans="1:11" x14ac:dyDescent="0.3">
      <c r="A508" s="1" t="s">
        <v>9</v>
      </c>
      <c r="B508" s="1" t="s">
        <v>541</v>
      </c>
      <c r="C508" s="2">
        <v>4700</v>
      </c>
      <c r="D508" s="4">
        <v>11.5</v>
      </c>
      <c r="E508" s="5">
        <v>0.77800000000000002</v>
      </c>
      <c r="F508" s="6">
        <v>0.92</v>
      </c>
      <c r="G508" s="3">
        <v>25.99</v>
      </c>
      <c r="H508" s="2">
        <v>54070</v>
      </c>
      <c r="I508" s="4">
        <v>3.9</v>
      </c>
      <c r="J508" s="3">
        <v>24.97</v>
      </c>
      <c r="K508" s="2">
        <v>51940</v>
      </c>
    </row>
    <row r="509" spans="1:11" x14ac:dyDescent="0.3">
      <c r="A509" s="1" t="s">
        <v>9</v>
      </c>
      <c r="B509" s="1" t="s">
        <v>542</v>
      </c>
      <c r="C509" s="2">
        <v>3260</v>
      </c>
      <c r="D509" s="4">
        <v>17.600000000000001</v>
      </c>
      <c r="E509" s="5">
        <v>0.54</v>
      </c>
      <c r="F509" s="6">
        <v>0.57999999999999996</v>
      </c>
      <c r="G509" s="3">
        <v>25.69</v>
      </c>
      <c r="H509" s="2">
        <v>53440</v>
      </c>
      <c r="I509" s="4">
        <v>3.9</v>
      </c>
      <c r="J509" s="3">
        <v>23.49</v>
      </c>
      <c r="K509" s="2">
        <v>48870</v>
      </c>
    </row>
    <row r="510" spans="1:11" x14ac:dyDescent="0.3">
      <c r="A510" s="1" t="s">
        <v>9</v>
      </c>
      <c r="B510" s="1" t="s">
        <v>543</v>
      </c>
      <c r="C510" s="2">
        <v>2410</v>
      </c>
      <c r="D510" s="4">
        <v>22.3</v>
      </c>
      <c r="E510" s="5">
        <v>0.39800000000000002</v>
      </c>
      <c r="F510" s="6">
        <v>0.76</v>
      </c>
      <c r="G510" s="3">
        <v>32.69</v>
      </c>
      <c r="H510" s="2">
        <v>68000</v>
      </c>
      <c r="I510" s="4">
        <v>3.9</v>
      </c>
      <c r="J510" s="3">
        <v>32.28</v>
      </c>
      <c r="K510" s="2">
        <v>67150</v>
      </c>
    </row>
    <row r="511" spans="1:11" x14ac:dyDescent="0.3">
      <c r="A511" s="1" t="s">
        <v>9</v>
      </c>
      <c r="B511" s="1" t="s">
        <v>544</v>
      </c>
      <c r="C511" s="2">
        <v>670</v>
      </c>
      <c r="D511" s="4">
        <v>47.5</v>
      </c>
      <c r="E511" s="5">
        <v>0.111</v>
      </c>
      <c r="F511" s="6">
        <v>1.76</v>
      </c>
      <c r="G511" s="3">
        <v>20.04</v>
      </c>
      <c r="H511" s="2">
        <v>41690</v>
      </c>
      <c r="I511" s="4">
        <v>3.1</v>
      </c>
      <c r="J511" s="3">
        <v>19.25</v>
      </c>
      <c r="K511" s="2">
        <v>40040</v>
      </c>
    </row>
    <row r="512" spans="1:11" x14ac:dyDescent="0.3">
      <c r="A512" s="1" t="s">
        <v>9</v>
      </c>
      <c r="B512" s="1" t="s">
        <v>545</v>
      </c>
      <c r="C512" s="2">
        <v>1120</v>
      </c>
      <c r="D512" s="4">
        <v>23.2</v>
      </c>
      <c r="E512" s="5">
        <v>0.185</v>
      </c>
      <c r="F512" s="6">
        <v>1.07</v>
      </c>
      <c r="G512" s="3">
        <v>17.28</v>
      </c>
      <c r="H512" s="2">
        <v>35950</v>
      </c>
      <c r="I512" s="4">
        <v>6.3</v>
      </c>
      <c r="J512" s="3">
        <v>15.37</v>
      </c>
      <c r="K512" s="2">
        <v>31970</v>
      </c>
    </row>
    <row r="513" spans="1:11" x14ac:dyDescent="0.3">
      <c r="A513" s="1" t="s">
        <v>9</v>
      </c>
      <c r="B513" s="1" t="s">
        <v>546</v>
      </c>
      <c r="C513" s="2">
        <v>1120</v>
      </c>
      <c r="D513" s="4">
        <v>18</v>
      </c>
      <c r="E513" s="5">
        <v>0.186</v>
      </c>
      <c r="F513" s="6">
        <v>0.78</v>
      </c>
      <c r="G513" s="3">
        <v>16.71</v>
      </c>
      <c r="H513" s="2">
        <v>34770</v>
      </c>
      <c r="I513" s="4">
        <v>3.8</v>
      </c>
      <c r="J513" s="3">
        <v>16.03</v>
      </c>
      <c r="K513" s="2">
        <v>33330</v>
      </c>
    </row>
    <row r="514" spans="1:11" x14ac:dyDescent="0.3">
      <c r="A514" s="1" t="s">
        <v>9</v>
      </c>
      <c r="B514" s="1" t="s">
        <v>547</v>
      </c>
      <c r="C514" s="2">
        <v>1670</v>
      </c>
      <c r="D514" s="4">
        <v>24.1</v>
      </c>
      <c r="E514" s="5">
        <v>0.27600000000000002</v>
      </c>
      <c r="F514" s="6">
        <v>0.54</v>
      </c>
      <c r="G514" s="3">
        <v>17.66</v>
      </c>
      <c r="H514" s="2">
        <v>36720</v>
      </c>
      <c r="I514" s="4">
        <v>4.4000000000000004</v>
      </c>
      <c r="J514" s="3">
        <v>17.059999999999999</v>
      </c>
      <c r="K514" s="2">
        <v>35480</v>
      </c>
    </row>
    <row r="515" spans="1:11" x14ac:dyDescent="0.3">
      <c r="A515" s="1" t="s">
        <v>9</v>
      </c>
      <c r="B515" s="1" t="s">
        <v>548</v>
      </c>
      <c r="C515" s="2">
        <v>1120</v>
      </c>
      <c r="D515" s="4">
        <v>36.9</v>
      </c>
      <c r="E515" s="5">
        <v>0.184</v>
      </c>
      <c r="F515" s="6">
        <v>2.39</v>
      </c>
      <c r="G515" s="3">
        <v>16.37</v>
      </c>
      <c r="H515" s="2">
        <v>34060</v>
      </c>
      <c r="I515" s="4">
        <v>8.4</v>
      </c>
      <c r="J515" s="3">
        <v>14.11</v>
      </c>
      <c r="K515" s="2">
        <v>29350</v>
      </c>
    </row>
    <row r="516" spans="1:11" x14ac:dyDescent="0.3">
      <c r="A516" s="1" t="s">
        <v>9</v>
      </c>
      <c r="B516" s="1" t="s">
        <v>549</v>
      </c>
      <c r="C516" s="2">
        <v>1220</v>
      </c>
      <c r="D516" s="4">
        <v>29</v>
      </c>
      <c r="E516" s="5">
        <v>0.20100000000000001</v>
      </c>
      <c r="F516" s="6">
        <v>0.52</v>
      </c>
      <c r="G516" s="3">
        <v>16.14</v>
      </c>
      <c r="H516" s="2">
        <v>33560</v>
      </c>
      <c r="I516" s="4">
        <v>3</v>
      </c>
      <c r="J516" s="3">
        <v>15.29</v>
      </c>
      <c r="K516" s="2">
        <v>31790</v>
      </c>
    </row>
    <row r="517" spans="1:11" x14ac:dyDescent="0.3">
      <c r="A517" s="1" t="s">
        <v>9</v>
      </c>
      <c r="B517" s="1" t="s">
        <v>550</v>
      </c>
      <c r="C517" s="2">
        <v>750</v>
      </c>
      <c r="D517" s="4">
        <v>16.7</v>
      </c>
      <c r="E517" s="5">
        <v>0.125</v>
      </c>
      <c r="F517" s="6">
        <v>0.77</v>
      </c>
      <c r="G517" s="3">
        <v>18.13</v>
      </c>
      <c r="H517" s="2">
        <v>37710</v>
      </c>
      <c r="I517" s="4">
        <v>4.4000000000000004</v>
      </c>
      <c r="J517" s="3">
        <v>16.68</v>
      </c>
      <c r="K517" s="2">
        <v>34690</v>
      </c>
    </row>
    <row r="518" spans="1:11" x14ac:dyDescent="0.3">
      <c r="A518" s="1" t="s">
        <v>9</v>
      </c>
      <c r="B518" s="1" t="s">
        <v>551</v>
      </c>
      <c r="C518" s="2">
        <v>3260</v>
      </c>
      <c r="D518" s="4">
        <v>7.7</v>
      </c>
      <c r="E518" s="5">
        <v>0.53900000000000003</v>
      </c>
      <c r="F518" s="6">
        <v>0.78</v>
      </c>
      <c r="G518" s="3">
        <v>41.05</v>
      </c>
      <c r="H518" s="2">
        <v>85390</v>
      </c>
      <c r="I518" s="4">
        <v>3.1</v>
      </c>
      <c r="J518" s="3">
        <v>42.58</v>
      </c>
      <c r="K518" s="2">
        <v>88570</v>
      </c>
    </row>
    <row r="519" spans="1:11" x14ac:dyDescent="0.3">
      <c r="A519" s="1" t="s">
        <v>9</v>
      </c>
      <c r="B519" s="1" t="s">
        <v>552</v>
      </c>
      <c r="C519" s="2">
        <v>860</v>
      </c>
      <c r="D519" s="4">
        <v>22.5</v>
      </c>
      <c r="E519" s="5">
        <v>0.14199999999999999</v>
      </c>
      <c r="F519" s="6">
        <v>0.83</v>
      </c>
      <c r="G519" s="3">
        <v>41.02</v>
      </c>
      <c r="H519" s="2">
        <v>85310</v>
      </c>
      <c r="I519" s="4">
        <v>7.3</v>
      </c>
      <c r="J519" s="3">
        <v>45.78</v>
      </c>
      <c r="K519" s="2">
        <v>95220</v>
      </c>
    </row>
    <row r="520" spans="1:11" x14ac:dyDescent="0.3">
      <c r="A520" s="1" t="s">
        <v>9</v>
      </c>
      <c r="B520" s="1" t="s">
        <v>553</v>
      </c>
      <c r="C520" s="2">
        <v>1120</v>
      </c>
      <c r="D520" s="4">
        <v>23</v>
      </c>
      <c r="E520" s="5">
        <v>0.186</v>
      </c>
      <c r="F520" s="6">
        <v>1.24</v>
      </c>
      <c r="G520" s="3">
        <v>23.57</v>
      </c>
      <c r="H520" s="2">
        <v>49020</v>
      </c>
      <c r="I520" s="4">
        <v>9.3000000000000007</v>
      </c>
      <c r="J520" s="3">
        <v>22.44</v>
      </c>
      <c r="K520" s="2">
        <v>46670</v>
      </c>
    </row>
    <row r="521" spans="1:11" x14ac:dyDescent="0.3">
      <c r="A521" s="1" t="s">
        <v>9</v>
      </c>
      <c r="B521" s="1" t="s">
        <v>554</v>
      </c>
      <c r="C521" s="2">
        <v>1790</v>
      </c>
      <c r="D521" s="4">
        <v>13.5</v>
      </c>
      <c r="E521" s="5">
        <v>0.29599999999999999</v>
      </c>
      <c r="F521" s="6">
        <v>0.98</v>
      </c>
      <c r="G521" s="3">
        <v>21.99</v>
      </c>
      <c r="H521" s="2">
        <v>45730</v>
      </c>
      <c r="I521" s="4">
        <v>2.4</v>
      </c>
      <c r="J521" s="3">
        <v>20.41</v>
      </c>
      <c r="K521" s="2">
        <v>42460</v>
      </c>
    </row>
    <row r="522" spans="1:11" x14ac:dyDescent="0.3">
      <c r="A522" s="1" t="s">
        <v>9</v>
      </c>
      <c r="B522" s="1" t="s">
        <v>555</v>
      </c>
      <c r="C522" s="2">
        <v>890</v>
      </c>
      <c r="D522" s="4">
        <v>4.4000000000000004</v>
      </c>
      <c r="E522" s="5">
        <v>0.14699999999999999</v>
      </c>
      <c r="F522" s="6">
        <v>0.14000000000000001</v>
      </c>
      <c r="G522" s="3">
        <v>27.62</v>
      </c>
      <c r="H522" s="2">
        <v>57450</v>
      </c>
      <c r="I522" s="4">
        <v>10.3</v>
      </c>
      <c r="J522" s="3">
        <v>25.43</v>
      </c>
      <c r="K522" s="2">
        <v>52890</v>
      </c>
    </row>
    <row r="523" spans="1:11" x14ac:dyDescent="0.3">
      <c r="A523" s="1" t="s">
        <v>9</v>
      </c>
      <c r="B523" s="1" t="s">
        <v>556</v>
      </c>
      <c r="C523" s="2">
        <v>670</v>
      </c>
      <c r="D523" s="4">
        <v>26.8</v>
      </c>
      <c r="E523" s="5">
        <v>0.111</v>
      </c>
      <c r="F523" s="6">
        <v>0.6</v>
      </c>
      <c r="G523" s="3">
        <v>22.98</v>
      </c>
      <c r="H523" s="2">
        <v>47790</v>
      </c>
      <c r="I523" s="4">
        <v>11</v>
      </c>
      <c r="J523" s="3">
        <v>20.72</v>
      </c>
      <c r="K523" s="2">
        <v>43100</v>
      </c>
    </row>
    <row r="524" spans="1:11" x14ac:dyDescent="0.3">
      <c r="A524" s="1" t="s">
        <v>9</v>
      </c>
      <c r="B524" s="1" t="s">
        <v>557</v>
      </c>
      <c r="C524" s="2">
        <v>510</v>
      </c>
      <c r="D524" s="4">
        <v>25.5</v>
      </c>
      <c r="E524" s="5">
        <v>8.5000000000000006E-2</v>
      </c>
      <c r="F524" s="6">
        <v>0.35</v>
      </c>
      <c r="G524" s="3">
        <v>22.39</v>
      </c>
      <c r="H524" s="2">
        <v>46560</v>
      </c>
      <c r="I524" s="4">
        <v>6.2</v>
      </c>
      <c r="J524" s="3">
        <v>22.08</v>
      </c>
      <c r="K524" s="2">
        <v>45920</v>
      </c>
    </row>
    <row r="525" spans="1:11" x14ac:dyDescent="0.3">
      <c r="A525" s="1" t="s">
        <v>9</v>
      </c>
      <c r="B525" s="1" t="s">
        <v>558</v>
      </c>
      <c r="C525" s="2">
        <v>290</v>
      </c>
      <c r="D525" s="4">
        <v>30.5</v>
      </c>
      <c r="E525" s="5">
        <v>4.8000000000000001E-2</v>
      </c>
      <c r="F525" s="6">
        <v>0.45</v>
      </c>
      <c r="G525" s="3">
        <v>33.68</v>
      </c>
      <c r="H525" s="2">
        <v>70050</v>
      </c>
      <c r="I525" s="4">
        <v>9.1</v>
      </c>
      <c r="J525" s="3">
        <v>33.31</v>
      </c>
      <c r="K525" s="2">
        <v>69290</v>
      </c>
    </row>
    <row r="526" spans="1:11" x14ac:dyDescent="0.3">
      <c r="A526" s="1" t="s">
        <v>9</v>
      </c>
      <c r="B526" s="1" t="s">
        <v>559</v>
      </c>
      <c r="C526" s="2">
        <v>570</v>
      </c>
      <c r="D526" s="4">
        <v>49.1</v>
      </c>
      <c r="E526" s="5">
        <v>9.4E-2</v>
      </c>
      <c r="F526" s="6">
        <v>0.77</v>
      </c>
      <c r="G526" s="3">
        <v>24.6</v>
      </c>
      <c r="H526" s="2">
        <v>51160</v>
      </c>
      <c r="I526" s="4">
        <v>10.6</v>
      </c>
      <c r="J526" s="3">
        <v>23.26</v>
      </c>
      <c r="K526" s="2">
        <v>48370</v>
      </c>
    </row>
    <row r="527" spans="1:11" x14ac:dyDescent="0.3">
      <c r="A527" s="1" t="s">
        <v>9</v>
      </c>
      <c r="B527" s="1" t="s">
        <v>560</v>
      </c>
      <c r="C527" s="2">
        <v>12900</v>
      </c>
      <c r="D527" s="4">
        <v>3.5</v>
      </c>
      <c r="E527" s="5">
        <v>2.133</v>
      </c>
      <c r="F527" s="6">
        <v>0.66</v>
      </c>
      <c r="G527" s="3">
        <v>38.14</v>
      </c>
      <c r="H527" s="2">
        <v>79330</v>
      </c>
      <c r="I527" s="4">
        <v>1.2</v>
      </c>
      <c r="J527" s="3">
        <v>37.119999999999997</v>
      </c>
      <c r="K527" s="2">
        <v>77200</v>
      </c>
    </row>
    <row r="528" spans="1:11" x14ac:dyDescent="0.3">
      <c r="A528" s="1" t="s">
        <v>9</v>
      </c>
      <c r="B528" s="1" t="s">
        <v>561</v>
      </c>
      <c r="C528" s="2">
        <v>3610</v>
      </c>
      <c r="D528" s="4">
        <v>11.2</v>
      </c>
      <c r="E528" s="5">
        <v>0.59799999999999998</v>
      </c>
      <c r="F528" s="6">
        <v>0.85</v>
      </c>
      <c r="G528" s="3">
        <v>22.2</v>
      </c>
      <c r="H528" s="2">
        <v>46170</v>
      </c>
      <c r="I528" s="4">
        <v>3.3</v>
      </c>
      <c r="J528" s="3">
        <v>20.79</v>
      </c>
      <c r="K528" s="2">
        <v>43250</v>
      </c>
    </row>
    <row r="529" spans="1:11" x14ac:dyDescent="0.3">
      <c r="A529" s="1" t="s">
        <v>9</v>
      </c>
      <c r="B529" s="1" t="s">
        <v>563</v>
      </c>
      <c r="C529" s="2">
        <v>14200</v>
      </c>
      <c r="D529" s="4">
        <v>7.4</v>
      </c>
      <c r="E529" s="5">
        <v>2.3490000000000002</v>
      </c>
      <c r="F529" s="6">
        <v>1.43</v>
      </c>
      <c r="G529" s="3">
        <v>26.99</v>
      </c>
      <c r="H529" s="2">
        <v>56150</v>
      </c>
      <c r="I529" s="4">
        <v>2.2999999999999998</v>
      </c>
      <c r="J529" s="3">
        <v>27.07</v>
      </c>
      <c r="K529" s="2">
        <v>56310</v>
      </c>
    </row>
    <row r="530" spans="1:11" x14ac:dyDescent="0.3">
      <c r="A530" s="1" t="s">
        <v>9</v>
      </c>
      <c r="B530" s="1" t="s">
        <v>564</v>
      </c>
      <c r="C530" s="2">
        <v>760</v>
      </c>
      <c r="D530" s="4">
        <v>25.2</v>
      </c>
      <c r="E530" s="5">
        <v>0.126</v>
      </c>
      <c r="F530" s="6">
        <v>0.96</v>
      </c>
      <c r="G530" s="3">
        <v>31.9</v>
      </c>
      <c r="H530" s="2">
        <v>66360</v>
      </c>
      <c r="I530" s="4">
        <v>4</v>
      </c>
      <c r="J530" s="3">
        <v>32.21</v>
      </c>
      <c r="K530" s="2">
        <v>66990</v>
      </c>
    </row>
    <row r="531" spans="1:11" x14ac:dyDescent="0.3">
      <c r="A531" s="1" t="s">
        <v>9</v>
      </c>
      <c r="B531" s="1" t="s">
        <v>565</v>
      </c>
      <c r="C531" s="2">
        <v>610</v>
      </c>
      <c r="D531" s="4">
        <v>32.4</v>
      </c>
      <c r="E531" s="5">
        <v>0.1</v>
      </c>
      <c r="F531" s="6">
        <v>0.83</v>
      </c>
      <c r="G531" s="3">
        <v>22.7</v>
      </c>
      <c r="H531" s="2">
        <v>47210</v>
      </c>
      <c r="I531" s="4">
        <v>2.1</v>
      </c>
      <c r="J531" s="3">
        <v>22.31</v>
      </c>
      <c r="K531" s="2">
        <v>46410</v>
      </c>
    </row>
    <row r="532" spans="1:11" x14ac:dyDescent="0.3">
      <c r="A532" s="1" t="s">
        <v>9</v>
      </c>
      <c r="B532" s="1" t="s">
        <v>566</v>
      </c>
      <c r="C532" s="2">
        <v>450</v>
      </c>
      <c r="D532" s="4">
        <v>11.2</v>
      </c>
      <c r="E532" s="5">
        <v>7.3999999999999996E-2</v>
      </c>
      <c r="F532" s="6">
        <v>0.85</v>
      </c>
      <c r="G532" s="3">
        <v>39.450000000000003</v>
      </c>
      <c r="H532" s="2">
        <v>82050</v>
      </c>
      <c r="I532" s="4">
        <v>3.9</v>
      </c>
      <c r="J532" s="3">
        <v>41.17</v>
      </c>
      <c r="K532" s="2">
        <v>85640</v>
      </c>
    </row>
    <row r="533" spans="1:11" x14ac:dyDescent="0.3">
      <c r="A533" s="1" t="s">
        <v>9</v>
      </c>
      <c r="B533" s="1" t="s">
        <v>567</v>
      </c>
      <c r="C533" s="2">
        <v>2100</v>
      </c>
      <c r="D533" s="4">
        <v>14.1</v>
      </c>
      <c r="E533" s="5">
        <v>0.34799999999999998</v>
      </c>
      <c r="F533" s="6">
        <v>0.77</v>
      </c>
      <c r="G533" s="3">
        <v>27.08</v>
      </c>
      <c r="H533" s="2">
        <v>56320</v>
      </c>
      <c r="I533" s="4">
        <v>3</v>
      </c>
      <c r="J533" s="3">
        <v>25.56</v>
      </c>
      <c r="K533" s="2">
        <v>53160</v>
      </c>
    </row>
    <row r="534" spans="1:11" x14ac:dyDescent="0.3">
      <c r="A534" s="1" t="s">
        <v>9</v>
      </c>
      <c r="B534" s="1" t="s">
        <v>568</v>
      </c>
      <c r="C534" s="2">
        <v>1100</v>
      </c>
      <c r="D534" s="4">
        <v>24.7</v>
      </c>
      <c r="E534" s="5">
        <v>0.182</v>
      </c>
      <c r="F534" s="6">
        <v>1.06</v>
      </c>
      <c r="G534" s="3">
        <v>46.62</v>
      </c>
      <c r="H534" s="2">
        <v>96960</v>
      </c>
      <c r="I534" s="4">
        <v>4.0999999999999996</v>
      </c>
      <c r="J534" s="3">
        <v>47.08</v>
      </c>
      <c r="K534" s="2">
        <v>97940</v>
      </c>
    </row>
    <row r="535" spans="1:11" x14ac:dyDescent="0.3">
      <c r="A535" s="1" t="s">
        <v>9</v>
      </c>
      <c r="B535" s="1" t="s">
        <v>569</v>
      </c>
      <c r="C535" s="2">
        <v>420</v>
      </c>
      <c r="D535" s="4">
        <v>39.1</v>
      </c>
      <c r="E535" s="5">
        <v>6.9000000000000006E-2</v>
      </c>
      <c r="F535" s="6">
        <v>0.85</v>
      </c>
      <c r="G535" s="3">
        <v>14.33</v>
      </c>
      <c r="H535" s="2">
        <v>29820</v>
      </c>
      <c r="I535" s="4">
        <v>3.7</v>
      </c>
      <c r="J535" s="3">
        <v>12.43</v>
      </c>
      <c r="K535" s="2">
        <v>25860</v>
      </c>
    </row>
    <row r="536" spans="1:11" x14ac:dyDescent="0.3">
      <c r="A536" s="1" t="s">
        <v>9</v>
      </c>
      <c r="B536" s="1" t="s">
        <v>570</v>
      </c>
      <c r="C536" s="2">
        <v>620</v>
      </c>
      <c r="D536" s="4">
        <v>32.9</v>
      </c>
      <c r="E536" s="5">
        <v>0.10299999999999999</v>
      </c>
      <c r="F536" s="6">
        <v>0.56999999999999995</v>
      </c>
      <c r="G536" s="3">
        <v>20.34</v>
      </c>
      <c r="H536" s="2">
        <v>42300</v>
      </c>
      <c r="I536" s="4">
        <v>6</v>
      </c>
      <c r="J536" s="3">
        <v>20.99</v>
      </c>
      <c r="K536" s="2">
        <v>43670</v>
      </c>
    </row>
    <row r="537" spans="1:11" x14ac:dyDescent="0.3">
      <c r="A537" s="1" t="s">
        <v>9</v>
      </c>
      <c r="B537" s="1" t="s">
        <v>571</v>
      </c>
      <c r="C537" s="2">
        <v>2900</v>
      </c>
      <c r="D537" s="4">
        <v>11.7</v>
      </c>
      <c r="E537" s="5">
        <v>0.47899999999999998</v>
      </c>
      <c r="F537" s="6">
        <v>0.98</v>
      </c>
      <c r="G537" s="3">
        <v>24.89</v>
      </c>
      <c r="H537" s="2">
        <v>51780</v>
      </c>
      <c r="I537" s="4">
        <v>2.5</v>
      </c>
      <c r="J537" s="3">
        <v>25.06</v>
      </c>
      <c r="K537" s="2">
        <v>52120</v>
      </c>
    </row>
    <row r="538" spans="1:11" x14ac:dyDescent="0.3">
      <c r="A538" s="1" t="s">
        <v>9</v>
      </c>
      <c r="B538" s="1" t="s">
        <v>572</v>
      </c>
      <c r="C538" s="2">
        <v>5510</v>
      </c>
      <c r="D538" s="4">
        <v>11.7</v>
      </c>
      <c r="E538" s="5">
        <v>0.91100000000000003</v>
      </c>
      <c r="F538" s="6">
        <v>0.99</v>
      </c>
      <c r="G538" s="3">
        <v>30.7</v>
      </c>
      <c r="H538" s="2">
        <v>63860</v>
      </c>
      <c r="I538" s="4">
        <v>3.6</v>
      </c>
      <c r="J538" s="3">
        <v>31.62</v>
      </c>
      <c r="K538" s="2">
        <v>65770</v>
      </c>
    </row>
    <row r="539" spans="1:11" x14ac:dyDescent="0.3">
      <c r="A539" s="1" t="s">
        <v>9</v>
      </c>
      <c r="B539" s="1" t="s">
        <v>573</v>
      </c>
      <c r="C539" s="2">
        <v>5250</v>
      </c>
      <c r="D539" s="4">
        <v>8.1</v>
      </c>
      <c r="E539" s="5">
        <v>0.86899999999999999</v>
      </c>
      <c r="F539" s="6">
        <v>0.86</v>
      </c>
      <c r="G539" s="3">
        <v>22.31</v>
      </c>
      <c r="H539" s="2">
        <v>46390</v>
      </c>
      <c r="I539" s="4">
        <v>3.9</v>
      </c>
      <c r="J539" s="3">
        <v>20.73</v>
      </c>
      <c r="K539" s="2">
        <v>43120</v>
      </c>
    </row>
    <row r="540" spans="1:11" x14ac:dyDescent="0.3">
      <c r="A540" s="1" t="s">
        <v>9</v>
      </c>
      <c r="B540" s="1" t="s">
        <v>575</v>
      </c>
      <c r="C540" s="2">
        <v>20390</v>
      </c>
      <c r="D540" s="4">
        <v>5</v>
      </c>
      <c r="E540" s="5">
        <v>3.3719999999999999</v>
      </c>
      <c r="F540" s="6">
        <v>0.75</v>
      </c>
      <c r="G540" s="3">
        <v>21.86</v>
      </c>
      <c r="H540" s="2">
        <v>45480</v>
      </c>
      <c r="I540" s="4">
        <v>2</v>
      </c>
      <c r="J540" s="3">
        <v>20.02</v>
      </c>
      <c r="K540" s="2">
        <v>41630</v>
      </c>
    </row>
    <row r="541" spans="1:11" x14ac:dyDescent="0.3">
      <c r="A541" s="1" t="s">
        <v>9</v>
      </c>
      <c r="B541" s="1" t="s">
        <v>576</v>
      </c>
      <c r="C541" s="2">
        <v>5460</v>
      </c>
      <c r="D541" s="4">
        <v>8.4</v>
      </c>
      <c r="E541" s="5">
        <v>0.90200000000000002</v>
      </c>
      <c r="F541" s="6">
        <v>0.49</v>
      </c>
      <c r="G541" s="3">
        <v>27.35</v>
      </c>
      <c r="H541" s="2">
        <v>56880</v>
      </c>
      <c r="I541" s="4">
        <v>3.4</v>
      </c>
      <c r="J541" s="3">
        <v>27.41</v>
      </c>
      <c r="K541" s="2">
        <v>57010</v>
      </c>
    </row>
    <row r="542" spans="1:11" x14ac:dyDescent="0.3">
      <c r="A542" s="1" t="s">
        <v>9</v>
      </c>
      <c r="B542" s="1" t="s">
        <v>577</v>
      </c>
      <c r="C542" s="2">
        <v>150</v>
      </c>
      <c r="D542" s="4">
        <v>36.299999999999997</v>
      </c>
      <c r="E542" s="5">
        <v>2.5999999999999999E-2</v>
      </c>
      <c r="F542" s="6">
        <v>0.11</v>
      </c>
      <c r="G542" s="3">
        <v>21.43</v>
      </c>
      <c r="H542" s="2">
        <v>44560</v>
      </c>
      <c r="I542" s="4">
        <v>4.3</v>
      </c>
      <c r="J542" s="3">
        <v>20.93</v>
      </c>
      <c r="K542" s="2">
        <v>43540</v>
      </c>
    </row>
    <row r="543" spans="1:11" x14ac:dyDescent="0.3">
      <c r="A543" s="1" t="s">
        <v>9</v>
      </c>
      <c r="B543" s="1" t="s">
        <v>578</v>
      </c>
      <c r="C543" s="2">
        <v>3790</v>
      </c>
      <c r="D543" s="4">
        <v>6.8</v>
      </c>
      <c r="E543" s="5">
        <v>0.627</v>
      </c>
      <c r="F543" s="6">
        <v>0.68</v>
      </c>
      <c r="G543" s="3">
        <v>33.22</v>
      </c>
      <c r="H543" s="2">
        <v>69100</v>
      </c>
      <c r="I543" s="4">
        <v>5.0999999999999996</v>
      </c>
      <c r="J543" s="3">
        <v>30.64</v>
      </c>
      <c r="K543" s="2">
        <v>63730</v>
      </c>
    </row>
    <row r="544" spans="1:11" x14ac:dyDescent="0.3">
      <c r="A544" s="1" t="s">
        <v>9</v>
      </c>
      <c r="B544" s="1" t="s">
        <v>579</v>
      </c>
      <c r="C544" s="2">
        <v>490</v>
      </c>
      <c r="D544" s="4">
        <v>35.5</v>
      </c>
      <c r="E544" s="5">
        <v>8.2000000000000003E-2</v>
      </c>
      <c r="F544" s="6">
        <v>0.55000000000000004</v>
      </c>
      <c r="G544" s="3">
        <v>18.3</v>
      </c>
      <c r="H544" s="2">
        <v>38050</v>
      </c>
      <c r="I544" s="4">
        <v>14</v>
      </c>
      <c r="J544" s="3">
        <v>16.649999999999999</v>
      </c>
      <c r="K544" s="2">
        <v>34640</v>
      </c>
    </row>
    <row r="545" spans="1:11" x14ac:dyDescent="0.3">
      <c r="A545" s="1" t="s">
        <v>9</v>
      </c>
      <c r="B545" s="1" t="s">
        <v>580</v>
      </c>
      <c r="C545" s="2">
        <v>410</v>
      </c>
      <c r="D545" s="4">
        <v>35.299999999999997</v>
      </c>
      <c r="E545" s="5">
        <v>6.8000000000000005E-2</v>
      </c>
      <c r="F545" s="6">
        <v>0.61</v>
      </c>
      <c r="G545" s="3">
        <v>19.46</v>
      </c>
      <c r="H545" s="2">
        <v>40480</v>
      </c>
      <c r="I545" s="4">
        <v>11.1</v>
      </c>
      <c r="J545" s="3">
        <v>15.44</v>
      </c>
      <c r="K545" s="2">
        <v>32110</v>
      </c>
    </row>
    <row r="546" spans="1:11" x14ac:dyDescent="0.3">
      <c r="A546" s="1" t="s">
        <v>9</v>
      </c>
      <c r="B546" s="1" t="s">
        <v>581</v>
      </c>
      <c r="C546" s="2">
        <v>590</v>
      </c>
      <c r="D546" s="4">
        <v>27.5</v>
      </c>
      <c r="E546" s="5">
        <v>9.7000000000000003E-2</v>
      </c>
      <c r="F546" s="6">
        <v>0.44</v>
      </c>
      <c r="G546" s="3">
        <v>19.96</v>
      </c>
      <c r="H546" s="2">
        <v>41520</v>
      </c>
      <c r="I546" s="4">
        <v>5.3</v>
      </c>
      <c r="J546" s="3">
        <v>18.489999999999998</v>
      </c>
      <c r="K546" s="2">
        <v>38460</v>
      </c>
    </row>
    <row r="547" spans="1:11" x14ac:dyDescent="0.3">
      <c r="A547" s="1" t="s">
        <v>9</v>
      </c>
      <c r="B547" s="1" t="s">
        <v>582</v>
      </c>
      <c r="C547" s="2">
        <v>510</v>
      </c>
      <c r="D547" s="4">
        <v>37.299999999999997</v>
      </c>
      <c r="E547" s="5">
        <v>8.5000000000000006E-2</v>
      </c>
      <c r="F547" s="6">
        <v>0.95</v>
      </c>
      <c r="G547" s="3">
        <v>16.72</v>
      </c>
      <c r="H547" s="2">
        <v>34770</v>
      </c>
      <c r="I547" s="4">
        <v>6.1</v>
      </c>
      <c r="J547" s="3">
        <v>14.88</v>
      </c>
      <c r="K547" s="2">
        <v>30940</v>
      </c>
    </row>
    <row r="548" spans="1:11" x14ac:dyDescent="0.3">
      <c r="A548" s="1" t="s">
        <v>9</v>
      </c>
      <c r="B548" s="1" t="s">
        <v>583</v>
      </c>
      <c r="C548" s="2">
        <v>320</v>
      </c>
      <c r="D548" s="4">
        <v>33.700000000000003</v>
      </c>
      <c r="E548" s="5">
        <v>5.2999999999999999E-2</v>
      </c>
      <c r="F548" s="6">
        <v>0.51</v>
      </c>
      <c r="G548" s="3">
        <v>23.89</v>
      </c>
      <c r="H548" s="2">
        <v>49680</v>
      </c>
      <c r="I548" s="4">
        <v>6.8</v>
      </c>
      <c r="J548" s="3">
        <v>23.07</v>
      </c>
      <c r="K548" s="2">
        <v>47980</v>
      </c>
    </row>
    <row r="549" spans="1:11" x14ac:dyDescent="0.3">
      <c r="A549" s="1" t="s">
        <v>9</v>
      </c>
      <c r="B549" s="1" t="s">
        <v>584</v>
      </c>
      <c r="C549" s="2">
        <v>2960</v>
      </c>
      <c r="D549" s="4">
        <v>21.1</v>
      </c>
      <c r="E549" s="5">
        <v>0.49</v>
      </c>
      <c r="F549" s="6">
        <v>0.61</v>
      </c>
      <c r="G549" s="3">
        <v>16.14</v>
      </c>
      <c r="H549" s="2">
        <v>33570</v>
      </c>
      <c r="I549" s="4">
        <v>4.3</v>
      </c>
      <c r="J549" s="3">
        <v>14.7</v>
      </c>
      <c r="K549" s="2">
        <v>30580</v>
      </c>
    </row>
    <row r="550" spans="1:11" x14ac:dyDescent="0.3">
      <c r="A550" s="1" t="s">
        <v>9</v>
      </c>
      <c r="B550" s="1" t="s">
        <v>585</v>
      </c>
      <c r="C550" s="2">
        <v>420</v>
      </c>
      <c r="D550" s="4">
        <v>47.9</v>
      </c>
      <c r="E550" s="5">
        <v>6.9000000000000006E-2</v>
      </c>
      <c r="F550" s="6">
        <v>0.47</v>
      </c>
      <c r="G550" s="3">
        <v>23.32</v>
      </c>
      <c r="H550" s="2">
        <v>48500</v>
      </c>
      <c r="I550" s="4">
        <v>6.6</v>
      </c>
      <c r="J550" s="3">
        <v>22.36</v>
      </c>
      <c r="K550" s="2">
        <v>46500</v>
      </c>
    </row>
    <row r="551" spans="1:11" x14ac:dyDescent="0.3">
      <c r="A551" s="1" t="s">
        <v>9</v>
      </c>
      <c r="B551" s="1" t="s">
        <v>586</v>
      </c>
      <c r="C551" s="2">
        <v>1070</v>
      </c>
      <c r="D551" s="4">
        <v>15.9</v>
      </c>
      <c r="E551" s="5">
        <v>0.17699999999999999</v>
      </c>
      <c r="F551" s="6">
        <v>0.53</v>
      </c>
      <c r="G551" s="3">
        <v>32.590000000000003</v>
      </c>
      <c r="H551" s="2">
        <v>67790</v>
      </c>
      <c r="I551" s="4">
        <v>4.8</v>
      </c>
      <c r="J551" s="3">
        <v>32.9</v>
      </c>
      <c r="K551" s="2">
        <v>68430</v>
      </c>
    </row>
    <row r="552" spans="1:11" x14ac:dyDescent="0.3">
      <c r="A552" s="1" t="s">
        <v>9</v>
      </c>
      <c r="B552" s="1" t="s">
        <v>587</v>
      </c>
      <c r="C552" s="2">
        <v>7710</v>
      </c>
      <c r="D552" s="4">
        <v>10.1</v>
      </c>
      <c r="E552" s="5">
        <v>1.274</v>
      </c>
      <c r="F552" s="6">
        <v>0.59</v>
      </c>
      <c r="G552" s="3">
        <v>29.16</v>
      </c>
      <c r="H552" s="2">
        <v>60650</v>
      </c>
      <c r="I552" s="4">
        <v>3.8</v>
      </c>
      <c r="J552" s="3">
        <v>28.23</v>
      </c>
      <c r="K552" s="2">
        <v>58720</v>
      </c>
    </row>
    <row r="553" spans="1:11" x14ac:dyDescent="0.3">
      <c r="A553" s="1" t="s">
        <v>9</v>
      </c>
      <c r="B553" s="1" t="s">
        <v>588</v>
      </c>
      <c r="C553" s="2">
        <v>820</v>
      </c>
      <c r="D553" s="4">
        <v>23.1</v>
      </c>
      <c r="E553" s="5">
        <v>0.13500000000000001</v>
      </c>
      <c r="F553" s="6">
        <v>0.6</v>
      </c>
      <c r="G553" s="3">
        <v>21.03</v>
      </c>
      <c r="H553" s="2">
        <v>43740</v>
      </c>
      <c r="I553" s="4">
        <v>8</v>
      </c>
      <c r="J553" s="3">
        <v>19.75</v>
      </c>
      <c r="K553" s="2">
        <v>41070</v>
      </c>
    </row>
    <row r="554" spans="1:11" x14ac:dyDescent="0.3">
      <c r="A554" s="1" t="s">
        <v>9</v>
      </c>
      <c r="B554" s="1" t="s">
        <v>589</v>
      </c>
      <c r="C554" s="2">
        <v>8010</v>
      </c>
      <c r="D554" s="4">
        <v>7.1</v>
      </c>
      <c r="E554" s="5">
        <v>1.3240000000000001</v>
      </c>
      <c r="F554" s="6">
        <v>0.55000000000000004</v>
      </c>
      <c r="G554" s="3">
        <v>26.41</v>
      </c>
      <c r="H554" s="2">
        <v>54930</v>
      </c>
      <c r="I554" s="4">
        <v>2.2000000000000002</v>
      </c>
      <c r="J554" s="3">
        <v>26</v>
      </c>
      <c r="K554" s="2">
        <v>54070</v>
      </c>
    </row>
    <row r="555" spans="1:11" x14ac:dyDescent="0.3">
      <c r="A555" s="1" t="s">
        <v>9</v>
      </c>
      <c r="B555" s="1" t="s">
        <v>590</v>
      </c>
      <c r="C555" s="2">
        <v>1870</v>
      </c>
      <c r="D555" s="4">
        <v>9.9</v>
      </c>
      <c r="E555" s="5">
        <v>0.31</v>
      </c>
      <c r="F555" s="6">
        <v>0.53</v>
      </c>
      <c r="G555" s="3">
        <v>24</v>
      </c>
      <c r="H555" s="2">
        <v>49930</v>
      </c>
      <c r="I555" s="4">
        <v>2.6</v>
      </c>
      <c r="J555" s="3">
        <v>22.05</v>
      </c>
      <c r="K555" s="2">
        <v>45860</v>
      </c>
    </row>
    <row r="556" spans="1:11" x14ac:dyDescent="0.3">
      <c r="A556" s="1" t="s">
        <v>9</v>
      </c>
      <c r="B556" s="1" t="s">
        <v>591</v>
      </c>
      <c r="C556" s="2">
        <v>680</v>
      </c>
      <c r="D556" s="4">
        <v>33.299999999999997</v>
      </c>
      <c r="E556" s="5">
        <v>0.112</v>
      </c>
      <c r="F556" s="6">
        <v>0.39</v>
      </c>
      <c r="G556" s="3">
        <v>27.3</v>
      </c>
      <c r="H556" s="2">
        <v>56780</v>
      </c>
      <c r="I556" s="4">
        <v>5.3</v>
      </c>
      <c r="J556" s="3">
        <v>27.37</v>
      </c>
      <c r="K556" s="2">
        <v>56930</v>
      </c>
    </row>
    <row r="557" spans="1:11" x14ac:dyDescent="0.3">
      <c r="A557" s="1" t="s">
        <v>9</v>
      </c>
      <c r="B557" s="1" t="s">
        <v>592</v>
      </c>
      <c r="C557" s="2">
        <v>2170</v>
      </c>
      <c r="D557" s="4">
        <v>15.5</v>
      </c>
      <c r="E557" s="5">
        <v>0.35799999999999998</v>
      </c>
      <c r="F557" s="6">
        <v>0.44</v>
      </c>
      <c r="G557" s="3">
        <v>45.76</v>
      </c>
      <c r="H557" s="2">
        <v>95180</v>
      </c>
      <c r="I557" s="4">
        <v>2.4</v>
      </c>
      <c r="J557" s="3">
        <v>50.4</v>
      </c>
      <c r="K557" s="2">
        <v>104840</v>
      </c>
    </row>
    <row r="558" spans="1:11" x14ac:dyDescent="0.3">
      <c r="A558" s="1" t="s">
        <v>9</v>
      </c>
      <c r="B558" s="1" t="s">
        <v>593</v>
      </c>
      <c r="C558" s="2">
        <v>3720</v>
      </c>
      <c r="D558" s="4">
        <v>15.9</v>
      </c>
      <c r="E558" s="5">
        <v>0.61599999999999999</v>
      </c>
      <c r="F558" s="6">
        <v>0.82</v>
      </c>
      <c r="G558" s="3">
        <v>29.66</v>
      </c>
      <c r="H558" s="2">
        <v>61690</v>
      </c>
      <c r="I558" s="4">
        <v>4.0999999999999996</v>
      </c>
      <c r="J558" s="3">
        <v>32.29</v>
      </c>
      <c r="K558" s="2">
        <v>67160</v>
      </c>
    </row>
    <row r="559" spans="1:11" x14ac:dyDescent="0.3">
      <c r="A559" s="1" t="s">
        <v>9</v>
      </c>
      <c r="B559" s="1" t="s">
        <v>594</v>
      </c>
      <c r="C559" s="2">
        <v>400</v>
      </c>
      <c r="D559" s="4">
        <v>31.4</v>
      </c>
      <c r="E559" s="5">
        <v>6.6000000000000003E-2</v>
      </c>
      <c r="F559" s="6">
        <v>2.56</v>
      </c>
      <c r="G559" s="3">
        <v>21.49</v>
      </c>
      <c r="H559" s="2">
        <v>44700</v>
      </c>
      <c r="I559" s="4">
        <v>10.199999999999999</v>
      </c>
      <c r="J559" s="3">
        <v>20.56</v>
      </c>
      <c r="K559" s="2">
        <v>42750</v>
      </c>
    </row>
    <row r="560" spans="1:11" x14ac:dyDescent="0.3">
      <c r="A560" s="1" t="s">
        <v>9</v>
      </c>
      <c r="B560" s="1" t="s">
        <v>595</v>
      </c>
      <c r="C560" s="2">
        <v>1780</v>
      </c>
      <c r="D560" s="4">
        <v>16.2</v>
      </c>
      <c r="E560" s="5">
        <v>0.29499999999999998</v>
      </c>
      <c r="F560" s="6">
        <v>0.96</v>
      </c>
      <c r="G560" s="3">
        <v>28.43</v>
      </c>
      <c r="H560" s="2">
        <v>59130</v>
      </c>
      <c r="I560" s="4">
        <v>3.4</v>
      </c>
      <c r="J560" s="3">
        <v>25.98</v>
      </c>
      <c r="K560" s="2">
        <v>54030</v>
      </c>
    </row>
    <row r="561" spans="1:11" x14ac:dyDescent="0.3">
      <c r="A561" s="1" t="s">
        <v>9</v>
      </c>
      <c r="B561" s="1" t="s">
        <v>596</v>
      </c>
      <c r="C561" s="2">
        <v>150</v>
      </c>
      <c r="D561" s="4">
        <v>38.5</v>
      </c>
      <c r="E561" s="5">
        <v>2.5000000000000001E-2</v>
      </c>
      <c r="F561" s="6">
        <v>0.43</v>
      </c>
      <c r="G561" s="3">
        <v>18.88</v>
      </c>
      <c r="H561" s="2">
        <v>39280</v>
      </c>
      <c r="I561" s="4">
        <v>8.4</v>
      </c>
      <c r="J561" s="3">
        <v>19.579999999999998</v>
      </c>
      <c r="K561" s="2">
        <v>40720</v>
      </c>
    </row>
    <row r="562" spans="1:11" x14ac:dyDescent="0.3">
      <c r="A562" s="1" t="s">
        <v>9</v>
      </c>
      <c r="B562" s="1" t="s">
        <v>598</v>
      </c>
      <c r="C562" s="2">
        <v>490</v>
      </c>
      <c r="D562" s="4">
        <v>29.5</v>
      </c>
      <c r="E562" s="5">
        <v>8.1000000000000003E-2</v>
      </c>
      <c r="F562" s="6">
        <v>0.96</v>
      </c>
      <c r="G562" s="3">
        <v>28.87</v>
      </c>
      <c r="H562" s="2">
        <v>60060</v>
      </c>
      <c r="I562" s="4">
        <v>11.7</v>
      </c>
      <c r="J562" s="3">
        <v>29.68</v>
      </c>
      <c r="K562" s="2">
        <v>61740</v>
      </c>
    </row>
    <row r="563" spans="1:11" x14ac:dyDescent="0.3">
      <c r="A563" s="1" t="s">
        <v>9</v>
      </c>
      <c r="B563" s="1" t="s">
        <v>599</v>
      </c>
      <c r="C563" s="2">
        <v>43670</v>
      </c>
      <c r="D563" s="4">
        <v>3.4</v>
      </c>
      <c r="E563" s="5">
        <v>7.2210000000000001</v>
      </c>
      <c r="F563" s="6">
        <v>0.76</v>
      </c>
      <c r="G563" s="3">
        <v>20.94</v>
      </c>
      <c r="H563" s="2">
        <v>43550</v>
      </c>
      <c r="I563" s="4">
        <v>1.2</v>
      </c>
      <c r="J563" s="3">
        <v>19.239999999999998</v>
      </c>
      <c r="K563" s="2">
        <v>40030</v>
      </c>
    </row>
    <row r="564" spans="1:11" x14ac:dyDescent="0.3">
      <c r="A564" s="1" t="s">
        <v>9</v>
      </c>
      <c r="B564" s="1" t="s">
        <v>600</v>
      </c>
      <c r="C564" s="2">
        <v>860</v>
      </c>
      <c r="D564" s="4">
        <v>30.7</v>
      </c>
      <c r="E564" s="5">
        <v>0.14099999999999999</v>
      </c>
      <c r="F564" s="6">
        <v>0.59</v>
      </c>
      <c r="G564" s="3">
        <v>17.420000000000002</v>
      </c>
      <c r="H564" s="2">
        <v>36230</v>
      </c>
      <c r="I564" s="4">
        <v>7.1</v>
      </c>
      <c r="J564" s="3">
        <v>15.51</v>
      </c>
      <c r="K564" s="2">
        <v>32250</v>
      </c>
    </row>
    <row r="565" spans="1:11" x14ac:dyDescent="0.3">
      <c r="A565" s="1" t="s">
        <v>9</v>
      </c>
      <c r="B565" s="1" t="s">
        <v>601</v>
      </c>
      <c r="C565" s="2">
        <v>570</v>
      </c>
      <c r="D565" s="4">
        <v>34.4</v>
      </c>
      <c r="E565" s="5">
        <v>9.4E-2</v>
      </c>
      <c r="F565" s="6">
        <v>0.77</v>
      </c>
      <c r="G565" s="3">
        <v>29.52</v>
      </c>
      <c r="H565" s="2">
        <v>61400</v>
      </c>
      <c r="I565" s="4">
        <v>6.5</v>
      </c>
      <c r="J565" s="3">
        <v>29.93</v>
      </c>
      <c r="K565" s="2">
        <v>62260</v>
      </c>
    </row>
    <row r="566" spans="1:11" x14ac:dyDescent="0.3">
      <c r="A566" s="1" t="s">
        <v>9</v>
      </c>
      <c r="B566" s="1" t="s">
        <v>602</v>
      </c>
      <c r="C566" s="2">
        <v>4380</v>
      </c>
      <c r="D566" s="4">
        <v>11.1</v>
      </c>
      <c r="E566" s="5">
        <v>0.72499999999999998</v>
      </c>
      <c r="F566" s="6">
        <v>0.92</v>
      </c>
      <c r="G566" s="3">
        <v>15.72</v>
      </c>
      <c r="H566" s="2">
        <v>32700</v>
      </c>
      <c r="I566" s="4">
        <v>2.2999999999999998</v>
      </c>
      <c r="J566" s="3">
        <v>14.3</v>
      </c>
      <c r="K566" s="2">
        <v>29750</v>
      </c>
    </row>
    <row r="567" spans="1:11" x14ac:dyDescent="0.3">
      <c r="A567" s="1" t="s">
        <v>9</v>
      </c>
      <c r="B567" s="1" t="s">
        <v>603</v>
      </c>
      <c r="C567" s="2">
        <v>6760</v>
      </c>
      <c r="D567" s="4">
        <v>11.3</v>
      </c>
      <c r="E567" s="5">
        <v>1.1180000000000001</v>
      </c>
      <c r="F567" s="6">
        <v>1.04</v>
      </c>
      <c r="G567" s="3">
        <v>19.62</v>
      </c>
      <c r="H567" s="2">
        <v>40810</v>
      </c>
      <c r="I567" s="4">
        <v>2.9</v>
      </c>
      <c r="J567" s="3">
        <v>17.489999999999998</v>
      </c>
      <c r="K567" s="2">
        <v>36380</v>
      </c>
    </row>
    <row r="568" spans="1:11" x14ac:dyDescent="0.3">
      <c r="A568" s="1" t="s">
        <v>9</v>
      </c>
      <c r="B568" s="1" t="s">
        <v>604</v>
      </c>
      <c r="C568" s="2">
        <v>20890</v>
      </c>
      <c r="D568" s="4">
        <v>2.8</v>
      </c>
      <c r="E568" s="5">
        <v>3.4550000000000001</v>
      </c>
      <c r="F568" s="6">
        <v>0.8</v>
      </c>
      <c r="G568" s="3">
        <v>29.53</v>
      </c>
      <c r="H568" s="2">
        <v>61430</v>
      </c>
      <c r="I568" s="4">
        <v>1.2</v>
      </c>
      <c r="J568" s="3">
        <v>27.18</v>
      </c>
      <c r="K568" s="2">
        <v>56540</v>
      </c>
    </row>
    <row r="569" spans="1:11" x14ac:dyDescent="0.3">
      <c r="A569" s="1" t="s">
        <v>9</v>
      </c>
      <c r="B569" s="1" t="s">
        <v>605</v>
      </c>
      <c r="C569" s="2">
        <v>1440</v>
      </c>
      <c r="D569" s="4">
        <v>16.600000000000001</v>
      </c>
      <c r="E569" s="5">
        <v>0.23799999999999999</v>
      </c>
      <c r="F569" s="6">
        <v>0.82</v>
      </c>
      <c r="G569" s="3">
        <v>22.98</v>
      </c>
      <c r="H569" s="2">
        <v>47790</v>
      </c>
      <c r="I569" s="4">
        <v>6.1</v>
      </c>
      <c r="J569" s="3">
        <v>21.9</v>
      </c>
      <c r="K569" s="2">
        <v>45560</v>
      </c>
    </row>
    <row r="570" spans="1:11" x14ac:dyDescent="0.3">
      <c r="A570" s="1" t="s">
        <v>9</v>
      </c>
      <c r="B570" s="1" t="s">
        <v>606</v>
      </c>
      <c r="C570" s="2">
        <v>610</v>
      </c>
      <c r="D570" s="4">
        <v>35.799999999999997</v>
      </c>
      <c r="E570" s="5">
        <v>0.10100000000000001</v>
      </c>
      <c r="F570" s="6">
        <v>1.0900000000000001</v>
      </c>
      <c r="G570" s="3">
        <v>14.93</v>
      </c>
      <c r="H570" s="2">
        <v>31050</v>
      </c>
      <c r="I570" s="4">
        <v>7.5</v>
      </c>
      <c r="J570" s="3">
        <v>14.39</v>
      </c>
      <c r="K570" s="2">
        <v>29940</v>
      </c>
    </row>
    <row r="571" spans="1:11" x14ac:dyDescent="0.3">
      <c r="A571" s="1" t="s">
        <v>9</v>
      </c>
      <c r="B571" s="1" t="s">
        <v>607</v>
      </c>
      <c r="C571" s="2">
        <v>13020</v>
      </c>
      <c r="D571" s="4">
        <v>5.7</v>
      </c>
      <c r="E571" s="5">
        <v>2.1520000000000001</v>
      </c>
      <c r="F571" s="6">
        <v>1.17</v>
      </c>
      <c r="G571" s="3">
        <v>15.95</v>
      </c>
      <c r="H571" s="2">
        <v>33170</v>
      </c>
      <c r="I571" s="4">
        <v>2</v>
      </c>
      <c r="J571" s="3">
        <v>14.18</v>
      </c>
      <c r="K571" s="2">
        <v>29490</v>
      </c>
    </row>
    <row r="572" spans="1:11" x14ac:dyDescent="0.3">
      <c r="A572" s="1" t="s">
        <v>9</v>
      </c>
      <c r="B572" s="1" t="s">
        <v>608</v>
      </c>
      <c r="C572" s="2">
        <v>780</v>
      </c>
      <c r="D572" s="4">
        <v>41.8</v>
      </c>
      <c r="E572" s="5">
        <v>0.129</v>
      </c>
      <c r="F572" s="6">
        <v>0.49</v>
      </c>
      <c r="G572" s="3">
        <v>18.25</v>
      </c>
      <c r="H572" s="2">
        <v>37950</v>
      </c>
      <c r="I572" s="4">
        <v>5.2</v>
      </c>
      <c r="J572" s="3">
        <v>16.489999999999998</v>
      </c>
      <c r="K572" s="2">
        <v>34290</v>
      </c>
    </row>
    <row r="573" spans="1:11" x14ac:dyDescent="0.3">
      <c r="A573" s="1" t="s">
        <v>9</v>
      </c>
      <c r="B573" s="1" t="s">
        <v>609</v>
      </c>
      <c r="C573" s="2">
        <v>1680</v>
      </c>
      <c r="D573" s="4">
        <v>22</v>
      </c>
      <c r="E573" s="5">
        <v>0.27800000000000002</v>
      </c>
      <c r="F573" s="6">
        <v>0.51</v>
      </c>
      <c r="G573" s="3">
        <v>18.98</v>
      </c>
      <c r="H573" s="2">
        <v>39480</v>
      </c>
      <c r="I573" s="4">
        <v>4.2</v>
      </c>
      <c r="J573" s="3">
        <v>18.190000000000001</v>
      </c>
      <c r="K573" s="2">
        <v>37830</v>
      </c>
    </row>
    <row r="574" spans="1:11" x14ac:dyDescent="0.3">
      <c r="A574" s="1" t="s">
        <v>9</v>
      </c>
      <c r="B574" s="1" t="s">
        <v>610</v>
      </c>
      <c r="C574" s="2">
        <v>460</v>
      </c>
      <c r="D574" s="4">
        <v>26.4</v>
      </c>
      <c r="E574" s="5">
        <v>7.5999999999999998E-2</v>
      </c>
      <c r="F574" s="6">
        <v>0.54</v>
      </c>
      <c r="G574" s="3">
        <v>17.09</v>
      </c>
      <c r="H574" s="2">
        <v>35540</v>
      </c>
      <c r="I574" s="4">
        <v>5</v>
      </c>
      <c r="J574" s="3">
        <v>16.03</v>
      </c>
      <c r="K574" s="2">
        <v>33340</v>
      </c>
    </row>
    <row r="575" spans="1:11" x14ac:dyDescent="0.3">
      <c r="A575" s="1" t="s">
        <v>9</v>
      </c>
      <c r="B575" s="1" t="s">
        <v>611</v>
      </c>
      <c r="C575" s="2">
        <v>40740</v>
      </c>
      <c r="D575" s="4">
        <v>4</v>
      </c>
      <c r="E575" s="5">
        <v>6.7370000000000001</v>
      </c>
      <c r="F575" s="6">
        <v>0.74</v>
      </c>
      <c r="G575" s="3">
        <v>15.04</v>
      </c>
      <c r="H575" s="2">
        <v>31290</v>
      </c>
      <c r="I575" s="4">
        <v>1.1000000000000001</v>
      </c>
      <c r="J575" s="3">
        <v>13.28</v>
      </c>
      <c r="K575" s="2">
        <v>27620</v>
      </c>
    </row>
    <row r="576" spans="1:11" x14ac:dyDescent="0.3">
      <c r="A576" s="1" t="s">
        <v>9</v>
      </c>
      <c r="B576" s="1" t="s">
        <v>612</v>
      </c>
      <c r="C576" s="2">
        <v>10330</v>
      </c>
      <c r="D576" s="4">
        <v>8.6</v>
      </c>
      <c r="E576" s="5">
        <v>1.7090000000000001</v>
      </c>
      <c r="F576" s="6">
        <v>1.33</v>
      </c>
      <c r="G576" s="3">
        <v>13.25</v>
      </c>
      <c r="H576" s="2">
        <v>27550</v>
      </c>
      <c r="I576" s="4">
        <v>1.8</v>
      </c>
      <c r="J576" s="3">
        <v>12.05</v>
      </c>
      <c r="K576" s="2">
        <v>25050</v>
      </c>
    </row>
    <row r="577" spans="1:11" x14ac:dyDescent="0.3">
      <c r="A577" s="1" t="s">
        <v>9</v>
      </c>
      <c r="B577" s="1" t="s">
        <v>613</v>
      </c>
      <c r="C577" s="2">
        <v>7040</v>
      </c>
      <c r="D577" s="4">
        <v>10.9</v>
      </c>
      <c r="E577" s="5">
        <v>1.1639999999999999</v>
      </c>
      <c r="F577" s="6">
        <v>1.26</v>
      </c>
      <c r="G577" s="3">
        <v>14.39</v>
      </c>
      <c r="H577" s="2">
        <v>29930</v>
      </c>
      <c r="I577" s="4">
        <v>2.2999999999999998</v>
      </c>
      <c r="J577" s="3">
        <v>12.89</v>
      </c>
      <c r="K577" s="2">
        <v>26810</v>
      </c>
    </row>
    <row r="578" spans="1:11" x14ac:dyDescent="0.3">
      <c r="A578" s="1" t="s">
        <v>9</v>
      </c>
      <c r="B578" s="1" t="s">
        <v>614</v>
      </c>
      <c r="C578" s="2">
        <v>2440</v>
      </c>
      <c r="D578" s="4">
        <v>16</v>
      </c>
      <c r="E578" s="5">
        <v>0.40300000000000002</v>
      </c>
      <c r="F578" s="6">
        <v>0.37</v>
      </c>
      <c r="G578" s="3">
        <v>12.29</v>
      </c>
      <c r="H578" s="2">
        <v>25560</v>
      </c>
      <c r="I578" s="4">
        <v>2</v>
      </c>
      <c r="J578" s="3">
        <v>11.5</v>
      </c>
      <c r="K578" s="2">
        <v>23930</v>
      </c>
    </row>
    <row r="579" spans="1:11" x14ac:dyDescent="0.3">
      <c r="A579" s="1" t="s">
        <v>9</v>
      </c>
      <c r="B579" s="1" t="s">
        <v>615</v>
      </c>
      <c r="C579" s="2">
        <v>1390</v>
      </c>
      <c r="D579" s="4">
        <v>31.6</v>
      </c>
      <c r="E579" s="5">
        <v>0.23</v>
      </c>
      <c r="F579" s="6">
        <v>0.42</v>
      </c>
      <c r="G579" s="3">
        <v>12.62</v>
      </c>
      <c r="H579" s="2">
        <v>26260</v>
      </c>
      <c r="I579" s="4">
        <v>3.4</v>
      </c>
      <c r="J579" s="3">
        <v>12.12</v>
      </c>
      <c r="K579" s="2">
        <v>25210</v>
      </c>
    </row>
    <row r="580" spans="1:11" x14ac:dyDescent="0.3">
      <c r="A580" s="1" t="s">
        <v>9</v>
      </c>
      <c r="B580" s="1" t="s">
        <v>616</v>
      </c>
      <c r="C580" s="2">
        <v>490</v>
      </c>
      <c r="D580" s="4">
        <v>17.8</v>
      </c>
      <c r="E580" s="5">
        <v>0.08</v>
      </c>
      <c r="F580" s="6">
        <v>0.54</v>
      </c>
      <c r="G580" s="3">
        <v>15.65</v>
      </c>
      <c r="H580" s="2">
        <v>32560</v>
      </c>
      <c r="I580" s="4">
        <v>4.0999999999999996</v>
      </c>
      <c r="J580" s="3">
        <v>14.11</v>
      </c>
      <c r="K580" s="2">
        <v>29340</v>
      </c>
    </row>
    <row r="581" spans="1:11" x14ac:dyDescent="0.3">
      <c r="A581" s="1" t="s">
        <v>9</v>
      </c>
      <c r="B581" s="1" t="s">
        <v>617</v>
      </c>
      <c r="C581" s="2">
        <v>5610</v>
      </c>
      <c r="D581" s="4">
        <v>7.9</v>
      </c>
      <c r="E581" s="5">
        <v>0.92700000000000005</v>
      </c>
      <c r="F581" s="6">
        <v>0.87</v>
      </c>
      <c r="G581" s="3">
        <v>13.54</v>
      </c>
      <c r="H581" s="2">
        <v>28160</v>
      </c>
      <c r="I581" s="4">
        <v>2.6</v>
      </c>
      <c r="J581" s="3">
        <v>12.04</v>
      </c>
      <c r="K581" s="2">
        <v>25050</v>
      </c>
    </row>
    <row r="582" spans="1:11" x14ac:dyDescent="0.3">
      <c r="A582" s="1" t="s">
        <v>9</v>
      </c>
      <c r="B582" s="1" t="s">
        <v>618</v>
      </c>
      <c r="C582" s="2">
        <v>1900</v>
      </c>
      <c r="D582" s="4">
        <v>23.4</v>
      </c>
      <c r="E582" s="5">
        <v>0.314</v>
      </c>
      <c r="F582" s="6">
        <v>1.34</v>
      </c>
      <c r="G582" s="3">
        <v>14.34</v>
      </c>
      <c r="H582" s="2">
        <v>29840</v>
      </c>
      <c r="I582" s="4">
        <v>3.4</v>
      </c>
      <c r="J582" s="3">
        <v>13.48</v>
      </c>
      <c r="K582" s="2">
        <v>28030</v>
      </c>
    </row>
    <row r="583" spans="1:11" x14ac:dyDescent="0.3">
      <c r="A583" s="1" t="s">
        <v>9</v>
      </c>
      <c r="B583" s="1" t="s">
        <v>619</v>
      </c>
      <c r="C583" s="2">
        <v>2230</v>
      </c>
      <c r="D583" s="4">
        <v>19.899999999999999</v>
      </c>
      <c r="E583" s="5">
        <v>0.37</v>
      </c>
      <c r="F583" s="6">
        <v>1.21</v>
      </c>
      <c r="G583" s="3">
        <v>12.72</v>
      </c>
      <c r="H583" s="2">
        <v>26450</v>
      </c>
      <c r="I583" s="4">
        <v>4.0999999999999996</v>
      </c>
      <c r="J583" s="3">
        <v>11.93</v>
      </c>
      <c r="K583" s="2">
        <v>24810</v>
      </c>
    </row>
    <row r="584" spans="1:11" x14ac:dyDescent="0.3">
      <c r="A584" s="1" t="s">
        <v>9</v>
      </c>
      <c r="B584" s="1" t="s">
        <v>620</v>
      </c>
      <c r="C584" s="2">
        <v>5760</v>
      </c>
      <c r="D584" s="4">
        <v>9.5</v>
      </c>
      <c r="E584" s="5">
        <v>0.95299999999999996</v>
      </c>
      <c r="F584" s="6">
        <v>0.94</v>
      </c>
      <c r="G584" s="3">
        <v>18.940000000000001</v>
      </c>
      <c r="H584" s="2">
        <v>39390</v>
      </c>
      <c r="I584" s="4">
        <v>2.1</v>
      </c>
      <c r="J584" s="3">
        <v>17.690000000000001</v>
      </c>
      <c r="K584" s="2">
        <v>36790</v>
      </c>
    </row>
    <row r="585" spans="1:11" x14ac:dyDescent="0.3">
      <c r="A585" s="1" t="s">
        <v>9</v>
      </c>
      <c r="B585" s="1" t="s">
        <v>621</v>
      </c>
      <c r="C585" s="2">
        <v>1230</v>
      </c>
      <c r="D585" s="4">
        <v>9</v>
      </c>
      <c r="E585" s="5">
        <v>0.20300000000000001</v>
      </c>
      <c r="F585" s="6">
        <v>1.22</v>
      </c>
      <c r="G585" s="3">
        <v>28.77</v>
      </c>
      <c r="H585" s="2">
        <v>59850</v>
      </c>
      <c r="I585" s="4">
        <v>2.9</v>
      </c>
      <c r="J585" s="3">
        <v>27.2</v>
      </c>
      <c r="K585" s="2">
        <v>56580</v>
      </c>
    </row>
    <row r="586" spans="1:11" x14ac:dyDescent="0.3">
      <c r="A586" s="1" t="s">
        <v>9</v>
      </c>
      <c r="B586" s="1" t="s">
        <v>622</v>
      </c>
      <c r="C586" s="2">
        <v>1980</v>
      </c>
      <c r="D586" s="4">
        <v>17</v>
      </c>
      <c r="E586" s="5">
        <v>0.32800000000000001</v>
      </c>
      <c r="F586" s="6">
        <v>0.64</v>
      </c>
      <c r="G586" s="3">
        <v>18.989999999999998</v>
      </c>
      <c r="H586" s="2">
        <v>39510</v>
      </c>
      <c r="I586" s="4">
        <v>6.5</v>
      </c>
      <c r="J586" s="3">
        <v>15.53</v>
      </c>
      <c r="K586" s="2">
        <v>32290</v>
      </c>
    </row>
    <row r="587" spans="1:11" x14ac:dyDescent="0.3">
      <c r="A587" s="1" t="s">
        <v>9</v>
      </c>
      <c r="B587" s="1" t="s">
        <v>623</v>
      </c>
      <c r="C587" s="2">
        <v>890</v>
      </c>
      <c r="D587" s="4">
        <v>21.4</v>
      </c>
      <c r="E587" s="5">
        <v>0.14799999999999999</v>
      </c>
      <c r="F587" s="6">
        <v>1.1499999999999999</v>
      </c>
      <c r="G587" s="3">
        <v>18.37</v>
      </c>
      <c r="H587" s="2">
        <v>38220</v>
      </c>
      <c r="I587" s="4">
        <v>3.7</v>
      </c>
      <c r="J587" s="3">
        <v>17.61</v>
      </c>
      <c r="K587" s="2">
        <v>36620</v>
      </c>
    </row>
    <row r="588" spans="1:11" x14ac:dyDescent="0.3">
      <c r="A588" s="1" t="s">
        <v>9</v>
      </c>
      <c r="B588" s="1" t="s">
        <v>624</v>
      </c>
      <c r="C588" s="2">
        <v>660</v>
      </c>
      <c r="D588" s="4">
        <v>25.5</v>
      </c>
      <c r="E588" s="5">
        <v>0.109</v>
      </c>
      <c r="F588" s="6">
        <v>0.61</v>
      </c>
      <c r="G588" s="3">
        <v>18.079999999999998</v>
      </c>
      <c r="H588" s="2">
        <v>37600</v>
      </c>
      <c r="I588" s="4">
        <v>9</v>
      </c>
      <c r="J588" s="3">
        <v>15.88</v>
      </c>
      <c r="K588" s="2">
        <v>33020</v>
      </c>
    </row>
    <row r="589" spans="1:11" x14ac:dyDescent="0.3">
      <c r="A589" s="1" t="s">
        <v>9</v>
      </c>
      <c r="B589" s="1" t="s">
        <v>625</v>
      </c>
      <c r="C589" s="2">
        <v>6900</v>
      </c>
      <c r="D589" s="4">
        <v>8.9</v>
      </c>
      <c r="E589" s="5">
        <v>1.141</v>
      </c>
      <c r="F589" s="6">
        <v>0.86</v>
      </c>
      <c r="G589" s="3">
        <v>16.62</v>
      </c>
      <c r="H589" s="2">
        <v>34580</v>
      </c>
      <c r="I589" s="4">
        <v>1.8</v>
      </c>
      <c r="J589" s="3">
        <v>15.34</v>
      </c>
      <c r="K589" s="2">
        <v>31900</v>
      </c>
    </row>
    <row r="590" spans="1:11" x14ac:dyDescent="0.3">
      <c r="A590" s="1" t="s">
        <v>9</v>
      </c>
      <c r="B590" s="1" t="s">
        <v>626</v>
      </c>
      <c r="C590" s="2">
        <v>790</v>
      </c>
      <c r="D590" s="4">
        <v>17.2</v>
      </c>
      <c r="E590" s="5">
        <v>0.13</v>
      </c>
      <c r="F590" s="6">
        <v>1.68</v>
      </c>
      <c r="G590" s="3">
        <v>19.59</v>
      </c>
      <c r="H590" s="2">
        <v>40750</v>
      </c>
      <c r="I590" s="4">
        <v>4.9000000000000004</v>
      </c>
      <c r="J590" s="3">
        <v>17.510000000000002</v>
      </c>
      <c r="K590" s="2">
        <v>36420</v>
      </c>
    </row>
    <row r="591" spans="1:11" x14ac:dyDescent="0.3">
      <c r="A591" s="1" t="s">
        <v>9</v>
      </c>
      <c r="B591" s="1" t="s">
        <v>627</v>
      </c>
      <c r="C591" s="2">
        <v>4160</v>
      </c>
      <c r="D591" s="4">
        <v>10.7</v>
      </c>
      <c r="E591" s="5">
        <v>0.68799999999999994</v>
      </c>
      <c r="F591" s="6">
        <v>1.31</v>
      </c>
      <c r="G591" s="3">
        <v>16.18</v>
      </c>
      <c r="H591" s="2">
        <v>33660</v>
      </c>
      <c r="I591" s="4">
        <v>2.6</v>
      </c>
      <c r="J591" s="3">
        <v>14.94</v>
      </c>
      <c r="K591" s="2">
        <v>31070</v>
      </c>
    </row>
    <row r="592" spans="1:11" x14ac:dyDescent="0.3">
      <c r="A592" s="1" t="s">
        <v>9</v>
      </c>
      <c r="B592" s="1" t="s">
        <v>628</v>
      </c>
      <c r="C592" s="2">
        <v>1830</v>
      </c>
      <c r="D592" s="4">
        <v>13.2</v>
      </c>
      <c r="E592" s="5">
        <v>0.30199999999999999</v>
      </c>
      <c r="F592" s="6">
        <v>1.46</v>
      </c>
      <c r="G592" s="3">
        <v>17.88</v>
      </c>
      <c r="H592" s="2">
        <v>37200</v>
      </c>
      <c r="I592" s="4">
        <v>3</v>
      </c>
      <c r="J592" s="3">
        <v>16.13</v>
      </c>
      <c r="K592" s="2">
        <v>33550</v>
      </c>
    </row>
    <row r="593" spans="1:11" x14ac:dyDescent="0.3">
      <c r="A593" s="1" t="s">
        <v>9</v>
      </c>
      <c r="B593" s="1" t="s">
        <v>629</v>
      </c>
      <c r="C593" s="2">
        <v>1060</v>
      </c>
      <c r="D593" s="4">
        <v>22.4</v>
      </c>
      <c r="E593" s="5">
        <v>0.17499999999999999</v>
      </c>
      <c r="F593" s="6">
        <v>1.4</v>
      </c>
      <c r="G593" s="3">
        <v>22.42</v>
      </c>
      <c r="H593" s="2">
        <v>46640</v>
      </c>
      <c r="I593" s="4">
        <v>3.7</v>
      </c>
      <c r="J593" s="3">
        <v>21.91</v>
      </c>
      <c r="K593" s="2">
        <v>45580</v>
      </c>
    </row>
    <row r="594" spans="1:11" x14ac:dyDescent="0.3">
      <c r="A594" s="1" t="s">
        <v>9</v>
      </c>
      <c r="B594" s="1" t="s">
        <v>630</v>
      </c>
      <c r="C594" s="2">
        <v>16300</v>
      </c>
      <c r="D594" s="4">
        <v>5.6</v>
      </c>
      <c r="E594" s="5">
        <v>2.6949999999999998</v>
      </c>
      <c r="F594" s="6">
        <v>1.02</v>
      </c>
      <c r="G594" s="3">
        <v>20.93</v>
      </c>
      <c r="H594" s="2">
        <v>43520</v>
      </c>
      <c r="I594" s="4">
        <v>1.9</v>
      </c>
      <c r="J594" s="3">
        <v>19.89</v>
      </c>
      <c r="K594" s="2">
        <v>41370</v>
      </c>
    </row>
    <row r="595" spans="1:11" x14ac:dyDescent="0.3">
      <c r="A595" s="1" t="s">
        <v>9</v>
      </c>
      <c r="B595" s="1" t="s">
        <v>631</v>
      </c>
      <c r="C595" s="2">
        <v>110</v>
      </c>
      <c r="D595" s="4">
        <v>26.8</v>
      </c>
      <c r="E595" s="5">
        <v>1.7999999999999999E-2</v>
      </c>
      <c r="F595" s="6">
        <v>0.15</v>
      </c>
      <c r="G595" s="3">
        <v>20.260000000000002</v>
      </c>
      <c r="H595" s="2">
        <v>42150</v>
      </c>
      <c r="I595" s="4">
        <v>4.0999999999999996</v>
      </c>
      <c r="J595" s="3">
        <v>20.43</v>
      </c>
      <c r="K595" s="2">
        <v>42480</v>
      </c>
    </row>
    <row r="596" spans="1:11" x14ac:dyDescent="0.3">
      <c r="A596" s="1" t="s">
        <v>9</v>
      </c>
      <c r="B596" s="1" t="s">
        <v>632</v>
      </c>
      <c r="C596" s="2">
        <v>180</v>
      </c>
      <c r="D596" s="4">
        <v>34.200000000000003</v>
      </c>
      <c r="E596" s="5">
        <v>0.03</v>
      </c>
      <c r="F596" s="6">
        <v>0.55000000000000004</v>
      </c>
      <c r="G596" s="3">
        <v>15.72</v>
      </c>
      <c r="H596" s="2">
        <v>32710</v>
      </c>
      <c r="I596" s="4">
        <v>6.9</v>
      </c>
      <c r="J596" s="3">
        <v>13.82</v>
      </c>
      <c r="K596" s="2">
        <v>28740</v>
      </c>
    </row>
    <row r="597" spans="1:11" x14ac:dyDescent="0.3">
      <c r="A597" s="1" t="s">
        <v>9</v>
      </c>
      <c r="B597" s="1" t="s">
        <v>633</v>
      </c>
      <c r="C597" s="2">
        <v>230</v>
      </c>
      <c r="D597" s="4">
        <v>25.2</v>
      </c>
      <c r="E597" s="5">
        <v>3.7999999999999999E-2</v>
      </c>
      <c r="F597" s="6">
        <v>0.93</v>
      </c>
      <c r="G597" s="3">
        <v>30.62</v>
      </c>
      <c r="H597" s="2">
        <v>63680</v>
      </c>
      <c r="I597" s="4">
        <v>8.8000000000000007</v>
      </c>
      <c r="J597" s="3">
        <v>26.84</v>
      </c>
      <c r="K597" s="2">
        <v>55830</v>
      </c>
    </row>
    <row r="598" spans="1:11" x14ac:dyDescent="0.3">
      <c r="A598" s="1" t="s">
        <v>9</v>
      </c>
      <c r="B598" s="1" t="s">
        <v>634</v>
      </c>
      <c r="C598" s="2">
        <v>50</v>
      </c>
      <c r="D598" s="4">
        <v>39.299999999999997</v>
      </c>
      <c r="E598" s="5">
        <v>8.0000000000000002E-3</v>
      </c>
      <c r="F598" s="6">
        <v>0.37</v>
      </c>
      <c r="G598" s="3">
        <v>21.73</v>
      </c>
      <c r="H598" s="2">
        <v>45200</v>
      </c>
      <c r="I598" s="4">
        <v>5.2</v>
      </c>
      <c r="J598" s="3">
        <v>19.899999999999999</v>
      </c>
      <c r="K598" s="2">
        <v>41390</v>
      </c>
    </row>
    <row r="599" spans="1:11" x14ac:dyDescent="0.3">
      <c r="A599" s="1" t="s">
        <v>9</v>
      </c>
      <c r="B599" s="1" t="s">
        <v>635</v>
      </c>
      <c r="C599" s="2">
        <v>470</v>
      </c>
      <c r="D599" s="4">
        <v>31.1</v>
      </c>
      <c r="E599" s="5">
        <v>7.6999999999999999E-2</v>
      </c>
      <c r="F599" s="6">
        <v>0.79</v>
      </c>
      <c r="G599" s="3">
        <v>16.149999999999999</v>
      </c>
      <c r="H599" s="2">
        <v>33600</v>
      </c>
      <c r="I599" s="4">
        <v>5.5</v>
      </c>
      <c r="J599" s="3">
        <v>14.41</v>
      </c>
      <c r="K599" s="2">
        <v>29980</v>
      </c>
    </row>
    <row r="600" spans="1:11" x14ac:dyDescent="0.3">
      <c r="A600" s="1" t="s">
        <v>9</v>
      </c>
      <c r="B600" s="1" t="s">
        <v>636</v>
      </c>
      <c r="C600" s="2">
        <v>3740</v>
      </c>
      <c r="D600" s="4">
        <v>17.5</v>
      </c>
      <c r="E600" s="5">
        <v>0.61899999999999999</v>
      </c>
      <c r="F600" s="6">
        <v>0.56999999999999995</v>
      </c>
      <c r="G600" s="3">
        <v>14.45</v>
      </c>
      <c r="H600" s="2">
        <v>30060</v>
      </c>
      <c r="I600" s="4">
        <v>4</v>
      </c>
      <c r="J600" s="3">
        <v>12.27</v>
      </c>
      <c r="K600" s="2">
        <v>25520</v>
      </c>
    </row>
    <row r="601" spans="1:11" x14ac:dyDescent="0.3">
      <c r="A601" s="1" t="s">
        <v>9</v>
      </c>
      <c r="B601" s="1" t="s">
        <v>637</v>
      </c>
      <c r="C601" s="2">
        <v>2740</v>
      </c>
      <c r="D601" s="4">
        <v>25.2</v>
      </c>
      <c r="E601" s="5">
        <v>0.45200000000000001</v>
      </c>
      <c r="F601" s="6">
        <v>0.53</v>
      </c>
      <c r="G601" s="3">
        <v>17.36</v>
      </c>
      <c r="H601" s="2">
        <v>36100</v>
      </c>
      <c r="I601" s="4">
        <v>2.5</v>
      </c>
      <c r="J601" s="3">
        <v>16.239999999999998</v>
      </c>
      <c r="K601" s="2">
        <v>33790</v>
      </c>
    </row>
    <row r="602" spans="1:11" x14ac:dyDescent="0.3">
      <c r="A602" s="1" t="s">
        <v>9</v>
      </c>
      <c r="B602" s="1" t="s">
        <v>638</v>
      </c>
      <c r="C602" s="2">
        <v>1570</v>
      </c>
      <c r="D602" s="4">
        <v>11.8</v>
      </c>
      <c r="E602" s="5">
        <v>0.26</v>
      </c>
      <c r="F602" s="6">
        <v>0.5</v>
      </c>
      <c r="G602" s="3">
        <v>26.23</v>
      </c>
      <c r="H602" s="2">
        <v>54560</v>
      </c>
      <c r="I602" s="4">
        <v>2.4</v>
      </c>
      <c r="J602" s="3">
        <v>26.08</v>
      </c>
      <c r="K602" s="2">
        <v>54250</v>
      </c>
    </row>
    <row r="603" spans="1:11" x14ac:dyDescent="0.3">
      <c r="A603" s="1" t="s">
        <v>9</v>
      </c>
      <c r="B603" s="1" t="s">
        <v>639</v>
      </c>
      <c r="C603" s="2">
        <v>8630</v>
      </c>
      <c r="D603" s="4">
        <v>6.3</v>
      </c>
      <c r="E603" s="5">
        <v>1.427</v>
      </c>
      <c r="F603" s="6">
        <v>0.54</v>
      </c>
      <c r="G603" s="3">
        <v>20.11</v>
      </c>
      <c r="H603" s="2">
        <v>41840</v>
      </c>
      <c r="I603" s="4">
        <v>1.8</v>
      </c>
      <c r="J603" s="3">
        <v>18.2</v>
      </c>
      <c r="K603" s="2">
        <v>37860</v>
      </c>
    </row>
    <row r="604" spans="1:11" x14ac:dyDescent="0.3">
      <c r="A604" s="1" t="s">
        <v>9</v>
      </c>
      <c r="B604" s="1" t="s">
        <v>640</v>
      </c>
      <c r="C604" s="2">
        <v>1600</v>
      </c>
      <c r="D604" s="4">
        <v>14.6</v>
      </c>
      <c r="E604" s="5">
        <v>0.26400000000000001</v>
      </c>
      <c r="F604" s="6">
        <v>0.97</v>
      </c>
      <c r="G604" s="3">
        <v>18.14</v>
      </c>
      <c r="H604" s="2">
        <v>37730</v>
      </c>
      <c r="I604" s="4">
        <v>2.8</v>
      </c>
      <c r="J604" s="3">
        <v>17.38</v>
      </c>
      <c r="K604" s="2">
        <v>36140</v>
      </c>
    </row>
    <row r="605" spans="1:11" x14ac:dyDescent="0.3">
      <c r="A605" s="1" t="s">
        <v>9</v>
      </c>
      <c r="B605" s="1" t="s">
        <v>641</v>
      </c>
      <c r="C605" s="2">
        <v>880</v>
      </c>
      <c r="D605" s="4">
        <v>21.7</v>
      </c>
      <c r="E605" s="5">
        <v>0.14599999999999999</v>
      </c>
      <c r="F605" s="6">
        <v>1.08</v>
      </c>
      <c r="G605" s="3">
        <v>19.82</v>
      </c>
      <c r="H605" s="2">
        <v>41230</v>
      </c>
      <c r="I605" s="4">
        <v>4.5999999999999996</v>
      </c>
      <c r="J605" s="3">
        <v>19.37</v>
      </c>
      <c r="K605" s="2">
        <v>40290</v>
      </c>
    </row>
    <row r="606" spans="1:11" x14ac:dyDescent="0.3">
      <c r="A606" s="1" t="s">
        <v>9</v>
      </c>
      <c r="B606" s="1" t="s">
        <v>642</v>
      </c>
      <c r="C606" s="2">
        <v>200</v>
      </c>
      <c r="D606" s="4">
        <v>19.5</v>
      </c>
      <c r="E606" s="5">
        <v>3.3000000000000002E-2</v>
      </c>
      <c r="F606" s="6">
        <v>0.55000000000000004</v>
      </c>
      <c r="G606" s="3">
        <v>19.309999999999999</v>
      </c>
      <c r="H606" s="2">
        <v>40160</v>
      </c>
      <c r="I606" s="4">
        <v>4.8</v>
      </c>
      <c r="J606" s="3">
        <v>18.38</v>
      </c>
      <c r="K606" s="2">
        <v>38220</v>
      </c>
    </row>
    <row r="607" spans="1:11" x14ac:dyDescent="0.3">
      <c r="A607" s="1" t="s">
        <v>9</v>
      </c>
      <c r="B607" s="1" t="s">
        <v>643</v>
      </c>
      <c r="C607" s="2">
        <v>1970</v>
      </c>
      <c r="D607" s="4">
        <v>16.600000000000001</v>
      </c>
      <c r="E607" s="5">
        <v>0.32500000000000001</v>
      </c>
      <c r="F607" s="6">
        <v>1.25</v>
      </c>
      <c r="G607" s="3">
        <v>16.34</v>
      </c>
      <c r="H607" s="2">
        <v>33980</v>
      </c>
      <c r="I607" s="4">
        <v>3.9</v>
      </c>
      <c r="J607" s="3">
        <v>14.52</v>
      </c>
      <c r="K607" s="2">
        <v>30190</v>
      </c>
    </row>
    <row r="608" spans="1:11" x14ac:dyDescent="0.3">
      <c r="A608" s="1" t="s">
        <v>9</v>
      </c>
      <c r="B608" s="1" t="s">
        <v>644</v>
      </c>
      <c r="C608" s="2">
        <v>520</v>
      </c>
      <c r="D608" s="4">
        <v>22.7</v>
      </c>
      <c r="E608" s="5">
        <v>8.6999999999999994E-2</v>
      </c>
      <c r="F608" s="6">
        <v>1.53</v>
      </c>
      <c r="G608" s="3">
        <v>17.16</v>
      </c>
      <c r="H608" s="2">
        <v>35700</v>
      </c>
      <c r="I608" s="4">
        <v>5</v>
      </c>
      <c r="J608" s="3">
        <v>14.31</v>
      </c>
      <c r="K608" s="2">
        <v>29770</v>
      </c>
    </row>
    <row r="609" spans="1:11" x14ac:dyDescent="0.3">
      <c r="A609" s="1" t="s">
        <v>9</v>
      </c>
      <c r="B609" s="1" t="s">
        <v>645</v>
      </c>
      <c r="C609" s="2">
        <v>980</v>
      </c>
      <c r="D609" s="4">
        <v>18.5</v>
      </c>
      <c r="E609" s="5">
        <v>0.16200000000000001</v>
      </c>
      <c r="F609" s="6">
        <v>1.03</v>
      </c>
      <c r="G609" s="3">
        <v>16.43</v>
      </c>
      <c r="H609" s="2">
        <v>34180</v>
      </c>
      <c r="I609" s="4">
        <v>5</v>
      </c>
      <c r="J609" s="3">
        <v>14.77</v>
      </c>
      <c r="K609" s="2">
        <v>30730</v>
      </c>
    </row>
    <row r="610" spans="1:11" x14ac:dyDescent="0.3">
      <c r="A610" s="1" t="s">
        <v>9</v>
      </c>
      <c r="B610" s="1" t="s">
        <v>646</v>
      </c>
      <c r="C610" s="2">
        <v>1530</v>
      </c>
      <c r="D610" s="4">
        <v>12.1</v>
      </c>
      <c r="E610" s="5">
        <v>0.253</v>
      </c>
      <c r="F610" s="6">
        <v>1.1499999999999999</v>
      </c>
      <c r="G610" s="3">
        <v>21.69</v>
      </c>
      <c r="H610" s="2">
        <v>45120</v>
      </c>
      <c r="I610" s="4">
        <v>4.0999999999999996</v>
      </c>
      <c r="J610" s="3">
        <v>21.1</v>
      </c>
      <c r="K610" s="2">
        <v>43880</v>
      </c>
    </row>
    <row r="611" spans="1:11" x14ac:dyDescent="0.3">
      <c r="A611" s="1" t="s">
        <v>9</v>
      </c>
      <c r="B611" s="1" t="s">
        <v>647</v>
      </c>
      <c r="C611" s="2">
        <v>7190</v>
      </c>
      <c r="D611" s="4">
        <v>8.1</v>
      </c>
      <c r="E611" s="5">
        <v>1.1890000000000001</v>
      </c>
      <c r="F611" s="6">
        <v>0.99</v>
      </c>
      <c r="G611" s="3">
        <v>17.78</v>
      </c>
      <c r="H611" s="2">
        <v>36980</v>
      </c>
      <c r="I611" s="4">
        <v>2.9</v>
      </c>
      <c r="J611" s="3">
        <v>15.89</v>
      </c>
      <c r="K611" s="2">
        <v>33050</v>
      </c>
    </row>
    <row r="612" spans="1:11" x14ac:dyDescent="0.3">
      <c r="A612" s="1" t="s">
        <v>9</v>
      </c>
      <c r="B612" s="1" t="s">
        <v>648</v>
      </c>
      <c r="C612" s="2">
        <v>2050</v>
      </c>
      <c r="D612" s="4">
        <v>17.600000000000001</v>
      </c>
      <c r="E612" s="5">
        <v>0.33800000000000002</v>
      </c>
      <c r="F612" s="6">
        <v>0.99</v>
      </c>
      <c r="G612" s="3">
        <v>16.010000000000002</v>
      </c>
      <c r="H612" s="2">
        <v>33310</v>
      </c>
      <c r="I612" s="4">
        <v>4.0999999999999996</v>
      </c>
      <c r="J612" s="3">
        <v>14.32</v>
      </c>
      <c r="K612" s="2">
        <v>29780</v>
      </c>
    </row>
    <row r="613" spans="1:11" x14ac:dyDescent="0.3">
      <c r="A613" s="1" t="s">
        <v>9</v>
      </c>
      <c r="B613" s="1" t="s">
        <v>649</v>
      </c>
      <c r="C613" s="2">
        <v>7650</v>
      </c>
      <c r="D613" s="4">
        <v>7.9</v>
      </c>
      <c r="E613" s="5">
        <v>1.2649999999999999</v>
      </c>
      <c r="F613" s="6">
        <v>0.86</v>
      </c>
      <c r="G613" s="3">
        <v>12.5</v>
      </c>
      <c r="H613" s="2">
        <v>26000</v>
      </c>
      <c r="I613" s="4">
        <v>1.4</v>
      </c>
      <c r="J613" s="3">
        <v>11.65</v>
      </c>
      <c r="K613" s="2">
        <v>24230</v>
      </c>
    </row>
    <row r="614" spans="1:11" x14ac:dyDescent="0.3">
      <c r="A614" s="1" t="s">
        <v>9</v>
      </c>
      <c r="B614" s="1" t="s">
        <v>650</v>
      </c>
      <c r="C614" s="2">
        <v>2530</v>
      </c>
      <c r="D614" s="4">
        <v>12</v>
      </c>
      <c r="E614" s="5">
        <v>0.41899999999999998</v>
      </c>
      <c r="F614" s="6">
        <v>1.39</v>
      </c>
      <c r="G614" s="3">
        <v>11.96</v>
      </c>
      <c r="H614" s="2">
        <v>24880</v>
      </c>
      <c r="I614" s="4">
        <v>2.1</v>
      </c>
      <c r="J614" s="3">
        <v>11.58</v>
      </c>
      <c r="K614" s="2">
        <v>24080</v>
      </c>
    </row>
    <row r="615" spans="1:11" x14ac:dyDescent="0.3">
      <c r="A615" s="1" t="s">
        <v>9</v>
      </c>
      <c r="B615" s="1" t="s">
        <v>651</v>
      </c>
      <c r="C615" s="2">
        <v>21000</v>
      </c>
      <c r="D615" s="4">
        <v>7.1</v>
      </c>
      <c r="E615" s="5">
        <v>3.4729999999999999</v>
      </c>
      <c r="F615" s="6">
        <v>3.63</v>
      </c>
      <c r="G615" s="3">
        <v>12.14</v>
      </c>
      <c r="H615" s="2">
        <v>25240</v>
      </c>
      <c r="I615" s="4">
        <v>1</v>
      </c>
      <c r="J615" s="3">
        <v>11.34</v>
      </c>
      <c r="K615" s="2">
        <v>23580</v>
      </c>
    </row>
    <row r="616" spans="1:11" x14ac:dyDescent="0.3">
      <c r="A616" s="1" t="s">
        <v>9</v>
      </c>
      <c r="B616" s="1" t="s">
        <v>652</v>
      </c>
      <c r="C616" s="2">
        <v>310</v>
      </c>
      <c r="D616" s="4">
        <v>34.5</v>
      </c>
      <c r="E616" s="5">
        <v>5.0999999999999997E-2</v>
      </c>
      <c r="F616" s="6">
        <v>1.02</v>
      </c>
      <c r="G616" s="3">
        <v>12.94</v>
      </c>
      <c r="H616" s="2">
        <v>26920</v>
      </c>
      <c r="I616" s="4">
        <v>3.5</v>
      </c>
      <c r="J616" s="3">
        <v>12.78</v>
      </c>
      <c r="K616" s="2">
        <v>26580</v>
      </c>
    </row>
    <row r="617" spans="1:11" x14ac:dyDescent="0.3">
      <c r="A617" s="1" t="s">
        <v>9</v>
      </c>
      <c r="B617" s="1" t="s">
        <v>653</v>
      </c>
      <c r="C617" s="2">
        <v>100</v>
      </c>
      <c r="D617" s="4">
        <v>22.8</v>
      </c>
      <c r="E617" s="5">
        <v>1.7000000000000001E-2</v>
      </c>
      <c r="F617" s="6">
        <v>0.67</v>
      </c>
      <c r="G617" s="3">
        <v>13.33</v>
      </c>
      <c r="H617" s="2">
        <v>27730</v>
      </c>
      <c r="I617" s="4">
        <v>4.9000000000000004</v>
      </c>
      <c r="J617" s="3">
        <v>12.84</v>
      </c>
      <c r="K617" s="2">
        <v>26700</v>
      </c>
    </row>
    <row r="618" spans="1:11" x14ac:dyDescent="0.3">
      <c r="A618" s="1" t="s">
        <v>9</v>
      </c>
      <c r="B618" s="1" t="s">
        <v>655</v>
      </c>
      <c r="C618" s="2">
        <v>1270</v>
      </c>
      <c r="D618" s="4">
        <v>21.2</v>
      </c>
      <c r="E618" s="5">
        <v>0.21099999999999999</v>
      </c>
      <c r="F618" s="6">
        <v>1.47</v>
      </c>
      <c r="G618" s="3">
        <v>19.190000000000001</v>
      </c>
      <c r="H618" s="2">
        <v>39920</v>
      </c>
      <c r="I618" s="4">
        <v>4.8</v>
      </c>
      <c r="J618" s="3">
        <v>16.78</v>
      </c>
      <c r="K618" s="2">
        <v>34910</v>
      </c>
    </row>
    <row r="619" spans="1:11" x14ac:dyDescent="0.3">
      <c r="A619" s="1" t="s">
        <v>9</v>
      </c>
      <c r="B619" s="1" t="s">
        <v>656</v>
      </c>
      <c r="C619" s="2">
        <v>1570</v>
      </c>
      <c r="D619" s="4">
        <v>25.2</v>
      </c>
      <c r="E619" s="5">
        <v>0.26</v>
      </c>
      <c r="F619" s="6">
        <v>3.79</v>
      </c>
      <c r="G619" s="3">
        <v>13.34</v>
      </c>
      <c r="H619" s="2">
        <v>27740</v>
      </c>
      <c r="I619" s="4">
        <v>3.7</v>
      </c>
      <c r="J619" s="3">
        <v>12.25</v>
      </c>
      <c r="K619" s="2">
        <v>25480</v>
      </c>
    </row>
    <row r="620" spans="1:11" x14ac:dyDescent="0.3">
      <c r="A620" s="1" t="s">
        <v>9</v>
      </c>
      <c r="B620" s="1" t="s">
        <v>657</v>
      </c>
      <c r="C620" s="2">
        <v>1130</v>
      </c>
      <c r="D620" s="4">
        <v>20.9</v>
      </c>
      <c r="E620" s="5">
        <v>0.187</v>
      </c>
      <c r="F620" s="6">
        <v>1.88</v>
      </c>
      <c r="G620" s="3">
        <v>12.76</v>
      </c>
      <c r="H620" s="2">
        <v>26540</v>
      </c>
      <c r="I620" s="4">
        <v>3.3</v>
      </c>
      <c r="J620" s="3">
        <v>11.53</v>
      </c>
      <c r="K620" s="2">
        <v>23980</v>
      </c>
    </row>
    <row r="621" spans="1:11" x14ac:dyDescent="0.3">
      <c r="A621" s="1" t="s">
        <v>9</v>
      </c>
      <c r="B621" s="1" t="s">
        <v>658</v>
      </c>
      <c r="C621" s="2">
        <v>1230</v>
      </c>
      <c r="D621" s="4">
        <v>23.8</v>
      </c>
      <c r="E621" s="5">
        <v>0.20399999999999999</v>
      </c>
      <c r="F621" s="6">
        <v>1.39</v>
      </c>
      <c r="G621" s="3">
        <v>12.55</v>
      </c>
      <c r="H621" s="2">
        <v>26100</v>
      </c>
      <c r="I621" s="4">
        <v>4</v>
      </c>
      <c r="J621" s="3">
        <v>11.51</v>
      </c>
      <c r="K621" s="2">
        <v>23940</v>
      </c>
    </row>
    <row r="622" spans="1:11" x14ac:dyDescent="0.3">
      <c r="A622" s="1" t="s">
        <v>9</v>
      </c>
      <c r="B622" s="1" t="s">
        <v>659</v>
      </c>
      <c r="C622" s="2">
        <v>360</v>
      </c>
      <c r="D622" s="4">
        <v>20.8</v>
      </c>
      <c r="E622" s="5">
        <v>5.8999999999999997E-2</v>
      </c>
      <c r="F622" s="6">
        <v>0.27</v>
      </c>
      <c r="G622" s="3">
        <v>15.02</v>
      </c>
      <c r="H622" s="2">
        <v>31250</v>
      </c>
      <c r="I622" s="4">
        <v>10.9</v>
      </c>
      <c r="J622" s="3">
        <v>12.4</v>
      </c>
      <c r="K622" s="2">
        <v>25800</v>
      </c>
    </row>
    <row r="623" spans="1:11" x14ac:dyDescent="0.3">
      <c r="A623" s="1" t="s">
        <v>9</v>
      </c>
      <c r="B623" s="1" t="s">
        <v>660</v>
      </c>
      <c r="C623" s="2">
        <v>690</v>
      </c>
      <c r="D623" s="4">
        <v>38.6</v>
      </c>
      <c r="E623" s="5">
        <v>0.115</v>
      </c>
      <c r="F623" s="6">
        <v>0.87</v>
      </c>
      <c r="G623" s="3">
        <v>17.3</v>
      </c>
      <c r="H623" s="2">
        <v>35990</v>
      </c>
      <c r="I623" s="4">
        <v>4.5999999999999996</v>
      </c>
      <c r="J623" s="3">
        <v>16.57</v>
      </c>
      <c r="K623" s="2">
        <v>34470</v>
      </c>
    </row>
    <row r="624" spans="1:11" x14ac:dyDescent="0.3">
      <c r="A624" s="1" t="s">
        <v>9</v>
      </c>
      <c r="B624" s="1" t="s">
        <v>661</v>
      </c>
      <c r="C624" s="2">
        <v>1350</v>
      </c>
      <c r="D624" s="4">
        <v>21</v>
      </c>
      <c r="E624" s="5">
        <v>0.223</v>
      </c>
      <c r="F624" s="6">
        <v>6.59</v>
      </c>
      <c r="G624" s="3">
        <v>29.32</v>
      </c>
      <c r="H624" s="2">
        <v>60980</v>
      </c>
      <c r="I624" s="4">
        <v>7.8</v>
      </c>
      <c r="J624" s="3">
        <v>31.11</v>
      </c>
      <c r="K624" s="2">
        <v>64710</v>
      </c>
    </row>
    <row r="625" spans="1:11" x14ac:dyDescent="0.3">
      <c r="A625" s="1" t="s">
        <v>9</v>
      </c>
      <c r="B625" s="1" t="s">
        <v>662</v>
      </c>
      <c r="C625" s="2">
        <v>1800</v>
      </c>
      <c r="D625" s="4">
        <v>18.8</v>
      </c>
      <c r="E625" s="5">
        <v>0.29799999999999999</v>
      </c>
      <c r="F625" s="6">
        <v>1.31</v>
      </c>
      <c r="G625" s="3">
        <v>16.93</v>
      </c>
      <c r="H625" s="2">
        <v>35210</v>
      </c>
      <c r="I625" s="4">
        <v>3.5</v>
      </c>
      <c r="J625" s="3">
        <v>15.16</v>
      </c>
      <c r="K625" s="2">
        <v>31540</v>
      </c>
    </row>
    <row r="626" spans="1:11" x14ac:dyDescent="0.3">
      <c r="A626" s="1" t="s">
        <v>9</v>
      </c>
      <c r="B626" s="1" t="s">
        <v>663</v>
      </c>
      <c r="C626" s="2">
        <v>1130</v>
      </c>
      <c r="D626" s="4">
        <v>30</v>
      </c>
      <c r="E626" s="5">
        <v>0.186</v>
      </c>
      <c r="F626" s="6">
        <v>1.82</v>
      </c>
      <c r="G626" s="3">
        <v>14.37</v>
      </c>
      <c r="H626" s="2">
        <v>29890</v>
      </c>
      <c r="I626" s="4">
        <v>6</v>
      </c>
      <c r="J626" s="3">
        <v>11.48</v>
      </c>
      <c r="K626" s="2">
        <v>23880</v>
      </c>
    </row>
    <row r="627" spans="1:11" x14ac:dyDescent="0.3">
      <c r="A627" s="1" t="s">
        <v>9</v>
      </c>
      <c r="B627" s="1" t="s">
        <v>664</v>
      </c>
      <c r="C627" s="2">
        <v>4070</v>
      </c>
      <c r="D627" s="4">
        <v>12.3</v>
      </c>
      <c r="E627" s="5">
        <v>0.67300000000000004</v>
      </c>
      <c r="F627" s="6">
        <v>0.98</v>
      </c>
      <c r="G627" s="3">
        <v>17.57</v>
      </c>
      <c r="H627" s="2">
        <v>36550</v>
      </c>
      <c r="I627" s="4">
        <v>4.0999999999999996</v>
      </c>
      <c r="J627" s="3">
        <v>16</v>
      </c>
      <c r="K627" s="2">
        <v>33270</v>
      </c>
    </row>
    <row r="628" spans="1:11" x14ac:dyDescent="0.3">
      <c r="A628" s="1" t="s">
        <v>9</v>
      </c>
      <c r="B628" s="1" t="s">
        <v>665</v>
      </c>
      <c r="C628" s="2">
        <v>920</v>
      </c>
      <c r="D628" s="4">
        <v>16.2</v>
      </c>
      <c r="E628" s="5">
        <v>0.153</v>
      </c>
      <c r="F628" s="6">
        <v>1.24</v>
      </c>
      <c r="G628" s="3">
        <v>16.079999999999998</v>
      </c>
      <c r="H628" s="2">
        <v>33440</v>
      </c>
      <c r="I628" s="4">
        <v>6.2</v>
      </c>
      <c r="J628" s="3">
        <v>13.87</v>
      </c>
      <c r="K628" s="2">
        <v>28850</v>
      </c>
    </row>
    <row r="629" spans="1:11" x14ac:dyDescent="0.3">
      <c r="A629" s="1" t="s">
        <v>9</v>
      </c>
      <c r="B629" s="1" t="s">
        <v>666</v>
      </c>
      <c r="C629" s="2">
        <v>1070</v>
      </c>
      <c r="D629" s="4">
        <v>28.4</v>
      </c>
      <c r="E629" s="5">
        <v>0.17599999999999999</v>
      </c>
      <c r="F629" s="6">
        <v>0.48</v>
      </c>
      <c r="G629" s="3">
        <v>15.08</v>
      </c>
      <c r="H629" s="2">
        <v>31360</v>
      </c>
      <c r="I629" s="4">
        <v>4.4000000000000004</v>
      </c>
      <c r="J629" s="3">
        <v>13.7</v>
      </c>
      <c r="K629" s="2">
        <v>28500</v>
      </c>
    </row>
    <row r="630" spans="1:11" x14ac:dyDescent="0.3">
      <c r="A630" s="1" t="s">
        <v>9</v>
      </c>
      <c r="B630" s="1" t="s">
        <v>667</v>
      </c>
      <c r="C630" s="2">
        <v>1590</v>
      </c>
      <c r="D630" s="4">
        <v>13.8</v>
      </c>
      <c r="E630" s="5">
        <v>0.26300000000000001</v>
      </c>
      <c r="F630" s="6">
        <v>0.47</v>
      </c>
      <c r="G630" s="3">
        <v>14.82</v>
      </c>
      <c r="H630" s="2">
        <v>30830</v>
      </c>
      <c r="I630" s="4">
        <v>3.4</v>
      </c>
      <c r="J630" s="3">
        <v>13.78</v>
      </c>
      <c r="K630" s="2">
        <v>28650</v>
      </c>
    </row>
    <row r="631" spans="1:11" x14ac:dyDescent="0.3">
      <c r="A631" s="1" t="s">
        <v>9</v>
      </c>
      <c r="B631" s="1" t="s">
        <v>668</v>
      </c>
      <c r="C631" s="2">
        <v>140</v>
      </c>
      <c r="D631" s="4">
        <v>29.2</v>
      </c>
      <c r="E631" s="5">
        <v>2.3E-2</v>
      </c>
      <c r="F631" s="6">
        <v>0.5</v>
      </c>
      <c r="G631" s="3">
        <v>17.84</v>
      </c>
      <c r="H631" s="2">
        <v>37110</v>
      </c>
      <c r="I631" s="4">
        <v>16.399999999999999</v>
      </c>
      <c r="J631" s="3">
        <v>14.11</v>
      </c>
      <c r="K631" s="2">
        <v>29340</v>
      </c>
    </row>
    <row r="632" spans="1:11" x14ac:dyDescent="0.3">
      <c r="A632" s="1" t="s">
        <v>9</v>
      </c>
      <c r="B632" s="1" t="s">
        <v>670</v>
      </c>
      <c r="C632" s="2">
        <v>770</v>
      </c>
      <c r="D632" s="4">
        <v>7</v>
      </c>
      <c r="E632" s="5">
        <v>0.128</v>
      </c>
      <c r="F632" s="6">
        <v>0.53</v>
      </c>
      <c r="G632" s="3">
        <v>47.69</v>
      </c>
      <c r="H632" s="2">
        <v>99200</v>
      </c>
      <c r="I632" s="4">
        <v>2.2999999999999998</v>
      </c>
      <c r="J632" s="3">
        <v>46.96</v>
      </c>
      <c r="K632" s="2">
        <v>97670</v>
      </c>
    </row>
    <row r="633" spans="1:11" x14ac:dyDescent="0.3">
      <c r="A633" s="1" t="s">
        <v>9</v>
      </c>
      <c r="B633" s="1" t="s">
        <v>671</v>
      </c>
      <c r="C633" s="2">
        <v>830</v>
      </c>
      <c r="D633" s="4">
        <v>6.5</v>
      </c>
      <c r="E633" s="5">
        <v>0.13600000000000001</v>
      </c>
      <c r="F633" s="6">
        <v>0.59</v>
      </c>
      <c r="G633" s="3">
        <v>38.14</v>
      </c>
      <c r="H633" s="2">
        <v>79340</v>
      </c>
      <c r="I633" s="4">
        <v>2.4</v>
      </c>
      <c r="J633" s="3">
        <v>38.49</v>
      </c>
      <c r="K633" s="2">
        <v>80060</v>
      </c>
    </row>
    <row r="634" spans="1:11" x14ac:dyDescent="0.3">
      <c r="A634" s="1" t="s">
        <v>9</v>
      </c>
      <c r="B634" s="1" t="s">
        <v>672</v>
      </c>
      <c r="C634" s="2">
        <v>2480</v>
      </c>
      <c r="D634" s="4">
        <v>6.3</v>
      </c>
      <c r="E634" s="5">
        <v>0.41</v>
      </c>
      <c r="F634" s="6">
        <v>0.5</v>
      </c>
      <c r="G634" s="3">
        <v>35.51</v>
      </c>
      <c r="H634" s="2">
        <v>73870</v>
      </c>
      <c r="I634" s="4">
        <v>2.5</v>
      </c>
      <c r="J634" s="3">
        <v>35.74</v>
      </c>
      <c r="K634" s="2">
        <v>74340</v>
      </c>
    </row>
    <row r="635" spans="1:11" x14ac:dyDescent="0.3">
      <c r="A635" s="1" t="s">
        <v>9</v>
      </c>
      <c r="B635" s="1" t="s">
        <v>673</v>
      </c>
      <c r="C635" s="2">
        <v>300</v>
      </c>
      <c r="D635" s="4">
        <v>24.5</v>
      </c>
      <c r="E635" s="5">
        <v>4.9000000000000002E-2</v>
      </c>
      <c r="F635" s="6">
        <v>0.23</v>
      </c>
      <c r="G635" s="3">
        <v>25.98</v>
      </c>
      <c r="H635" s="2">
        <v>54030</v>
      </c>
      <c r="I635" s="4">
        <v>9.1</v>
      </c>
      <c r="J635" s="3">
        <v>23.18</v>
      </c>
      <c r="K635" s="2">
        <v>48200</v>
      </c>
    </row>
    <row r="636" spans="1:11" x14ac:dyDescent="0.3">
      <c r="A636" s="1" t="s">
        <v>9</v>
      </c>
      <c r="B636" s="1" t="s">
        <v>674</v>
      </c>
      <c r="C636" s="2">
        <v>350</v>
      </c>
      <c r="D636" s="4">
        <v>41</v>
      </c>
      <c r="E636" s="5">
        <v>5.7000000000000002E-2</v>
      </c>
      <c r="F636" s="6">
        <v>0.55000000000000004</v>
      </c>
      <c r="G636" s="3">
        <v>45.26</v>
      </c>
      <c r="H636" s="2">
        <v>94130</v>
      </c>
      <c r="I636" s="4">
        <v>2.2999999999999998</v>
      </c>
      <c r="J636" s="3">
        <v>45.8</v>
      </c>
      <c r="K636" s="2">
        <v>95260</v>
      </c>
    </row>
    <row r="637" spans="1:11" x14ac:dyDescent="0.3">
      <c r="A637" s="1" t="s">
        <v>9</v>
      </c>
      <c r="B637" s="1" t="s">
        <v>675</v>
      </c>
      <c r="C637" s="2">
        <v>1630</v>
      </c>
      <c r="D637" s="4">
        <v>20.5</v>
      </c>
      <c r="E637" s="5">
        <v>0.27</v>
      </c>
      <c r="F637" s="6">
        <v>0.99</v>
      </c>
      <c r="G637" s="3">
        <v>36.96</v>
      </c>
      <c r="H637" s="2">
        <v>76880</v>
      </c>
      <c r="I637" s="4">
        <v>3.8</v>
      </c>
      <c r="J637" s="3">
        <v>37.840000000000003</v>
      </c>
      <c r="K637" s="2">
        <v>78710</v>
      </c>
    </row>
    <row r="638" spans="1:11" x14ac:dyDescent="0.3">
      <c r="A638" s="1" t="s">
        <v>9</v>
      </c>
      <c r="B638" s="1" t="s">
        <v>676</v>
      </c>
      <c r="C638" s="2">
        <v>410</v>
      </c>
      <c r="D638" s="4">
        <v>32.5</v>
      </c>
      <c r="E638" s="5">
        <v>6.9000000000000006E-2</v>
      </c>
      <c r="F638" s="6">
        <v>0.79</v>
      </c>
      <c r="G638" s="3">
        <v>29.96</v>
      </c>
      <c r="H638" s="2">
        <v>62310</v>
      </c>
      <c r="I638" s="4">
        <v>6</v>
      </c>
      <c r="J638" s="3">
        <v>28.07</v>
      </c>
      <c r="K638" s="2">
        <v>58390</v>
      </c>
    </row>
    <row r="639" spans="1:11" x14ac:dyDescent="0.3">
      <c r="A639" s="1" t="s">
        <v>9</v>
      </c>
      <c r="B639" s="1" t="s">
        <v>677</v>
      </c>
      <c r="C639" s="2">
        <v>1320</v>
      </c>
      <c r="D639" s="4">
        <v>26.4</v>
      </c>
      <c r="E639" s="5">
        <v>0.219</v>
      </c>
      <c r="F639" s="6">
        <v>0.4</v>
      </c>
      <c r="G639" s="3">
        <v>21.01</v>
      </c>
      <c r="H639" s="2">
        <v>43700</v>
      </c>
      <c r="I639" s="4">
        <v>5.2</v>
      </c>
      <c r="J639" s="3">
        <v>19.739999999999998</v>
      </c>
      <c r="K639" s="2">
        <v>41070</v>
      </c>
    </row>
    <row r="640" spans="1:11" x14ac:dyDescent="0.3">
      <c r="A640" s="1" t="s">
        <v>9</v>
      </c>
      <c r="B640" s="1" t="s">
        <v>678</v>
      </c>
      <c r="C640" s="2">
        <v>1370</v>
      </c>
      <c r="D640" s="4">
        <v>24.4</v>
      </c>
      <c r="E640" s="5">
        <v>0.22700000000000001</v>
      </c>
      <c r="F640" s="6">
        <v>0.67</v>
      </c>
      <c r="G640" s="3">
        <v>20</v>
      </c>
      <c r="H640" s="2">
        <v>41600</v>
      </c>
      <c r="I640" s="4">
        <v>7.9</v>
      </c>
      <c r="J640" s="3">
        <v>18.55</v>
      </c>
      <c r="K640" s="2">
        <v>38570</v>
      </c>
    </row>
    <row r="641" spans="1:11" x14ac:dyDescent="0.3">
      <c r="A641" s="1" t="s">
        <v>9</v>
      </c>
      <c r="B641" s="1" t="s">
        <v>679</v>
      </c>
      <c r="C641" s="2">
        <v>1100</v>
      </c>
      <c r="D641" s="4">
        <v>17.600000000000001</v>
      </c>
      <c r="E641" s="5">
        <v>0.18099999999999999</v>
      </c>
      <c r="F641" s="6">
        <v>0.82</v>
      </c>
      <c r="G641" s="3">
        <v>14.23</v>
      </c>
      <c r="H641" s="2">
        <v>29600</v>
      </c>
      <c r="I641" s="4">
        <v>1.9</v>
      </c>
      <c r="J641" s="3">
        <v>13.58</v>
      </c>
      <c r="K641" s="2">
        <v>28250</v>
      </c>
    </row>
    <row r="642" spans="1:11" x14ac:dyDescent="0.3">
      <c r="A642" s="1" t="s">
        <v>9</v>
      </c>
      <c r="B642" s="1" t="s">
        <v>680</v>
      </c>
      <c r="C642" s="2">
        <v>2380</v>
      </c>
      <c r="D642" s="4">
        <v>11.9</v>
      </c>
      <c r="E642" s="5">
        <v>0.39400000000000002</v>
      </c>
      <c r="F642" s="6">
        <v>1.85</v>
      </c>
      <c r="G642" s="3">
        <v>14.95</v>
      </c>
      <c r="H642" s="2">
        <v>31090</v>
      </c>
      <c r="I642" s="4">
        <v>2</v>
      </c>
      <c r="J642" s="3">
        <v>14.19</v>
      </c>
      <c r="K642" s="2">
        <v>29510</v>
      </c>
    </row>
    <row r="643" spans="1:11" x14ac:dyDescent="0.3">
      <c r="A643" s="1" t="s">
        <v>9</v>
      </c>
      <c r="B643" s="1" t="s">
        <v>681</v>
      </c>
      <c r="C643" s="2">
        <v>5100</v>
      </c>
      <c r="D643" s="4">
        <v>8.6</v>
      </c>
      <c r="E643" s="5">
        <v>0.84299999999999997</v>
      </c>
      <c r="F643" s="6">
        <v>0.93</v>
      </c>
      <c r="G643" s="3">
        <v>18.16</v>
      </c>
      <c r="H643" s="2">
        <v>37780</v>
      </c>
      <c r="I643" s="4">
        <v>2.7</v>
      </c>
      <c r="J643" s="3">
        <v>16.82</v>
      </c>
      <c r="K643" s="2">
        <v>34990</v>
      </c>
    </row>
    <row r="644" spans="1:11" x14ac:dyDescent="0.3">
      <c r="A644" s="1" t="s">
        <v>9</v>
      </c>
      <c r="B644" s="1" t="s">
        <v>682</v>
      </c>
      <c r="C644" s="2">
        <v>1260</v>
      </c>
      <c r="D644" s="4">
        <v>16.100000000000001</v>
      </c>
      <c r="E644" s="5">
        <v>0.20799999999999999</v>
      </c>
      <c r="F644" s="6">
        <v>2.4300000000000002</v>
      </c>
      <c r="G644" s="3">
        <v>13.76</v>
      </c>
      <c r="H644" s="2">
        <v>28610</v>
      </c>
      <c r="I644" s="4">
        <v>2.2999999999999998</v>
      </c>
      <c r="J644" s="3">
        <v>12.52</v>
      </c>
      <c r="K644" s="2">
        <v>26040</v>
      </c>
    </row>
    <row r="645" spans="1:11" x14ac:dyDescent="0.3">
      <c r="A645" s="1" t="s">
        <v>9</v>
      </c>
      <c r="B645" s="1" t="s">
        <v>683</v>
      </c>
      <c r="C645" s="2">
        <v>1770</v>
      </c>
      <c r="D645" s="4">
        <v>12.2</v>
      </c>
      <c r="E645" s="5">
        <v>0.29199999999999998</v>
      </c>
      <c r="F645" s="6">
        <v>0.69</v>
      </c>
      <c r="G645" s="3">
        <v>15.48</v>
      </c>
      <c r="H645" s="2">
        <v>32190</v>
      </c>
      <c r="I645" s="4">
        <v>2.1</v>
      </c>
      <c r="J645" s="3">
        <v>14.62</v>
      </c>
      <c r="K645" s="2">
        <v>30420</v>
      </c>
    </row>
    <row r="646" spans="1:11" x14ac:dyDescent="0.3">
      <c r="A646" s="1" t="s">
        <v>9</v>
      </c>
      <c r="B646" s="1" t="s">
        <v>684</v>
      </c>
      <c r="C646" s="2">
        <v>1630</v>
      </c>
      <c r="D646" s="4">
        <v>14</v>
      </c>
      <c r="E646" s="5">
        <v>0.26900000000000002</v>
      </c>
      <c r="F646" s="6">
        <v>0.5</v>
      </c>
      <c r="G646" s="3">
        <v>15.62</v>
      </c>
      <c r="H646" s="2">
        <v>32480</v>
      </c>
      <c r="I646" s="4">
        <v>3.1</v>
      </c>
      <c r="J646" s="3">
        <v>13.92</v>
      </c>
      <c r="K646" s="2">
        <v>28950</v>
      </c>
    </row>
    <row r="647" spans="1:11" x14ac:dyDescent="0.3">
      <c r="A647" s="1" t="s">
        <v>9</v>
      </c>
      <c r="B647" s="1" t="s">
        <v>685</v>
      </c>
      <c r="C647" s="2">
        <v>230</v>
      </c>
      <c r="D647" s="4">
        <v>21.1</v>
      </c>
      <c r="E647" s="5">
        <v>3.9E-2</v>
      </c>
      <c r="F647" s="6">
        <v>0.31</v>
      </c>
      <c r="G647" s="3">
        <v>16.66</v>
      </c>
      <c r="H647" s="2">
        <v>34650</v>
      </c>
      <c r="I647" s="4">
        <v>3.8</v>
      </c>
      <c r="J647" s="3">
        <v>15.54</v>
      </c>
      <c r="K647" s="2">
        <v>32310</v>
      </c>
    </row>
    <row r="648" spans="1:11" x14ac:dyDescent="0.3">
      <c r="A648" s="1" t="s">
        <v>9</v>
      </c>
      <c r="B648" s="1" t="s">
        <v>686</v>
      </c>
      <c r="C648" s="2">
        <v>23960</v>
      </c>
      <c r="D648" s="4">
        <v>3.5</v>
      </c>
      <c r="E648" s="5">
        <v>3.9630000000000001</v>
      </c>
      <c r="F648" s="6">
        <v>1.05</v>
      </c>
      <c r="G648" s="3">
        <v>20.18</v>
      </c>
      <c r="H648" s="2">
        <v>41980</v>
      </c>
      <c r="I648" s="4">
        <v>1.2</v>
      </c>
      <c r="J648" s="3">
        <v>18.13</v>
      </c>
      <c r="K648" s="2">
        <v>37710</v>
      </c>
    </row>
    <row r="649" spans="1:11" x14ac:dyDescent="0.3">
      <c r="A649" s="1" t="s">
        <v>9</v>
      </c>
      <c r="B649" s="1" t="s">
        <v>687</v>
      </c>
      <c r="C649" s="2">
        <v>1590</v>
      </c>
      <c r="D649" s="4">
        <v>19.8</v>
      </c>
      <c r="E649" s="5">
        <v>0.26300000000000001</v>
      </c>
      <c r="F649" s="6">
        <v>1.46</v>
      </c>
      <c r="G649" s="3">
        <v>16.48</v>
      </c>
      <c r="H649" s="2">
        <v>34270</v>
      </c>
      <c r="I649" s="4">
        <v>5.5</v>
      </c>
      <c r="J649" s="3">
        <v>14.19</v>
      </c>
      <c r="K649" s="2">
        <v>29510</v>
      </c>
    </row>
    <row r="650" spans="1:11" x14ac:dyDescent="0.3">
      <c r="A650" s="1" t="s">
        <v>9</v>
      </c>
      <c r="B650" s="1" t="s">
        <v>688</v>
      </c>
      <c r="C650" s="2">
        <v>2330</v>
      </c>
      <c r="D650" s="4">
        <v>19.5</v>
      </c>
      <c r="E650" s="5">
        <v>0.38500000000000001</v>
      </c>
      <c r="F650" s="6">
        <v>1.54</v>
      </c>
      <c r="G650" s="3">
        <v>19.940000000000001</v>
      </c>
      <c r="H650" s="2">
        <v>41470</v>
      </c>
      <c r="I650" s="4">
        <v>3.5</v>
      </c>
      <c r="J650" s="3">
        <v>19.59</v>
      </c>
      <c r="K650" s="2">
        <v>40750</v>
      </c>
    </row>
    <row r="651" spans="1:11" x14ac:dyDescent="0.3">
      <c r="A651" s="1" t="s">
        <v>9</v>
      </c>
      <c r="B651" s="1" t="s">
        <v>689</v>
      </c>
      <c r="C651" s="2">
        <v>750</v>
      </c>
      <c r="D651" s="4">
        <v>20.7</v>
      </c>
      <c r="E651" s="5">
        <v>0.124</v>
      </c>
      <c r="F651" s="6">
        <v>1.3</v>
      </c>
      <c r="G651" s="3">
        <v>19.48</v>
      </c>
      <c r="H651" s="2">
        <v>40530</v>
      </c>
      <c r="I651" s="4">
        <v>7.9</v>
      </c>
      <c r="J651" s="3">
        <v>16.100000000000001</v>
      </c>
      <c r="K651" s="2">
        <v>33490</v>
      </c>
    </row>
    <row r="652" spans="1:11" x14ac:dyDescent="0.3">
      <c r="A652" s="1" t="s">
        <v>9</v>
      </c>
      <c r="B652" s="1" t="s">
        <v>690</v>
      </c>
      <c r="C652" s="2">
        <v>920</v>
      </c>
      <c r="D652" s="4">
        <v>24.9</v>
      </c>
      <c r="E652" s="5">
        <v>0.153</v>
      </c>
      <c r="F652" s="6">
        <v>0.72</v>
      </c>
      <c r="G652" s="3">
        <v>16.899999999999999</v>
      </c>
      <c r="H652" s="2">
        <v>35150</v>
      </c>
      <c r="I652" s="4">
        <v>4.5999999999999996</v>
      </c>
      <c r="J652" s="3">
        <v>14.95</v>
      </c>
      <c r="K652" s="2">
        <v>31090</v>
      </c>
    </row>
    <row r="653" spans="1:11" x14ac:dyDescent="0.3">
      <c r="A653" s="1" t="s">
        <v>9</v>
      </c>
      <c r="B653" s="1" t="s">
        <v>691</v>
      </c>
      <c r="C653" s="2">
        <v>18520</v>
      </c>
      <c r="D653" s="4">
        <v>6.8</v>
      </c>
      <c r="E653" s="5">
        <v>3.0630000000000002</v>
      </c>
      <c r="F653" s="6">
        <v>1.1100000000000001</v>
      </c>
      <c r="G653" s="3">
        <v>14.26</v>
      </c>
      <c r="H653" s="2">
        <v>29660</v>
      </c>
      <c r="I653" s="4">
        <v>3.1</v>
      </c>
      <c r="J653" s="3">
        <v>11.91</v>
      </c>
      <c r="K653" s="2">
        <v>24770</v>
      </c>
    </row>
    <row r="654" spans="1:11" x14ac:dyDescent="0.3">
      <c r="A654" s="1" t="s">
        <v>9</v>
      </c>
      <c r="B654" s="1" t="s">
        <v>692</v>
      </c>
      <c r="C654" s="2">
        <v>2760</v>
      </c>
      <c r="D654" s="4">
        <v>10.6</v>
      </c>
      <c r="E654" s="5">
        <v>0.45700000000000002</v>
      </c>
      <c r="F654" s="6">
        <v>0.76</v>
      </c>
      <c r="G654" s="3">
        <v>16.47</v>
      </c>
      <c r="H654" s="2">
        <v>34260</v>
      </c>
      <c r="I654" s="4">
        <v>2.2999999999999998</v>
      </c>
      <c r="J654" s="3">
        <v>15.31</v>
      </c>
      <c r="K654" s="2">
        <v>31850</v>
      </c>
    </row>
    <row r="655" spans="1:11" x14ac:dyDescent="0.3">
      <c r="A655" s="1" t="s">
        <v>9</v>
      </c>
      <c r="B655" s="1" t="s">
        <v>693</v>
      </c>
      <c r="C655" s="2">
        <v>3070</v>
      </c>
      <c r="D655" s="4">
        <v>10.6</v>
      </c>
      <c r="E655" s="5">
        <v>0.50800000000000001</v>
      </c>
      <c r="F655" s="6">
        <v>1.37</v>
      </c>
      <c r="G655" s="3">
        <v>19.34</v>
      </c>
      <c r="H655" s="2">
        <v>40230</v>
      </c>
      <c r="I655" s="4">
        <v>4.2</v>
      </c>
      <c r="J655" s="3">
        <v>15.28</v>
      </c>
      <c r="K655" s="2">
        <v>31790</v>
      </c>
    </row>
    <row r="656" spans="1:11" x14ac:dyDescent="0.3">
      <c r="A656" s="1" t="s">
        <v>9</v>
      </c>
      <c r="B656" s="1" t="s">
        <v>694</v>
      </c>
      <c r="C656" s="2">
        <v>680</v>
      </c>
      <c r="D656" s="4">
        <v>18.399999999999999</v>
      </c>
      <c r="E656" s="5">
        <v>0.113</v>
      </c>
      <c r="F656" s="6">
        <v>1.21</v>
      </c>
      <c r="G656" s="3">
        <v>16.21</v>
      </c>
      <c r="H656" s="2">
        <v>33720</v>
      </c>
      <c r="I656" s="4">
        <v>3.7</v>
      </c>
      <c r="J656" s="3">
        <v>14.02</v>
      </c>
      <c r="K656" s="2">
        <v>29160</v>
      </c>
    </row>
    <row r="657" spans="1:11" x14ac:dyDescent="0.3">
      <c r="A657" s="1" t="s">
        <v>9</v>
      </c>
      <c r="B657" s="1" t="s">
        <v>695</v>
      </c>
      <c r="C657" s="2">
        <v>680</v>
      </c>
      <c r="D657" s="4">
        <v>25.9</v>
      </c>
      <c r="E657" s="5">
        <v>0.112</v>
      </c>
      <c r="F657" s="6">
        <v>0.68</v>
      </c>
      <c r="G657" s="3">
        <v>18.29</v>
      </c>
      <c r="H657" s="2">
        <v>38040</v>
      </c>
      <c r="I657" s="4">
        <v>3.7</v>
      </c>
      <c r="J657" s="3">
        <v>17.239999999999998</v>
      </c>
      <c r="K657" s="2">
        <v>35860</v>
      </c>
    </row>
    <row r="658" spans="1:11" x14ac:dyDescent="0.3">
      <c r="A658" s="1" t="s">
        <v>9</v>
      </c>
      <c r="B658" s="1" t="s">
        <v>696</v>
      </c>
      <c r="C658" s="2">
        <v>1220</v>
      </c>
      <c r="D658" s="4">
        <v>16.3</v>
      </c>
      <c r="E658" s="5">
        <v>0.20100000000000001</v>
      </c>
      <c r="F658" s="6">
        <v>1.28</v>
      </c>
      <c r="G658" s="3">
        <v>25.11</v>
      </c>
      <c r="H658" s="2">
        <v>52220</v>
      </c>
      <c r="I658" s="4">
        <v>10.5</v>
      </c>
      <c r="J658" s="3">
        <v>18.02</v>
      </c>
      <c r="K658" s="2">
        <v>37470</v>
      </c>
    </row>
    <row r="659" spans="1:11" x14ac:dyDescent="0.3">
      <c r="A659" s="1" t="s">
        <v>9</v>
      </c>
      <c r="B659" s="1" t="s">
        <v>697</v>
      </c>
      <c r="C659" s="2">
        <v>450</v>
      </c>
      <c r="D659" s="4">
        <v>30.8</v>
      </c>
      <c r="E659" s="5">
        <v>7.4999999999999997E-2</v>
      </c>
      <c r="F659" s="6">
        <v>0.67</v>
      </c>
      <c r="G659" s="3">
        <v>16.399999999999999</v>
      </c>
      <c r="H659" s="2">
        <v>34110</v>
      </c>
      <c r="I659" s="4">
        <v>7</v>
      </c>
      <c r="J659" s="3">
        <v>14.79</v>
      </c>
      <c r="K659" s="2">
        <v>30760</v>
      </c>
    </row>
    <row r="660" spans="1:11" x14ac:dyDescent="0.3">
      <c r="A660" s="1" t="s">
        <v>9</v>
      </c>
      <c r="B660" s="1" t="s">
        <v>698</v>
      </c>
      <c r="C660" s="2">
        <v>810</v>
      </c>
      <c r="D660" s="4">
        <v>14.4</v>
      </c>
      <c r="E660" s="5">
        <v>0.13500000000000001</v>
      </c>
      <c r="F660" s="6">
        <v>1.1000000000000001</v>
      </c>
      <c r="G660" s="3">
        <v>16.149999999999999</v>
      </c>
      <c r="H660" s="2">
        <v>33600</v>
      </c>
      <c r="I660" s="4">
        <v>3.4</v>
      </c>
      <c r="J660" s="3">
        <v>14.08</v>
      </c>
      <c r="K660" s="2">
        <v>29290</v>
      </c>
    </row>
    <row r="661" spans="1:11" x14ac:dyDescent="0.3">
      <c r="A661" s="1" t="s">
        <v>9</v>
      </c>
      <c r="B661" s="1" t="s">
        <v>699</v>
      </c>
      <c r="C661" s="2">
        <v>150</v>
      </c>
      <c r="D661" s="4">
        <v>34.700000000000003</v>
      </c>
      <c r="E661" s="5">
        <v>2.4E-2</v>
      </c>
      <c r="F661" s="6">
        <v>0.4</v>
      </c>
      <c r="G661" s="3">
        <v>13.66</v>
      </c>
      <c r="H661" s="2">
        <v>28410</v>
      </c>
      <c r="I661" s="4">
        <v>6.4</v>
      </c>
      <c r="J661" s="3">
        <v>11.86</v>
      </c>
      <c r="K661" s="2">
        <v>24680</v>
      </c>
    </row>
    <row r="662" spans="1:11" x14ac:dyDescent="0.3">
      <c r="A662" s="1" t="s">
        <v>9</v>
      </c>
      <c r="B662" s="1" t="s">
        <v>700</v>
      </c>
      <c r="C662" s="2">
        <v>380</v>
      </c>
      <c r="D662" s="4">
        <v>29.9</v>
      </c>
      <c r="E662" s="5">
        <v>6.3E-2</v>
      </c>
      <c r="F662" s="6">
        <v>1.04</v>
      </c>
      <c r="G662" s="3">
        <v>16.64</v>
      </c>
      <c r="H662" s="2">
        <v>34600</v>
      </c>
      <c r="I662" s="4">
        <v>5.9</v>
      </c>
      <c r="J662" s="3">
        <v>16.170000000000002</v>
      </c>
      <c r="K662" s="2">
        <v>33640</v>
      </c>
    </row>
    <row r="663" spans="1:11" x14ac:dyDescent="0.3">
      <c r="A663" s="1" t="s">
        <v>9</v>
      </c>
      <c r="B663" s="1" t="s">
        <v>701</v>
      </c>
      <c r="C663" s="2">
        <v>1800</v>
      </c>
      <c r="D663" s="4">
        <v>18.100000000000001</v>
      </c>
      <c r="E663" s="5">
        <v>0.29799999999999999</v>
      </c>
      <c r="F663" s="6">
        <v>1.03</v>
      </c>
      <c r="G663" s="3">
        <v>14.96</v>
      </c>
      <c r="H663" s="2">
        <v>31120</v>
      </c>
      <c r="I663" s="4">
        <v>4</v>
      </c>
      <c r="J663" s="3">
        <v>13.16</v>
      </c>
      <c r="K663" s="2">
        <v>27380</v>
      </c>
    </row>
    <row r="664" spans="1:11" x14ac:dyDescent="0.3">
      <c r="A664" s="1" t="s">
        <v>9</v>
      </c>
      <c r="B664" s="1" t="s">
        <v>702</v>
      </c>
      <c r="C664" s="2">
        <v>2150</v>
      </c>
      <c r="D664" s="4">
        <v>16.2</v>
      </c>
      <c r="E664" s="5">
        <v>0.35499999999999998</v>
      </c>
      <c r="F664" s="6">
        <v>0.53</v>
      </c>
      <c r="G664" s="3">
        <v>18.510000000000002</v>
      </c>
      <c r="H664" s="2">
        <v>38510</v>
      </c>
      <c r="I664" s="4">
        <v>6.7</v>
      </c>
      <c r="J664" s="3">
        <v>17.25</v>
      </c>
      <c r="K664" s="2">
        <v>35870</v>
      </c>
    </row>
    <row r="665" spans="1:11" x14ac:dyDescent="0.3">
      <c r="A665" s="1" t="s">
        <v>9</v>
      </c>
      <c r="B665" s="1" t="s">
        <v>703</v>
      </c>
      <c r="C665" s="2">
        <v>14270</v>
      </c>
      <c r="D665" s="4">
        <v>5.9</v>
      </c>
      <c r="E665" s="5">
        <v>2.36</v>
      </c>
      <c r="F665" s="6">
        <v>0.84</v>
      </c>
      <c r="G665" s="3">
        <v>12.76</v>
      </c>
      <c r="H665" s="2">
        <v>26540</v>
      </c>
      <c r="I665" s="4">
        <v>1</v>
      </c>
      <c r="J665" s="3">
        <v>11.74</v>
      </c>
      <c r="K665" s="2">
        <v>24430</v>
      </c>
    </row>
    <row r="666" spans="1:11" x14ac:dyDescent="0.3">
      <c r="A666" s="1" t="s">
        <v>9</v>
      </c>
      <c r="B666" s="1" t="s">
        <v>704</v>
      </c>
      <c r="C666" s="2">
        <v>11460</v>
      </c>
      <c r="D666" s="4">
        <v>9.9</v>
      </c>
      <c r="E666" s="5">
        <v>1.8959999999999999</v>
      </c>
      <c r="F666" s="6">
        <v>1.06</v>
      </c>
      <c r="G666" s="3">
        <v>14.02</v>
      </c>
      <c r="H666" s="2">
        <v>29150</v>
      </c>
      <c r="I666" s="4">
        <v>2.2000000000000002</v>
      </c>
      <c r="J666" s="3">
        <v>12.01</v>
      </c>
      <c r="K666" s="2">
        <v>24980</v>
      </c>
    </row>
    <row r="667" spans="1:11" x14ac:dyDescent="0.3">
      <c r="A667" s="1" t="s">
        <v>9</v>
      </c>
      <c r="B667" s="1" t="s">
        <v>705</v>
      </c>
      <c r="C667" s="2">
        <v>370</v>
      </c>
      <c r="D667" s="4">
        <v>10.6</v>
      </c>
      <c r="E667" s="5">
        <v>6.0999999999999999E-2</v>
      </c>
      <c r="F667" s="6">
        <v>1.05</v>
      </c>
      <c r="G667" s="3">
        <v>25.78</v>
      </c>
      <c r="H667" s="2">
        <v>53620</v>
      </c>
      <c r="I667" s="4">
        <v>4.3</v>
      </c>
      <c r="J667" s="3">
        <v>26.32</v>
      </c>
      <c r="K667" s="2">
        <v>54750</v>
      </c>
    </row>
    <row r="668" spans="1:11" x14ac:dyDescent="0.3">
      <c r="A668" s="1" t="s">
        <v>9</v>
      </c>
      <c r="B668" s="1" t="s">
        <v>706</v>
      </c>
      <c r="C668" s="2">
        <v>16390</v>
      </c>
      <c r="D668" s="4">
        <v>4.0999999999999996</v>
      </c>
      <c r="E668" s="5">
        <v>2.71</v>
      </c>
      <c r="F668" s="6">
        <v>0.98</v>
      </c>
      <c r="G668" s="3">
        <v>27.29</v>
      </c>
      <c r="H668" s="2">
        <v>56760</v>
      </c>
      <c r="I668" s="4">
        <v>1.9</v>
      </c>
      <c r="J668" s="3">
        <v>25.34</v>
      </c>
      <c r="K668" s="2">
        <v>52700</v>
      </c>
    </row>
    <row r="669" spans="1:11" x14ac:dyDescent="0.3">
      <c r="A669" s="1" t="s">
        <v>9</v>
      </c>
      <c r="B669" s="1" t="s">
        <v>707</v>
      </c>
      <c r="C669" s="2">
        <v>4420</v>
      </c>
      <c r="D669" s="4">
        <v>21.8</v>
      </c>
      <c r="E669" s="5">
        <v>0.73099999999999998</v>
      </c>
      <c r="F669" s="6">
        <v>1.24</v>
      </c>
      <c r="G669" s="3" t="s">
        <v>14</v>
      </c>
      <c r="H669" s="2">
        <v>193240</v>
      </c>
      <c r="I669" s="4">
        <v>11.4</v>
      </c>
      <c r="J669" s="3" t="s">
        <v>14</v>
      </c>
      <c r="K669" s="2">
        <v>177070</v>
      </c>
    </row>
    <row r="670" spans="1:11" x14ac:dyDescent="0.3">
      <c r="A670" s="1" t="s">
        <v>9</v>
      </c>
      <c r="B670" s="1" t="s">
        <v>708</v>
      </c>
      <c r="C670" s="2">
        <v>1440</v>
      </c>
      <c r="D670" s="4">
        <v>14</v>
      </c>
      <c r="E670" s="5">
        <v>0.23799999999999999</v>
      </c>
      <c r="F670" s="6">
        <v>0.88</v>
      </c>
      <c r="G670" s="3" t="s">
        <v>14</v>
      </c>
      <c r="H670" s="2">
        <v>101890</v>
      </c>
      <c r="I670" s="4">
        <v>8.1999999999999993</v>
      </c>
      <c r="J670" s="3" t="s">
        <v>14</v>
      </c>
      <c r="K670" s="2">
        <v>83150</v>
      </c>
    </row>
    <row r="671" spans="1:11" x14ac:dyDescent="0.3">
      <c r="A671" s="1" t="s">
        <v>9</v>
      </c>
      <c r="B671" s="1" t="s">
        <v>709</v>
      </c>
      <c r="C671" s="2">
        <v>580</v>
      </c>
      <c r="D671" s="4">
        <v>0</v>
      </c>
      <c r="E671" s="5">
        <v>9.6000000000000002E-2</v>
      </c>
      <c r="F671" s="6">
        <v>0.6</v>
      </c>
      <c r="G671" s="3">
        <v>64.41</v>
      </c>
      <c r="H671" s="2">
        <v>133970</v>
      </c>
      <c r="I671" s="4">
        <v>2.2999999999999998</v>
      </c>
      <c r="J671" s="3">
        <v>70.52</v>
      </c>
      <c r="K671" s="2">
        <v>146680</v>
      </c>
    </row>
    <row r="672" spans="1:11" x14ac:dyDescent="0.3">
      <c r="A672" s="1" t="s">
        <v>9</v>
      </c>
      <c r="B672" s="1" t="s">
        <v>711</v>
      </c>
      <c r="C672" s="2">
        <v>7700</v>
      </c>
      <c r="D672" s="4">
        <v>20.8</v>
      </c>
      <c r="E672" s="5">
        <v>1.2729999999999999</v>
      </c>
      <c r="F672" s="6">
        <v>1.52</v>
      </c>
      <c r="G672" s="3" t="s">
        <v>14</v>
      </c>
      <c r="H672" s="2">
        <v>50250</v>
      </c>
      <c r="I672" s="4">
        <v>3.4</v>
      </c>
      <c r="J672" s="3" t="s">
        <v>14</v>
      </c>
      <c r="K672" s="2">
        <v>51850</v>
      </c>
    </row>
    <row r="673" spans="1:11" x14ac:dyDescent="0.3">
      <c r="A673" s="1" t="s">
        <v>9</v>
      </c>
      <c r="B673" s="1" t="s">
        <v>712</v>
      </c>
      <c r="C673" s="2">
        <v>790</v>
      </c>
      <c r="D673" s="4">
        <v>34.1</v>
      </c>
      <c r="E673" s="5">
        <v>0.13</v>
      </c>
      <c r="F673" s="6">
        <v>1.21</v>
      </c>
      <c r="G673" s="3">
        <v>12.51</v>
      </c>
      <c r="H673" s="2">
        <v>26020</v>
      </c>
      <c r="I673" s="4">
        <v>3.1</v>
      </c>
      <c r="J673" s="3">
        <v>11.76</v>
      </c>
      <c r="K673" s="2">
        <v>24450</v>
      </c>
    </row>
    <row r="674" spans="1:11" x14ac:dyDescent="0.3">
      <c r="A674" s="1" t="s">
        <v>9</v>
      </c>
      <c r="B674" s="1" t="s">
        <v>713</v>
      </c>
      <c r="C674" s="2">
        <v>9220</v>
      </c>
      <c r="D674" s="4">
        <v>8</v>
      </c>
      <c r="E674" s="5">
        <v>1.524</v>
      </c>
      <c r="F674" s="6">
        <v>1.23</v>
      </c>
      <c r="G674" s="3">
        <v>20.37</v>
      </c>
      <c r="H674" s="2">
        <v>42360</v>
      </c>
      <c r="I674" s="4">
        <v>4.0999999999999996</v>
      </c>
      <c r="J674" s="3">
        <v>19.77</v>
      </c>
      <c r="K674" s="2">
        <v>41120</v>
      </c>
    </row>
    <row r="675" spans="1:11" x14ac:dyDescent="0.3">
      <c r="A675" s="1" t="s">
        <v>9</v>
      </c>
      <c r="B675" s="1" t="s">
        <v>714</v>
      </c>
      <c r="C675" s="2">
        <v>9460</v>
      </c>
      <c r="D675" s="4">
        <v>10.5</v>
      </c>
      <c r="E675" s="5">
        <v>1.5640000000000001</v>
      </c>
      <c r="F675" s="6">
        <v>0.44</v>
      </c>
      <c r="G675" s="3">
        <v>16.63</v>
      </c>
      <c r="H675" s="2">
        <v>34580</v>
      </c>
      <c r="I675" s="4">
        <v>2.2999999999999998</v>
      </c>
      <c r="J675" s="3">
        <v>15.95</v>
      </c>
      <c r="K675" s="2">
        <v>33170</v>
      </c>
    </row>
    <row r="676" spans="1:11" x14ac:dyDescent="0.3">
      <c r="A676" s="1" t="s">
        <v>9</v>
      </c>
      <c r="B676" s="1" t="s">
        <v>715</v>
      </c>
      <c r="C676" s="2">
        <v>16520</v>
      </c>
      <c r="D676" s="4">
        <v>12.5</v>
      </c>
      <c r="E676" s="5">
        <v>2.7320000000000002</v>
      </c>
      <c r="F676" s="6">
        <v>0.91</v>
      </c>
      <c r="G676" s="3">
        <v>16.61</v>
      </c>
      <c r="H676" s="2">
        <v>34550</v>
      </c>
      <c r="I676" s="4">
        <v>4.9000000000000004</v>
      </c>
      <c r="J676" s="3">
        <v>13.71</v>
      </c>
      <c r="K676" s="2">
        <v>28510</v>
      </c>
    </row>
    <row r="677" spans="1:11" x14ac:dyDescent="0.3">
      <c r="A677" s="1" t="s">
        <v>9</v>
      </c>
      <c r="B677" s="1" t="s">
        <v>716</v>
      </c>
      <c r="C677" s="2">
        <v>42250</v>
      </c>
      <c r="D677" s="4">
        <v>4.7</v>
      </c>
      <c r="E677" s="5">
        <v>6.9859999999999998</v>
      </c>
      <c r="F677" s="6">
        <v>0.56999999999999995</v>
      </c>
      <c r="G677" s="3">
        <v>22.01</v>
      </c>
      <c r="H677" s="2">
        <v>45770</v>
      </c>
      <c r="I677" s="4">
        <v>1.6</v>
      </c>
      <c r="J677" s="3">
        <v>21.49</v>
      </c>
      <c r="K677" s="2">
        <v>44700</v>
      </c>
    </row>
    <row r="678" spans="1:11" x14ac:dyDescent="0.3">
      <c r="A678" s="1" t="s">
        <v>9</v>
      </c>
      <c r="B678" s="1" t="s">
        <v>717</v>
      </c>
      <c r="C678" s="2">
        <v>37440</v>
      </c>
      <c r="D678" s="4">
        <v>4.4000000000000004</v>
      </c>
      <c r="E678" s="5">
        <v>6.1909999999999998</v>
      </c>
      <c r="F678" s="6">
        <v>1.01</v>
      </c>
      <c r="G678" s="3">
        <v>18.47</v>
      </c>
      <c r="H678" s="2">
        <v>38420</v>
      </c>
      <c r="I678" s="4">
        <v>2.5</v>
      </c>
      <c r="J678" s="3">
        <v>16.03</v>
      </c>
      <c r="K678" s="2">
        <v>33330</v>
      </c>
    </row>
    <row r="679" spans="1:11" x14ac:dyDescent="0.3">
      <c r="A679" s="1" t="s">
        <v>9</v>
      </c>
      <c r="B679" s="1" t="s">
        <v>718</v>
      </c>
      <c r="C679" s="2">
        <v>8340</v>
      </c>
      <c r="D679" s="4">
        <v>11.3</v>
      </c>
      <c r="E679" s="5">
        <v>1.379</v>
      </c>
      <c r="F679" s="6">
        <v>0.99</v>
      </c>
      <c r="G679" s="3">
        <v>14.77</v>
      </c>
      <c r="H679" s="2">
        <v>30720</v>
      </c>
      <c r="I679" s="4">
        <v>2.2000000000000002</v>
      </c>
      <c r="J679" s="3">
        <v>13.54</v>
      </c>
      <c r="K679" s="2">
        <v>28170</v>
      </c>
    </row>
    <row r="680" spans="1:11" x14ac:dyDescent="0.3">
      <c r="A680" s="1" t="s">
        <v>9</v>
      </c>
      <c r="B680" s="1" t="s">
        <v>719</v>
      </c>
      <c r="C680" s="2">
        <v>1330</v>
      </c>
      <c r="D680" s="4">
        <v>15.2</v>
      </c>
      <c r="E680" s="5">
        <v>0.22</v>
      </c>
      <c r="F680" s="6">
        <v>0.55000000000000004</v>
      </c>
      <c r="G680" s="3">
        <v>25.21</v>
      </c>
      <c r="H680" s="2">
        <v>52440</v>
      </c>
      <c r="I680" s="4">
        <v>13.1</v>
      </c>
      <c r="J680" s="3">
        <v>19.510000000000002</v>
      </c>
      <c r="K680" s="2">
        <v>40580</v>
      </c>
    </row>
    <row r="681" spans="1:11" x14ac:dyDescent="0.3">
      <c r="A681" s="1" t="s">
        <v>9</v>
      </c>
      <c r="B681" s="1" t="s">
        <v>720</v>
      </c>
      <c r="C681" s="2">
        <v>90</v>
      </c>
      <c r="D681" s="4">
        <v>8.4</v>
      </c>
      <c r="E681" s="5">
        <v>1.4999999999999999E-2</v>
      </c>
      <c r="F681" s="6">
        <v>0.46</v>
      </c>
      <c r="G681" s="3">
        <v>22.03</v>
      </c>
      <c r="H681" s="2">
        <v>45820</v>
      </c>
      <c r="I681" s="4">
        <v>9.1</v>
      </c>
      <c r="J681" s="3">
        <v>18.12</v>
      </c>
      <c r="K681" s="2">
        <v>37690</v>
      </c>
    </row>
    <row r="682" spans="1:11" x14ac:dyDescent="0.3">
      <c r="A682" s="1" t="s">
        <v>9</v>
      </c>
      <c r="B682" s="1" t="s">
        <v>724</v>
      </c>
      <c r="C682" s="2">
        <v>12970</v>
      </c>
      <c r="D682" s="4">
        <v>8.3000000000000007</v>
      </c>
      <c r="E682" s="5">
        <v>2.1440000000000001</v>
      </c>
      <c r="F682" s="6">
        <v>2.1</v>
      </c>
      <c r="G682" s="3">
        <v>12.35</v>
      </c>
      <c r="H682" s="2">
        <v>25680</v>
      </c>
      <c r="I682" s="4">
        <v>1.3</v>
      </c>
      <c r="J682" s="3">
        <v>11.45</v>
      </c>
      <c r="K682" s="2">
        <v>23810</v>
      </c>
    </row>
    <row r="683" spans="1:11" x14ac:dyDescent="0.3">
      <c r="A683" s="1" t="s">
        <v>9</v>
      </c>
      <c r="B683" s="1" t="s">
        <v>725</v>
      </c>
      <c r="C683" s="2">
        <v>2090</v>
      </c>
      <c r="D683" s="4">
        <v>19.7</v>
      </c>
      <c r="E683" s="5">
        <v>0.34599999999999997</v>
      </c>
      <c r="F683" s="6">
        <v>0.42</v>
      </c>
      <c r="G683" s="3">
        <v>14.7</v>
      </c>
      <c r="H683" s="2">
        <v>30590</v>
      </c>
      <c r="I683" s="4">
        <v>2.5</v>
      </c>
      <c r="J683" s="3">
        <v>13</v>
      </c>
      <c r="K683" s="2">
        <v>27040</v>
      </c>
    </row>
    <row r="684" spans="1:11" x14ac:dyDescent="0.3">
      <c r="A684" s="1" t="s">
        <v>9</v>
      </c>
      <c r="B684" s="1" t="s">
        <v>726</v>
      </c>
      <c r="C684" s="2">
        <v>200</v>
      </c>
      <c r="D684" s="4">
        <v>23.6</v>
      </c>
      <c r="E684" s="5">
        <v>3.3000000000000002E-2</v>
      </c>
      <c r="F684" s="6">
        <v>0.67</v>
      </c>
      <c r="G684" s="3">
        <v>26.85</v>
      </c>
      <c r="H684" s="2">
        <v>55850</v>
      </c>
      <c r="I684" s="4">
        <v>5.7</v>
      </c>
      <c r="J684" s="3">
        <v>23.9</v>
      </c>
      <c r="K684" s="2">
        <v>49700</v>
      </c>
    </row>
    <row r="685" spans="1:11" x14ac:dyDescent="0.3">
      <c r="A685" s="1" t="s">
        <v>9</v>
      </c>
      <c r="B685" s="1" t="s">
        <v>727</v>
      </c>
      <c r="C685" s="2">
        <v>1180</v>
      </c>
      <c r="D685" s="4">
        <v>31</v>
      </c>
      <c r="E685" s="5">
        <v>0.19500000000000001</v>
      </c>
      <c r="F685" s="6">
        <v>0.93</v>
      </c>
      <c r="G685" s="3">
        <v>39.97</v>
      </c>
      <c r="H685" s="2">
        <v>83140</v>
      </c>
      <c r="I685" s="4">
        <v>4.8</v>
      </c>
      <c r="J685" s="3">
        <v>39.950000000000003</v>
      </c>
      <c r="K685" s="2">
        <v>83090</v>
      </c>
    </row>
    <row r="686" spans="1:11" x14ac:dyDescent="0.3">
      <c r="A686" s="1" t="s">
        <v>9</v>
      </c>
      <c r="B686" s="1" t="s">
        <v>728</v>
      </c>
      <c r="C686" s="2">
        <v>1690</v>
      </c>
      <c r="D686" s="4">
        <v>39.4</v>
      </c>
      <c r="E686" s="5">
        <v>0.28000000000000003</v>
      </c>
      <c r="F686" s="6">
        <v>1.64</v>
      </c>
      <c r="G686" s="3">
        <v>15.18</v>
      </c>
      <c r="H686" s="2">
        <v>31570</v>
      </c>
      <c r="I686" s="4">
        <v>6.9</v>
      </c>
      <c r="J686" s="3">
        <v>13.93</v>
      </c>
      <c r="K686" s="2">
        <v>28980</v>
      </c>
    </row>
    <row r="687" spans="1:11" x14ac:dyDescent="0.3">
      <c r="A687" s="1" t="s">
        <v>9</v>
      </c>
      <c r="B687" s="1" t="s">
        <v>729</v>
      </c>
      <c r="C687" s="2">
        <v>1530</v>
      </c>
      <c r="D687" s="4">
        <v>40.9</v>
      </c>
      <c r="E687" s="5">
        <v>0.253</v>
      </c>
      <c r="F687" s="6">
        <v>0.94</v>
      </c>
      <c r="G687" s="3">
        <v>20.12</v>
      </c>
      <c r="H687" s="2">
        <v>41850</v>
      </c>
      <c r="I687" s="4">
        <v>5.3</v>
      </c>
      <c r="J687" s="3">
        <v>18.72</v>
      </c>
      <c r="K687" s="2">
        <v>38930</v>
      </c>
    </row>
    <row r="688" spans="1:11" x14ac:dyDescent="0.3">
      <c r="A688" s="1" t="s">
        <v>9</v>
      </c>
      <c r="B688" s="1" t="s">
        <v>730</v>
      </c>
      <c r="C688" s="2">
        <v>900</v>
      </c>
      <c r="D688" s="4">
        <v>21.8</v>
      </c>
      <c r="E688" s="5">
        <v>0.14899999999999999</v>
      </c>
      <c r="F688" s="6">
        <v>0.8</v>
      </c>
      <c r="G688" s="3">
        <v>16.440000000000001</v>
      </c>
      <c r="H688" s="2">
        <v>34200</v>
      </c>
      <c r="I688" s="4">
        <v>7.3</v>
      </c>
      <c r="J688" s="3">
        <v>15.97</v>
      </c>
      <c r="K688" s="2">
        <v>33210</v>
      </c>
    </row>
    <row r="689" spans="1:11" x14ac:dyDescent="0.3">
      <c r="A689" s="1" t="s">
        <v>9</v>
      </c>
      <c r="B689" s="1" t="s">
        <v>731</v>
      </c>
      <c r="C689" s="2">
        <v>1400</v>
      </c>
      <c r="D689" s="4">
        <v>28.4</v>
      </c>
      <c r="E689" s="5">
        <v>0.23200000000000001</v>
      </c>
      <c r="F689" s="6">
        <v>0.76</v>
      </c>
      <c r="G689" s="3">
        <v>29.1</v>
      </c>
      <c r="H689" s="2">
        <v>60530</v>
      </c>
      <c r="I689" s="4">
        <v>8.6999999999999993</v>
      </c>
      <c r="J689" s="3">
        <v>28.43</v>
      </c>
      <c r="K689" s="2">
        <v>59140</v>
      </c>
    </row>
    <row r="690" spans="1:11" x14ac:dyDescent="0.3">
      <c r="A690" s="1" t="s">
        <v>9</v>
      </c>
      <c r="B690" s="1" t="s">
        <v>732</v>
      </c>
      <c r="C690" s="2">
        <v>490</v>
      </c>
      <c r="D690" s="4">
        <v>26.2</v>
      </c>
      <c r="E690" s="5">
        <v>8.1000000000000003E-2</v>
      </c>
      <c r="F690" s="6">
        <v>0.25</v>
      </c>
      <c r="G690" s="3">
        <v>30.66</v>
      </c>
      <c r="H690" s="2">
        <v>63780</v>
      </c>
      <c r="I690" s="4">
        <v>7.6</v>
      </c>
      <c r="J690" s="3">
        <v>29.1</v>
      </c>
      <c r="K690" s="2">
        <v>60530</v>
      </c>
    </row>
    <row r="691" spans="1:11" x14ac:dyDescent="0.3">
      <c r="A691" s="1" t="s">
        <v>9</v>
      </c>
      <c r="B691" s="1" t="s">
        <v>733</v>
      </c>
      <c r="C691" s="2">
        <v>16300</v>
      </c>
      <c r="D691" s="4">
        <v>5.3</v>
      </c>
      <c r="E691" s="5">
        <v>2.6949999999999998</v>
      </c>
      <c r="F691" s="6">
        <v>0.67</v>
      </c>
      <c r="G691" s="3">
        <v>17.84</v>
      </c>
      <c r="H691" s="2">
        <v>37110</v>
      </c>
      <c r="I691" s="4">
        <v>1.4</v>
      </c>
      <c r="J691" s="3">
        <v>16.22</v>
      </c>
      <c r="K691" s="2">
        <v>33730</v>
      </c>
    </row>
    <row r="692" spans="1:11" x14ac:dyDescent="0.3">
      <c r="A692" s="1" t="s">
        <v>9</v>
      </c>
      <c r="B692" s="1" t="s">
        <v>734</v>
      </c>
      <c r="C692" s="2">
        <v>21810</v>
      </c>
      <c r="D692" s="4">
        <v>6.1</v>
      </c>
      <c r="E692" s="5">
        <v>3.6070000000000002</v>
      </c>
      <c r="F692" s="6">
        <v>1.38</v>
      </c>
      <c r="G692" s="3">
        <v>13.1</v>
      </c>
      <c r="H692" s="2">
        <v>27250</v>
      </c>
      <c r="I692" s="4">
        <v>3.4</v>
      </c>
      <c r="J692" s="3">
        <v>11.65</v>
      </c>
      <c r="K692" s="2">
        <v>24240</v>
      </c>
    </row>
    <row r="693" spans="1:11" x14ac:dyDescent="0.3">
      <c r="A693" s="1" t="s">
        <v>9</v>
      </c>
      <c r="B693" s="1" t="s">
        <v>735</v>
      </c>
      <c r="C693" s="2">
        <v>130170</v>
      </c>
      <c r="D693" s="4">
        <v>6.6</v>
      </c>
      <c r="E693" s="5">
        <v>21.524999999999999</v>
      </c>
      <c r="F693" s="6">
        <v>1.1299999999999999</v>
      </c>
      <c r="G693" s="3">
        <v>14.36</v>
      </c>
      <c r="H693" s="2">
        <v>29870</v>
      </c>
      <c r="I693" s="4">
        <v>1.2</v>
      </c>
      <c r="J693" s="3">
        <v>12.31</v>
      </c>
      <c r="K693" s="2">
        <v>25610</v>
      </c>
    </row>
    <row r="694" spans="1:11" x14ac:dyDescent="0.3">
      <c r="A694" s="1" t="s">
        <v>9</v>
      </c>
      <c r="B694" s="1" t="s">
        <v>736</v>
      </c>
      <c r="C694" s="2">
        <v>2080</v>
      </c>
      <c r="D694" s="4">
        <v>17.399999999999999</v>
      </c>
      <c r="E694" s="5">
        <v>0.34399999999999997</v>
      </c>
      <c r="F694" s="6">
        <v>0.66</v>
      </c>
      <c r="G694" s="3">
        <v>13.74</v>
      </c>
      <c r="H694" s="2">
        <v>28580</v>
      </c>
      <c r="I694" s="4">
        <v>2.6</v>
      </c>
      <c r="J694" s="3">
        <v>12.24</v>
      </c>
      <c r="K694" s="2">
        <v>25470</v>
      </c>
    </row>
    <row r="695" spans="1:11" x14ac:dyDescent="0.3">
      <c r="A695" s="1" t="s">
        <v>9</v>
      </c>
      <c r="B695" s="1" t="s">
        <v>737</v>
      </c>
      <c r="C695" s="2">
        <v>45360</v>
      </c>
      <c r="D695" s="4">
        <v>11.4</v>
      </c>
      <c r="E695" s="5">
        <v>7.5010000000000003</v>
      </c>
      <c r="F695" s="6">
        <v>1.53</v>
      </c>
      <c r="G695" s="3">
        <v>12</v>
      </c>
      <c r="H695" s="2">
        <v>24960</v>
      </c>
      <c r="I695" s="4">
        <v>2.1</v>
      </c>
      <c r="J695" s="3">
        <v>11.19</v>
      </c>
      <c r="K695" s="2">
        <v>23270</v>
      </c>
    </row>
    <row r="696" spans="1:11" x14ac:dyDescent="0.3">
      <c r="A696" s="1" t="s">
        <v>9</v>
      </c>
      <c r="B696" s="1" t="s">
        <v>739</v>
      </c>
      <c r="C696" s="2">
        <v>3900</v>
      </c>
      <c r="D696" s="4">
        <v>17.7</v>
      </c>
      <c r="E696" s="5">
        <v>0.64500000000000002</v>
      </c>
      <c r="F696" s="6">
        <v>0.8</v>
      </c>
      <c r="G696" s="3">
        <v>25.55</v>
      </c>
      <c r="H696" s="2">
        <v>53130</v>
      </c>
      <c r="I696" s="4">
        <v>6.1</v>
      </c>
      <c r="J696" s="3">
        <v>24.22</v>
      </c>
      <c r="K696" s="2">
        <v>50370</v>
      </c>
    </row>
    <row r="697" spans="1:11" x14ac:dyDescent="0.3">
      <c r="A697" s="1" t="s">
        <v>9</v>
      </c>
      <c r="B697" s="1" t="s">
        <v>740</v>
      </c>
      <c r="C697" s="2">
        <v>3860</v>
      </c>
      <c r="D697" s="4">
        <v>11.6</v>
      </c>
      <c r="E697" s="5">
        <v>0.63900000000000001</v>
      </c>
      <c r="F697" s="6">
        <v>3.5</v>
      </c>
      <c r="G697" s="3">
        <v>14.44</v>
      </c>
      <c r="H697" s="2">
        <v>30030</v>
      </c>
      <c r="I697" s="4">
        <v>4.5999999999999996</v>
      </c>
      <c r="J697" s="3">
        <v>12.2</v>
      </c>
      <c r="K697" s="2">
        <v>25380</v>
      </c>
    </row>
    <row r="698" spans="1:11" x14ac:dyDescent="0.3">
      <c r="F698" s="5"/>
      <c r="G698" s="5"/>
    </row>
    <row r="699" spans="1:11" x14ac:dyDescent="0.3">
      <c r="F699" s="5"/>
    </row>
    <row r="700" spans="1:11" x14ac:dyDescent="0.3">
      <c r="F700" s="5"/>
    </row>
    <row r="701" spans="1:11" x14ac:dyDescent="0.3">
      <c r="F701" s="5"/>
    </row>
    <row r="702" spans="1:11" x14ac:dyDescent="0.3">
      <c r="F702" s="5"/>
    </row>
    <row r="703" spans="1:11" x14ac:dyDescent="0.3">
      <c r="F703" s="5"/>
    </row>
    <row r="704" spans="1:11" x14ac:dyDescent="0.3">
      <c r="F704" s="5"/>
    </row>
    <row r="705" spans="6:6" x14ac:dyDescent="0.3">
      <c r="F705" s="5"/>
    </row>
    <row r="706" spans="6:6" x14ac:dyDescent="0.3">
      <c r="F706" s="5"/>
    </row>
    <row r="707" spans="6:6" x14ac:dyDescent="0.3">
      <c r="F707" s="5"/>
    </row>
    <row r="708" spans="6:6" x14ac:dyDescent="0.3">
      <c r="F708" s="5"/>
    </row>
    <row r="709" spans="6:6" x14ac:dyDescent="0.3">
      <c r="F709" s="5"/>
    </row>
    <row r="710" spans="6:6" x14ac:dyDescent="0.3">
      <c r="F710" s="5"/>
    </row>
    <row r="711" spans="6:6" x14ac:dyDescent="0.3">
      <c r="F711" s="5"/>
    </row>
    <row r="712" spans="6:6" x14ac:dyDescent="0.3">
      <c r="F712" s="5"/>
    </row>
    <row r="713" spans="6:6" x14ac:dyDescent="0.3">
      <c r="F713" s="5"/>
    </row>
    <row r="714" spans="6:6" x14ac:dyDescent="0.3">
      <c r="F714" s="5"/>
    </row>
    <row r="715" spans="6:6" x14ac:dyDescent="0.3">
      <c r="F715" s="5"/>
    </row>
    <row r="716" spans="6:6" x14ac:dyDescent="0.3">
      <c r="F716" s="5"/>
    </row>
    <row r="717" spans="6:6" x14ac:dyDescent="0.3">
      <c r="F717" s="5"/>
    </row>
    <row r="718" spans="6:6" x14ac:dyDescent="0.3">
      <c r="F718" s="5"/>
    </row>
    <row r="719" spans="6:6" x14ac:dyDescent="0.3">
      <c r="F719" s="5"/>
    </row>
    <row r="720" spans="6:6" x14ac:dyDescent="0.3">
      <c r="F720" s="5"/>
    </row>
    <row r="721" spans="6:6" x14ac:dyDescent="0.3">
      <c r="F721" s="5"/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C31"/>
  <sheetViews>
    <sheetView topLeftCell="A7" zoomScale="80" zoomScaleNormal="80" workbookViewId="0">
      <selection activeCell="C19" sqref="C19"/>
    </sheetView>
  </sheetViews>
  <sheetFormatPr defaultColWidth="9.21875" defaultRowHeight="18" x14ac:dyDescent="0.35"/>
  <cols>
    <col min="1" max="1" width="9.21875" style="29"/>
    <col min="2" max="2" width="19.5546875" style="28" customWidth="1"/>
    <col min="3" max="3" width="169.21875" style="28" customWidth="1"/>
    <col min="4" max="16384" width="9.21875" style="29"/>
  </cols>
  <sheetData>
    <row r="1" spans="2:3" x14ac:dyDescent="0.35">
      <c r="B1" s="27" t="s">
        <v>806</v>
      </c>
    </row>
    <row r="2" spans="2:3" x14ac:dyDescent="0.35">
      <c r="B2" s="27"/>
    </row>
    <row r="3" spans="2:3" x14ac:dyDescent="0.35">
      <c r="B3" s="27" t="s">
        <v>770</v>
      </c>
    </row>
    <row r="4" spans="2:3" x14ac:dyDescent="0.35">
      <c r="B4" s="30" t="s">
        <v>771</v>
      </c>
    </row>
    <row r="5" spans="2:3" x14ac:dyDescent="0.35">
      <c r="B5" s="30" t="s">
        <v>772</v>
      </c>
    </row>
    <row r="6" spans="2:3" x14ac:dyDescent="0.35">
      <c r="B6" s="30"/>
    </row>
    <row r="7" spans="2:3" x14ac:dyDescent="0.35">
      <c r="B7" s="31" t="s">
        <v>807</v>
      </c>
    </row>
    <row r="8" spans="2:3" x14ac:dyDescent="0.35">
      <c r="B8" s="32" t="s">
        <v>810</v>
      </c>
    </row>
    <row r="9" spans="2:3" x14ac:dyDescent="0.35">
      <c r="B9" s="30"/>
    </row>
    <row r="10" spans="2:3" x14ac:dyDescent="0.35">
      <c r="B10" s="33" t="s">
        <v>773</v>
      </c>
      <c r="C10" s="33" t="s">
        <v>774</v>
      </c>
    </row>
    <row r="11" spans="2:3" x14ac:dyDescent="0.35">
      <c r="B11" s="34" t="s">
        <v>775</v>
      </c>
      <c r="C11" s="34" t="s">
        <v>776</v>
      </c>
    </row>
    <row r="12" spans="2:3" x14ac:dyDescent="0.35">
      <c r="B12" s="35" t="s">
        <v>777</v>
      </c>
      <c r="C12" s="34" t="s">
        <v>778</v>
      </c>
    </row>
    <row r="13" spans="2:3" x14ac:dyDescent="0.35">
      <c r="B13" s="35" t="s">
        <v>779</v>
      </c>
      <c r="C13" s="34" t="s">
        <v>780</v>
      </c>
    </row>
    <row r="14" spans="2:3" x14ac:dyDescent="0.35">
      <c r="B14" s="35" t="s">
        <v>781</v>
      </c>
      <c r="C14" s="34" t="s">
        <v>782</v>
      </c>
    </row>
    <row r="15" spans="2:3" ht="36" x14ac:dyDescent="0.35">
      <c r="B15" s="35" t="s">
        <v>783</v>
      </c>
      <c r="C15" s="34" t="s">
        <v>784</v>
      </c>
    </row>
    <row r="16" spans="2:3" ht="36" x14ac:dyDescent="0.35">
      <c r="B16" s="35" t="s">
        <v>785</v>
      </c>
      <c r="C16" s="34" t="s">
        <v>786</v>
      </c>
    </row>
    <row r="17" spans="2:3" x14ac:dyDescent="0.35">
      <c r="B17" s="35" t="s">
        <v>787</v>
      </c>
      <c r="C17" s="34" t="s">
        <v>809</v>
      </c>
    </row>
    <row r="18" spans="2:3" x14ac:dyDescent="0.35">
      <c r="B18" s="35" t="s">
        <v>788</v>
      </c>
      <c r="C18" s="34" t="s">
        <v>808</v>
      </c>
    </row>
    <row r="19" spans="2:3" ht="54" x14ac:dyDescent="0.35">
      <c r="B19" s="35" t="s">
        <v>789</v>
      </c>
      <c r="C19" s="34" t="s">
        <v>790</v>
      </c>
    </row>
    <row r="20" spans="2:3" x14ac:dyDescent="0.35">
      <c r="B20" s="35" t="s">
        <v>791</v>
      </c>
      <c r="C20" s="34" t="s">
        <v>792</v>
      </c>
    </row>
    <row r="21" spans="2:3" x14ac:dyDescent="0.35">
      <c r="B21" s="35" t="s">
        <v>793</v>
      </c>
      <c r="C21" s="34" t="s">
        <v>794</v>
      </c>
    </row>
    <row r="22" spans="2:3" ht="36" x14ac:dyDescent="0.35">
      <c r="B22" s="35" t="s">
        <v>795</v>
      </c>
      <c r="C22" s="34" t="s">
        <v>796</v>
      </c>
    </row>
    <row r="23" spans="2:3" x14ac:dyDescent="0.35">
      <c r="B23" s="35" t="s">
        <v>797</v>
      </c>
      <c r="C23" s="34" t="s">
        <v>798</v>
      </c>
    </row>
    <row r="24" spans="2:3" x14ac:dyDescent="0.35">
      <c r="B24" s="35" t="s">
        <v>799</v>
      </c>
      <c r="C24" s="34" t="s">
        <v>800</v>
      </c>
    </row>
    <row r="26" spans="2:3" s="36" customFormat="1" x14ac:dyDescent="0.35">
      <c r="B26" s="33" t="s">
        <v>801</v>
      </c>
      <c r="C26" s="33"/>
    </row>
    <row r="27" spans="2:3" s="38" customFormat="1" x14ac:dyDescent="0.35">
      <c r="B27" s="30" t="s">
        <v>802</v>
      </c>
      <c r="C27" s="37"/>
    </row>
    <row r="28" spans="2:3" s="38" customFormat="1" x14ac:dyDescent="0.35">
      <c r="B28" s="30" t="s">
        <v>803</v>
      </c>
      <c r="C28" s="28"/>
    </row>
    <row r="29" spans="2:3" x14ac:dyDescent="0.35">
      <c r="B29" s="30" t="s">
        <v>804</v>
      </c>
    </row>
    <row r="30" spans="2:3" x14ac:dyDescent="0.35">
      <c r="B30" s="30" t="s">
        <v>805</v>
      </c>
    </row>
    <row r="31" spans="2:3" s="28" customFormat="1" x14ac:dyDescent="0.35"/>
  </sheetData>
  <pageMargins left="0.75" right="0.75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Part 1</vt:lpstr>
      <vt:lpstr>Part 2</vt:lpstr>
      <vt:lpstr>Part 2-Norm Dist</vt:lpstr>
      <vt:lpstr>NY Data</vt:lpstr>
      <vt:lpstr>LA Data</vt:lpstr>
      <vt:lpstr>key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Soloy</dc:creator>
  <cp:lastModifiedBy>Shivani Adsar</cp:lastModifiedBy>
  <dcterms:created xsi:type="dcterms:W3CDTF">2018-03-04T14:19:26Z</dcterms:created>
  <dcterms:modified xsi:type="dcterms:W3CDTF">2019-10-28T03:35:45Z</dcterms:modified>
</cp:coreProperties>
</file>