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Adsar\OneDrive\Desktop\Northeastern University\Probbs and Stats\Project 2\"/>
    </mc:Choice>
  </mc:AlternateContent>
  <xr:revisionPtr revIDLastSave="0" documentId="13_ncr:1_{D06F5E75-1AFC-4130-9E25-FDD59835241F}" xr6:coauthVersionLast="44" xr6:coauthVersionMax="44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Probability Rules" sheetId="4" r:id="rId1"/>
    <sheet name="Data" sheetId="3" r:id="rId2"/>
    <sheet name="(A) Applied Probability" sheetId="5" state="hidden" r:id="rId3"/>
    <sheet name="(A) Applied Probability (2)" sheetId="9" r:id="rId4"/>
    <sheet name="Your tables" sheetId="7" r:id="rId5"/>
    <sheet name="(B) Probability trees-1" sheetId="10" r:id="rId6"/>
    <sheet name="(B) Probability trees-2" sheetId="6" r:id="rId7"/>
  </sheets>
  <definedNames>
    <definedName name="_xlnm._FilterDatabase" localSheetId="1" hidden="1">Data!$B$2:$E$52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7" l="1"/>
  <c r="E21" i="7"/>
  <c r="E20" i="7"/>
  <c r="E19" i="7"/>
  <c r="E18" i="7"/>
  <c r="E17" i="7"/>
  <c r="E16" i="7"/>
  <c r="E15" i="7"/>
  <c r="D10" i="7"/>
  <c r="D9" i="7"/>
  <c r="D8" i="7"/>
  <c r="E23" i="7" l="1"/>
  <c r="H7" i="10"/>
  <c r="H6" i="10"/>
  <c r="G8" i="10"/>
  <c r="F8" i="10"/>
  <c r="E8" i="10"/>
  <c r="D8" i="10"/>
  <c r="G9" i="10" l="1"/>
  <c r="H8" i="10"/>
  <c r="E9" i="10" s="1"/>
  <c r="E57" i="9"/>
  <c r="E56" i="9"/>
  <c r="E55" i="9"/>
  <c r="E54" i="9"/>
  <c r="E53" i="9"/>
  <c r="E52" i="9"/>
  <c r="E51" i="9"/>
  <c r="E50" i="9"/>
  <c r="F17" i="9"/>
  <c r="F16" i="9"/>
  <c r="F15" i="9"/>
  <c r="F14" i="9"/>
  <c r="F13" i="9"/>
  <c r="F12" i="9"/>
  <c r="F11" i="9"/>
  <c r="F10" i="9"/>
  <c r="E6" i="9"/>
  <c r="E5" i="9"/>
  <c r="F5" i="9" s="1"/>
  <c r="E4" i="9"/>
  <c r="E2" i="9"/>
  <c r="H8" i="6"/>
  <c r="G8" i="6"/>
  <c r="F8" i="6"/>
  <c r="E8" i="6"/>
  <c r="D8" i="6"/>
  <c r="I8" i="10" l="1"/>
  <c r="I7" i="10"/>
  <c r="H9" i="10"/>
  <c r="I6" i="10"/>
  <c r="F9" i="10"/>
  <c r="D9" i="10"/>
  <c r="D9" i="6"/>
  <c r="F9" i="6"/>
  <c r="G9" i="6"/>
  <c r="H9" i="6"/>
  <c r="I8" i="6"/>
  <c r="I7" i="6"/>
  <c r="I6" i="6"/>
  <c r="E9" i="6"/>
  <c r="F6" i="9"/>
  <c r="G13" i="9"/>
  <c r="G17" i="9"/>
  <c r="F4" i="9"/>
  <c r="G11" i="9"/>
  <c r="G15" i="9"/>
  <c r="F55" i="9"/>
  <c r="G12" i="9"/>
  <c r="G16" i="9"/>
  <c r="F51" i="9"/>
  <c r="F52" i="9"/>
  <c r="F53" i="9"/>
  <c r="F57" i="9"/>
  <c r="G10" i="9"/>
  <c r="G14" i="9"/>
  <c r="F50" i="9"/>
  <c r="F54" i="9"/>
  <c r="F56" i="9"/>
  <c r="F18" i="9"/>
  <c r="F57" i="5"/>
  <c r="E57" i="5"/>
  <c r="G56" i="5"/>
  <c r="F56" i="5"/>
  <c r="E56" i="5"/>
  <c r="G18" i="9" l="1"/>
  <c r="F55" i="5"/>
  <c r="E55" i="5"/>
  <c r="F54" i="5"/>
  <c r="E54" i="5"/>
  <c r="F53" i="5"/>
  <c r="E53" i="5"/>
  <c r="F52" i="5"/>
  <c r="E52" i="5"/>
  <c r="F51" i="5"/>
  <c r="E51" i="5"/>
  <c r="E50" i="5"/>
  <c r="E17" i="5"/>
  <c r="E16" i="5"/>
  <c r="E15" i="5"/>
  <c r="E14" i="5"/>
  <c r="E13" i="5"/>
  <c r="E12" i="5"/>
  <c r="E11" i="5"/>
  <c r="E10" i="5"/>
  <c r="E6" i="5"/>
  <c r="E5" i="5"/>
  <c r="E4" i="5"/>
  <c r="F50" i="5" l="1"/>
  <c r="E18" i="5"/>
  <c r="B4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E2" i="5" l="1"/>
  <c r="F6" i="5" l="1"/>
  <c r="F4" i="5"/>
  <c r="F12" i="5"/>
  <c r="F14" i="5"/>
  <c r="F11" i="5"/>
  <c r="F16" i="5"/>
  <c r="F15" i="5"/>
  <c r="F5" i="5"/>
  <c r="F13" i="5"/>
  <c r="F10" i="5"/>
  <c r="F17" i="5"/>
  <c r="F18" i="5" l="1"/>
  <c r="F23" i="7"/>
  <c r="F15" i="7"/>
  <c r="F20" i="7"/>
  <c r="E8" i="7"/>
  <c r="F16" i="7"/>
  <c r="F17" i="7"/>
  <c r="E10" i="7"/>
  <c r="E9" i="7"/>
  <c r="F22" i="7"/>
  <c r="F21" i="7"/>
  <c r="F19" i="7"/>
  <c r="F18" i="7"/>
</calcChain>
</file>

<file path=xl/sharedStrings.xml><?xml version="1.0" encoding="utf-8"?>
<sst xmlns="http://schemas.openxmlformats.org/spreadsheetml/2006/main" count="227" uniqueCount="93">
  <si>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</si>
  <si>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</si>
  <si>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</si>
  <si>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</si>
  <si>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</si>
  <si>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</si>
  <si>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</si>
  <si>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</si>
  <si>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P(Q )</t>
  </si>
  <si>
    <t>P(S )</t>
  </si>
  <si>
    <t>P(C )</t>
  </si>
  <si>
    <t>Probability/Percentage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</si>
  <si>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</si>
  <si>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</si>
  <si>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</si>
  <si>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</si>
  <si>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</si>
  <si>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</si>
  <si>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</si>
  <si>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</si>
  <si>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b)  Of those who satisfied Quality, what percentage also satisfied Cost?</t>
  </si>
  <si>
    <t>a)  Of those who satisfied Speed, what percentage also satisfied Quality?</t>
  </si>
  <si>
    <t>c)  Of those who satisfied Speed, what percentage also satisfied Quality but did not satisfy the Cost?</t>
  </si>
  <si>
    <t>d)  Of those who satisfied Cost, what percentage also satisfied Quality but did not satisfy theSpeed?</t>
  </si>
  <si>
    <t>e)  Of those who did not satisfy Cost, what percentage satisfied Quality and Speed?</t>
  </si>
  <si>
    <t>f)  What percentage satisfied exactly one of the three criteria?</t>
  </si>
  <si>
    <t>g)  Of those who satisfied at least two of the three criteria, what percentage satisfied exactly two criteria?</t>
  </si>
  <si>
    <t>h)  Of those who did not satisfy Cost, what percentage satisfied the Quality criterion?</t>
  </si>
  <si>
    <t>Notation for the Probability of the given event</t>
  </si>
  <si>
    <t>Count</t>
  </si>
  <si>
    <t>Write down the notation for the Probability of the given event</t>
  </si>
  <si>
    <t xml:space="preserve">Counts </t>
  </si>
  <si>
    <t>Table 1</t>
  </si>
  <si>
    <t>Table 2</t>
  </si>
  <si>
    <t>Image 1</t>
  </si>
  <si>
    <t>Table 3</t>
  </si>
  <si>
    <t>Event Q: Quality is satisfied if  Quality Score &gt; 550</t>
  </si>
  <si>
    <t>Event S: Speed is satisfied if  Speed &lt; 11 days</t>
  </si>
  <si>
    <t>Event C: Cost is satisfied if  Cost  &lt; $180,000</t>
  </si>
  <si>
    <t>Create a Venn Diagram using the count values from table 1 and the Score vaues from in table 2.</t>
  </si>
  <si>
    <t>Use this tab to paste your tables and give them a new format baser on your own presentation style. Present the new tables on your report.</t>
  </si>
  <si>
    <r>
      <t xml:space="preserve">You can use this tab to add and format your probability trees. </t>
    </r>
    <r>
      <rPr>
        <b/>
        <sz val="11"/>
        <color theme="1"/>
        <rFont val="Calibri"/>
        <family val="2"/>
        <scheme val="minor"/>
      </rPr>
      <t>Advise</t>
    </r>
    <r>
      <rPr>
        <sz val="11"/>
        <color theme="1"/>
        <rFont val="Calibri"/>
        <family val="2"/>
        <scheme val="minor"/>
      </rPr>
      <t>: creating a table will help you to better visualize the data before creating your probability trees.</t>
    </r>
  </si>
  <si>
    <t>Total PIP</t>
  </si>
  <si>
    <t>Girls</t>
  </si>
  <si>
    <t>Boys</t>
  </si>
  <si>
    <t>With health insurance</t>
  </si>
  <si>
    <t>Without health insurance</t>
  </si>
  <si>
    <t>&gt; 5 time a year</t>
  </si>
  <si>
    <t>&lt; 5 times a year</t>
  </si>
  <si>
    <t>Totals</t>
  </si>
  <si>
    <t>Conditions</t>
  </si>
  <si>
    <t>P(S∩Q)</t>
  </si>
  <si>
    <t>P(Q∩C)</t>
  </si>
  <si>
    <t>P(S∩Q∩C')</t>
  </si>
  <si>
    <t>P(C∩Q∩S')</t>
  </si>
  <si>
    <t>P(C'∩[S∩Q])</t>
  </si>
  <si>
    <t>P(Q∩C')</t>
  </si>
  <si>
    <t>P(QUSUC)'</t>
  </si>
  <si>
    <t>P(S'∩C'∩Q)</t>
  </si>
  <si>
    <t>P(Q'∩C'∩S)</t>
  </si>
  <si>
    <t>P(Q'∩S'∩C)</t>
  </si>
  <si>
    <t>P[(QUS)∩C']</t>
  </si>
  <si>
    <t>P[(QUC)∩S']</t>
  </si>
  <si>
    <t>P[(SUC)∩Q']</t>
  </si>
  <si>
    <t>P(Q∩S∩C)</t>
  </si>
  <si>
    <t>Description</t>
  </si>
  <si>
    <t>None of the three criteria is satisfied.</t>
  </si>
  <si>
    <t>Speed criterion is satisfied but not the others</t>
  </si>
  <si>
    <t>Quality criterion is satisfied but not the others</t>
  </si>
  <si>
    <t>Cost criterion is satisfied but not the others</t>
  </si>
  <si>
    <t>Probability Notation</t>
  </si>
  <si>
    <t>Quality and Cost are satisfied but the Speed is not</t>
  </si>
  <si>
    <t>Quality and Speed are satisfied but the Cost is not</t>
  </si>
  <si>
    <t>All three criteria are satisfied</t>
  </si>
  <si>
    <t>Speed and Cost are satisfied but the Quality is not</t>
  </si>
  <si>
    <t>P(Q'∩S'∩C) + P(Q'∩C'∩S) + P(S'∩C'∩Q)</t>
  </si>
  <si>
    <t>P(Q∩S∩C') + P(Q∩S'∩C) + P(Q'∩S∩C)</t>
  </si>
  <si>
    <t>`</t>
  </si>
  <si>
    <t>Men</t>
  </si>
  <si>
    <t>Women</t>
  </si>
  <si>
    <t>Probabilities</t>
  </si>
  <si>
    <t>Questions</t>
  </si>
  <si>
    <t>Probability of a person who visited MD Office less than 5 times or is a women. = 138/250+107/250-53/250 = 0.768</t>
  </si>
  <si>
    <t>Probability of a man without health insurance and visited MD office more than 5 times. = 18/(18+33)= 0.35</t>
  </si>
  <si>
    <t>Probability of a girl without health insurance and visited MD office more than 5 times. = 3/(3+10) = 0.23 or 23%</t>
  </si>
  <si>
    <t>Probability of a child with health insurance or is a boy. = 91/120 + 57/120 - 41/120 = 0.89 or 89%</t>
  </si>
  <si>
    <t>Probability / Percentage</t>
  </si>
  <si>
    <t>Table 2: Probability Distribution as per the assigned scores by the manager for the company's projects</t>
  </si>
  <si>
    <t>Table 1: Probability Distribution using the attributes for the company's projects</t>
  </si>
  <si>
    <t>Table 3: Analysis for the probabilities of attributes in the company's project</t>
  </si>
  <si>
    <t>Table 4: Probability Distribution for insurance coverage</t>
  </si>
  <si>
    <t>Probability Tree for Survey regarding insurance coverage</t>
  </si>
  <si>
    <t>Table 5: Probability Distribution for insurance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</si>
</sst>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2" fillId="2" borderId="0" xfId="2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167" fontId="2" fillId="2" borderId="1" xfId="2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37" fontId="2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37" fontId="2" fillId="2" borderId="2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167" fontId="2" fillId="2" borderId="2" xfId="2" applyNumberFormat="1" applyFont="1" applyFill="1" applyBorder="1" applyAlignment="1">
      <alignment horizontal="center" vertical="center" wrapText="1"/>
    </xf>
    <xf numFmtId="166" fontId="2" fillId="3" borderId="13" xfId="1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" fontId="4" fillId="2" borderId="2" xfId="3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4" fillId="4" borderId="1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4" fillId="2" borderId="1" xfId="3" applyNumberFormat="1" applyFont="1" applyFill="1" applyBorder="1" applyAlignment="1">
      <alignment horizontal="center" vertical="center" wrapText="1"/>
    </xf>
    <xf numFmtId="1" fontId="4" fillId="2" borderId="0" xfId="3" applyNumberFormat="1" applyFont="1" applyFill="1" applyBorder="1" applyAlignment="1">
      <alignment horizontal="center" vertical="center" wrapText="1"/>
    </xf>
    <xf numFmtId="10" fontId="4" fillId="2" borderId="0" xfId="3" applyNumberFormat="1" applyFont="1" applyFill="1" applyAlignment="1">
      <alignment horizontal="center" vertical="center" wrapText="1"/>
    </xf>
    <xf numFmtId="10" fontId="4" fillId="4" borderId="13" xfId="3" applyNumberFormat="1" applyFont="1" applyFill="1" applyBorder="1" applyAlignment="1">
      <alignment horizontal="center" vertical="center" wrapText="1"/>
    </xf>
    <xf numFmtId="10" fontId="4" fillId="2" borderId="2" xfId="3" applyNumberFormat="1" applyFont="1" applyFill="1" applyBorder="1" applyAlignment="1">
      <alignment horizontal="center" vertical="center" wrapText="1"/>
    </xf>
    <xf numFmtId="10" fontId="4" fillId="2" borderId="0" xfId="3" applyNumberFormat="1" applyFont="1" applyFill="1" applyBorder="1" applyAlignment="1">
      <alignment horizontal="center" vertical="center" wrapText="1"/>
    </xf>
    <xf numFmtId="10" fontId="4" fillId="2" borderId="1" xfId="3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" fontId="4" fillId="0" borderId="9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7" fillId="2" borderId="0" xfId="0" applyFont="1" applyFill="1" applyBorder="1" applyAlignment="1">
      <alignment horizontal="right" vertical="center" wrapText="1"/>
    </xf>
    <xf numFmtId="1" fontId="7" fillId="2" borderId="1" xfId="3" applyNumberFormat="1" applyFont="1" applyFill="1" applyBorder="1" applyAlignment="1">
      <alignment horizontal="center" vertical="center" wrapText="1"/>
    </xf>
    <xf numFmtId="10" fontId="7" fillId="2" borderId="1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5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applyFont="1" applyBorder="1"/>
    <xf numFmtId="0" fontId="0" fillId="0" borderId="16" xfId="0" applyBorder="1"/>
    <xf numFmtId="0" fontId="6" fillId="0" borderId="16" xfId="0" applyFont="1" applyFill="1" applyBorder="1"/>
    <xf numFmtId="0" fontId="6" fillId="0" borderId="16" xfId="0" applyFont="1" applyBorder="1"/>
    <xf numFmtId="2" fontId="6" fillId="0" borderId="16" xfId="0" applyNumberFormat="1" applyFont="1" applyFill="1" applyBorder="1"/>
    <xf numFmtId="2" fontId="6" fillId="0" borderId="16" xfId="0" applyNumberFormat="1" applyFont="1" applyBorder="1"/>
    <xf numFmtId="2" fontId="0" fillId="0" borderId="0" xfId="0" applyNumberFormat="1"/>
    <xf numFmtId="2" fontId="6" fillId="0" borderId="0" xfId="0" applyNumberFormat="1" applyFont="1" applyBorder="1"/>
    <xf numFmtId="2" fontId="6" fillId="0" borderId="0" xfId="0" applyNumberFormat="1" applyFont="1"/>
    <xf numFmtId="2" fontId="6" fillId="0" borderId="3" xfId="0" applyNumberFormat="1" applyFont="1" applyBorder="1"/>
    <xf numFmtId="2" fontId="6" fillId="0" borderId="8" xfId="0" applyNumberFormat="1" applyFont="1" applyBorder="1"/>
    <xf numFmtId="1" fontId="6" fillId="0" borderId="16" xfId="0" applyNumberFormat="1" applyFont="1" applyBorder="1"/>
    <xf numFmtId="0" fontId="4" fillId="4" borderId="18" xfId="0" applyFont="1" applyFill="1" applyBorder="1" applyAlignment="1">
      <alignment horizontal="center" vertical="center" wrapText="1"/>
    </xf>
    <xf numFmtId="1" fontId="4" fillId="4" borderId="18" xfId="0" applyNumberFormat="1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1" fontId="4" fillId="8" borderId="20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9" borderId="2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9" borderId="17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9" borderId="19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vertical="center"/>
    </xf>
    <xf numFmtId="0" fontId="0" fillId="4" borderId="16" xfId="0" applyFill="1" applyBorder="1"/>
    <xf numFmtId="2" fontId="6" fillId="0" borderId="0" xfId="0" applyNumberFormat="1" applyFont="1" applyFill="1" applyBorder="1"/>
    <xf numFmtId="1" fontId="6" fillId="0" borderId="0" xfId="0" applyNumberFormat="1" applyFont="1" applyBorder="1"/>
    <xf numFmtId="0" fontId="4" fillId="8" borderId="22" xfId="0" applyFont="1" applyFill="1" applyBorder="1" applyAlignment="1">
      <alignment horizontal="center" vertical="center" wrapText="1"/>
    </xf>
    <xf numFmtId="1" fontId="4" fillId="8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9" borderId="16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F510D42-3562-4706-9D94-8BCFA17F2802}" type="doc">
      <dgm:prSet loTypeId="urn:microsoft.com/office/officeart/2005/8/layout/venn1" loCatId="relationship" qsTypeId="urn:microsoft.com/office/officeart/2005/8/quickstyle/simple4" qsCatId="simple" csTypeId="urn:microsoft.com/office/officeart/2005/8/colors/accent1_2" csCatId="accent1" phldr="1"/>
      <dgm:spPr/>
    </dgm:pt>
    <dgm:pt modelId="{C6EA3B1F-DE94-4993-922B-32C0BD66216B}">
      <dgm:prSet phldrT="[Text]" custT="1"/>
      <dgm:spPr/>
      <dgm:t>
        <a:bodyPr/>
        <a:lstStyle/>
        <a:p>
          <a:r>
            <a:rPr lang="en-IN" sz="1600"/>
            <a:t>Q</a:t>
          </a:r>
        </a:p>
      </dgm:t>
    </dgm:pt>
    <dgm:pt modelId="{38FE20B1-D7E1-463B-8921-ECFAEDCD801B}" type="parTrans" cxnId="{D49FE509-FF5A-44E3-A65B-F870A8EB8421}">
      <dgm:prSet/>
      <dgm:spPr/>
      <dgm:t>
        <a:bodyPr/>
        <a:lstStyle/>
        <a:p>
          <a:endParaRPr lang="en-IN"/>
        </a:p>
      </dgm:t>
    </dgm:pt>
    <dgm:pt modelId="{82508135-803A-435F-8A12-FC30361C30A8}" type="sibTrans" cxnId="{D49FE509-FF5A-44E3-A65B-F870A8EB8421}">
      <dgm:prSet/>
      <dgm:spPr/>
      <dgm:t>
        <a:bodyPr/>
        <a:lstStyle/>
        <a:p>
          <a:endParaRPr lang="en-IN"/>
        </a:p>
      </dgm:t>
    </dgm:pt>
    <dgm:pt modelId="{7169AFB5-717F-4509-AE27-D3997E290E10}">
      <dgm:prSet phldrT="[Text]" custT="1"/>
      <dgm:spPr/>
      <dgm:t>
        <a:bodyPr/>
        <a:lstStyle/>
        <a:p>
          <a:r>
            <a:rPr lang="en-IN" sz="1600"/>
            <a:t>S</a:t>
          </a:r>
        </a:p>
      </dgm:t>
    </dgm:pt>
    <dgm:pt modelId="{BC4622BB-47F6-4075-AA5C-35334118E262}" type="sibTrans" cxnId="{2E85007D-980B-48E6-A71D-DBED33DE1B9B}">
      <dgm:prSet/>
      <dgm:spPr/>
      <dgm:t>
        <a:bodyPr/>
        <a:lstStyle/>
        <a:p>
          <a:endParaRPr lang="en-IN"/>
        </a:p>
      </dgm:t>
    </dgm:pt>
    <dgm:pt modelId="{035C643B-0340-43FA-81AC-D2FE1342B8B0}" type="parTrans" cxnId="{2E85007D-980B-48E6-A71D-DBED33DE1B9B}">
      <dgm:prSet/>
      <dgm:spPr/>
      <dgm:t>
        <a:bodyPr/>
        <a:lstStyle/>
        <a:p>
          <a:endParaRPr lang="en-IN"/>
        </a:p>
      </dgm:t>
    </dgm:pt>
    <dgm:pt modelId="{D5B1CB99-3B67-49CE-A465-0D2E0D8BB5CF}">
      <dgm:prSet phldrT="[Text]" custT="1"/>
      <dgm:spPr/>
      <dgm:t>
        <a:bodyPr/>
        <a:lstStyle/>
        <a:p>
          <a:r>
            <a:rPr lang="en-IN" sz="1600"/>
            <a:t>C</a:t>
          </a:r>
        </a:p>
      </dgm:t>
    </dgm:pt>
    <dgm:pt modelId="{C4AE8AEE-E78A-444D-9B0F-B6967B5EE35A}" type="sibTrans" cxnId="{F4410587-4BF3-4ACD-ADA9-877BC2E11C24}">
      <dgm:prSet/>
      <dgm:spPr/>
      <dgm:t>
        <a:bodyPr/>
        <a:lstStyle/>
        <a:p>
          <a:endParaRPr lang="en-IN"/>
        </a:p>
      </dgm:t>
    </dgm:pt>
    <dgm:pt modelId="{3A34432D-74DF-4626-9DC8-29762BF770BE}" type="parTrans" cxnId="{F4410587-4BF3-4ACD-ADA9-877BC2E11C24}">
      <dgm:prSet/>
      <dgm:spPr/>
      <dgm:t>
        <a:bodyPr/>
        <a:lstStyle/>
        <a:p>
          <a:endParaRPr lang="en-IN"/>
        </a:p>
      </dgm:t>
    </dgm:pt>
    <dgm:pt modelId="{ABD1A936-A29E-4408-AB4B-6C9DBF7ACB6A}" type="pres">
      <dgm:prSet presAssocID="{FF510D42-3562-4706-9D94-8BCFA17F2802}" presName="compositeShape" presStyleCnt="0">
        <dgm:presLayoutVars>
          <dgm:chMax val="7"/>
          <dgm:dir/>
          <dgm:resizeHandles val="exact"/>
        </dgm:presLayoutVars>
      </dgm:prSet>
      <dgm:spPr/>
    </dgm:pt>
    <dgm:pt modelId="{B6603E0F-6682-48D4-BDE8-1ADE1DFEA295}" type="pres">
      <dgm:prSet presAssocID="{C6EA3B1F-DE94-4993-922B-32C0BD66216B}" presName="circ1" presStyleLbl="vennNode1" presStyleIdx="0" presStyleCnt="3"/>
      <dgm:spPr/>
    </dgm:pt>
    <dgm:pt modelId="{A0A1F9D9-BDEB-403A-97D6-1568CD619BE1}" type="pres">
      <dgm:prSet presAssocID="{C6EA3B1F-DE94-4993-922B-32C0BD66216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D579983-02F0-4B52-86FB-D3A123E9118B}" type="pres">
      <dgm:prSet presAssocID="{D5B1CB99-3B67-49CE-A465-0D2E0D8BB5CF}" presName="circ2" presStyleLbl="vennNode1" presStyleIdx="1" presStyleCnt="3"/>
      <dgm:spPr/>
    </dgm:pt>
    <dgm:pt modelId="{0A9F6A96-CEC6-4D68-829F-79F13BFDE65E}" type="pres">
      <dgm:prSet presAssocID="{D5B1CB99-3B67-49CE-A465-0D2E0D8BB5CF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DF50FB9B-5F8F-4981-B0E7-61972D9CC97D}" type="pres">
      <dgm:prSet presAssocID="{7169AFB5-717F-4509-AE27-D3997E290E10}" presName="circ3" presStyleLbl="vennNode1" presStyleIdx="2" presStyleCnt="3"/>
      <dgm:spPr/>
    </dgm:pt>
    <dgm:pt modelId="{4345A37C-54BB-419B-A737-FC01A9D3AD91}" type="pres">
      <dgm:prSet presAssocID="{7169AFB5-717F-4509-AE27-D3997E290E10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CDF4C04-396A-4C45-9190-2AD9549CD291}" type="presOf" srcId="{D5B1CB99-3B67-49CE-A465-0D2E0D8BB5CF}" destId="{CD579983-02F0-4B52-86FB-D3A123E9118B}" srcOrd="0" destOrd="0" presId="urn:microsoft.com/office/officeart/2005/8/layout/venn1"/>
    <dgm:cxn modelId="{D49FE509-FF5A-44E3-A65B-F870A8EB8421}" srcId="{FF510D42-3562-4706-9D94-8BCFA17F2802}" destId="{C6EA3B1F-DE94-4993-922B-32C0BD66216B}" srcOrd="0" destOrd="0" parTransId="{38FE20B1-D7E1-463B-8921-ECFAEDCD801B}" sibTransId="{82508135-803A-435F-8A12-FC30361C30A8}"/>
    <dgm:cxn modelId="{B031750E-6416-4749-A073-AEEBE4CFD789}" type="presOf" srcId="{7169AFB5-717F-4509-AE27-D3997E290E10}" destId="{4345A37C-54BB-419B-A737-FC01A9D3AD91}" srcOrd="1" destOrd="0" presId="urn:microsoft.com/office/officeart/2005/8/layout/venn1"/>
    <dgm:cxn modelId="{CB445F5B-BAB7-4DC2-9781-2F501AE763C1}" type="presOf" srcId="{FF510D42-3562-4706-9D94-8BCFA17F2802}" destId="{ABD1A936-A29E-4408-AB4B-6C9DBF7ACB6A}" srcOrd="0" destOrd="0" presId="urn:microsoft.com/office/officeart/2005/8/layout/venn1"/>
    <dgm:cxn modelId="{F48B1641-9A75-4E41-9FCD-A56F863091F1}" type="presOf" srcId="{D5B1CB99-3B67-49CE-A465-0D2E0D8BB5CF}" destId="{0A9F6A96-CEC6-4D68-829F-79F13BFDE65E}" srcOrd="1" destOrd="0" presId="urn:microsoft.com/office/officeart/2005/8/layout/venn1"/>
    <dgm:cxn modelId="{2CF23669-D42B-49CE-B387-564AA6677001}" type="presOf" srcId="{C6EA3B1F-DE94-4993-922B-32C0BD66216B}" destId="{A0A1F9D9-BDEB-403A-97D6-1568CD619BE1}" srcOrd="1" destOrd="0" presId="urn:microsoft.com/office/officeart/2005/8/layout/venn1"/>
    <dgm:cxn modelId="{EE75D74E-FF8B-4B00-8EED-1EFE3E601543}" type="presOf" srcId="{7169AFB5-717F-4509-AE27-D3997E290E10}" destId="{DF50FB9B-5F8F-4981-B0E7-61972D9CC97D}" srcOrd="0" destOrd="0" presId="urn:microsoft.com/office/officeart/2005/8/layout/venn1"/>
    <dgm:cxn modelId="{2E85007D-980B-48E6-A71D-DBED33DE1B9B}" srcId="{FF510D42-3562-4706-9D94-8BCFA17F2802}" destId="{7169AFB5-717F-4509-AE27-D3997E290E10}" srcOrd="2" destOrd="0" parTransId="{035C643B-0340-43FA-81AC-D2FE1342B8B0}" sibTransId="{BC4622BB-47F6-4075-AA5C-35334118E262}"/>
    <dgm:cxn modelId="{F4410587-4BF3-4ACD-ADA9-877BC2E11C24}" srcId="{FF510D42-3562-4706-9D94-8BCFA17F2802}" destId="{D5B1CB99-3B67-49CE-A465-0D2E0D8BB5CF}" srcOrd="1" destOrd="0" parTransId="{3A34432D-74DF-4626-9DC8-29762BF770BE}" sibTransId="{C4AE8AEE-E78A-444D-9B0F-B6967B5EE35A}"/>
    <dgm:cxn modelId="{416657FC-D9D7-40B6-A185-4E05B32CE87A}" type="presOf" srcId="{C6EA3B1F-DE94-4993-922B-32C0BD66216B}" destId="{B6603E0F-6682-48D4-BDE8-1ADE1DFEA295}" srcOrd="0" destOrd="0" presId="urn:microsoft.com/office/officeart/2005/8/layout/venn1"/>
    <dgm:cxn modelId="{F44D88D6-B332-49F9-878B-6DA55883F1EF}" type="presParOf" srcId="{ABD1A936-A29E-4408-AB4B-6C9DBF7ACB6A}" destId="{B6603E0F-6682-48D4-BDE8-1ADE1DFEA295}" srcOrd="0" destOrd="0" presId="urn:microsoft.com/office/officeart/2005/8/layout/venn1"/>
    <dgm:cxn modelId="{83ACCE1B-9B09-4193-BB0F-324E74E4A9E9}" type="presParOf" srcId="{ABD1A936-A29E-4408-AB4B-6C9DBF7ACB6A}" destId="{A0A1F9D9-BDEB-403A-97D6-1568CD619BE1}" srcOrd="1" destOrd="0" presId="urn:microsoft.com/office/officeart/2005/8/layout/venn1"/>
    <dgm:cxn modelId="{1B639964-3E16-4918-B3FD-A99E07071154}" type="presParOf" srcId="{ABD1A936-A29E-4408-AB4B-6C9DBF7ACB6A}" destId="{CD579983-02F0-4B52-86FB-D3A123E9118B}" srcOrd="2" destOrd="0" presId="urn:microsoft.com/office/officeart/2005/8/layout/venn1"/>
    <dgm:cxn modelId="{A86743BE-09A3-48F2-8A36-EEAE22EE4E04}" type="presParOf" srcId="{ABD1A936-A29E-4408-AB4B-6C9DBF7ACB6A}" destId="{0A9F6A96-CEC6-4D68-829F-79F13BFDE65E}" srcOrd="3" destOrd="0" presId="urn:microsoft.com/office/officeart/2005/8/layout/venn1"/>
    <dgm:cxn modelId="{3D0A3AD5-B957-4D11-9DA6-9406BCC98C30}" type="presParOf" srcId="{ABD1A936-A29E-4408-AB4B-6C9DBF7ACB6A}" destId="{DF50FB9B-5F8F-4981-B0E7-61972D9CC97D}" srcOrd="4" destOrd="0" presId="urn:microsoft.com/office/officeart/2005/8/layout/venn1"/>
    <dgm:cxn modelId="{2829385C-9074-44F9-8A47-22E9A5333A2E}" type="presParOf" srcId="{ABD1A936-A29E-4408-AB4B-6C9DBF7ACB6A}" destId="{4345A37C-54BB-419B-A737-FC01A9D3AD91}" srcOrd="5" destOrd="0" presId="urn:microsoft.com/office/officeart/2005/8/layout/venn1"/>
  </dgm:cxnLst>
  <dgm:bg/>
  <dgm:whole>
    <a:ln>
      <a:solidFill>
        <a:schemeClr val="tx1"/>
      </a:solidFill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F510D42-3562-4706-9D94-8BCFA17F2802}" type="doc">
      <dgm:prSet loTypeId="urn:microsoft.com/office/officeart/2005/8/layout/venn1" loCatId="relationship" qsTypeId="urn:microsoft.com/office/officeart/2005/8/quickstyle/3d1" qsCatId="3D" csTypeId="urn:microsoft.com/office/officeart/2005/8/colors/colorful4" csCatId="colorful" phldr="1"/>
      <dgm:spPr/>
    </dgm:pt>
    <dgm:pt modelId="{C6EA3B1F-DE94-4993-922B-32C0BD66216B}">
      <dgm:prSet phldrT="[Text]" custT="1"/>
      <dgm:spPr/>
      <dgm:t>
        <a:bodyPr/>
        <a:lstStyle/>
        <a:p>
          <a:r>
            <a:rPr lang="en-IN" sz="1600"/>
            <a:t>Quality (Q)</a:t>
          </a:r>
        </a:p>
      </dgm:t>
    </dgm:pt>
    <dgm:pt modelId="{38FE20B1-D7E1-463B-8921-ECFAEDCD801B}" type="parTrans" cxnId="{D49FE509-FF5A-44E3-A65B-F870A8EB8421}">
      <dgm:prSet/>
      <dgm:spPr/>
      <dgm:t>
        <a:bodyPr/>
        <a:lstStyle/>
        <a:p>
          <a:endParaRPr lang="en-IN"/>
        </a:p>
      </dgm:t>
    </dgm:pt>
    <dgm:pt modelId="{82508135-803A-435F-8A12-FC30361C30A8}" type="sibTrans" cxnId="{D49FE509-FF5A-44E3-A65B-F870A8EB8421}">
      <dgm:prSet/>
      <dgm:spPr/>
      <dgm:t>
        <a:bodyPr/>
        <a:lstStyle/>
        <a:p>
          <a:endParaRPr lang="en-IN"/>
        </a:p>
      </dgm:t>
    </dgm:pt>
    <dgm:pt modelId="{7169AFB5-717F-4509-AE27-D3997E290E10}">
      <dgm:prSet phldrT="[Text]" custT="1"/>
      <dgm:spPr/>
      <dgm:t>
        <a:bodyPr/>
        <a:lstStyle/>
        <a:p>
          <a:r>
            <a:rPr lang="en-IN" sz="1600"/>
            <a:t>Speed (S)</a:t>
          </a:r>
        </a:p>
      </dgm:t>
    </dgm:pt>
    <dgm:pt modelId="{BC4622BB-47F6-4075-AA5C-35334118E262}" type="sibTrans" cxnId="{2E85007D-980B-48E6-A71D-DBED33DE1B9B}">
      <dgm:prSet/>
      <dgm:spPr/>
      <dgm:t>
        <a:bodyPr/>
        <a:lstStyle/>
        <a:p>
          <a:endParaRPr lang="en-IN"/>
        </a:p>
      </dgm:t>
    </dgm:pt>
    <dgm:pt modelId="{035C643B-0340-43FA-81AC-D2FE1342B8B0}" type="parTrans" cxnId="{2E85007D-980B-48E6-A71D-DBED33DE1B9B}">
      <dgm:prSet/>
      <dgm:spPr/>
      <dgm:t>
        <a:bodyPr/>
        <a:lstStyle/>
        <a:p>
          <a:endParaRPr lang="en-IN"/>
        </a:p>
      </dgm:t>
    </dgm:pt>
    <dgm:pt modelId="{D5B1CB99-3B67-49CE-A465-0D2E0D8BB5CF}">
      <dgm:prSet phldrT="[Text]" custT="1"/>
      <dgm:spPr/>
      <dgm:t>
        <a:bodyPr/>
        <a:lstStyle/>
        <a:p>
          <a:r>
            <a:rPr lang="en-IN" sz="1600"/>
            <a:t>Cost (C)</a:t>
          </a:r>
        </a:p>
      </dgm:t>
    </dgm:pt>
    <dgm:pt modelId="{C4AE8AEE-E78A-444D-9B0F-B6967B5EE35A}" type="sibTrans" cxnId="{F4410587-4BF3-4ACD-ADA9-877BC2E11C24}">
      <dgm:prSet/>
      <dgm:spPr/>
      <dgm:t>
        <a:bodyPr/>
        <a:lstStyle/>
        <a:p>
          <a:endParaRPr lang="en-IN"/>
        </a:p>
      </dgm:t>
    </dgm:pt>
    <dgm:pt modelId="{3A34432D-74DF-4626-9DC8-29762BF770BE}" type="parTrans" cxnId="{F4410587-4BF3-4ACD-ADA9-877BC2E11C24}">
      <dgm:prSet/>
      <dgm:spPr/>
      <dgm:t>
        <a:bodyPr/>
        <a:lstStyle/>
        <a:p>
          <a:endParaRPr lang="en-IN"/>
        </a:p>
      </dgm:t>
    </dgm:pt>
    <dgm:pt modelId="{ABD1A936-A29E-4408-AB4B-6C9DBF7ACB6A}" type="pres">
      <dgm:prSet presAssocID="{FF510D42-3562-4706-9D94-8BCFA17F2802}" presName="compositeShape" presStyleCnt="0">
        <dgm:presLayoutVars>
          <dgm:chMax val="7"/>
          <dgm:dir/>
          <dgm:resizeHandles val="exact"/>
        </dgm:presLayoutVars>
      </dgm:prSet>
      <dgm:spPr/>
    </dgm:pt>
    <dgm:pt modelId="{B6603E0F-6682-48D4-BDE8-1ADE1DFEA295}" type="pres">
      <dgm:prSet presAssocID="{C6EA3B1F-DE94-4993-922B-32C0BD66216B}" presName="circ1" presStyleLbl="vennNode1" presStyleIdx="0" presStyleCnt="3" custScaleX="94616" custScaleY="94339"/>
      <dgm:spPr/>
    </dgm:pt>
    <dgm:pt modelId="{A0A1F9D9-BDEB-403A-97D6-1568CD619BE1}" type="pres">
      <dgm:prSet presAssocID="{C6EA3B1F-DE94-4993-922B-32C0BD66216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6C285DD9-266F-47C0-9FA5-949F8DE31C79}" type="pres">
      <dgm:prSet presAssocID="{D5B1CB99-3B67-49CE-A465-0D2E0D8BB5CF}" presName="circ2" presStyleLbl="vennNode1" presStyleIdx="1" presStyleCnt="3" custScaleX="94616" custScaleY="94339"/>
      <dgm:spPr/>
    </dgm:pt>
    <dgm:pt modelId="{F3E5C8AA-2D79-46B6-8615-F69BD9875B9E}" type="pres">
      <dgm:prSet presAssocID="{D5B1CB99-3B67-49CE-A465-0D2E0D8BB5CF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889F12FC-B03D-4744-B9A4-01863F3AD9CB}" type="pres">
      <dgm:prSet presAssocID="{7169AFB5-717F-4509-AE27-D3997E290E10}" presName="circ3" presStyleLbl="vennNode1" presStyleIdx="2" presStyleCnt="3" custScaleX="94616" custScaleY="94339"/>
      <dgm:spPr/>
    </dgm:pt>
    <dgm:pt modelId="{0A1BD3E0-C3AD-45CD-9B2D-A77112440651}" type="pres">
      <dgm:prSet presAssocID="{7169AFB5-717F-4509-AE27-D3997E290E10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D49FE509-FF5A-44E3-A65B-F870A8EB8421}" srcId="{FF510D42-3562-4706-9D94-8BCFA17F2802}" destId="{C6EA3B1F-DE94-4993-922B-32C0BD66216B}" srcOrd="0" destOrd="0" parTransId="{38FE20B1-D7E1-463B-8921-ECFAEDCD801B}" sibTransId="{82508135-803A-435F-8A12-FC30361C30A8}"/>
    <dgm:cxn modelId="{89FCB427-7329-4D52-9C92-11ABD1A5F863}" type="presOf" srcId="{7169AFB5-717F-4509-AE27-D3997E290E10}" destId="{0A1BD3E0-C3AD-45CD-9B2D-A77112440651}" srcOrd="1" destOrd="0" presId="urn:microsoft.com/office/officeart/2005/8/layout/venn1"/>
    <dgm:cxn modelId="{CB445F5B-BAB7-4DC2-9781-2F501AE763C1}" type="presOf" srcId="{FF510D42-3562-4706-9D94-8BCFA17F2802}" destId="{ABD1A936-A29E-4408-AB4B-6C9DBF7ACB6A}" srcOrd="0" destOrd="0" presId="urn:microsoft.com/office/officeart/2005/8/layout/venn1"/>
    <dgm:cxn modelId="{98AC0E41-C97B-4681-A354-09321ACC31E0}" type="presOf" srcId="{D5B1CB99-3B67-49CE-A465-0D2E0D8BB5CF}" destId="{6C285DD9-266F-47C0-9FA5-949F8DE31C79}" srcOrd="0" destOrd="0" presId="urn:microsoft.com/office/officeart/2005/8/layout/venn1"/>
    <dgm:cxn modelId="{2CF23669-D42B-49CE-B387-564AA6677001}" type="presOf" srcId="{C6EA3B1F-DE94-4993-922B-32C0BD66216B}" destId="{A0A1F9D9-BDEB-403A-97D6-1568CD619BE1}" srcOrd="1" destOrd="0" presId="urn:microsoft.com/office/officeart/2005/8/layout/venn1"/>
    <dgm:cxn modelId="{D617E759-0ACC-41F0-9CCA-28A6C0E3DEDF}" type="presOf" srcId="{D5B1CB99-3B67-49CE-A465-0D2E0D8BB5CF}" destId="{F3E5C8AA-2D79-46B6-8615-F69BD9875B9E}" srcOrd="1" destOrd="0" presId="urn:microsoft.com/office/officeart/2005/8/layout/venn1"/>
    <dgm:cxn modelId="{2E85007D-980B-48E6-A71D-DBED33DE1B9B}" srcId="{FF510D42-3562-4706-9D94-8BCFA17F2802}" destId="{7169AFB5-717F-4509-AE27-D3997E290E10}" srcOrd="2" destOrd="0" parTransId="{035C643B-0340-43FA-81AC-D2FE1342B8B0}" sibTransId="{BC4622BB-47F6-4075-AA5C-35334118E262}"/>
    <dgm:cxn modelId="{2B35847E-848F-4D13-B766-C30D5B18BB28}" type="presOf" srcId="{7169AFB5-717F-4509-AE27-D3997E290E10}" destId="{889F12FC-B03D-4744-B9A4-01863F3AD9CB}" srcOrd="0" destOrd="0" presId="urn:microsoft.com/office/officeart/2005/8/layout/venn1"/>
    <dgm:cxn modelId="{F4410587-4BF3-4ACD-ADA9-877BC2E11C24}" srcId="{FF510D42-3562-4706-9D94-8BCFA17F2802}" destId="{D5B1CB99-3B67-49CE-A465-0D2E0D8BB5CF}" srcOrd="1" destOrd="0" parTransId="{3A34432D-74DF-4626-9DC8-29762BF770BE}" sibTransId="{C4AE8AEE-E78A-444D-9B0F-B6967B5EE35A}"/>
    <dgm:cxn modelId="{416657FC-D9D7-40B6-A185-4E05B32CE87A}" type="presOf" srcId="{C6EA3B1F-DE94-4993-922B-32C0BD66216B}" destId="{B6603E0F-6682-48D4-BDE8-1ADE1DFEA295}" srcOrd="0" destOrd="0" presId="urn:microsoft.com/office/officeart/2005/8/layout/venn1"/>
    <dgm:cxn modelId="{F44D88D6-B332-49F9-878B-6DA55883F1EF}" type="presParOf" srcId="{ABD1A936-A29E-4408-AB4B-6C9DBF7ACB6A}" destId="{B6603E0F-6682-48D4-BDE8-1ADE1DFEA295}" srcOrd="0" destOrd="0" presId="urn:microsoft.com/office/officeart/2005/8/layout/venn1"/>
    <dgm:cxn modelId="{83ACCE1B-9B09-4193-BB0F-324E74E4A9E9}" type="presParOf" srcId="{ABD1A936-A29E-4408-AB4B-6C9DBF7ACB6A}" destId="{A0A1F9D9-BDEB-403A-97D6-1568CD619BE1}" srcOrd="1" destOrd="0" presId="urn:microsoft.com/office/officeart/2005/8/layout/venn1"/>
    <dgm:cxn modelId="{AF8603D5-00F1-490E-91ED-6486E70E3335}" type="presParOf" srcId="{ABD1A936-A29E-4408-AB4B-6C9DBF7ACB6A}" destId="{6C285DD9-266F-47C0-9FA5-949F8DE31C79}" srcOrd="2" destOrd="0" presId="urn:microsoft.com/office/officeart/2005/8/layout/venn1"/>
    <dgm:cxn modelId="{A83D6567-10E5-4E94-A7AB-14FAFFF2AB34}" type="presParOf" srcId="{ABD1A936-A29E-4408-AB4B-6C9DBF7ACB6A}" destId="{F3E5C8AA-2D79-46B6-8615-F69BD9875B9E}" srcOrd="3" destOrd="0" presId="urn:microsoft.com/office/officeart/2005/8/layout/venn1"/>
    <dgm:cxn modelId="{7FED350C-8D15-4FD8-8697-3BA7C73F7190}" type="presParOf" srcId="{ABD1A936-A29E-4408-AB4B-6C9DBF7ACB6A}" destId="{889F12FC-B03D-4744-B9A4-01863F3AD9CB}" srcOrd="4" destOrd="0" presId="urn:microsoft.com/office/officeart/2005/8/layout/venn1"/>
    <dgm:cxn modelId="{3B4B2577-03EF-46F2-8414-D7BCDEA9653F}" type="presParOf" srcId="{ABD1A936-A29E-4408-AB4B-6C9DBF7ACB6A}" destId="{0A1BD3E0-C3AD-45CD-9B2D-A77112440651}" srcOrd="5" destOrd="0" presId="urn:microsoft.com/office/officeart/2005/8/layout/venn1"/>
  </dgm:cxnLst>
  <dgm:bg/>
  <dgm:whole>
    <a:ln>
      <a:solidFill>
        <a:schemeClr val="tx1"/>
      </a:solidFill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D931D8D-F765-4640-9DD2-60E43D717EFB}" type="doc">
      <dgm:prSet loTypeId="urn:microsoft.com/office/officeart/2005/8/layout/hierarchy2" loCatId="hierarchy" qsTypeId="urn:microsoft.com/office/officeart/2005/8/quickstyle/simple1" qsCatId="simple" csTypeId="urn:microsoft.com/office/officeart/2005/8/colors/accent6_2" csCatId="accent6" phldr="1"/>
      <dgm:spPr/>
      <dgm:t>
        <a:bodyPr/>
        <a:lstStyle/>
        <a:p>
          <a:endParaRPr lang="en-IN"/>
        </a:p>
      </dgm:t>
    </dgm:pt>
    <dgm:pt modelId="{CFA1E945-BA6C-4DF1-90C4-9B1B352264C3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Sample of 250 people</a:t>
          </a:r>
        </a:p>
      </dgm:t>
    </dgm:pt>
    <dgm:pt modelId="{B2E5B2D2-D012-4F86-9CC9-A1AE0DACDC60}" type="parTrans" cxnId="{A8FEE6EA-E95B-4DB4-877D-520E6A8D2BE3}">
      <dgm:prSet/>
      <dgm:spPr/>
      <dgm:t>
        <a:bodyPr/>
        <a:lstStyle/>
        <a:p>
          <a:endParaRPr lang="en-IN" sz="1000"/>
        </a:p>
      </dgm:t>
    </dgm:pt>
    <dgm:pt modelId="{6DCF405A-C052-4F82-93BA-4544CD1EE3F3}" type="sibTrans" cxnId="{A8FEE6EA-E95B-4DB4-877D-520E6A8D2BE3}">
      <dgm:prSet/>
      <dgm:spPr/>
      <dgm:t>
        <a:bodyPr/>
        <a:lstStyle/>
        <a:p>
          <a:endParaRPr lang="en-IN" sz="1000"/>
        </a:p>
      </dgm:t>
    </dgm:pt>
    <dgm:pt modelId="{264073F7-39FE-4E70-B0BC-FB55B2F4FA55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Men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(143)</a:t>
          </a:r>
        </a:p>
      </dgm:t>
    </dgm:pt>
    <dgm:pt modelId="{CB95DAE9-6C7F-4115-ABDA-3D3161F863CB}" type="parTrans" cxnId="{EAC95447-9FEA-4EBE-A3DD-293AEB82C0A7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0.57</a:t>
          </a:r>
        </a:p>
      </dgm:t>
    </dgm:pt>
    <dgm:pt modelId="{B572295D-44EE-4BD6-9712-733BE27AC60E}" type="sibTrans" cxnId="{EAC95447-9FEA-4EBE-A3DD-293AEB82C0A7}">
      <dgm:prSet/>
      <dgm:spPr/>
      <dgm:t>
        <a:bodyPr/>
        <a:lstStyle/>
        <a:p>
          <a:endParaRPr lang="en-IN" sz="1000"/>
        </a:p>
      </dgm:t>
    </dgm:pt>
    <dgm:pt modelId="{E54101F6-A6FA-4271-B4B4-B97993404731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(92)</a:t>
          </a:r>
        </a:p>
      </dgm:t>
    </dgm:pt>
    <dgm:pt modelId="{BBD8A586-0BFB-4814-83E7-B37ECE1731E3}" type="parTrans" cxnId="{64F08173-98C9-435A-8D1C-204EE4CCAE3D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0.64</a:t>
          </a:r>
        </a:p>
      </dgm:t>
    </dgm:pt>
    <dgm:pt modelId="{666170D5-B370-4234-8B9C-D76CECE84DD2}" type="sibTrans" cxnId="{64F08173-98C9-435A-8D1C-204EE4CCAE3D}">
      <dgm:prSet/>
      <dgm:spPr/>
      <dgm:t>
        <a:bodyPr/>
        <a:lstStyle/>
        <a:p>
          <a:endParaRPr lang="en-IN" sz="1000"/>
        </a:p>
      </dgm:t>
    </dgm:pt>
    <dgm:pt modelId="{D5E24EFA-346B-4DDD-82FF-D459A18D2CCA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(51)</a:t>
          </a:r>
        </a:p>
      </dgm:t>
    </dgm:pt>
    <dgm:pt modelId="{E3A8DFA9-9483-4BA3-A52B-679D195AB72E}" type="parTrans" cxnId="{86C85EE8-3DA2-4F1D-9337-0D6EB1D716F5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0.36</a:t>
          </a:r>
        </a:p>
      </dgm:t>
    </dgm:pt>
    <dgm:pt modelId="{81538EC3-7029-48C4-BF1A-3E6BEFABC9E9}" type="sibTrans" cxnId="{86C85EE8-3DA2-4F1D-9337-0D6EB1D716F5}">
      <dgm:prSet/>
      <dgm:spPr/>
      <dgm:t>
        <a:bodyPr/>
        <a:lstStyle/>
        <a:p>
          <a:endParaRPr lang="en-IN" sz="1000"/>
        </a:p>
      </dgm:t>
    </dgm:pt>
    <dgm:pt modelId="{6E701A65-96E9-4523-A8FC-2E110E60EA79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Women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(107)</a:t>
          </a:r>
        </a:p>
      </dgm:t>
    </dgm:pt>
    <dgm:pt modelId="{72D7EC20-F291-4CBE-A5AF-B38890F3F378}" type="parTrans" cxnId="{1B48F5B2-C0A2-45FC-9E5A-54D0AABB7864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0.43</a:t>
          </a:r>
        </a:p>
      </dgm:t>
    </dgm:pt>
    <dgm:pt modelId="{5C948D6E-61FA-47C4-9090-1BA6D8D1B0FE}" type="sibTrans" cxnId="{1B48F5B2-C0A2-45FC-9E5A-54D0AABB7864}">
      <dgm:prSet/>
      <dgm:spPr/>
      <dgm:t>
        <a:bodyPr/>
        <a:lstStyle/>
        <a:p>
          <a:endParaRPr lang="en-IN" sz="1000"/>
        </a:p>
      </dgm:t>
    </dgm:pt>
    <dgm:pt modelId="{CCA5A7BB-6F98-4122-A754-A3AF26E4F0DC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(83)</a:t>
          </a:r>
        </a:p>
      </dgm:t>
    </dgm:pt>
    <dgm:pt modelId="{CA007B3E-6727-472C-BBB5-F39BEDEB5FE3}" type="parTrans" cxnId="{BB906864-07B5-4980-BBFC-8B49B69A6862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0.78</a:t>
          </a:r>
        </a:p>
      </dgm:t>
    </dgm:pt>
    <dgm:pt modelId="{5DA6A889-557C-4D3A-879F-DB3AB463287E}" type="sibTrans" cxnId="{BB906864-07B5-4980-BBFC-8B49B69A6862}">
      <dgm:prSet/>
      <dgm:spPr/>
      <dgm:t>
        <a:bodyPr/>
        <a:lstStyle/>
        <a:p>
          <a:endParaRPr lang="en-IN" sz="1000"/>
        </a:p>
      </dgm:t>
    </dgm:pt>
    <dgm:pt modelId="{F8DCDCDF-579B-4604-83A2-C6960B700B1D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(24)</a:t>
          </a:r>
        </a:p>
      </dgm:t>
    </dgm:pt>
    <dgm:pt modelId="{44A602A9-2DFE-43E6-BF6A-43F41DF51A74}" type="parTrans" cxnId="{476D4C14-4D0B-4523-AAE0-8252B58D8310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0.22</a:t>
          </a:r>
        </a:p>
      </dgm:t>
    </dgm:pt>
    <dgm:pt modelId="{4565F4EC-EE02-435B-AF31-71D3A6232D7D}" type="sibTrans" cxnId="{476D4C14-4D0B-4523-AAE0-8252B58D8310}">
      <dgm:prSet/>
      <dgm:spPr/>
      <dgm:t>
        <a:bodyPr/>
        <a:lstStyle/>
        <a:p>
          <a:endParaRPr lang="en-IN" sz="1000"/>
        </a:p>
      </dgm:t>
    </dgm:pt>
    <dgm:pt modelId="{9540E9BE-5406-4265-A55D-A472F39E900E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 5 visits</a:t>
          </a:r>
        </a:p>
      </dgm:t>
    </dgm:pt>
    <dgm:pt modelId="{A36B99D7-F2C7-4D13-B8CA-DBA00552ACE0}" type="parTrans" cxnId="{6C3D2C2E-7D0E-45F4-8FC4-90DD55A65093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0.38</a:t>
          </a:r>
        </a:p>
      </dgm:t>
    </dgm:pt>
    <dgm:pt modelId="{AD8F30B0-E2F4-474E-BE4D-94D52224AA4D}" type="sibTrans" cxnId="{6C3D2C2E-7D0E-45F4-8FC4-90DD55A65093}">
      <dgm:prSet/>
      <dgm:spPr/>
      <dgm:t>
        <a:bodyPr/>
        <a:lstStyle/>
        <a:p>
          <a:endParaRPr lang="en-IN" sz="1000"/>
        </a:p>
      </dgm:t>
    </dgm:pt>
    <dgm:pt modelId="{704822CE-D7E3-4A9C-B405-CCC4A49D0E78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4FD0BCC6-D75E-4E59-B0EB-43172D7E192A}" type="parTrans" cxnId="{F27027BA-1C97-490E-A7D5-5216E1F8A554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0.62</a:t>
          </a:r>
        </a:p>
      </dgm:t>
    </dgm:pt>
    <dgm:pt modelId="{7BEA882F-C6A3-46E9-842B-31232FA07DFE}" type="sibTrans" cxnId="{F27027BA-1C97-490E-A7D5-5216E1F8A554}">
      <dgm:prSet/>
      <dgm:spPr/>
      <dgm:t>
        <a:bodyPr/>
        <a:lstStyle/>
        <a:p>
          <a:endParaRPr lang="en-IN" sz="1000"/>
        </a:p>
      </dgm:t>
    </dgm:pt>
    <dgm:pt modelId="{1ED87CE3-2067-4CD0-98F8-B70889D0399F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F4B5A1B0-6FED-4BDC-A71D-98BBD1AB49FE}" type="parTrans" cxnId="{73A702B0-680A-4D3D-A72F-798ED67ABE7C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0.46</a:t>
          </a:r>
        </a:p>
      </dgm:t>
    </dgm:pt>
    <dgm:pt modelId="{584C16F2-7BDC-49E1-80A2-F05BA16B3475}" type="sibTrans" cxnId="{73A702B0-680A-4D3D-A72F-798ED67ABE7C}">
      <dgm:prSet/>
      <dgm:spPr/>
      <dgm:t>
        <a:bodyPr/>
        <a:lstStyle/>
        <a:p>
          <a:endParaRPr lang="en-IN" sz="1000"/>
        </a:p>
      </dgm:t>
    </dgm:pt>
    <dgm:pt modelId="{78E4DFA7-0538-41B3-8AF2-D24AAFD6AE89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gm:t>
    </dgm:pt>
    <dgm:pt modelId="{2593CAFD-5DC5-4F4A-93B7-4721DBE93497}" type="parTrans" cxnId="{2C5B4BE0-8F59-4EAA-8974-81A010CDBB1C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0.54</a:t>
          </a:r>
        </a:p>
      </dgm:t>
    </dgm:pt>
    <dgm:pt modelId="{FF28582E-4C44-466B-BA7A-60A063577F61}" type="sibTrans" cxnId="{2C5B4BE0-8F59-4EAA-8974-81A010CDBB1C}">
      <dgm:prSet/>
      <dgm:spPr/>
      <dgm:t>
        <a:bodyPr/>
        <a:lstStyle/>
        <a:p>
          <a:endParaRPr lang="en-IN" sz="1000"/>
        </a:p>
      </dgm:t>
    </dgm:pt>
    <dgm:pt modelId="{995569CD-D5A7-422F-A81B-A5A32413075F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31A09289-6EC3-4B4A-A21B-7876C7C8D8A3}" type="parTrans" cxnId="{B87E8203-051E-4586-A502-F6A2DBB39F84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0.57</a:t>
          </a:r>
        </a:p>
      </dgm:t>
    </dgm:pt>
    <dgm:pt modelId="{26647F0A-6199-4B2B-B313-6BD156949F72}" type="sibTrans" cxnId="{B87E8203-051E-4586-A502-F6A2DBB39F84}">
      <dgm:prSet/>
      <dgm:spPr/>
      <dgm:t>
        <a:bodyPr/>
        <a:lstStyle/>
        <a:p>
          <a:endParaRPr lang="en-IN" sz="1000"/>
        </a:p>
      </dgm:t>
    </dgm:pt>
    <dgm:pt modelId="{D5AF8AC7-C5B1-4A73-A3D6-F6B37F52F2C3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gm:t>
    </dgm:pt>
    <dgm:pt modelId="{80A38982-85C7-4EA5-A633-064F4FAC26C1}" type="parTrans" cxnId="{EDF3BAE5-4BED-49C0-B6A1-937C2DFDCCD1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0.43</a:t>
          </a:r>
        </a:p>
      </dgm:t>
    </dgm:pt>
    <dgm:pt modelId="{F28AE9EB-9E65-4908-BCCB-11F62658A499}" type="sibTrans" cxnId="{EDF3BAE5-4BED-49C0-B6A1-937C2DFDCCD1}">
      <dgm:prSet/>
      <dgm:spPr/>
      <dgm:t>
        <a:bodyPr/>
        <a:lstStyle/>
        <a:p>
          <a:endParaRPr lang="en-IN" sz="1000"/>
        </a:p>
      </dgm:t>
    </dgm:pt>
    <dgm:pt modelId="{8A9A9AC3-8B8B-4FB2-ABC1-E800A216B375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F10C3B4C-B4E2-4560-A3B5-33B91D72F629}" type="parTrans" cxnId="{0A890534-9B69-4571-BB03-59692F231EB1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0.65</a:t>
          </a:r>
        </a:p>
      </dgm:t>
    </dgm:pt>
    <dgm:pt modelId="{60F585F8-9670-4BDA-AFFB-EAFC216ADB65}" type="sibTrans" cxnId="{0A890534-9B69-4571-BB03-59692F231EB1}">
      <dgm:prSet/>
      <dgm:spPr/>
      <dgm:t>
        <a:bodyPr/>
        <a:lstStyle/>
        <a:p>
          <a:endParaRPr lang="en-IN" sz="1000"/>
        </a:p>
      </dgm:t>
    </dgm:pt>
    <dgm:pt modelId="{8D302746-DD7B-47E2-9540-1D6D33B0B78D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gm:t>
    </dgm:pt>
    <dgm:pt modelId="{D43D9067-7104-421C-9347-CF7D2E97B9A6}" type="parTrans" cxnId="{CC40E165-B307-4C86-A96D-164186E90701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0.35</a:t>
          </a:r>
        </a:p>
      </dgm:t>
    </dgm:pt>
    <dgm:pt modelId="{A328296D-CFAC-4701-93C2-185944071142}" type="sibTrans" cxnId="{CC40E165-B307-4C86-A96D-164186E90701}">
      <dgm:prSet/>
      <dgm:spPr/>
      <dgm:t>
        <a:bodyPr/>
        <a:lstStyle/>
        <a:p>
          <a:endParaRPr lang="en-IN" sz="1000"/>
        </a:p>
      </dgm:t>
    </dgm:pt>
    <dgm:pt modelId="{11769E00-9133-4CFC-A775-DDFDE7CA80B9}" type="pres">
      <dgm:prSet presAssocID="{6D931D8D-F765-4640-9DD2-60E43D717EFB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032A05D-22D1-49E1-A350-7C7B444A2D6C}" type="pres">
      <dgm:prSet presAssocID="{CFA1E945-BA6C-4DF1-90C4-9B1B352264C3}" presName="root1" presStyleCnt="0"/>
      <dgm:spPr/>
    </dgm:pt>
    <dgm:pt modelId="{0295C48E-E133-4B73-A7D5-C0D22DE721C3}" type="pres">
      <dgm:prSet presAssocID="{CFA1E945-BA6C-4DF1-90C4-9B1B352264C3}" presName="LevelOneTextNode" presStyleLbl="node0" presStyleIdx="0" presStyleCnt="1" custScaleX="76182" custScaleY="56458">
        <dgm:presLayoutVars>
          <dgm:chPref val="3"/>
        </dgm:presLayoutVars>
      </dgm:prSet>
      <dgm:spPr/>
    </dgm:pt>
    <dgm:pt modelId="{66E84063-F8A4-4437-A111-B5A0CD1A4C46}" type="pres">
      <dgm:prSet presAssocID="{CFA1E945-BA6C-4DF1-90C4-9B1B352264C3}" presName="level2hierChild" presStyleCnt="0"/>
      <dgm:spPr/>
    </dgm:pt>
    <dgm:pt modelId="{9FE6E3B1-D27E-4086-A4D8-22FEFFAD32CF}" type="pres">
      <dgm:prSet presAssocID="{CB95DAE9-6C7F-4115-ABDA-3D3161F863CB}" presName="conn2-1" presStyleLbl="parChTrans1D2" presStyleIdx="0" presStyleCnt="2"/>
      <dgm:spPr/>
    </dgm:pt>
    <dgm:pt modelId="{C01A04DC-5851-429B-A792-26824A7A87D7}" type="pres">
      <dgm:prSet presAssocID="{CB95DAE9-6C7F-4115-ABDA-3D3161F863CB}" presName="connTx" presStyleLbl="parChTrans1D2" presStyleIdx="0" presStyleCnt="2"/>
      <dgm:spPr/>
    </dgm:pt>
    <dgm:pt modelId="{A508A381-08D6-4545-B34E-881F4A652F6D}" type="pres">
      <dgm:prSet presAssocID="{264073F7-39FE-4E70-B0BC-FB55B2F4FA55}" presName="root2" presStyleCnt="0"/>
      <dgm:spPr/>
    </dgm:pt>
    <dgm:pt modelId="{5428AB7C-4E7D-4C2F-B9D9-4D4EF795C104}" type="pres">
      <dgm:prSet presAssocID="{264073F7-39FE-4E70-B0BC-FB55B2F4FA55}" presName="LevelTwoTextNode" presStyleLbl="node2" presStyleIdx="0" presStyleCnt="2" custScaleX="71586" custScaleY="47225" custLinFactNeighborX="332">
        <dgm:presLayoutVars>
          <dgm:chPref val="3"/>
        </dgm:presLayoutVars>
      </dgm:prSet>
      <dgm:spPr/>
    </dgm:pt>
    <dgm:pt modelId="{B6D4A317-F21C-455D-9F6F-D454BDA690DE}" type="pres">
      <dgm:prSet presAssocID="{264073F7-39FE-4E70-B0BC-FB55B2F4FA55}" presName="level3hierChild" presStyleCnt="0"/>
      <dgm:spPr/>
    </dgm:pt>
    <dgm:pt modelId="{DB144864-F869-443B-9174-742296E124D8}" type="pres">
      <dgm:prSet presAssocID="{BBD8A586-0BFB-4814-83E7-B37ECE1731E3}" presName="conn2-1" presStyleLbl="parChTrans1D3" presStyleIdx="0" presStyleCnt="4"/>
      <dgm:spPr/>
    </dgm:pt>
    <dgm:pt modelId="{1B7D201E-DDEF-4104-B48A-4BDAABEEDAA6}" type="pres">
      <dgm:prSet presAssocID="{BBD8A586-0BFB-4814-83E7-B37ECE1731E3}" presName="connTx" presStyleLbl="parChTrans1D3" presStyleIdx="0" presStyleCnt="4"/>
      <dgm:spPr/>
    </dgm:pt>
    <dgm:pt modelId="{01DEB877-27A3-462A-BF5B-32D94306534B}" type="pres">
      <dgm:prSet presAssocID="{E54101F6-A6FA-4271-B4B4-B97993404731}" presName="root2" presStyleCnt="0"/>
      <dgm:spPr/>
    </dgm:pt>
    <dgm:pt modelId="{B966704C-E93F-4A90-B361-99042C8AE331}" type="pres">
      <dgm:prSet presAssocID="{E54101F6-A6FA-4271-B4B4-B97993404731}" presName="LevelTwoTextNode" presStyleLbl="node3" presStyleIdx="0" presStyleCnt="4" custScaleX="58595" custScaleY="39018" custLinFactNeighborX="16676">
        <dgm:presLayoutVars>
          <dgm:chPref val="3"/>
        </dgm:presLayoutVars>
      </dgm:prSet>
      <dgm:spPr/>
    </dgm:pt>
    <dgm:pt modelId="{1187CDAB-2644-4598-B982-3EBB0B5352AD}" type="pres">
      <dgm:prSet presAssocID="{E54101F6-A6FA-4271-B4B4-B97993404731}" presName="level3hierChild" presStyleCnt="0"/>
      <dgm:spPr/>
    </dgm:pt>
    <dgm:pt modelId="{BFFD7F1C-4B5F-44AB-8165-16838F2120A3}" type="pres">
      <dgm:prSet presAssocID="{80A38982-85C7-4EA5-A633-064F4FAC26C1}" presName="conn2-1" presStyleLbl="parChTrans1D4" presStyleIdx="0" presStyleCnt="8"/>
      <dgm:spPr/>
    </dgm:pt>
    <dgm:pt modelId="{325945BC-6AC5-428E-B07E-BCC090EEA478}" type="pres">
      <dgm:prSet presAssocID="{80A38982-85C7-4EA5-A633-064F4FAC26C1}" presName="connTx" presStyleLbl="parChTrans1D4" presStyleIdx="0" presStyleCnt="8"/>
      <dgm:spPr/>
    </dgm:pt>
    <dgm:pt modelId="{1A4F28E9-035B-40EF-81B0-CB4B913B219D}" type="pres">
      <dgm:prSet presAssocID="{D5AF8AC7-C5B1-4A73-A3D6-F6B37F52F2C3}" presName="root2" presStyleCnt="0"/>
      <dgm:spPr/>
    </dgm:pt>
    <dgm:pt modelId="{A23E0319-AB74-4315-BF27-2A307BF2F2EC}" type="pres">
      <dgm:prSet presAssocID="{D5AF8AC7-C5B1-4A73-A3D6-F6B37F52F2C3}" presName="LevelTwoTextNode" presStyleLbl="node4" presStyleIdx="0" presStyleCnt="8" custScaleX="45467" custScaleY="27216" custLinFactNeighborX="54560">
        <dgm:presLayoutVars>
          <dgm:chPref val="3"/>
        </dgm:presLayoutVars>
      </dgm:prSet>
      <dgm:spPr/>
    </dgm:pt>
    <dgm:pt modelId="{0D6B4CE0-D2DA-43F3-884D-BB6A38064945}" type="pres">
      <dgm:prSet presAssocID="{D5AF8AC7-C5B1-4A73-A3D6-F6B37F52F2C3}" presName="level3hierChild" presStyleCnt="0"/>
      <dgm:spPr/>
    </dgm:pt>
    <dgm:pt modelId="{00C9F638-345D-460F-8323-4008A34C0C53}" type="pres">
      <dgm:prSet presAssocID="{31A09289-6EC3-4B4A-A21B-7876C7C8D8A3}" presName="conn2-1" presStyleLbl="parChTrans1D4" presStyleIdx="1" presStyleCnt="8"/>
      <dgm:spPr/>
    </dgm:pt>
    <dgm:pt modelId="{A9425490-4CDD-4778-8504-913CC8A4A03A}" type="pres">
      <dgm:prSet presAssocID="{31A09289-6EC3-4B4A-A21B-7876C7C8D8A3}" presName="connTx" presStyleLbl="parChTrans1D4" presStyleIdx="1" presStyleCnt="8"/>
      <dgm:spPr/>
    </dgm:pt>
    <dgm:pt modelId="{3DE7122B-35DB-438A-925B-36E10500852F}" type="pres">
      <dgm:prSet presAssocID="{995569CD-D5A7-422F-A81B-A5A32413075F}" presName="root2" presStyleCnt="0"/>
      <dgm:spPr/>
    </dgm:pt>
    <dgm:pt modelId="{B73C8CCF-2BF1-4318-BCB2-8981F4D7722D}" type="pres">
      <dgm:prSet presAssocID="{995569CD-D5A7-422F-A81B-A5A32413075F}" presName="LevelTwoTextNode" presStyleLbl="node4" presStyleIdx="1" presStyleCnt="8" custScaleX="45467" custScaleY="27216" custLinFactNeighborX="54560">
        <dgm:presLayoutVars>
          <dgm:chPref val="3"/>
        </dgm:presLayoutVars>
      </dgm:prSet>
      <dgm:spPr/>
    </dgm:pt>
    <dgm:pt modelId="{693B3871-C05C-4B7C-9E11-78C21B6E3BC5}" type="pres">
      <dgm:prSet presAssocID="{995569CD-D5A7-422F-A81B-A5A32413075F}" presName="level3hierChild" presStyleCnt="0"/>
      <dgm:spPr/>
    </dgm:pt>
    <dgm:pt modelId="{B82A03B0-DF1B-40AB-9570-FADAC0B2290C}" type="pres">
      <dgm:prSet presAssocID="{E3A8DFA9-9483-4BA3-A52B-679D195AB72E}" presName="conn2-1" presStyleLbl="parChTrans1D3" presStyleIdx="1" presStyleCnt="4"/>
      <dgm:spPr/>
    </dgm:pt>
    <dgm:pt modelId="{13FC354C-31B5-4CCA-B03E-22807FF267FA}" type="pres">
      <dgm:prSet presAssocID="{E3A8DFA9-9483-4BA3-A52B-679D195AB72E}" presName="connTx" presStyleLbl="parChTrans1D3" presStyleIdx="1" presStyleCnt="4"/>
      <dgm:spPr/>
    </dgm:pt>
    <dgm:pt modelId="{02262D90-3300-47BD-BA81-7269627EE07F}" type="pres">
      <dgm:prSet presAssocID="{D5E24EFA-346B-4DDD-82FF-D459A18D2CCA}" presName="root2" presStyleCnt="0"/>
      <dgm:spPr/>
    </dgm:pt>
    <dgm:pt modelId="{08332380-818E-45C5-8448-F6C7155C5F6F}" type="pres">
      <dgm:prSet presAssocID="{D5E24EFA-346B-4DDD-82FF-D459A18D2CCA}" presName="LevelTwoTextNode" presStyleLbl="node3" presStyleIdx="1" presStyleCnt="4" custScaleX="58595" custScaleY="39018" custLinFactNeighborX="16676">
        <dgm:presLayoutVars>
          <dgm:chPref val="3"/>
        </dgm:presLayoutVars>
      </dgm:prSet>
      <dgm:spPr/>
    </dgm:pt>
    <dgm:pt modelId="{38E1888F-3AB4-4331-9A7A-46AB56D39105}" type="pres">
      <dgm:prSet presAssocID="{D5E24EFA-346B-4DDD-82FF-D459A18D2CCA}" presName="level3hierChild" presStyleCnt="0"/>
      <dgm:spPr/>
    </dgm:pt>
    <dgm:pt modelId="{4875340D-230C-4CBC-AB76-047C2C1E5AEC}" type="pres">
      <dgm:prSet presAssocID="{D43D9067-7104-421C-9347-CF7D2E97B9A6}" presName="conn2-1" presStyleLbl="parChTrans1D4" presStyleIdx="2" presStyleCnt="8"/>
      <dgm:spPr/>
    </dgm:pt>
    <dgm:pt modelId="{E769313C-7AD1-4499-902D-C1C45B4A3804}" type="pres">
      <dgm:prSet presAssocID="{D43D9067-7104-421C-9347-CF7D2E97B9A6}" presName="connTx" presStyleLbl="parChTrans1D4" presStyleIdx="2" presStyleCnt="8"/>
      <dgm:spPr/>
    </dgm:pt>
    <dgm:pt modelId="{F19932B8-BB11-49A4-894A-506A5F00E0BE}" type="pres">
      <dgm:prSet presAssocID="{8D302746-DD7B-47E2-9540-1D6D33B0B78D}" presName="root2" presStyleCnt="0"/>
      <dgm:spPr/>
    </dgm:pt>
    <dgm:pt modelId="{B0ABB212-8B15-4E7B-978D-00701129DC90}" type="pres">
      <dgm:prSet presAssocID="{8D302746-DD7B-47E2-9540-1D6D33B0B78D}" presName="LevelTwoTextNode" presStyleLbl="node4" presStyleIdx="2" presStyleCnt="8" custScaleX="45467" custScaleY="27216" custLinFactNeighborX="54560">
        <dgm:presLayoutVars>
          <dgm:chPref val="3"/>
        </dgm:presLayoutVars>
      </dgm:prSet>
      <dgm:spPr/>
    </dgm:pt>
    <dgm:pt modelId="{49C6C8A8-5D7B-4BD9-B80F-713A9789281E}" type="pres">
      <dgm:prSet presAssocID="{8D302746-DD7B-47E2-9540-1D6D33B0B78D}" presName="level3hierChild" presStyleCnt="0"/>
      <dgm:spPr/>
    </dgm:pt>
    <dgm:pt modelId="{43B5E6F3-009D-4E01-8D4E-E4AECA7480AB}" type="pres">
      <dgm:prSet presAssocID="{F10C3B4C-B4E2-4560-A3B5-33B91D72F629}" presName="conn2-1" presStyleLbl="parChTrans1D4" presStyleIdx="3" presStyleCnt="8"/>
      <dgm:spPr/>
    </dgm:pt>
    <dgm:pt modelId="{28E8465D-9B7A-4227-9BBF-B07D3115959F}" type="pres">
      <dgm:prSet presAssocID="{F10C3B4C-B4E2-4560-A3B5-33B91D72F629}" presName="connTx" presStyleLbl="parChTrans1D4" presStyleIdx="3" presStyleCnt="8"/>
      <dgm:spPr/>
    </dgm:pt>
    <dgm:pt modelId="{91731883-E900-4A2E-90A9-46FE925AF432}" type="pres">
      <dgm:prSet presAssocID="{8A9A9AC3-8B8B-4FB2-ABC1-E800A216B375}" presName="root2" presStyleCnt="0"/>
      <dgm:spPr/>
    </dgm:pt>
    <dgm:pt modelId="{990D2BF7-5C70-4E2D-8B4A-62820B2994C9}" type="pres">
      <dgm:prSet presAssocID="{8A9A9AC3-8B8B-4FB2-ABC1-E800A216B375}" presName="LevelTwoTextNode" presStyleLbl="node4" presStyleIdx="3" presStyleCnt="8" custScaleX="45467" custScaleY="27216" custLinFactNeighborX="54560">
        <dgm:presLayoutVars>
          <dgm:chPref val="3"/>
        </dgm:presLayoutVars>
      </dgm:prSet>
      <dgm:spPr/>
    </dgm:pt>
    <dgm:pt modelId="{FC094801-6B89-4EB0-B817-D3EC9D2D7AB9}" type="pres">
      <dgm:prSet presAssocID="{8A9A9AC3-8B8B-4FB2-ABC1-E800A216B375}" presName="level3hierChild" presStyleCnt="0"/>
      <dgm:spPr/>
    </dgm:pt>
    <dgm:pt modelId="{0A6ACDC6-A5A7-45DD-BA75-3187B27D58C0}" type="pres">
      <dgm:prSet presAssocID="{72D7EC20-F291-4CBE-A5AF-B38890F3F378}" presName="conn2-1" presStyleLbl="parChTrans1D2" presStyleIdx="1" presStyleCnt="2"/>
      <dgm:spPr/>
    </dgm:pt>
    <dgm:pt modelId="{DB8EFCB1-D1F7-419D-A431-6E1C8592EDF7}" type="pres">
      <dgm:prSet presAssocID="{72D7EC20-F291-4CBE-A5AF-B38890F3F378}" presName="connTx" presStyleLbl="parChTrans1D2" presStyleIdx="1" presStyleCnt="2"/>
      <dgm:spPr/>
    </dgm:pt>
    <dgm:pt modelId="{2C38C48C-2162-4FFD-A71C-9AAA402C5FD4}" type="pres">
      <dgm:prSet presAssocID="{6E701A65-96E9-4523-A8FC-2E110E60EA79}" presName="root2" presStyleCnt="0"/>
      <dgm:spPr/>
    </dgm:pt>
    <dgm:pt modelId="{62A4A1C2-661D-4FC4-BEB2-7A9B1EEAEDF6}" type="pres">
      <dgm:prSet presAssocID="{6E701A65-96E9-4523-A8FC-2E110E60EA79}" presName="LevelTwoTextNode" presStyleLbl="node2" presStyleIdx="1" presStyleCnt="2" custScaleX="71586" custScaleY="47225">
        <dgm:presLayoutVars>
          <dgm:chPref val="3"/>
        </dgm:presLayoutVars>
      </dgm:prSet>
      <dgm:spPr/>
    </dgm:pt>
    <dgm:pt modelId="{810D644A-4B6A-4054-ACCA-BE875F550C0C}" type="pres">
      <dgm:prSet presAssocID="{6E701A65-96E9-4523-A8FC-2E110E60EA79}" presName="level3hierChild" presStyleCnt="0"/>
      <dgm:spPr/>
    </dgm:pt>
    <dgm:pt modelId="{78AA3904-917F-436F-9987-94E9FF1793FD}" type="pres">
      <dgm:prSet presAssocID="{CA007B3E-6727-472C-BBB5-F39BEDEB5FE3}" presName="conn2-1" presStyleLbl="parChTrans1D3" presStyleIdx="2" presStyleCnt="4"/>
      <dgm:spPr/>
    </dgm:pt>
    <dgm:pt modelId="{5A113961-48D8-4F4A-AAFC-EC8A786CB6EC}" type="pres">
      <dgm:prSet presAssocID="{CA007B3E-6727-472C-BBB5-F39BEDEB5FE3}" presName="connTx" presStyleLbl="parChTrans1D3" presStyleIdx="2" presStyleCnt="4"/>
      <dgm:spPr/>
    </dgm:pt>
    <dgm:pt modelId="{4803E3C5-8F8F-4EE4-BE22-41CFBC13AB20}" type="pres">
      <dgm:prSet presAssocID="{CCA5A7BB-6F98-4122-A754-A3AF26E4F0DC}" presName="root2" presStyleCnt="0"/>
      <dgm:spPr/>
    </dgm:pt>
    <dgm:pt modelId="{28209208-3D79-4494-A22D-1172E2B70DFB}" type="pres">
      <dgm:prSet presAssocID="{CCA5A7BB-6F98-4122-A754-A3AF26E4F0DC}" presName="LevelTwoTextNode" presStyleLbl="node3" presStyleIdx="2" presStyleCnt="4" custScaleX="58595" custScaleY="39018" custLinFactNeighborX="16676">
        <dgm:presLayoutVars>
          <dgm:chPref val="3"/>
        </dgm:presLayoutVars>
      </dgm:prSet>
      <dgm:spPr/>
    </dgm:pt>
    <dgm:pt modelId="{6E72DB38-CFB6-404E-8B52-17D97555CD24}" type="pres">
      <dgm:prSet presAssocID="{CCA5A7BB-6F98-4122-A754-A3AF26E4F0DC}" presName="level3hierChild" presStyleCnt="0"/>
      <dgm:spPr/>
    </dgm:pt>
    <dgm:pt modelId="{5AD4CB0A-6365-4B15-A8EF-B95B2BA39FD4}" type="pres">
      <dgm:prSet presAssocID="{2593CAFD-5DC5-4F4A-93B7-4721DBE93497}" presName="conn2-1" presStyleLbl="parChTrans1D4" presStyleIdx="4" presStyleCnt="8"/>
      <dgm:spPr/>
    </dgm:pt>
    <dgm:pt modelId="{6436B203-E494-43B6-8F85-6EC3A5F8EA5C}" type="pres">
      <dgm:prSet presAssocID="{2593CAFD-5DC5-4F4A-93B7-4721DBE93497}" presName="connTx" presStyleLbl="parChTrans1D4" presStyleIdx="4" presStyleCnt="8"/>
      <dgm:spPr/>
    </dgm:pt>
    <dgm:pt modelId="{8EEFF143-BFF3-4C6D-A8A5-3FAF29A73AD7}" type="pres">
      <dgm:prSet presAssocID="{78E4DFA7-0538-41B3-8AF2-D24AAFD6AE89}" presName="root2" presStyleCnt="0"/>
      <dgm:spPr/>
    </dgm:pt>
    <dgm:pt modelId="{EC6B7774-E535-4D67-AF6B-D57FC60FBA4E}" type="pres">
      <dgm:prSet presAssocID="{78E4DFA7-0538-41B3-8AF2-D24AAFD6AE89}" presName="LevelTwoTextNode" presStyleLbl="node4" presStyleIdx="4" presStyleCnt="8" custScaleX="45467" custScaleY="27216" custLinFactNeighborX="54560">
        <dgm:presLayoutVars>
          <dgm:chPref val="3"/>
        </dgm:presLayoutVars>
      </dgm:prSet>
      <dgm:spPr/>
    </dgm:pt>
    <dgm:pt modelId="{0854D990-82AA-446D-9239-68B59F76B1AC}" type="pres">
      <dgm:prSet presAssocID="{78E4DFA7-0538-41B3-8AF2-D24AAFD6AE89}" presName="level3hierChild" presStyleCnt="0"/>
      <dgm:spPr/>
    </dgm:pt>
    <dgm:pt modelId="{6EEDC4B2-97BC-46D4-A95C-0C383192288C}" type="pres">
      <dgm:prSet presAssocID="{F4B5A1B0-6FED-4BDC-A71D-98BBD1AB49FE}" presName="conn2-1" presStyleLbl="parChTrans1D4" presStyleIdx="5" presStyleCnt="8"/>
      <dgm:spPr/>
    </dgm:pt>
    <dgm:pt modelId="{1D68747E-2F98-499F-84A5-740FBE75764B}" type="pres">
      <dgm:prSet presAssocID="{F4B5A1B0-6FED-4BDC-A71D-98BBD1AB49FE}" presName="connTx" presStyleLbl="parChTrans1D4" presStyleIdx="5" presStyleCnt="8"/>
      <dgm:spPr/>
    </dgm:pt>
    <dgm:pt modelId="{25799918-98F7-4EF0-B0E6-BF36C14A4963}" type="pres">
      <dgm:prSet presAssocID="{1ED87CE3-2067-4CD0-98F8-B70889D0399F}" presName="root2" presStyleCnt="0"/>
      <dgm:spPr/>
    </dgm:pt>
    <dgm:pt modelId="{A15B0595-3083-4924-8811-494118A0F75C}" type="pres">
      <dgm:prSet presAssocID="{1ED87CE3-2067-4CD0-98F8-B70889D0399F}" presName="LevelTwoTextNode" presStyleLbl="node4" presStyleIdx="5" presStyleCnt="8" custScaleX="45467" custScaleY="27216" custLinFactNeighborX="54560">
        <dgm:presLayoutVars>
          <dgm:chPref val="3"/>
        </dgm:presLayoutVars>
      </dgm:prSet>
      <dgm:spPr/>
    </dgm:pt>
    <dgm:pt modelId="{59C85E50-D7BA-4AD5-AA6B-DB0333FDF97C}" type="pres">
      <dgm:prSet presAssocID="{1ED87CE3-2067-4CD0-98F8-B70889D0399F}" presName="level3hierChild" presStyleCnt="0"/>
      <dgm:spPr/>
    </dgm:pt>
    <dgm:pt modelId="{1A1D4119-8D50-46F3-9360-66836085C741}" type="pres">
      <dgm:prSet presAssocID="{44A602A9-2DFE-43E6-BF6A-43F41DF51A74}" presName="conn2-1" presStyleLbl="parChTrans1D3" presStyleIdx="3" presStyleCnt="4"/>
      <dgm:spPr/>
    </dgm:pt>
    <dgm:pt modelId="{162C5BE4-B5D8-4A12-A17E-4A9C87ACD436}" type="pres">
      <dgm:prSet presAssocID="{44A602A9-2DFE-43E6-BF6A-43F41DF51A74}" presName="connTx" presStyleLbl="parChTrans1D3" presStyleIdx="3" presStyleCnt="4"/>
      <dgm:spPr/>
    </dgm:pt>
    <dgm:pt modelId="{7991C65D-699E-49F3-9EAB-9B993D6971B9}" type="pres">
      <dgm:prSet presAssocID="{F8DCDCDF-579B-4604-83A2-C6960B700B1D}" presName="root2" presStyleCnt="0"/>
      <dgm:spPr/>
    </dgm:pt>
    <dgm:pt modelId="{DF2471FA-D7D2-4299-99EB-50030DA362C6}" type="pres">
      <dgm:prSet presAssocID="{F8DCDCDF-579B-4604-83A2-C6960B700B1D}" presName="LevelTwoTextNode" presStyleLbl="node3" presStyleIdx="3" presStyleCnt="4" custScaleX="58595" custScaleY="39018" custLinFactNeighborX="16676">
        <dgm:presLayoutVars>
          <dgm:chPref val="3"/>
        </dgm:presLayoutVars>
      </dgm:prSet>
      <dgm:spPr/>
    </dgm:pt>
    <dgm:pt modelId="{3DA68443-97B8-4C7B-8921-4E6B1CF3BD2B}" type="pres">
      <dgm:prSet presAssocID="{F8DCDCDF-579B-4604-83A2-C6960B700B1D}" presName="level3hierChild" presStyleCnt="0"/>
      <dgm:spPr/>
    </dgm:pt>
    <dgm:pt modelId="{F16FC24E-619E-4983-8E7A-113FCE104911}" type="pres">
      <dgm:prSet presAssocID="{A36B99D7-F2C7-4D13-B8CA-DBA00552ACE0}" presName="conn2-1" presStyleLbl="parChTrans1D4" presStyleIdx="6" presStyleCnt="8"/>
      <dgm:spPr/>
    </dgm:pt>
    <dgm:pt modelId="{12BA464A-4E7E-4E9D-9090-817C8332C7E4}" type="pres">
      <dgm:prSet presAssocID="{A36B99D7-F2C7-4D13-B8CA-DBA00552ACE0}" presName="connTx" presStyleLbl="parChTrans1D4" presStyleIdx="6" presStyleCnt="8"/>
      <dgm:spPr/>
    </dgm:pt>
    <dgm:pt modelId="{3C65FCD0-A387-406F-B55F-996C0C0E8FE6}" type="pres">
      <dgm:prSet presAssocID="{9540E9BE-5406-4265-A55D-A472F39E900E}" presName="root2" presStyleCnt="0"/>
      <dgm:spPr/>
    </dgm:pt>
    <dgm:pt modelId="{C23A8E33-8359-4B98-89C9-58EBA67F7084}" type="pres">
      <dgm:prSet presAssocID="{9540E9BE-5406-4265-A55D-A472F39E900E}" presName="LevelTwoTextNode" presStyleLbl="node4" presStyleIdx="6" presStyleCnt="8" custScaleX="45467" custScaleY="27216" custLinFactNeighborX="54560">
        <dgm:presLayoutVars>
          <dgm:chPref val="3"/>
        </dgm:presLayoutVars>
      </dgm:prSet>
      <dgm:spPr/>
    </dgm:pt>
    <dgm:pt modelId="{508B9FF7-D609-40E9-82F5-39BD8E09C0A3}" type="pres">
      <dgm:prSet presAssocID="{9540E9BE-5406-4265-A55D-A472F39E900E}" presName="level3hierChild" presStyleCnt="0"/>
      <dgm:spPr/>
    </dgm:pt>
    <dgm:pt modelId="{27B99F96-F833-44D6-A444-31356E2B0A31}" type="pres">
      <dgm:prSet presAssocID="{4FD0BCC6-D75E-4E59-B0EB-43172D7E192A}" presName="conn2-1" presStyleLbl="parChTrans1D4" presStyleIdx="7" presStyleCnt="8"/>
      <dgm:spPr/>
    </dgm:pt>
    <dgm:pt modelId="{31DFD4C9-6A3B-4EC7-A361-49946865A02A}" type="pres">
      <dgm:prSet presAssocID="{4FD0BCC6-D75E-4E59-B0EB-43172D7E192A}" presName="connTx" presStyleLbl="parChTrans1D4" presStyleIdx="7" presStyleCnt="8"/>
      <dgm:spPr/>
    </dgm:pt>
    <dgm:pt modelId="{152BE51C-53F9-4FFD-9F00-DBEEBE8BC849}" type="pres">
      <dgm:prSet presAssocID="{704822CE-D7E3-4A9C-B405-CCC4A49D0E78}" presName="root2" presStyleCnt="0"/>
      <dgm:spPr/>
    </dgm:pt>
    <dgm:pt modelId="{8C5CC0E0-3BAC-464D-A030-3DE76E899DF0}" type="pres">
      <dgm:prSet presAssocID="{704822CE-D7E3-4A9C-B405-CCC4A49D0E78}" presName="LevelTwoTextNode" presStyleLbl="node4" presStyleIdx="7" presStyleCnt="8" custScaleX="45832" custScaleY="26571" custLinFactNeighborX="54560">
        <dgm:presLayoutVars>
          <dgm:chPref val="3"/>
        </dgm:presLayoutVars>
      </dgm:prSet>
      <dgm:spPr/>
    </dgm:pt>
    <dgm:pt modelId="{5E333BA1-7338-407C-B919-1B229ADCB4B4}" type="pres">
      <dgm:prSet presAssocID="{704822CE-D7E3-4A9C-B405-CCC4A49D0E78}" presName="level3hierChild" presStyleCnt="0"/>
      <dgm:spPr/>
    </dgm:pt>
  </dgm:ptLst>
  <dgm:cxnLst>
    <dgm:cxn modelId="{B87E8203-051E-4586-A502-F6A2DBB39F84}" srcId="{E54101F6-A6FA-4271-B4B4-B97993404731}" destId="{995569CD-D5A7-422F-A81B-A5A32413075F}" srcOrd="1" destOrd="0" parTransId="{31A09289-6EC3-4B4A-A21B-7876C7C8D8A3}" sibTransId="{26647F0A-6199-4B2B-B313-6BD156949F72}"/>
    <dgm:cxn modelId="{9AB4F004-2139-4085-BAAA-AA52EE6073A9}" type="presOf" srcId="{CA007B3E-6727-472C-BBB5-F39BEDEB5FE3}" destId="{78AA3904-917F-436F-9987-94E9FF1793FD}" srcOrd="0" destOrd="0" presId="urn:microsoft.com/office/officeart/2005/8/layout/hierarchy2"/>
    <dgm:cxn modelId="{469DE705-A176-46DD-AC3E-8E31306335B8}" type="presOf" srcId="{6E701A65-96E9-4523-A8FC-2E110E60EA79}" destId="{62A4A1C2-661D-4FC4-BEB2-7A9B1EEAEDF6}" srcOrd="0" destOrd="0" presId="urn:microsoft.com/office/officeart/2005/8/layout/hierarchy2"/>
    <dgm:cxn modelId="{A09BB308-E386-4211-9398-B8F54BE529F6}" type="presOf" srcId="{4FD0BCC6-D75E-4E59-B0EB-43172D7E192A}" destId="{27B99F96-F833-44D6-A444-31356E2B0A31}" srcOrd="0" destOrd="0" presId="urn:microsoft.com/office/officeart/2005/8/layout/hierarchy2"/>
    <dgm:cxn modelId="{EE17BF0E-CF0E-45C6-B2EB-C4A23BA8B6A4}" type="presOf" srcId="{31A09289-6EC3-4B4A-A21B-7876C7C8D8A3}" destId="{00C9F638-345D-460F-8323-4008A34C0C53}" srcOrd="0" destOrd="0" presId="urn:microsoft.com/office/officeart/2005/8/layout/hierarchy2"/>
    <dgm:cxn modelId="{476D4C14-4D0B-4523-AAE0-8252B58D8310}" srcId="{6E701A65-96E9-4523-A8FC-2E110E60EA79}" destId="{F8DCDCDF-579B-4604-83A2-C6960B700B1D}" srcOrd="1" destOrd="0" parTransId="{44A602A9-2DFE-43E6-BF6A-43F41DF51A74}" sibTransId="{4565F4EC-EE02-435B-AF31-71D3A6232D7D}"/>
    <dgm:cxn modelId="{4D2F4C15-D0C4-44AE-8BD0-A23620D25C10}" type="presOf" srcId="{D5E24EFA-346B-4DDD-82FF-D459A18D2CCA}" destId="{08332380-818E-45C5-8448-F6C7155C5F6F}" srcOrd="0" destOrd="0" presId="urn:microsoft.com/office/officeart/2005/8/layout/hierarchy2"/>
    <dgm:cxn modelId="{8808D016-0523-42B9-9D97-85B62B3BB441}" type="presOf" srcId="{BBD8A586-0BFB-4814-83E7-B37ECE1731E3}" destId="{1B7D201E-DDEF-4104-B48A-4BDAABEEDAA6}" srcOrd="1" destOrd="0" presId="urn:microsoft.com/office/officeart/2005/8/layout/hierarchy2"/>
    <dgm:cxn modelId="{FEC6B11C-4B0E-4B6F-AFD0-FA0B03AC1F7D}" type="presOf" srcId="{F8DCDCDF-579B-4604-83A2-C6960B700B1D}" destId="{DF2471FA-D7D2-4299-99EB-50030DA362C6}" srcOrd="0" destOrd="0" presId="urn:microsoft.com/office/officeart/2005/8/layout/hierarchy2"/>
    <dgm:cxn modelId="{BA73D527-D084-4878-82B9-69E6108206A2}" type="presOf" srcId="{F10C3B4C-B4E2-4560-A3B5-33B91D72F629}" destId="{28E8465D-9B7A-4227-9BBF-B07D3115959F}" srcOrd="1" destOrd="0" presId="urn:microsoft.com/office/officeart/2005/8/layout/hierarchy2"/>
    <dgm:cxn modelId="{EFAF232B-B381-4180-8871-D2EBA049394D}" type="presOf" srcId="{BBD8A586-0BFB-4814-83E7-B37ECE1731E3}" destId="{DB144864-F869-443B-9174-742296E124D8}" srcOrd="0" destOrd="0" presId="urn:microsoft.com/office/officeart/2005/8/layout/hierarchy2"/>
    <dgm:cxn modelId="{6C3D2C2E-7D0E-45F4-8FC4-90DD55A65093}" srcId="{F8DCDCDF-579B-4604-83A2-C6960B700B1D}" destId="{9540E9BE-5406-4265-A55D-A472F39E900E}" srcOrd="0" destOrd="0" parTransId="{A36B99D7-F2C7-4D13-B8CA-DBA00552ACE0}" sibTransId="{AD8F30B0-E2F4-474E-BE4D-94D52224AA4D}"/>
    <dgm:cxn modelId="{07FCF030-215F-4BF6-84F6-57CCCE21ABDA}" type="presOf" srcId="{D5AF8AC7-C5B1-4A73-A3D6-F6B37F52F2C3}" destId="{A23E0319-AB74-4315-BF27-2A307BF2F2EC}" srcOrd="0" destOrd="0" presId="urn:microsoft.com/office/officeart/2005/8/layout/hierarchy2"/>
    <dgm:cxn modelId="{4FC4A731-04FC-4BBE-9460-3BB38090168C}" type="presOf" srcId="{80A38982-85C7-4EA5-A633-064F4FAC26C1}" destId="{325945BC-6AC5-428E-B07E-BCC090EEA478}" srcOrd="1" destOrd="0" presId="urn:microsoft.com/office/officeart/2005/8/layout/hierarchy2"/>
    <dgm:cxn modelId="{0A890534-9B69-4571-BB03-59692F231EB1}" srcId="{D5E24EFA-346B-4DDD-82FF-D459A18D2CCA}" destId="{8A9A9AC3-8B8B-4FB2-ABC1-E800A216B375}" srcOrd="1" destOrd="0" parTransId="{F10C3B4C-B4E2-4560-A3B5-33B91D72F629}" sibTransId="{60F585F8-9670-4BDA-AFFB-EAFC216ADB65}"/>
    <dgm:cxn modelId="{05317B36-7A8F-4BBA-855E-E51E7A15B3D5}" type="presOf" srcId="{72D7EC20-F291-4CBE-A5AF-B38890F3F378}" destId="{DB8EFCB1-D1F7-419D-A431-6E1C8592EDF7}" srcOrd="1" destOrd="0" presId="urn:microsoft.com/office/officeart/2005/8/layout/hierarchy2"/>
    <dgm:cxn modelId="{F7BD8738-4BFB-4D42-A19B-DF1E2BE557CA}" type="presOf" srcId="{72D7EC20-F291-4CBE-A5AF-B38890F3F378}" destId="{0A6ACDC6-A5A7-45DD-BA75-3187B27D58C0}" srcOrd="0" destOrd="0" presId="urn:microsoft.com/office/officeart/2005/8/layout/hierarchy2"/>
    <dgm:cxn modelId="{62059538-A0F7-4D27-B3DA-9EE59932A29A}" type="presOf" srcId="{2593CAFD-5DC5-4F4A-93B7-4721DBE93497}" destId="{6436B203-E494-43B6-8F85-6EC3A5F8EA5C}" srcOrd="1" destOrd="0" presId="urn:microsoft.com/office/officeart/2005/8/layout/hierarchy2"/>
    <dgm:cxn modelId="{970A0F3E-8A7C-4B32-9A78-9E2A4EA7F5CC}" type="presOf" srcId="{D43D9067-7104-421C-9347-CF7D2E97B9A6}" destId="{E769313C-7AD1-4499-902D-C1C45B4A3804}" srcOrd="1" destOrd="0" presId="urn:microsoft.com/office/officeart/2005/8/layout/hierarchy2"/>
    <dgm:cxn modelId="{D5ECC25B-19F7-41EF-8939-8356C33C1521}" type="presOf" srcId="{8D302746-DD7B-47E2-9540-1D6D33B0B78D}" destId="{B0ABB212-8B15-4E7B-978D-00701129DC90}" srcOrd="0" destOrd="0" presId="urn:microsoft.com/office/officeart/2005/8/layout/hierarchy2"/>
    <dgm:cxn modelId="{7DC8BC41-1127-4A8A-BDFC-AA3A797E1B87}" type="presOf" srcId="{CCA5A7BB-6F98-4122-A754-A3AF26E4F0DC}" destId="{28209208-3D79-4494-A22D-1172E2B70DFB}" srcOrd="0" destOrd="0" presId="urn:microsoft.com/office/officeart/2005/8/layout/hierarchy2"/>
    <dgm:cxn modelId="{EB98AF62-4771-4B3B-8FE5-E8B264CBFFBF}" type="presOf" srcId="{31A09289-6EC3-4B4A-A21B-7876C7C8D8A3}" destId="{A9425490-4CDD-4778-8504-913CC8A4A03A}" srcOrd="1" destOrd="0" presId="urn:microsoft.com/office/officeart/2005/8/layout/hierarchy2"/>
    <dgm:cxn modelId="{F7066563-6453-49E8-BB42-C0F1EFC41FA3}" type="presOf" srcId="{E54101F6-A6FA-4271-B4B4-B97993404731}" destId="{B966704C-E93F-4A90-B361-99042C8AE331}" srcOrd="0" destOrd="0" presId="urn:microsoft.com/office/officeart/2005/8/layout/hierarchy2"/>
    <dgm:cxn modelId="{BB906864-07B5-4980-BBFC-8B49B69A6862}" srcId="{6E701A65-96E9-4523-A8FC-2E110E60EA79}" destId="{CCA5A7BB-6F98-4122-A754-A3AF26E4F0DC}" srcOrd="0" destOrd="0" parTransId="{CA007B3E-6727-472C-BBB5-F39BEDEB5FE3}" sibTransId="{5DA6A889-557C-4D3A-879F-DB3AB463287E}"/>
    <dgm:cxn modelId="{C8795464-AA05-4E68-8ACF-91ADC924F15B}" type="presOf" srcId="{A36B99D7-F2C7-4D13-B8CA-DBA00552ACE0}" destId="{F16FC24E-619E-4983-8E7A-113FCE104911}" srcOrd="0" destOrd="0" presId="urn:microsoft.com/office/officeart/2005/8/layout/hierarchy2"/>
    <dgm:cxn modelId="{CC40E165-B307-4C86-A96D-164186E90701}" srcId="{D5E24EFA-346B-4DDD-82FF-D459A18D2CCA}" destId="{8D302746-DD7B-47E2-9540-1D6D33B0B78D}" srcOrd="0" destOrd="0" parTransId="{D43D9067-7104-421C-9347-CF7D2E97B9A6}" sibTransId="{A328296D-CFAC-4701-93C2-185944071142}"/>
    <dgm:cxn modelId="{34A8AF66-4C9B-48CC-A966-D715206296FE}" type="presOf" srcId="{44A602A9-2DFE-43E6-BF6A-43F41DF51A74}" destId="{1A1D4119-8D50-46F3-9360-66836085C741}" srcOrd="0" destOrd="0" presId="urn:microsoft.com/office/officeart/2005/8/layout/hierarchy2"/>
    <dgm:cxn modelId="{17A52967-75C9-4532-96E2-AF6B57FCED6C}" type="presOf" srcId="{78E4DFA7-0538-41B3-8AF2-D24AAFD6AE89}" destId="{EC6B7774-E535-4D67-AF6B-D57FC60FBA4E}" srcOrd="0" destOrd="0" presId="urn:microsoft.com/office/officeart/2005/8/layout/hierarchy2"/>
    <dgm:cxn modelId="{EAC95447-9FEA-4EBE-A3DD-293AEB82C0A7}" srcId="{CFA1E945-BA6C-4DF1-90C4-9B1B352264C3}" destId="{264073F7-39FE-4E70-B0BC-FB55B2F4FA55}" srcOrd="0" destOrd="0" parTransId="{CB95DAE9-6C7F-4115-ABDA-3D3161F863CB}" sibTransId="{B572295D-44EE-4BD6-9712-733BE27AC60E}"/>
    <dgm:cxn modelId="{9F854268-611D-4692-A07A-828D66CAE356}" type="presOf" srcId="{CB95DAE9-6C7F-4115-ABDA-3D3161F863CB}" destId="{9FE6E3B1-D27E-4086-A4D8-22FEFFAD32CF}" srcOrd="0" destOrd="0" presId="urn:microsoft.com/office/officeart/2005/8/layout/hierarchy2"/>
    <dgm:cxn modelId="{0314C850-8E79-468A-B2C7-8AC8D6F59557}" type="presOf" srcId="{9540E9BE-5406-4265-A55D-A472F39E900E}" destId="{C23A8E33-8359-4B98-89C9-58EBA67F7084}" srcOrd="0" destOrd="0" presId="urn:microsoft.com/office/officeart/2005/8/layout/hierarchy2"/>
    <dgm:cxn modelId="{64F08173-98C9-435A-8D1C-204EE4CCAE3D}" srcId="{264073F7-39FE-4E70-B0BC-FB55B2F4FA55}" destId="{E54101F6-A6FA-4271-B4B4-B97993404731}" srcOrd="0" destOrd="0" parTransId="{BBD8A586-0BFB-4814-83E7-B37ECE1731E3}" sibTransId="{666170D5-B370-4234-8B9C-D76CECE84DD2}"/>
    <dgm:cxn modelId="{704D6974-F41B-4051-AA9E-11C01BAB7337}" type="presOf" srcId="{E3A8DFA9-9483-4BA3-A52B-679D195AB72E}" destId="{B82A03B0-DF1B-40AB-9570-FADAC0B2290C}" srcOrd="0" destOrd="0" presId="urn:microsoft.com/office/officeart/2005/8/layout/hierarchy2"/>
    <dgm:cxn modelId="{53703575-ECF7-4525-AC6C-9B515B63E1ED}" type="presOf" srcId="{1ED87CE3-2067-4CD0-98F8-B70889D0399F}" destId="{A15B0595-3083-4924-8811-494118A0F75C}" srcOrd="0" destOrd="0" presId="urn:microsoft.com/office/officeart/2005/8/layout/hierarchy2"/>
    <dgm:cxn modelId="{AC1FFA57-C20A-4C3F-B463-B60D4D336F9F}" type="presOf" srcId="{CA007B3E-6727-472C-BBB5-F39BEDEB5FE3}" destId="{5A113961-48D8-4F4A-AAFC-EC8A786CB6EC}" srcOrd="1" destOrd="0" presId="urn:microsoft.com/office/officeart/2005/8/layout/hierarchy2"/>
    <dgm:cxn modelId="{B569A87E-E336-4E0B-82E3-F45786D330E4}" type="presOf" srcId="{E3A8DFA9-9483-4BA3-A52B-679D195AB72E}" destId="{13FC354C-31B5-4CCA-B03E-22807FF267FA}" srcOrd="1" destOrd="0" presId="urn:microsoft.com/office/officeart/2005/8/layout/hierarchy2"/>
    <dgm:cxn modelId="{DF4A0491-088A-4509-99B8-5EC205A65A27}" type="presOf" srcId="{F4B5A1B0-6FED-4BDC-A71D-98BBD1AB49FE}" destId="{1D68747E-2F98-499F-84A5-740FBE75764B}" srcOrd="1" destOrd="0" presId="urn:microsoft.com/office/officeart/2005/8/layout/hierarchy2"/>
    <dgm:cxn modelId="{73A702B0-680A-4D3D-A72F-798ED67ABE7C}" srcId="{CCA5A7BB-6F98-4122-A754-A3AF26E4F0DC}" destId="{1ED87CE3-2067-4CD0-98F8-B70889D0399F}" srcOrd="1" destOrd="0" parTransId="{F4B5A1B0-6FED-4BDC-A71D-98BBD1AB49FE}" sibTransId="{584C16F2-7BDC-49E1-80A2-F05BA16B3475}"/>
    <dgm:cxn modelId="{1B48F5B2-C0A2-45FC-9E5A-54D0AABB7864}" srcId="{CFA1E945-BA6C-4DF1-90C4-9B1B352264C3}" destId="{6E701A65-96E9-4523-A8FC-2E110E60EA79}" srcOrd="1" destOrd="0" parTransId="{72D7EC20-F291-4CBE-A5AF-B38890F3F378}" sibTransId="{5C948D6E-61FA-47C4-9090-1BA6D8D1B0FE}"/>
    <dgm:cxn modelId="{2E0D8BB3-EDDC-4AEC-9D92-F132ACAE3825}" type="presOf" srcId="{CFA1E945-BA6C-4DF1-90C4-9B1B352264C3}" destId="{0295C48E-E133-4B73-A7D5-C0D22DE721C3}" srcOrd="0" destOrd="0" presId="urn:microsoft.com/office/officeart/2005/8/layout/hierarchy2"/>
    <dgm:cxn modelId="{F27027BA-1C97-490E-A7D5-5216E1F8A554}" srcId="{F8DCDCDF-579B-4604-83A2-C6960B700B1D}" destId="{704822CE-D7E3-4A9C-B405-CCC4A49D0E78}" srcOrd="1" destOrd="0" parTransId="{4FD0BCC6-D75E-4E59-B0EB-43172D7E192A}" sibTransId="{7BEA882F-C6A3-46E9-842B-31232FA07DFE}"/>
    <dgm:cxn modelId="{E1E1C3BE-8192-4EDC-A6BA-B1FE531E1AFE}" type="presOf" srcId="{80A38982-85C7-4EA5-A633-064F4FAC26C1}" destId="{BFFD7F1C-4B5F-44AB-8165-16838F2120A3}" srcOrd="0" destOrd="0" presId="urn:microsoft.com/office/officeart/2005/8/layout/hierarchy2"/>
    <dgm:cxn modelId="{5CB2A1C0-3143-4487-98CF-27609D44BB05}" type="presOf" srcId="{704822CE-D7E3-4A9C-B405-CCC4A49D0E78}" destId="{8C5CC0E0-3BAC-464D-A030-3DE76E899DF0}" srcOrd="0" destOrd="0" presId="urn:microsoft.com/office/officeart/2005/8/layout/hierarchy2"/>
    <dgm:cxn modelId="{E105E1C3-8D32-4740-A0F7-78907FC3FFCC}" type="presOf" srcId="{8A9A9AC3-8B8B-4FB2-ABC1-E800A216B375}" destId="{990D2BF7-5C70-4E2D-8B4A-62820B2994C9}" srcOrd="0" destOrd="0" presId="urn:microsoft.com/office/officeart/2005/8/layout/hierarchy2"/>
    <dgm:cxn modelId="{312923CF-6ED0-4A66-B9DD-CAE785A9470D}" type="presOf" srcId="{4FD0BCC6-D75E-4E59-B0EB-43172D7E192A}" destId="{31DFD4C9-6A3B-4EC7-A361-49946865A02A}" srcOrd="1" destOrd="0" presId="urn:microsoft.com/office/officeart/2005/8/layout/hierarchy2"/>
    <dgm:cxn modelId="{2C5B4BE0-8F59-4EAA-8974-81A010CDBB1C}" srcId="{CCA5A7BB-6F98-4122-A754-A3AF26E4F0DC}" destId="{78E4DFA7-0538-41B3-8AF2-D24AAFD6AE89}" srcOrd="0" destOrd="0" parTransId="{2593CAFD-5DC5-4F4A-93B7-4721DBE93497}" sibTransId="{FF28582E-4C44-466B-BA7A-60A063577F61}"/>
    <dgm:cxn modelId="{0F50E7E2-F878-4777-AC17-9DB3C1B181F5}" type="presOf" srcId="{264073F7-39FE-4E70-B0BC-FB55B2F4FA55}" destId="{5428AB7C-4E7D-4C2F-B9D9-4D4EF795C104}" srcOrd="0" destOrd="0" presId="urn:microsoft.com/office/officeart/2005/8/layout/hierarchy2"/>
    <dgm:cxn modelId="{EDF3BAE5-4BED-49C0-B6A1-937C2DFDCCD1}" srcId="{E54101F6-A6FA-4271-B4B4-B97993404731}" destId="{D5AF8AC7-C5B1-4A73-A3D6-F6B37F52F2C3}" srcOrd="0" destOrd="0" parTransId="{80A38982-85C7-4EA5-A633-064F4FAC26C1}" sibTransId="{F28AE9EB-9E65-4908-BCCB-11F62658A499}"/>
    <dgm:cxn modelId="{86C85EE8-3DA2-4F1D-9337-0D6EB1D716F5}" srcId="{264073F7-39FE-4E70-B0BC-FB55B2F4FA55}" destId="{D5E24EFA-346B-4DDD-82FF-D459A18D2CCA}" srcOrd="1" destOrd="0" parTransId="{E3A8DFA9-9483-4BA3-A52B-679D195AB72E}" sibTransId="{81538EC3-7029-48C4-BF1A-3E6BEFABC9E9}"/>
    <dgm:cxn modelId="{D7C5CFEA-D6BB-49BB-8076-3AB72460F58C}" type="presOf" srcId="{44A602A9-2DFE-43E6-BF6A-43F41DF51A74}" destId="{162C5BE4-B5D8-4A12-A17E-4A9C87ACD436}" srcOrd="1" destOrd="0" presId="urn:microsoft.com/office/officeart/2005/8/layout/hierarchy2"/>
    <dgm:cxn modelId="{A8FEE6EA-E95B-4DB4-877D-520E6A8D2BE3}" srcId="{6D931D8D-F765-4640-9DD2-60E43D717EFB}" destId="{CFA1E945-BA6C-4DF1-90C4-9B1B352264C3}" srcOrd="0" destOrd="0" parTransId="{B2E5B2D2-D012-4F86-9CC9-A1AE0DACDC60}" sibTransId="{6DCF405A-C052-4F82-93BA-4544CD1EE3F3}"/>
    <dgm:cxn modelId="{15CA77F0-9CC1-485B-AD91-D6F123952993}" type="presOf" srcId="{F10C3B4C-B4E2-4560-A3B5-33B91D72F629}" destId="{43B5E6F3-009D-4E01-8D4E-E4AECA7480AB}" srcOrd="0" destOrd="0" presId="urn:microsoft.com/office/officeart/2005/8/layout/hierarchy2"/>
    <dgm:cxn modelId="{A0068FF1-0987-4047-8FAF-4855F8E3F928}" type="presOf" srcId="{CB95DAE9-6C7F-4115-ABDA-3D3161F863CB}" destId="{C01A04DC-5851-429B-A792-26824A7A87D7}" srcOrd="1" destOrd="0" presId="urn:microsoft.com/office/officeart/2005/8/layout/hierarchy2"/>
    <dgm:cxn modelId="{9ABA7BF3-EF1B-4793-A20F-3F750CA20F7F}" type="presOf" srcId="{995569CD-D5A7-422F-A81B-A5A32413075F}" destId="{B73C8CCF-2BF1-4318-BCB2-8981F4D7722D}" srcOrd="0" destOrd="0" presId="urn:microsoft.com/office/officeart/2005/8/layout/hierarchy2"/>
    <dgm:cxn modelId="{E38BA1F5-58FC-4220-AC31-9CB3AE7AC74D}" type="presOf" srcId="{D43D9067-7104-421C-9347-CF7D2E97B9A6}" destId="{4875340D-230C-4CBC-AB76-047C2C1E5AEC}" srcOrd="0" destOrd="0" presId="urn:microsoft.com/office/officeart/2005/8/layout/hierarchy2"/>
    <dgm:cxn modelId="{35BEBDF8-8C7A-48EB-90A5-80FFCBB6BEA5}" type="presOf" srcId="{6D931D8D-F765-4640-9DD2-60E43D717EFB}" destId="{11769E00-9133-4CFC-A775-DDFDE7CA80B9}" srcOrd="0" destOrd="0" presId="urn:microsoft.com/office/officeart/2005/8/layout/hierarchy2"/>
    <dgm:cxn modelId="{C728DBF9-4FE2-4CF9-8119-2EF5DF851C05}" type="presOf" srcId="{2593CAFD-5DC5-4F4A-93B7-4721DBE93497}" destId="{5AD4CB0A-6365-4B15-A8EF-B95B2BA39FD4}" srcOrd="0" destOrd="0" presId="urn:microsoft.com/office/officeart/2005/8/layout/hierarchy2"/>
    <dgm:cxn modelId="{CE6AF0FB-D238-4E4D-8FC9-A5D7AA72BBE3}" type="presOf" srcId="{A36B99D7-F2C7-4D13-B8CA-DBA00552ACE0}" destId="{12BA464A-4E7E-4E9D-9090-817C8332C7E4}" srcOrd="1" destOrd="0" presId="urn:microsoft.com/office/officeart/2005/8/layout/hierarchy2"/>
    <dgm:cxn modelId="{E6F30BFF-D73F-43FB-AA03-42DA4069936E}" type="presOf" srcId="{F4B5A1B0-6FED-4BDC-A71D-98BBD1AB49FE}" destId="{6EEDC4B2-97BC-46D4-A95C-0C383192288C}" srcOrd="0" destOrd="0" presId="urn:microsoft.com/office/officeart/2005/8/layout/hierarchy2"/>
    <dgm:cxn modelId="{A449610E-94A4-4705-A855-B552804DB1A2}" type="presParOf" srcId="{11769E00-9133-4CFC-A775-DDFDE7CA80B9}" destId="{E032A05D-22D1-49E1-A350-7C7B444A2D6C}" srcOrd="0" destOrd="0" presId="urn:microsoft.com/office/officeart/2005/8/layout/hierarchy2"/>
    <dgm:cxn modelId="{56BF5367-FCE5-4F59-9891-7A41F022B9AE}" type="presParOf" srcId="{E032A05D-22D1-49E1-A350-7C7B444A2D6C}" destId="{0295C48E-E133-4B73-A7D5-C0D22DE721C3}" srcOrd="0" destOrd="0" presId="urn:microsoft.com/office/officeart/2005/8/layout/hierarchy2"/>
    <dgm:cxn modelId="{803A07DC-AA3B-4E67-BE6C-41166F70A685}" type="presParOf" srcId="{E032A05D-22D1-49E1-A350-7C7B444A2D6C}" destId="{66E84063-F8A4-4437-A111-B5A0CD1A4C46}" srcOrd="1" destOrd="0" presId="urn:microsoft.com/office/officeart/2005/8/layout/hierarchy2"/>
    <dgm:cxn modelId="{781E127D-F471-4FE2-AA2F-6533C363DF1F}" type="presParOf" srcId="{66E84063-F8A4-4437-A111-B5A0CD1A4C46}" destId="{9FE6E3B1-D27E-4086-A4D8-22FEFFAD32CF}" srcOrd="0" destOrd="0" presId="urn:microsoft.com/office/officeart/2005/8/layout/hierarchy2"/>
    <dgm:cxn modelId="{78D982C1-150D-4CC6-A774-7F2142B624A1}" type="presParOf" srcId="{9FE6E3B1-D27E-4086-A4D8-22FEFFAD32CF}" destId="{C01A04DC-5851-429B-A792-26824A7A87D7}" srcOrd="0" destOrd="0" presId="urn:microsoft.com/office/officeart/2005/8/layout/hierarchy2"/>
    <dgm:cxn modelId="{BC254AC5-A59D-4CC6-BB0B-6820B0018C35}" type="presParOf" srcId="{66E84063-F8A4-4437-A111-B5A0CD1A4C46}" destId="{A508A381-08D6-4545-B34E-881F4A652F6D}" srcOrd="1" destOrd="0" presId="urn:microsoft.com/office/officeart/2005/8/layout/hierarchy2"/>
    <dgm:cxn modelId="{0A85C480-BF51-43B6-B961-6E3C5264309C}" type="presParOf" srcId="{A508A381-08D6-4545-B34E-881F4A652F6D}" destId="{5428AB7C-4E7D-4C2F-B9D9-4D4EF795C104}" srcOrd="0" destOrd="0" presId="urn:microsoft.com/office/officeart/2005/8/layout/hierarchy2"/>
    <dgm:cxn modelId="{62011718-1057-4996-B8BF-C7495896B0FA}" type="presParOf" srcId="{A508A381-08D6-4545-B34E-881F4A652F6D}" destId="{B6D4A317-F21C-455D-9F6F-D454BDA690DE}" srcOrd="1" destOrd="0" presId="urn:microsoft.com/office/officeart/2005/8/layout/hierarchy2"/>
    <dgm:cxn modelId="{CC8272FF-4AE5-40EC-B3BD-261224A81F1F}" type="presParOf" srcId="{B6D4A317-F21C-455D-9F6F-D454BDA690DE}" destId="{DB144864-F869-443B-9174-742296E124D8}" srcOrd="0" destOrd="0" presId="urn:microsoft.com/office/officeart/2005/8/layout/hierarchy2"/>
    <dgm:cxn modelId="{1DB706C6-0A94-4843-94BA-7708558D0C89}" type="presParOf" srcId="{DB144864-F869-443B-9174-742296E124D8}" destId="{1B7D201E-DDEF-4104-B48A-4BDAABEEDAA6}" srcOrd="0" destOrd="0" presId="urn:microsoft.com/office/officeart/2005/8/layout/hierarchy2"/>
    <dgm:cxn modelId="{908F57FC-194E-44CB-9D67-C2A877174C47}" type="presParOf" srcId="{B6D4A317-F21C-455D-9F6F-D454BDA690DE}" destId="{01DEB877-27A3-462A-BF5B-32D94306534B}" srcOrd="1" destOrd="0" presId="urn:microsoft.com/office/officeart/2005/8/layout/hierarchy2"/>
    <dgm:cxn modelId="{FD7CFCC0-E7FA-4EF1-BC94-1D11E11771DE}" type="presParOf" srcId="{01DEB877-27A3-462A-BF5B-32D94306534B}" destId="{B966704C-E93F-4A90-B361-99042C8AE331}" srcOrd="0" destOrd="0" presId="urn:microsoft.com/office/officeart/2005/8/layout/hierarchy2"/>
    <dgm:cxn modelId="{BB1DE852-59FC-41A9-97E0-95A1B10F3BA1}" type="presParOf" srcId="{01DEB877-27A3-462A-BF5B-32D94306534B}" destId="{1187CDAB-2644-4598-B982-3EBB0B5352AD}" srcOrd="1" destOrd="0" presId="urn:microsoft.com/office/officeart/2005/8/layout/hierarchy2"/>
    <dgm:cxn modelId="{E5039066-9AE2-40FB-ADFA-961872DF4B54}" type="presParOf" srcId="{1187CDAB-2644-4598-B982-3EBB0B5352AD}" destId="{BFFD7F1C-4B5F-44AB-8165-16838F2120A3}" srcOrd="0" destOrd="0" presId="urn:microsoft.com/office/officeart/2005/8/layout/hierarchy2"/>
    <dgm:cxn modelId="{E1FCAD0B-F1C1-43AA-B7B7-93D0AC7ECF24}" type="presParOf" srcId="{BFFD7F1C-4B5F-44AB-8165-16838F2120A3}" destId="{325945BC-6AC5-428E-B07E-BCC090EEA478}" srcOrd="0" destOrd="0" presId="urn:microsoft.com/office/officeart/2005/8/layout/hierarchy2"/>
    <dgm:cxn modelId="{76CDEF4D-F2BE-4E90-81A0-411C1509AF17}" type="presParOf" srcId="{1187CDAB-2644-4598-B982-3EBB0B5352AD}" destId="{1A4F28E9-035B-40EF-81B0-CB4B913B219D}" srcOrd="1" destOrd="0" presId="urn:microsoft.com/office/officeart/2005/8/layout/hierarchy2"/>
    <dgm:cxn modelId="{2075FA45-692C-4DDA-BB2D-6EC2650C98DF}" type="presParOf" srcId="{1A4F28E9-035B-40EF-81B0-CB4B913B219D}" destId="{A23E0319-AB74-4315-BF27-2A307BF2F2EC}" srcOrd="0" destOrd="0" presId="urn:microsoft.com/office/officeart/2005/8/layout/hierarchy2"/>
    <dgm:cxn modelId="{76D25462-3C72-41FA-8DF9-E0C3AB3B4920}" type="presParOf" srcId="{1A4F28E9-035B-40EF-81B0-CB4B913B219D}" destId="{0D6B4CE0-D2DA-43F3-884D-BB6A38064945}" srcOrd="1" destOrd="0" presId="urn:microsoft.com/office/officeart/2005/8/layout/hierarchy2"/>
    <dgm:cxn modelId="{2BCD7020-21C9-4754-A0F3-E34E91038A7D}" type="presParOf" srcId="{1187CDAB-2644-4598-B982-3EBB0B5352AD}" destId="{00C9F638-345D-460F-8323-4008A34C0C53}" srcOrd="2" destOrd="0" presId="urn:microsoft.com/office/officeart/2005/8/layout/hierarchy2"/>
    <dgm:cxn modelId="{7B74BA36-E636-40C9-B95A-7C948106EAD3}" type="presParOf" srcId="{00C9F638-345D-460F-8323-4008A34C0C53}" destId="{A9425490-4CDD-4778-8504-913CC8A4A03A}" srcOrd="0" destOrd="0" presId="urn:microsoft.com/office/officeart/2005/8/layout/hierarchy2"/>
    <dgm:cxn modelId="{C34CB29F-4699-4CAE-B80B-8393A91D1716}" type="presParOf" srcId="{1187CDAB-2644-4598-B982-3EBB0B5352AD}" destId="{3DE7122B-35DB-438A-925B-36E10500852F}" srcOrd="3" destOrd="0" presId="urn:microsoft.com/office/officeart/2005/8/layout/hierarchy2"/>
    <dgm:cxn modelId="{4080B94C-0009-4447-AE1E-234DB3CAF44B}" type="presParOf" srcId="{3DE7122B-35DB-438A-925B-36E10500852F}" destId="{B73C8CCF-2BF1-4318-BCB2-8981F4D7722D}" srcOrd="0" destOrd="0" presId="urn:microsoft.com/office/officeart/2005/8/layout/hierarchy2"/>
    <dgm:cxn modelId="{8F62F8CD-98E8-4BB0-B506-372E6BF1CD63}" type="presParOf" srcId="{3DE7122B-35DB-438A-925B-36E10500852F}" destId="{693B3871-C05C-4B7C-9E11-78C21B6E3BC5}" srcOrd="1" destOrd="0" presId="urn:microsoft.com/office/officeart/2005/8/layout/hierarchy2"/>
    <dgm:cxn modelId="{6D8321EC-8F6D-42B9-A718-0CB82A870A2C}" type="presParOf" srcId="{B6D4A317-F21C-455D-9F6F-D454BDA690DE}" destId="{B82A03B0-DF1B-40AB-9570-FADAC0B2290C}" srcOrd="2" destOrd="0" presId="urn:microsoft.com/office/officeart/2005/8/layout/hierarchy2"/>
    <dgm:cxn modelId="{6C097E73-C137-4757-95D3-D122BD988A2F}" type="presParOf" srcId="{B82A03B0-DF1B-40AB-9570-FADAC0B2290C}" destId="{13FC354C-31B5-4CCA-B03E-22807FF267FA}" srcOrd="0" destOrd="0" presId="urn:microsoft.com/office/officeart/2005/8/layout/hierarchy2"/>
    <dgm:cxn modelId="{C436163A-B1B8-459F-905B-08512992CF55}" type="presParOf" srcId="{B6D4A317-F21C-455D-9F6F-D454BDA690DE}" destId="{02262D90-3300-47BD-BA81-7269627EE07F}" srcOrd="3" destOrd="0" presId="urn:microsoft.com/office/officeart/2005/8/layout/hierarchy2"/>
    <dgm:cxn modelId="{8F996919-3FE5-4406-B0CC-18A57964ABBB}" type="presParOf" srcId="{02262D90-3300-47BD-BA81-7269627EE07F}" destId="{08332380-818E-45C5-8448-F6C7155C5F6F}" srcOrd="0" destOrd="0" presId="urn:microsoft.com/office/officeart/2005/8/layout/hierarchy2"/>
    <dgm:cxn modelId="{C7973D8E-5AC2-414A-81F0-482EF2DB345D}" type="presParOf" srcId="{02262D90-3300-47BD-BA81-7269627EE07F}" destId="{38E1888F-3AB4-4331-9A7A-46AB56D39105}" srcOrd="1" destOrd="0" presId="urn:microsoft.com/office/officeart/2005/8/layout/hierarchy2"/>
    <dgm:cxn modelId="{15B57425-D1E6-4213-9D26-5916BDDB03BA}" type="presParOf" srcId="{38E1888F-3AB4-4331-9A7A-46AB56D39105}" destId="{4875340D-230C-4CBC-AB76-047C2C1E5AEC}" srcOrd="0" destOrd="0" presId="urn:microsoft.com/office/officeart/2005/8/layout/hierarchy2"/>
    <dgm:cxn modelId="{FB684F76-3C95-4B17-BB80-F18CA4DF9DA4}" type="presParOf" srcId="{4875340D-230C-4CBC-AB76-047C2C1E5AEC}" destId="{E769313C-7AD1-4499-902D-C1C45B4A3804}" srcOrd="0" destOrd="0" presId="urn:microsoft.com/office/officeart/2005/8/layout/hierarchy2"/>
    <dgm:cxn modelId="{8D9E08D6-FA51-41D1-B2B9-A5508997958E}" type="presParOf" srcId="{38E1888F-3AB4-4331-9A7A-46AB56D39105}" destId="{F19932B8-BB11-49A4-894A-506A5F00E0BE}" srcOrd="1" destOrd="0" presId="urn:microsoft.com/office/officeart/2005/8/layout/hierarchy2"/>
    <dgm:cxn modelId="{8D119E65-BB97-4930-A779-36DC1098C229}" type="presParOf" srcId="{F19932B8-BB11-49A4-894A-506A5F00E0BE}" destId="{B0ABB212-8B15-4E7B-978D-00701129DC90}" srcOrd="0" destOrd="0" presId="urn:microsoft.com/office/officeart/2005/8/layout/hierarchy2"/>
    <dgm:cxn modelId="{C7203329-9B0A-4F4B-9B05-A0AB0D0C82CB}" type="presParOf" srcId="{F19932B8-BB11-49A4-894A-506A5F00E0BE}" destId="{49C6C8A8-5D7B-4BD9-B80F-713A9789281E}" srcOrd="1" destOrd="0" presId="urn:microsoft.com/office/officeart/2005/8/layout/hierarchy2"/>
    <dgm:cxn modelId="{B24E20E4-FF15-4D51-A8D7-FDE711DC5D1A}" type="presParOf" srcId="{38E1888F-3AB4-4331-9A7A-46AB56D39105}" destId="{43B5E6F3-009D-4E01-8D4E-E4AECA7480AB}" srcOrd="2" destOrd="0" presId="urn:microsoft.com/office/officeart/2005/8/layout/hierarchy2"/>
    <dgm:cxn modelId="{4381A914-3EAC-46D2-BA4B-C32C8EA3171C}" type="presParOf" srcId="{43B5E6F3-009D-4E01-8D4E-E4AECA7480AB}" destId="{28E8465D-9B7A-4227-9BBF-B07D3115959F}" srcOrd="0" destOrd="0" presId="urn:microsoft.com/office/officeart/2005/8/layout/hierarchy2"/>
    <dgm:cxn modelId="{B2ED41AC-22C7-4439-BFCC-A5B0D8CCAE00}" type="presParOf" srcId="{38E1888F-3AB4-4331-9A7A-46AB56D39105}" destId="{91731883-E900-4A2E-90A9-46FE925AF432}" srcOrd="3" destOrd="0" presId="urn:microsoft.com/office/officeart/2005/8/layout/hierarchy2"/>
    <dgm:cxn modelId="{30358BE7-2E25-4E16-A885-E8D2A53B1545}" type="presParOf" srcId="{91731883-E900-4A2E-90A9-46FE925AF432}" destId="{990D2BF7-5C70-4E2D-8B4A-62820B2994C9}" srcOrd="0" destOrd="0" presId="urn:microsoft.com/office/officeart/2005/8/layout/hierarchy2"/>
    <dgm:cxn modelId="{F7122EAD-8C00-4849-B950-3BD2B2592820}" type="presParOf" srcId="{91731883-E900-4A2E-90A9-46FE925AF432}" destId="{FC094801-6B89-4EB0-B817-D3EC9D2D7AB9}" srcOrd="1" destOrd="0" presId="urn:microsoft.com/office/officeart/2005/8/layout/hierarchy2"/>
    <dgm:cxn modelId="{6E988A15-CA35-4DA1-9249-AD0681E8D987}" type="presParOf" srcId="{66E84063-F8A4-4437-A111-B5A0CD1A4C46}" destId="{0A6ACDC6-A5A7-45DD-BA75-3187B27D58C0}" srcOrd="2" destOrd="0" presId="urn:microsoft.com/office/officeart/2005/8/layout/hierarchy2"/>
    <dgm:cxn modelId="{9CD5E88B-E109-4E94-890B-B9037E756D8F}" type="presParOf" srcId="{0A6ACDC6-A5A7-45DD-BA75-3187B27D58C0}" destId="{DB8EFCB1-D1F7-419D-A431-6E1C8592EDF7}" srcOrd="0" destOrd="0" presId="urn:microsoft.com/office/officeart/2005/8/layout/hierarchy2"/>
    <dgm:cxn modelId="{CCC8DC12-37DD-40B8-9838-98D1D08244B4}" type="presParOf" srcId="{66E84063-F8A4-4437-A111-B5A0CD1A4C46}" destId="{2C38C48C-2162-4FFD-A71C-9AAA402C5FD4}" srcOrd="3" destOrd="0" presId="urn:microsoft.com/office/officeart/2005/8/layout/hierarchy2"/>
    <dgm:cxn modelId="{B8A46ADD-13CB-49A8-863B-94326CF478C9}" type="presParOf" srcId="{2C38C48C-2162-4FFD-A71C-9AAA402C5FD4}" destId="{62A4A1C2-661D-4FC4-BEB2-7A9B1EEAEDF6}" srcOrd="0" destOrd="0" presId="urn:microsoft.com/office/officeart/2005/8/layout/hierarchy2"/>
    <dgm:cxn modelId="{027DDAA0-C58E-4280-9F0C-FF7A9465A259}" type="presParOf" srcId="{2C38C48C-2162-4FFD-A71C-9AAA402C5FD4}" destId="{810D644A-4B6A-4054-ACCA-BE875F550C0C}" srcOrd="1" destOrd="0" presId="urn:microsoft.com/office/officeart/2005/8/layout/hierarchy2"/>
    <dgm:cxn modelId="{4156E601-7EBF-43F0-A9A0-A77E8F0E5E8A}" type="presParOf" srcId="{810D644A-4B6A-4054-ACCA-BE875F550C0C}" destId="{78AA3904-917F-436F-9987-94E9FF1793FD}" srcOrd="0" destOrd="0" presId="urn:microsoft.com/office/officeart/2005/8/layout/hierarchy2"/>
    <dgm:cxn modelId="{E001A573-1D27-4213-923B-423F73CBD7E1}" type="presParOf" srcId="{78AA3904-917F-436F-9987-94E9FF1793FD}" destId="{5A113961-48D8-4F4A-AAFC-EC8A786CB6EC}" srcOrd="0" destOrd="0" presId="urn:microsoft.com/office/officeart/2005/8/layout/hierarchy2"/>
    <dgm:cxn modelId="{1133B7F7-2931-4F5B-B47D-7A6FE87D6708}" type="presParOf" srcId="{810D644A-4B6A-4054-ACCA-BE875F550C0C}" destId="{4803E3C5-8F8F-4EE4-BE22-41CFBC13AB20}" srcOrd="1" destOrd="0" presId="urn:microsoft.com/office/officeart/2005/8/layout/hierarchy2"/>
    <dgm:cxn modelId="{28A38F86-1B44-47BA-8390-30CBF3D8279E}" type="presParOf" srcId="{4803E3C5-8F8F-4EE4-BE22-41CFBC13AB20}" destId="{28209208-3D79-4494-A22D-1172E2B70DFB}" srcOrd="0" destOrd="0" presId="urn:microsoft.com/office/officeart/2005/8/layout/hierarchy2"/>
    <dgm:cxn modelId="{37CED3D0-1091-4F02-AC6E-21672E027F1D}" type="presParOf" srcId="{4803E3C5-8F8F-4EE4-BE22-41CFBC13AB20}" destId="{6E72DB38-CFB6-404E-8B52-17D97555CD24}" srcOrd="1" destOrd="0" presId="urn:microsoft.com/office/officeart/2005/8/layout/hierarchy2"/>
    <dgm:cxn modelId="{D5DFD1D8-C80C-45D2-B64D-DE53A36EED0C}" type="presParOf" srcId="{6E72DB38-CFB6-404E-8B52-17D97555CD24}" destId="{5AD4CB0A-6365-4B15-A8EF-B95B2BA39FD4}" srcOrd="0" destOrd="0" presId="urn:microsoft.com/office/officeart/2005/8/layout/hierarchy2"/>
    <dgm:cxn modelId="{E80D2F40-3CB5-43FB-BA47-CA262E35A6D2}" type="presParOf" srcId="{5AD4CB0A-6365-4B15-A8EF-B95B2BA39FD4}" destId="{6436B203-E494-43B6-8F85-6EC3A5F8EA5C}" srcOrd="0" destOrd="0" presId="urn:microsoft.com/office/officeart/2005/8/layout/hierarchy2"/>
    <dgm:cxn modelId="{9810C238-8641-4629-A320-5DA5E840E0E1}" type="presParOf" srcId="{6E72DB38-CFB6-404E-8B52-17D97555CD24}" destId="{8EEFF143-BFF3-4C6D-A8A5-3FAF29A73AD7}" srcOrd="1" destOrd="0" presId="urn:microsoft.com/office/officeart/2005/8/layout/hierarchy2"/>
    <dgm:cxn modelId="{05D764D7-4B52-476F-80B2-ACF45259364E}" type="presParOf" srcId="{8EEFF143-BFF3-4C6D-A8A5-3FAF29A73AD7}" destId="{EC6B7774-E535-4D67-AF6B-D57FC60FBA4E}" srcOrd="0" destOrd="0" presId="urn:microsoft.com/office/officeart/2005/8/layout/hierarchy2"/>
    <dgm:cxn modelId="{1DE8B6D9-578F-4336-8240-E6414E937F61}" type="presParOf" srcId="{8EEFF143-BFF3-4C6D-A8A5-3FAF29A73AD7}" destId="{0854D990-82AA-446D-9239-68B59F76B1AC}" srcOrd="1" destOrd="0" presId="urn:microsoft.com/office/officeart/2005/8/layout/hierarchy2"/>
    <dgm:cxn modelId="{114CF271-317B-4F46-B8B2-18FCEDC7234E}" type="presParOf" srcId="{6E72DB38-CFB6-404E-8B52-17D97555CD24}" destId="{6EEDC4B2-97BC-46D4-A95C-0C383192288C}" srcOrd="2" destOrd="0" presId="urn:microsoft.com/office/officeart/2005/8/layout/hierarchy2"/>
    <dgm:cxn modelId="{455FF127-74D6-4601-B3E1-6FDA4C998295}" type="presParOf" srcId="{6EEDC4B2-97BC-46D4-A95C-0C383192288C}" destId="{1D68747E-2F98-499F-84A5-740FBE75764B}" srcOrd="0" destOrd="0" presId="urn:microsoft.com/office/officeart/2005/8/layout/hierarchy2"/>
    <dgm:cxn modelId="{CAECB469-0E1C-4E8B-B57E-4AB19EC5F0E0}" type="presParOf" srcId="{6E72DB38-CFB6-404E-8B52-17D97555CD24}" destId="{25799918-98F7-4EF0-B0E6-BF36C14A4963}" srcOrd="3" destOrd="0" presId="urn:microsoft.com/office/officeart/2005/8/layout/hierarchy2"/>
    <dgm:cxn modelId="{6FD912DA-7C06-4FDB-A9D2-AC2D628AF6B0}" type="presParOf" srcId="{25799918-98F7-4EF0-B0E6-BF36C14A4963}" destId="{A15B0595-3083-4924-8811-494118A0F75C}" srcOrd="0" destOrd="0" presId="urn:microsoft.com/office/officeart/2005/8/layout/hierarchy2"/>
    <dgm:cxn modelId="{34AB349B-7654-4B05-BF11-D3BE50A7114D}" type="presParOf" srcId="{25799918-98F7-4EF0-B0E6-BF36C14A4963}" destId="{59C85E50-D7BA-4AD5-AA6B-DB0333FDF97C}" srcOrd="1" destOrd="0" presId="urn:microsoft.com/office/officeart/2005/8/layout/hierarchy2"/>
    <dgm:cxn modelId="{8D4CE735-7981-42D9-84C2-D8A847CCFAF1}" type="presParOf" srcId="{810D644A-4B6A-4054-ACCA-BE875F550C0C}" destId="{1A1D4119-8D50-46F3-9360-66836085C741}" srcOrd="2" destOrd="0" presId="urn:microsoft.com/office/officeart/2005/8/layout/hierarchy2"/>
    <dgm:cxn modelId="{4405E7CE-A96C-4645-A2C0-DDBA77760384}" type="presParOf" srcId="{1A1D4119-8D50-46F3-9360-66836085C741}" destId="{162C5BE4-B5D8-4A12-A17E-4A9C87ACD436}" srcOrd="0" destOrd="0" presId="urn:microsoft.com/office/officeart/2005/8/layout/hierarchy2"/>
    <dgm:cxn modelId="{556C6864-A9F5-4EB8-845E-A0F0FD2D8DF1}" type="presParOf" srcId="{810D644A-4B6A-4054-ACCA-BE875F550C0C}" destId="{7991C65D-699E-49F3-9EAB-9B993D6971B9}" srcOrd="3" destOrd="0" presId="urn:microsoft.com/office/officeart/2005/8/layout/hierarchy2"/>
    <dgm:cxn modelId="{B3A21D0D-77DC-4098-B6EF-8EFA9DF90D97}" type="presParOf" srcId="{7991C65D-699E-49F3-9EAB-9B993D6971B9}" destId="{DF2471FA-D7D2-4299-99EB-50030DA362C6}" srcOrd="0" destOrd="0" presId="urn:microsoft.com/office/officeart/2005/8/layout/hierarchy2"/>
    <dgm:cxn modelId="{7D9CF07D-633A-4ABF-BED7-674902F65BAD}" type="presParOf" srcId="{7991C65D-699E-49F3-9EAB-9B993D6971B9}" destId="{3DA68443-97B8-4C7B-8921-4E6B1CF3BD2B}" srcOrd="1" destOrd="0" presId="urn:microsoft.com/office/officeart/2005/8/layout/hierarchy2"/>
    <dgm:cxn modelId="{E2B2CDA6-B82A-478A-BBD4-07EE0C570C77}" type="presParOf" srcId="{3DA68443-97B8-4C7B-8921-4E6B1CF3BD2B}" destId="{F16FC24E-619E-4983-8E7A-113FCE104911}" srcOrd="0" destOrd="0" presId="urn:microsoft.com/office/officeart/2005/8/layout/hierarchy2"/>
    <dgm:cxn modelId="{0FA09EC1-9BD3-45D6-95C1-5CA7EE1B0BA2}" type="presParOf" srcId="{F16FC24E-619E-4983-8E7A-113FCE104911}" destId="{12BA464A-4E7E-4E9D-9090-817C8332C7E4}" srcOrd="0" destOrd="0" presId="urn:microsoft.com/office/officeart/2005/8/layout/hierarchy2"/>
    <dgm:cxn modelId="{18E93F8E-862C-448B-ACB7-FC4A3FF9FFC7}" type="presParOf" srcId="{3DA68443-97B8-4C7B-8921-4E6B1CF3BD2B}" destId="{3C65FCD0-A387-406F-B55F-996C0C0E8FE6}" srcOrd="1" destOrd="0" presId="urn:microsoft.com/office/officeart/2005/8/layout/hierarchy2"/>
    <dgm:cxn modelId="{0581BC0B-39A0-40B0-9FCF-81ABBF2013EC}" type="presParOf" srcId="{3C65FCD0-A387-406F-B55F-996C0C0E8FE6}" destId="{C23A8E33-8359-4B98-89C9-58EBA67F7084}" srcOrd="0" destOrd="0" presId="urn:microsoft.com/office/officeart/2005/8/layout/hierarchy2"/>
    <dgm:cxn modelId="{AC6B03D8-BFA5-4C1F-96B8-4D85F5464736}" type="presParOf" srcId="{3C65FCD0-A387-406F-B55F-996C0C0E8FE6}" destId="{508B9FF7-D609-40E9-82F5-39BD8E09C0A3}" srcOrd="1" destOrd="0" presId="urn:microsoft.com/office/officeart/2005/8/layout/hierarchy2"/>
    <dgm:cxn modelId="{40910F08-77FC-4EC4-8610-2A611155D548}" type="presParOf" srcId="{3DA68443-97B8-4C7B-8921-4E6B1CF3BD2B}" destId="{27B99F96-F833-44D6-A444-31356E2B0A31}" srcOrd="2" destOrd="0" presId="urn:microsoft.com/office/officeart/2005/8/layout/hierarchy2"/>
    <dgm:cxn modelId="{04F63367-D8C4-4DAB-BD35-0C9A6A43DB20}" type="presParOf" srcId="{27B99F96-F833-44D6-A444-31356E2B0A31}" destId="{31DFD4C9-6A3B-4EC7-A361-49946865A02A}" srcOrd="0" destOrd="0" presId="urn:microsoft.com/office/officeart/2005/8/layout/hierarchy2"/>
    <dgm:cxn modelId="{D4A6F88F-B873-43EB-8857-8F41ABD7A87B}" type="presParOf" srcId="{3DA68443-97B8-4C7B-8921-4E6B1CF3BD2B}" destId="{152BE51C-53F9-4FFD-9F00-DBEEBE8BC849}" srcOrd="3" destOrd="0" presId="urn:microsoft.com/office/officeart/2005/8/layout/hierarchy2"/>
    <dgm:cxn modelId="{C679EBA6-B3A8-430B-9E78-714896C9A92E}" type="presParOf" srcId="{152BE51C-53F9-4FFD-9F00-DBEEBE8BC849}" destId="{8C5CC0E0-3BAC-464D-A030-3DE76E899DF0}" srcOrd="0" destOrd="0" presId="urn:microsoft.com/office/officeart/2005/8/layout/hierarchy2"/>
    <dgm:cxn modelId="{D69C8C94-4617-4E38-8C5D-CDC6646B5A64}" type="presParOf" srcId="{152BE51C-53F9-4FFD-9F00-DBEEBE8BC849}" destId="{5E333BA1-7338-407C-B919-1B229ADCB4B4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6D931D8D-F765-4640-9DD2-60E43D717EFB}" type="doc">
      <dgm:prSet loTypeId="urn:microsoft.com/office/officeart/2005/8/layout/hierarchy2" loCatId="hierarchy" qsTypeId="urn:microsoft.com/office/officeart/2005/8/quickstyle/simple1" qsCatId="simple" csTypeId="urn:microsoft.com/office/officeart/2005/8/colors/accent5_2" csCatId="accent5" phldr="1"/>
      <dgm:spPr/>
      <dgm:t>
        <a:bodyPr/>
        <a:lstStyle/>
        <a:p>
          <a:endParaRPr lang="en-IN"/>
        </a:p>
      </dgm:t>
    </dgm:pt>
    <dgm:pt modelId="{CFA1E945-BA6C-4DF1-90C4-9B1B352264C3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Under 15 children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(120)</a:t>
          </a:r>
        </a:p>
      </dgm:t>
    </dgm:pt>
    <dgm:pt modelId="{B2E5B2D2-D012-4F86-9CC9-A1AE0DACDC60}" type="parTrans" cxnId="{A8FEE6EA-E95B-4DB4-877D-520E6A8D2BE3}">
      <dgm:prSet/>
      <dgm:spPr/>
      <dgm:t>
        <a:bodyPr/>
        <a:lstStyle/>
        <a:p>
          <a:endParaRPr lang="en-IN" sz="1000"/>
        </a:p>
      </dgm:t>
    </dgm:pt>
    <dgm:pt modelId="{6DCF405A-C052-4F82-93BA-4544CD1EE3F3}" type="sibTrans" cxnId="{A8FEE6EA-E95B-4DB4-877D-520E6A8D2BE3}">
      <dgm:prSet/>
      <dgm:spPr/>
      <dgm:t>
        <a:bodyPr/>
        <a:lstStyle/>
        <a:p>
          <a:endParaRPr lang="en-IN" sz="1000"/>
        </a:p>
      </dgm:t>
    </dgm:pt>
    <dgm:pt modelId="{264073F7-39FE-4E70-B0BC-FB55B2F4FA55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Boys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(57)</a:t>
          </a:r>
        </a:p>
      </dgm:t>
    </dgm:pt>
    <dgm:pt modelId="{CB95DAE9-6C7F-4115-ABDA-3D3161F863CB}" type="parTrans" cxnId="{EAC95447-9FEA-4EBE-A3DD-293AEB82C0A7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0.47</a:t>
          </a:r>
        </a:p>
      </dgm:t>
    </dgm:pt>
    <dgm:pt modelId="{B572295D-44EE-4BD6-9712-733BE27AC60E}" type="sibTrans" cxnId="{EAC95447-9FEA-4EBE-A3DD-293AEB82C0A7}">
      <dgm:prSet/>
      <dgm:spPr/>
      <dgm:t>
        <a:bodyPr/>
        <a:lstStyle/>
        <a:p>
          <a:endParaRPr lang="en-IN" sz="1000"/>
        </a:p>
      </dgm:t>
    </dgm:pt>
    <dgm:pt modelId="{E54101F6-A6FA-4271-B4B4-B97993404731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(41)</a:t>
          </a:r>
        </a:p>
      </dgm:t>
    </dgm:pt>
    <dgm:pt modelId="{BBD8A586-0BFB-4814-83E7-B37ECE1731E3}" type="parTrans" cxnId="{64F08173-98C9-435A-8D1C-204EE4CCAE3D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0.72</a:t>
          </a:r>
        </a:p>
      </dgm:t>
    </dgm:pt>
    <dgm:pt modelId="{666170D5-B370-4234-8B9C-D76CECE84DD2}" type="sibTrans" cxnId="{64F08173-98C9-435A-8D1C-204EE4CCAE3D}">
      <dgm:prSet/>
      <dgm:spPr/>
      <dgm:t>
        <a:bodyPr/>
        <a:lstStyle/>
        <a:p>
          <a:endParaRPr lang="en-IN" sz="1000"/>
        </a:p>
      </dgm:t>
    </dgm:pt>
    <dgm:pt modelId="{D5E24EFA-346B-4DDD-82FF-D459A18D2CCA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(16)</a:t>
          </a:r>
        </a:p>
      </dgm:t>
    </dgm:pt>
    <dgm:pt modelId="{E3A8DFA9-9483-4BA3-A52B-679D195AB72E}" type="parTrans" cxnId="{86C85EE8-3DA2-4F1D-9337-0D6EB1D716F5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0.28</a:t>
          </a:r>
        </a:p>
      </dgm:t>
    </dgm:pt>
    <dgm:pt modelId="{81538EC3-7029-48C4-BF1A-3E6BEFABC9E9}" type="sibTrans" cxnId="{86C85EE8-3DA2-4F1D-9337-0D6EB1D716F5}">
      <dgm:prSet/>
      <dgm:spPr/>
      <dgm:t>
        <a:bodyPr/>
        <a:lstStyle/>
        <a:p>
          <a:endParaRPr lang="en-IN" sz="1000"/>
        </a:p>
      </dgm:t>
    </dgm:pt>
    <dgm:pt modelId="{6E701A65-96E9-4523-A8FC-2E110E60EA79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Girls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(63)</a:t>
          </a:r>
        </a:p>
      </dgm:t>
    </dgm:pt>
    <dgm:pt modelId="{72D7EC20-F291-4CBE-A5AF-B38890F3F378}" type="parTrans" cxnId="{1B48F5B2-C0A2-45FC-9E5A-54D0AABB7864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0.53</a:t>
          </a:r>
        </a:p>
      </dgm:t>
    </dgm:pt>
    <dgm:pt modelId="{5C948D6E-61FA-47C4-9090-1BA6D8D1B0FE}" type="sibTrans" cxnId="{1B48F5B2-C0A2-45FC-9E5A-54D0AABB7864}">
      <dgm:prSet/>
      <dgm:spPr/>
      <dgm:t>
        <a:bodyPr/>
        <a:lstStyle/>
        <a:p>
          <a:endParaRPr lang="en-IN" sz="1000"/>
        </a:p>
      </dgm:t>
    </dgm:pt>
    <dgm:pt modelId="{CCA5A7BB-6F98-4122-A754-A3AF26E4F0DC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(50)</a:t>
          </a:r>
        </a:p>
      </dgm:t>
    </dgm:pt>
    <dgm:pt modelId="{CA007B3E-6727-472C-BBB5-F39BEDEB5FE3}" type="parTrans" cxnId="{BB906864-07B5-4980-BBFC-8B49B69A6862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0.79</a:t>
          </a:r>
        </a:p>
      </dgm:t>
    </dgm:pt>
    <dgm:pt modelId="{5DA6A889-557C-4D3A-879F-DB3AB463287E}" type="sibTrans" cxnId="{BB906864-07B5-4980-BBFC-8B49B69A6862}">
      <dgm:prSet/>
      <dgm:spPr/>
      <dgm:t>
        <a:bodyPr/>
        <a:lstStyle/>
        <a:p>
          <a:endParaRPr lang="en-IN" sz="1000"/>
        </a:p>
      </dgm:t>
    </dgm:pt>
    <dgm:pt modelId="{F8DCDCDF-579B-4604-83A2-C6960B700B1D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(13)</a:t>
          </a:r>
        </a:p>
      </dgm:t>
    </dgm:pt>
    <dgm:pt modelId="{44A602A9-2DFE-43E6-BF6A-43F41DF51A74}" type="parTrans" cxnId="{476D4C14-4D0B-4523-AAE0-8252B58D8310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0.21</a:t>
          </a:r>
        </a:p>
      </dgm:t>
    </dgm:pt>
    <dgm:pt modelId="{4565F4EC-EE02-435B-AF31-71D3A6232D7D}" type="sibTrans" cxnId="{476D4C14-4D0B-4523-AAE0-8252B58D8310}">
      <dgm:prSet/>
      <dgm:spPr/>
      <dgm:t>
        <a:bodyPr/>
        <a:lstStyle/>
        <a:p>
          <a:endParaRPr lang="en-IN" sz="1000"/>
        </a:p>
      </dgm:t>
    </dgm:pt>
    <dgm:pt modelId="{9540E9BE-5406-4265-A55D-A472F39E900E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 5 visits</a:t>
          </a:r>
        </a:p>
      </dgm:t>
    </dgm:pt>
    <dgm:pt modelId="{A36B99D7-F2C7-4D13-B8CA-DBA00552ACE0}" type="parTrans" cxnId="{6C3D2C2E-7D0E-45F4-8FC4-90DD55A65093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0.23</a:t>
          </a:r>
        </a:p>
      </dgm:t>
    </dgm:pt>
    <dgm:pt modelId="{AD8F30B0-E2F4-474E-BE4D-94D52224AA4D}" type="sibTrans" cxnId="{6C3D2C2E-7D0E-45F4-8FC4-90DD55A65093}">
      <dgm:prSet/>
      <dgm:spPr/>
      <dgm:t>
        <a:bodyPr/>
        <a:lstStyle/>
        <a:p>
          <a:endParaRPr lang="en-IN" sz="1000"/>
        </a:p>
      </dgm:t>
    </dgm:pt>
    <dgm:pt modelId="{704822CE-D7E3-4A9C-B405-CCC4A49D0E78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4FD0BCC6-D75E-4E59-B0EB-43172D7E192A}" type="parTrans" cxnId="{F27027BA-1C97-490E-A7D5-5216E1F8A554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0.77</a:t>
          </a:r>
        </a:p>
      </dgm:t>
    </dgm:pt>
    <dgm:pt modelId="{7BEA882F-C6A3-46E9-842B-31232FA07DFE}" type="sibTrans" cxnId="{F27027BA-1C97-490E-A7D5-5216E1F8A554}">
      <dgm:prSet/>
      <dgm:spPr/>
      <dgm:t>
        <a:bodyPr/>
        <a:lstStyle/>
        <a:p>
          <a:endParaRPr lang="en-IN" sz="1000"/>
        </a:p>
      </dgm:t>
    </dgm:pt>
    <dgm:pt modelId="{1ED87CE3-2067-4CD0-98F8-B70889D0399F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F4B5A1B0-6FED-4BDC-A71D-98BBD1AB49FE}" type="parTrans" cxnId="{73A702B0-680A-4D3D-A72F-798ED67ABE7C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0.3</a:t>
          </a:r>
        </a:p>
      </dgm:t>
    </dgm:pt>
    <dgm:pt modelId="{584C16F2-7BDC-49E1-80A2-F05BA16B3475}" type="sibTrans" cxnId="{73A702B0-680A-4D3D-A72F-798ED67ABE7C}">
      <dgm:prSet/>
      <dgm:spPr/>
      <dgm:t>
        <a:bodyPr/>
        <a:lstStyle/>
        <a:p>
          <a:endParaRPr lang="en-IN" sz="1000"/>
        </a:p>
      </dgm:t>
    </dgm:pt>
    <dgm:pt modelId="{78E4DFA7-0538-41B3-8AF2-D24AAFD6AE89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gm:t>
    </dgm:pt>
    <dgm:pt modelId="{2593CAFD-5DC5-4F4A-93B7-4721DBE93497}" type="parTrans" cxnId="{2C5B4BE0-8F59-4EAA-8974-81A010CDBB1C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0.7</a:t>
          </a:r>
        </a:p>
      </dgm:t>
    </dgm:pt>
    <dgm:pt modelId="{FF28582E-4C44-466B-BA7A-60A063577F61}" type="sibTrans" cxnId="{2C5B4BE0-8F59-4EAA-8974-81A010CDBB1C}">
      <dgm:prSet/>
      <dgm:spPr/>
      <dgm:t>
        <a:bodyPr/>
        <a:lstStyle/>
        <a:p>
          <a:endParaRPr lang="en-IN" sz="1000"/>
        </a:p>
      </dgm:t>
    </dgm:pt>
    <dgm:pt modelId="{995569CD-D5A7-422F-A81B-A5A32413075F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31A09289-6EC3-4B4A-A21B-7876C7C8D8A3}" type="parTrans" cxnId="{B87E8203-051E-4586-A502-F6A2DBB39F84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0.39</a:t>
          </a:r>
        </a:p>
      </dgm:t>
    </dgm:pt>
    <dgm:pt modelId="{26647F0A-6199-4B2B-B313-6BD156949F72}" type="sibTrans" cxnId="{B87E8203-051E-4586-A502-F6A2DBB39F84}">
      <dgm:prSet/>
      <dgm:spPr/>
      <dgm:t>
        <a:bodyPr/>
        <a:lstStyle/>
        <a:p>
          <a:endParaRPr lang="en-IN" sz="1000"/>
        </a:p>
      </dgm:t>
    </dgm:pt>
    <dgm:pt modelId="{D5AF8AC7-C5B1-4A73-A3D6-F6B37F52F2C3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gm:t>
    </dgm:pt>
    <dgm:pt modelId="{80A38982-85C7-4EA5-A633-064F4FAC26C1}" type="parTrans" cxnId="{EDF3BAE5-4BED-49C0-B6A1-937C2DFDCCD1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0.61</a:t>
          </a:r>
        </a:p>
      </dgm:t>
    </dgm:pt>
    <dgm:pt modelId="{F28AE9EB-9E65-4908-BCCB-11F62658A499}" type="sibTrans" cxnId="{EDF3BAE5-4BED-49C0-B6A1-937C2DFDCCD1}">
      <dgm:prSet/>
      <dgm:spPr/>
      <dgm:t>
        <a:bodyPr/>
        <a:lstStyle/>
        <a:p>
          <a:endParaRPr lang="en-IN" sz="1000"/>
        </a:p>
      </dgm:t>
    </dgm:pt>
    <dgm:pt modelId="{8A9A9AC3-8B8B-4FB2-ABC1-E800A216B375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gm:t>
    </dgm:pt>
    <dgm:pt modelId="{F10C3B4C-B4E2-4560-A3B5-33B91D72F629}" type="parTrans" cxnId="{0A890534-9B69-4571-BB03-59692F231EB1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0.56</a:t>
          </a:r>
        </a:p>
      </dgm:t>
    </dgm:pt>
    <dgm:pt modelId="{60F585F8-9670-4BDA-AFFB-EAFC216ADB65}" type="sibTrans" cxnId="{0A890534-9B69-4571-BB03-59692F231EB1}">
      <dgm:prSet/>
      <dgm:spPr/>
      <dgm:t>
        <a:bodyPr/>
        <a:lstStyle/>
        <a:p>
          <a:endParaRPr lang="en-IN" sz="1000"/>
        </a:p>
      </dgm:t>
    </dgm:pt>
    <dgm:pt modelId="{8D302746-DD7B-47E2-9540-1D6D33B0B78D}">
      <dgm:prSet phldrT="[Text]"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gm:t>
    </dgm:pt>
    <dgm:pt modelId="{D43D9067-7104-421C-9347-CF7D2E97B9A6}" type="parTrans" cxnId="{CC40E165-B307-4C86-A96D-164186E90701}">
      <dgm:prSet custT="1"/>
      <dgm:spPr/>
      <dgm:t>
        <a:bodyPr/>
        <a:lstStyle/>
        <a:p>
          <a:r>
            <a:rPr lang="en-IN" sz="1000">
              <a:latin typeface="Times New Roman" panose="02020603050405020304" pitchFamily="18" charset="0"/>
              <a:cs typeface="Times New Roman" panose="02020603050405020304" pitchFamily="18" charset="0"/>
            </a:rPr>
            <a:t>0.44</a:t>
          </a:r>
        </a:p>
      </dgm:t>
    </dgm:pt>
    <dgm:pt modelId="{A328296D-CFAC-4701-93C2-185944071142}" type="sibTrans" cxnId="{CC40E165-B307-4C86-A96D-164186E90701}">
      <dgm:prSet/>
      <dgm:spPr/>
      <dgm:t>
        <a:bodyPr/>
        <a:lstStyle/>
        <a:p>
          <a:endParaRPr lang="en-IN" sz="1000"/>
        </a:p>
      </dgm:t>
    </dgm:pt>
    <dgm:pt modelId="{11769E00-9133-4CFC-A775-DDFDE7CA80B9}" type="pres">
      <dgm:prSet presAssocID="{6D931D8D-F765-4640-9DD2-60E43D717EFB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032A05D-22D1-49E1-A350-7C7B444A2D6C}" type="pres">
      <dgm:prSet presAssocID="{CFA1E945-BA6C-4DF1-90C4-9B1B352264C3}" presName="root1" presStyleCnt="0"/>
      <dgm:spPr/>
    </dgm:pt>
    <dgm:pt modelId="{0295C48E-E133-4B73-A7D5-C0D22DE721C3}" type="pres">
      <dgm:prSet presAssocID="{CFA1E945-BA6C-4DF1-90C4-9B1B352264C3}" presName="LevelOneTextNode" presStyleLbl="node0" presStyleIdx="0" presStyleCnt="1" custScaleX="76182" custScaleY="56458">
        <dgm:presLayoutVars>
          <dgm:chPref val="3"/>
        </dgm:presLayoutVars>
      </dgm:prSet>
      <dgm:spPr/>
    </dgm:pt>
    <dgm:pt modelId="{66E84063-F8A4-4437-A111-B5A0CD1A4C46}" type="pres">
      <dgm:prSet presAssocID="{CFA1E945-BA6C-4DF1-90C4-9B1B352264C3}" presName="level2hierChild" presStyleCnt="0"/>
      <dgm:spPr/>
    </dgm:pt>
    <dgm:pt modelId="{9FE6E3B1-D27E-4086-A4D8-22FEFFAD32CF}" type="pres">
      <dgm:prSet presAssocID="{CB95DAE9-6C7F-4115-ABDA-3D3161F863CB}" presName="conn2-1" presStyleLbl="parChTrans1D2" presStyleIdx="0" presStyleCnt="2"/>
      <dgm:spPr/>
    </dgm:pt>
    <dgm:pt modelId="{C01A04DC-5851-429B-A792-26824A7A87D7}" type="pres">
      <dgm:prSet presAssocID="{CB95DAE9-6C7F-4115-ABDA-3D3161F863CB}" presName="connTx" presStyleLbl="parChTrans1D2" presStyleIdx="0" presStyleCnt="2"/>
      <dgm:spPr/>
    </dgm:pt>
    <dgm:pt modelId="{A508A381-08D6-4545-B34E-881F4A652F6D}" type="pres">
      <dgm:prSet presAssocID="{264073F7-39FE-4E70-B0BC-FB55B2F4FA55}" presName="root2" presStyleCnt="0"/>
      <dgm:spPr/>
    </dgm:pt>
    <dgm:pt modelId="{5428AB7C-4E7D-4C2F-B9D9-4D4EF795C104}" type="pres">
      <dgm:prSet presAssocID="{264073F7-39FE-4E70-B0BC-FB55B2F4FA55}" presName="LevelTwoTextNode" presStyleLbl="node2" presStyleIdx="0" presStyleCnt="2" custScaleX="71586" custScaleY="47225" custLinFactNeighborX="332">
        <dgm:presLayoutVars>
          <dgm:chPref val="3"/>
        </dgm:presLayoutVars>
      </dgm:prSet>
      <dgm:spPr/>
    </dgm:pt>
    <dgm:pt modelId="{B6D4A317-F21C-455D-9F6F-D454BDA690DE}" type="pres">
      <dgm:prSet presAssocID="{264073F7-39FE-4E70-B0BC-FB55B2F4FA55}" presName="level3hierChild" presStyleCnt="0"/>
      <dgm:spPr/>
    </dgm:pt>
    <dgm:pt modelId="{DB144864-F869-443B-9174-742296E124D8}" type="pres">
      <dgm:prSet presAssocID="{BBD8A586-0BFB-4814-83E7-B37ECE1731E3}" presName="conn2-1" presStyleLbl="parChTrans1D3" presStyleIdx="0" presStyleCnt="4"/>
      <dgm:spPr/>
    </dgm:pt>
    <dgm:pt modelId="{1B7D201E-DDEF-4104-B48A-4BDAABEEDAA6}" type="pres">
      <dgm:prSet presAssocID="{BBD8A586-0BFB-4814-83E7-B37ECE1731E3}" presName="connTx" presStyleLbl="parChTrans1D3" presStyleIdx="0" presStyleCnt="4"/>
      <dgm:spPr/>
    </dgm:pt>
    <dgm:pt modelId="{01DEB877-27A3-462A-BF5B-32D94306534B}" type="pres">
      <dgm:prSet presAssocID="{E54101F6-A6FA-4271-B4B4-B97993404731}" presName="root2" presStyleCnt="0"/>
      <dgm:spPr/>
    </dgm:pt>
    <dgm:pt modelId="{B966704C-E93F-4A90-B361-99042C8AE331}" type="pres">
      <dgm:prSet presAssocID="{E54101F6-A6FA-4271-B4B4-B97993404731}" presName="LevelTwoTextNode" presStyleLbl="node3" presStyleIdx="0" presStyleCnt="4" custScaleX="58595" custScaleY="39018" custLinFactNeighborX="16676">
        <dgm:presLayoutVars>
          <dgm:chPref val="3"/>
        </dgm:presLayoutVars>
      </dgm:prSet>
      <dgm:spPr/>
    </dgm:pt>
    <dgm:pt modelId="{1187CDAB-2644-4598-B982-3EBB0B5352AD}" type="pres">
      <dgm:prSet presAssocID="{E54101F6-A6FA-4271-B4B4-B97993404731}" presName="level3hierChild" presStyleCnt="0"/>
      <dgm:spPr/>
    </dgm:pt>
    <dgm:pt modelId="{BFFD7F1C-4B5F-44AB-8165-16838F2120A3}" type="pres">
      <dgm:prSet presAssocID="{80A38982-85C7-4EA5-A633-064F4FAC26C1}" presName="conn2-1" presStyleLbl="parChTrans1D4" presStyleIdx="0" presStyleCnt="8"/>
      <dgm:spPr/>
    </dgm:pt>
    <dgm:pt modelId="{325945BC-6AC5-428E-B07E-BCC090EEA478}" type="pres">
      <dgm:prSet presAssocID="{80A38982-85C7-4EA5-A633-064F4FAC26C1}" presName="connTx" presStyleLbl="parChTrans1D4" presStyleIdx="0" presStyleCnt="8"/>
      <dgm:spPr/>
    </dgm:pt>
    <dgm:pt modelId="{1A4F28E9-035B-40EF-81B0-CB4B913B219D}" type="pres">
      <dgm:prSet presAssocID="{D5AF8AC7-C5B1-4A73-A3D6-F6B37F52F2C3}" presName="root2" presStyleCnt="0"/>
      <dgm:spPr/>
    </dgm:pt>
    <dgm:pt modelId="{A23E0319-AB74-4315-BF27-2A307BF2F2EC}" type="pres">
      <dgm:prSet presAssocID="{D5AF8AC7-C5B1-4A73-A3D6-F6B37F52F2C3}" presName="LevelTwoTextNode" presStyleLbl="node4" presStyleIdx="0" presStyleCnt="8" custScaleX="45467" custScaleY="27216" custLinFactNeighborX="54560">
        <dgm:presLayoutVars>
          <dgm:chPref val="3"/>
        </dgm:presLayoutVars>
      </dgm:prSet>
      <dgm:spPr/>
    </dgm:pt>
    <dgm:pt modelId="{0D6B4CE0-D2DA-43F3-884D-BB6A38064945}" type="pres">
      <dgm:prSet presAssocID="{D5AF8AC7-C5B1-4A73-A3D6-F6B37F52F2C3}" presName="level3hierChild" presStyleCnt="0"/>
      <dgm:spPr/>
    </dgm:pt>
    <dgm:pt modelId="{00C9F638-345D-460F-8323-4008A34C0C53}" type="pres">
      <dgm:prSet presAssocID="{31A09289-6EC3-4B4A-A21B-7876C7C8D8A3}" presName="conn2-1" presStyleLbl="parChTrans1D4" presStyleIdx="1" presStyleCnt="8"/>
      <dgm:spPr/>
    </dgm:pt>
    <dgm:pt modelId="{A9425490-4CDD-4778-8504-913CC8A4A03A}" type="pres">
      <dgm:prSet presAssocID="{31A09289-6EC3-4B4A-A21B-7876C7C8D8A3}" presName="connTx" presStyleLbl="parChTrans1D4" presStyleIdx="1" presStyleCnt="8"/>
      <dgm:spPr/>
    </dgm:pt>
    <dgm:pt modelId="{3DE7122B-35DB-438A-925B-36E10500852F}" type="pres">
      <dgm:prSet presAssocID="{995569CD-D5A7-422F-A81B-A5A32413075F}" presName="root2" presStyleCnt="0"/>
      <dgm:spPr/>
    </dgm:pt>
    <dgm:pt modelId="{B73C8CCF-2BF1-4318-BCB2-8981F4D7722D}" type="pres">
      <dgm:prSet presAssocID="{995569CD-D5A7-422F-A81B-A5A32413075F}" presName="LevelTwoTextNode" presStyleLbl="node4" presStyleIdx="1" presStyleCnt="8" custScaleX="45467" custScaleY="27216" custLinFactNeighborX="54560">
        <dgm:presLayoutVars>
          <dgm:chPref val="3"/>
        </dgm:presLayoutVars>
      </dgm:prSet>
      <dgm:spPr/>
    </dgm:pt>
    <dgm:pt modelId="{693B3871-C05C-4B7C-9E11-78C21B6E3BC5}" type="pres">
      <dgm:prSet presAssocID="{995569CD-D5A7-422F-A81B-A5A32413075F}" presName="level3hierChild" presStyleCnt="0"/>
      <dgm:spPr/>
    </dgm:pt>
    <dgm:pt modelId="{B82A03B0-DF1B-40AB-9570-FADAC0B2290C}" type="pres">
      <dgm:prSet presAssocID="{E3A8DFA9-9483-4BA3-A52B-679D195AB72E}" presName="conn2-1" presStyleLbl="parChTrans1D3" presStyleIdx="1" presStyleCnt="4"/>
      <dgm:spPr/>
    </dgm:pt>
    <dgm:pt modelId="{13FC354C-31B5-4CCA-B03E-22807FF267FA}" type="pres">
      <dgm:prSet presAssocID="{E3A8DFA9-9483-4BA3-A52B-679D195AB72E}" presName="connTx" presStyleLbl="parChTrans1D3" presStyleIdx="1" presStyleCnt="4"/>
      <dgm:spPr/>
    </dgm:pt>
    <dgm:pt modelId="{02262D90-3300-47BD-BA81-7269627EE07F}" type="pres">
      <dgm:prSet presAssocID="{D5E24EFA-346B-4DDD-82FF-D459A18D2CCA}" presName="root2" presStyleCnt="0"/>
      <dgm:spPr/>
    </dgm:pt>
    <dgm:pt modelId="{08332380-818E-45C5-8448-F6C7155C5F6F}" type="pres">
      <dgm:prSet presAssocID="{D5E24EFA-346B-4DDD-82FF-D459A18D2CCA}" presName="LevelTwoTextNode" presStyleLbl="node3" presStyleIdx="1" presStyleCnt="4" custScaleX="58595" custScaleY="39018" custLinFactNeighborX="16676">
        <dgm:presLayoutVars>
          <dgm:chPref val="3"/>
        </dgm:presLayoutVars>
      </dgm:prSet>
      <dgm:spPr/>
    </dgm:pt>
    <dgm:pt modelId="{38E1888F-3AB4-4331-9A7A-46AB56D39105}" type="pres">
      <dgm:prSet presAssocID="{D5E24EFA-346B-4DDD-82FF-D459A18D2CCA}" presName="level3hierChild" presStyleCnt="0"/>
      <dgm:spPr/>
    </dgm:pt>
    <dgm:pt modelId="{4875340D-230C-4CBC-AB76-047C2C1E5AEC}" type="pres">
      <dgm:prSet presAssocID="{D43D9067-7104-421C-9347-CF7D2E97B9A6}" presName="conn2-1" presStyleLbl="parChTrans1D4" presStyleIdx="2" presStyleCnt="8"/>
      <dgm:spPr/>
    </dgm:pt>
    <dgm:pt modelId="{E769313C-7AD1-4499-902D-C1C45B4A3804}" type="pres">
      <dgm:prSet presAssocID="{D43D9067-7104-421C-9347-CF7D2E97B9A6}" presName="connTx" presStyleLbl="parChTrans1D4" presStyleIdx="2" presStyleCnt="8"/>
      <dgm:spPr/>
    </dgm:pt>
    <dgm:pt modelId="{F19932B8-BB11-49A4-894A-506A5F00E0BE}" type="pres">
      <dgm:prSet presAssocID="{8D302746-DD7B-47E2-9540-1D6D33B0B78D}" presName="root2" presStyleCnt="0"/>
      <dgm:spPr/>
    </dgm:pt>
    <dgm:pt modelId="{B0ABB212-8B15-4E7B-978D-00701129DC90}" type="pres">
      <dgm:prSet presAssocID="{8D302746-DD7B-47E2-9540-1D6D33B0B78D}" presName="LevelTwoTextNode" presStyleLbl="node4" presStyleIdx="2" presStyleCnt="8" custScaleX="45467" custScaleY="27216" custLinFactNeighborX="54560">
        <dgm:presLayoutVars>
          <dgm:chPref val="3"/>
        </dgm:presLayoutVars>
      </dgm:prSet>
      <dgm:spPr/>
    </dgm:pt>
    <dgm:pt modelId="{49C6C8A8-5D7B-4BD9-B80F-713A9789281E}" type="pres">
      <dgm:prSet presAssocID="{8D302746-DD7B-47E2-9540-1D6D33B0B78D}" presName="level3hierChild" presStyleCnt="0"/>
      <dgm:spPr/>
    </dgm:pt>
    <dgm:pt modelId="{43B5E6F3-009D-4E01-8D4E-E4AECA7480AB}" type="pres">
      <dgm:prSet presAssocID="{F10C3B4C-B4E2-4560-A3B5-33B91D72F629}" presName="conn2-1" presStyleLbl="parChTrans1D4" presStyleIdx="3" presStyleCnt="8"/>
      <dgm:spPr/>
    </dgm:pt>
    <dgm:pt modelId="{28E8465D-9B7A-4227-9BBF-B07D3115959F}" type="pres">
      <dgm:prSet presAssocID="{F10C3B4C-B4E2-4560-A3B5-33B91D72F629}" presName="connTx" presStyleLbl="parChTrans1D4" presStyleIdx="3" presStyleCnt="8"/>
      <dgm:spPr/>
    </dgm:pt>
    <dgm:pt modelId="{91731883-E900-4A2E-90A9-46FE925AF432}" type="pres">
      <dgm:prSet presAssocID="{8A9A9AC3-8B8B-4FB2-ABC1-E800A216B375}" presName="root2" presStyleCnt="0"/>
      <dgm:spPr/>
    </dgm:pt>
    <dgm:pt modelId="{990D2BF7-5C70-4E2D-8B4A-62820B2994C9}" type="pres">
      <dgm:prSet presAssocID="{8A9A9AC3-8B8B-4FB2-ABC1-E800A216B375}" presName="LevelTwoTextNode" presStyleLbl="node4" presStyleIdx="3" presStyleCnt="8" custScaleX="45467" custScaleY="27216" custLinFactNeighborX="54560">
        <dgm:presLayoutVars>
          <dgm:chPref val="3"/>
        </dgm:presLayoutVars>
      </dgm:prSet>
      <dgm:spPr/>
    </dgm:pt>
    <dgm:pt modelId="{FC094801-6B89-4EB0-B817-D3EC9D2D7AB9}" type="pres">
      <dgm:prSet presAssocID="{8A9A9AC3-8B8B-4FB2-ABC1-E800A216B375}" presName="level3hierChild" presStyleCnt="0"/>
      <dgm:spPr/>
    </dgm:pt>
    <dgm:pt modelId="{0A6ACDC6-A5A7-45DD-BA75-3187B27D58C0}" type="pres">
      <dgm:prSet presAssocID="{72D7EC20-F291-4CBE-A5AF-B38890F3F378}" presName="conn2-1" presStyleLbl="parChTrans1D2" presStyleIdx="1" presStyleCnt="2"/>
      <dgm:spPr/>
    </dgm:pt>
    <dgm:pt modelId="{DB8EFCB1-D1F7-419D-A431-6E1C8592EDF7}" type="pres">
      <dgm:prSet presAssocID="{72D7EC20-F291-4CBE-A5AF-B38890F3F378}" presName="connTx" presStyleLbl="parChTrans1D2" presStyleIdx="1" presStyleCnt="2"/>
      <dgm:spPr/>
    </dgm:pt>
    <dgm:pt modelId="{2C38C48C-2162-4FFD-A71C-9AAA402C5FD4}" type="pres">
      <dgm:prSet presAssocID="{6E701A65-96E9-4523-A8FC-2E110E60EA79}" presName="root2" presStyleCnt="0"/>
      <dgm:spPr/>
    </dgm:pt>
    <dgm:pt modelId="{62A4A1C2-661D-4FC4-BEB2-7A9B1EEAEDF6}" type="pres">
      <dgm:prSet presAssocID="{6E701A65-96E9-4523-A8FC-2E110E60EA79}" presName="LevelTwoTextNode" presStyleLbl="node2" presStyleIdx="1" presStyleCnt="2" custScaleX="71586" custScaleY="47225">
        <dgm:presLayoutVars>
          <dgm:chPref val="3"/>
        </dgm:presLayoutVars>
      </dgm:prSet>
      <dgm:spPr/>
    </dgm:pt>
    <dgm:pt modelId="{810D644A-4B6A-4054-ACCA-BE875F550C0C}" type="pres">
      <dgm:prSet presAssocID="{6E701A65-96E9-4523-A8FC-2E110E60EA79}" presName="level3hierChild" presStyleCnt="0"/>
      <dgm:spPr/>
    </dgm:pt>
    <dgm:pt modelId="{78AA3904-917F-436F-9987-94E9FF1793FD}" type="pres">
      <dgm:prSet presAssocID="{CA007B3E-6727-472C-BBB5-F39BEDEB5FE3}" presName="conn2-1" presStyleLbl="parChTrans1D3" presStyleIdx="2" presStyleCnt="4"/>
      <dgm:spPr/>
    </dgm:pt>
    <dgm:pt modelId="{5A113961-48D8-4F4A-AAFC-EC8A786CB6EC}" type="pres">
      <dgm:prSet presAssocID="{CA007B3E-6727-472C-BBB5-F39BEDEB5FE3}" presName="connTx" presStyleLbl="parChTrans1D3" presStyleIdx="2" presStyleCnt="4"/>
      <dgm:spPr/>
    </dgm:pt>
    <dgm:pt modelId="{4803E3C5-8F8F-4EE4-BE22-41CFBC13AB20}" type="pres">
      <dgm:prSet presAssocID="{CCA5A7BB-6F98-4122-A754-A3AF26E4F0DC}" presName="root2" presStyleCnt="0"/>
      <dgm:spPr/>
    </dgm:pt>
    <dgm:pt modelId="{28209208-3D79-4494-A22D-1172E2B70DFB}" type="pres">
      <dgm:prSet presAssocID="{CCA5A7BB-6F98-4122-A754-A3AF26E4F0DC}" presName="LevelTwoTextNode" presStyleLbl="node3" presStyleIdx="2" presStyleCnt="4" custScaleX="58595" custScaleY="39018" custLinFactNeighborX="16676">
        <dgm:presLayoutVars>
          <dgm:chPref val="3"/>
        </dgm:presLayoutVars>
      </dgm:prSet>
      <dgm:spPr/>
    </dgm:pt>
    <dgm:pt modelId="{6E72DB38-CFB6-404E-8B52-17D97555CD24}" type="pres">
      <dgm:prSet presAssocID="{CCA5A7BB-6F98-4122-A754-A3AF26E4F0DC}" presName="level3hierChild" presStyleCnt="0"/>
      <dgm:spPr/>
    </dgm:pt>
    <dgm:pt modelId="{5AD4CB0A-6365-4B15-A8EF-B95B2BA39FD4}" type="pres">
      <dgm:prSet presAssocID="{2593CAFD-5DC5-4F4A-93B7-4721DBE93497}" presName="conn2-1" presStyleLbl="parChTrans1D4" presStyleIdx="4" presStyleCnt="8"/>
      <dgm:spPr/>
    </dgm:pt>
    <dgm:pt modelId="{6436B203-E494-43B6-8F85-6EC3A5F8EA5C}" type="pres">
      <dgm:prSet presAssocID="{2593CAFD-5DC5-4F4A-93B7-4721DBE93497}" presName="connTx" presStyleLbl="parChTrans1D4" presStyleIdx="4" presStyleCnt="8"/>
      <dgm:spPr/>
    </dgm:pt>
    <dgm:pt modelId="{8EEFF143-BFF3-4C6D-A8A5-3FAF29A73AD7}" type="pres">
      <dgm:prSet presAssocID="{78E4DFA7-0538-41B3-8AF2-D24AAFD6AE89}" presName="root2" presStyleCnt="0"/>
      <dgm:spPr/>
    </dgm:pt>
    <dgm:pt modelId="{EC6B7774-E535-4D67-AF6B-D57FC60FBA4E}" type="pres">
      <dgm:prSet presAssocID="{78E4DFA7-0538-41B3-8AF2-D24AAFD6AE89}" presName="LevelTwoTextNode" presStyleLbl="node4" presStyleIdx="4" presStyleCnt="8" custScaleX="45467" custScaleY="27216" custLinFactNeighborX="54560">
        <dgm:presLayoutVars>
          <dgm:chPref val="3"/>
        </dgm:presLayoutVars>
      </dgm:prSet>
      <dgm:spPr/>
    </dgm:pt>
    <dgm:pt modelId="{0854D990-82AA-446D-9239-68B59F76B1AC}" type="pres">
      <dgm:prSet presAssocID="{78E4DFA7-0538-41B3-8AF2-D24AAFD6AE89}" presName="level3hierChild" presStyleCnt="0"/>
      <dgm:spPr/>
    </dgm:pt>
    <dgm:pt modelId="{6EEDC4B2-97BC-46D4-A95C-0C383192288C}" type="pres">
      <dgm:prSet presAssocID="{F4B5A1B0-6FED-4BDC-A71D-98BBD1AB49FE}" presName="conn2-1" presStyleLbl="parChTrans1D4" presStyleIdx="5" presStyleCnt="8"/>
      <dgm:spPr/>
    </dgm:pt>
    <dgm:pt modelId="{1D68747E-2F98-499F-84A5-740FBE75764B}" type="pres">
      <dgm:prSet presAssocID="{F4B5A1B0-6FED-4BDC-A71D-98BBD1AB49FE}" presName="connTx" presStyleLbl="parChTrans1D4" presStyleIdx="5" presStyleCnt="8"/>
      <dgm:spPr/>
    </dgm:pt>
    <dgm:pt modelId="{25799918-98F7-4EF0-B0E6-BF36C14A4963}" type="pres">
      <dgm:prSet presAssocID="{1ED87CE3-2067-4CD0-98F8-B70889D0399F}" presName="root2" presStyleCnt="0"/>
      <dgm:spPr/>
    </dgm:pt>
    <dgm:pt modelId="{A15B0595-3083-4924-8811-494118A0F75C}" type="pres">
      <dgm:prSet presAssocID="{1ED87CE3-2067-4CD0-98F8-B70889D0399F}" presName="LevelTwoTextNode" presStyleLbl="node4" presStyleIdx="5" presStyleCnt="8" custScaleX="45467" custScaleY="27216" custLinFactNeighborX="54560">
        <dgm:presLayoutVars>
          <dgm:chPref val="3"/>
        </dgm:presLayoutVars>
      </dgm:prSet>
      <dgm:spPr/>
    </dgm:pt>
    <dgm:pt modelId="{59C85E50-D7BA-4AD5-AA6B-DB0333FDF97C}" type="pres">
      <dgm:prSet presAssocID="{1ED87CE3-2067-4CD0-98F8-B70889D0399F}" presName="level3hierChild" presStyleCnt="0"/>
      <dgm:spPr/>
    </dgm:pt>
    <dgm:pt modelId="{1A1D4119-8D50-46F3-9360-66836085C741}" type="pres">
      <dgm:prSet presAssocID="{44A602A9-2DFE-43E6-BF6A-43F41DF51A74}" presName="conn2-1" presStyleLbl="parChTrans1D3" presStyleIdx="3" presStyleCnt="4"/>
      <dgm:spPr/>
    </dgm:pt>
    <dgm:pt modelId="{162C5BE4-B5D8-4A12-A17E-4A9C87ACD436}" type="pres">
      <dgm:prSet presAssocID="{44A602A9-2DFE-43E6-BF6A-43F41DF51A74}" presName="connTx" presStyleLbl="parChTrans1D3" presStyleIdx="3" presStyleCnt="4"/>
      <dgm:spPr/>
    </dgm:pt>
    <dgm:pt modelId="{7991C65D-699E-49F3-9EAB-9B993D6971B9}" type="pres">
      <dgm:prSet presAssocID="{F8DCDCDF-579B-4604-83A2-C6960B700B1D}" presName="root2" presStyleCnt="0"/>
      <dgm:spPr/>
    </dgm:pt>
    <dgm:pt modelId="{DF2471FA-D7D2-4299-99EB-50030DA362C6}" type="pres">
      <dgm:prSet presAssocID="{F8DCDCDF-579B-4604-83A2-C6960B700B1D}" presName="LevelTwoTextNode" presStyleLbl="node3" presStyleIdx="3" presStyleCnt="4" custScaleX="58595" custScaleY="39018" custLinFactNeighborX="16676">
        <dgm:presLayoutVars>
          <dgm:chPref val="3"/>
        </dgm:presLayoutVars>
      </dgm:prSet>
      <dgm:spPr/>
    </dgm:pt>
    <dgm:pt modelId="{3DA68443-97B8-4C7B-8921-4E6B1CF3BD2B}" type="pres">
      <dgm:prSet presAssocID="{F8DCDCDF-579B-4604-83A2-C6960B700B1D}" presName="level3hierChild" presStyleCnt="0"/>
      <dgm:spPr/>
    </dgm:pt>
    <dgm:pt modelId="{F16FC24E-619E-4983-8E7A-113FCE104911}" type="pres">
      <dgm:prSet presAssocID="{A36B99D7-F2C7-4D13-B8CA-DBA00552ACE0}" presName="conn2-1" presStyleLbl="parChTrans1D4" presStyleIdx="6" presStyleCnt="8"/>
      <dgm:spPr/>
    </dgm:pt>
    <dgm:pt modelId="{12BA464A-4E7E-4E9D-9090-817C8332C7E4}" type="pres">
      <dgm:prSet presAssocID="{A36B99D7-F2C7-4D13-B8CA-DBA00552ACE0}" presName="connTx" presStyleLbl="parChTrans1D4" presStyleIdx="6" presStyleCnt="8"/>
      <dgm:spPr/>
    </dgm:pt>
    <dgm:pt modelId="{3C65FCD0-A387-406F-B55F-996C0C0E8FE6}" type="pres">
      <dgm:prSet presAssocID="{9540E9BE-5406-4265-A55D-A472F39E900E}" presName="root2" presStyleCnt="0"/>
      <dgm:spPr/>
    </dgm:pt>
    <dgm:pt modelId="{C23A8E33-8359-4B98-89C9-58EBA67F7084}" type="pres">
      <dgm:prSet presAssocID="{9540E9BE-5406-4265-A55D-A472F39E900E}" presName="LevelTwoTextNode" presStyleLbl="node4" presStyleIdx="6" presStyleCnt="8" custScaleX="45467" custScaleY="27216" custLinFactNeighborX="54560">
        <dgm:presLayoutVars>
          <dgm:chPref val="3"/>
        </dgm:presLayoutVars>
      </dgm:prSet>
      <dgm:spPr/>
    </dgm:pt>
    <dgm:pt modelId="{508B9FF7-D609-40E9-82F5-39BD8E09C0A3}" type="pres">
      <dgm:prSet presAssocID="{9540E9BE-5406-4265-A55D-A472F39E900E}" presName="level3hierChild" presStyleCnt="0"/>
      <dgm:spPr/>
    </dgm:pt>
    <dgm:pt modelId="{27B99F96-F833-44D6-A444-31356E2B0A31}" type="pres">
      <dgm:prSet presAssocID="{4FD0BCC6-D75E-4E59-B0EB-43172D7E192A}" presName="conn2-1" presStyleLbl="parChTrans1D4" presStyleIdx="7" presStyleCnt="8"/>
      <dgm:spPr/>
    </dgm:pt>
    <dgm:pt modelId="{31DFD4C9-6A3B-4EC7-A361-49946865A02A}" type="pres">
      <dgm:prSet presAssocID="{4FD0BCC6-D75E-4E59-B0EB-43172D7E192A}" presName="connTx" presStyleLbl="parChTrans1D4" presStyleIdx="7" presStyleCnt="8"/>
      <dgm:spPr/>
    </dgm:pt>
    <dgm:pt modelId="{152BE51C-53F9-4FFD-9F00-DBEEBE8BC849}" type="pres">
      <dgm:prSet presAssocID="{704822CE-D7E3-4A9C-B405-CCC4A49D0E78}" presName="root2" presStyleCnt="0"/>
      <dgm:spPr/>
    </dgm:pt>
    <dgm:pt modelId="{8C5CC0E0-3BAC-464D-A030-3DE76E899DF0}" type="pres">
      <dgm:prSet presAssocID="{704822CE-D7E3-4A9C-B405-CCC4A49D0E78}" presName="LevelTwoTextNode" presStyleLbl="node4" presStyleIdx="7" presStyleCnt="8" custScaleX="45832" custScaleY="26571" custLinFactNeighborX="54560">
        <dgm:presLayoutVars>
          <dgm:chPref val="3"/>
        </dgm:presLayoutVars>
      </dgm:prSet>
      <dgm:spPr/>
    </dgm:pt>
    <dgm:pt modelId="{5E333BA1-7338-407C-B919-1B229ADCB4B4}" type="pres">
      <dgm:prSet presAssocID="{704822CE-D7E3-4A9C-B405-CCC4A49D0E78}" presName="level3hierChild" presStyleCnt="0"/>
      <dgm:spPr/>
    </dgm:pt>
  </dgm:ptLst>
  <dgm:cxnLst>
    <dgm:cxn modelId="{B87E8203-051E-4586-A502-F6A2DBB39F84}" srcId="{E54101F6-A6FA-4271-B4B4-B97993404731}" destId="{995569CD-D5A7-422F-A81B-A5A32413075F}" srcOrd="1" destOrd="0" parTransId="{31A09289-6EC3-4B4A-A21B-7876C7C8D8A3}" sibTransId="{26647F0A-6199-4B2B-B313-6BD156949F72}"/>
    <dgm:cxn modelId="{9AB4F004-2139-4085-BAAA-AA52EE6073A9}" type="presOf" srcId="{CA007B3E-6727-472C-BBB5-F39BEDEB5FE3}" destId="{78AA3904-917F-436F-9987-94E9FF1793FD}" srcOrd="0" destOrd="0" presId="urn:microsoft.com/office/officeart/2005/8/layout/hierarchy2"/>
    <dgm:cxn modelId="{469DE705-A176-46DD-AC3E-8E31306335B8}" type="presOf" srcId="{6E701A65-96E9-4523-A8FC-2E110E60EA79}" destId="{62A4A1C2-661D-4FC4-BEB2-7A9B1EEAEDF6}" srcOrd="0" destOrd="0" presId="urn:microsoft.com/office/officeart/2005/8/layout/hierarchy2"/>
    <dgm:cxn modelId="{A09BB308-E386-4211-9398-B8F54BE529F6}" type="presOf" srcId="{4FD0BCC6-D75E-4E59-B0EB-43172D7E192A}" destId="{27B99F96-F833-44D6-A444-31356E2B0A31}" srcOrd="0" destOrd="0" presId="urn:microsoft.com/office/officeart/2005/8/layout/hierarchy2"/>
    <dgm:cxn modelId="{EE17BF0E-CF0E-45C6-B2EB-C4A23BA8B6A4}" type="presOf" srcId="{31A09289-6EC3-4B4A-A21B-7876C7C8D8A3}" destId="{00C9F638-345D-460F-8323-4008A34C0C53}" srcOrd="0" destOrd="0" presId="urn:microsoft.com/office/officeart/2005/8/layout/hierarchy2"/>
    <dgm:cxn modelId="{476D4C14-4D0B-4523-AAE0-8252B58D8310}" srcId="{6E701A65-96E9-4523-A8FC-2E110E60EA79}" destId="{F8DCDCDF-579B-4604-83A2-C6960B700B1D}" srcOrd="1" destOrd="0" parTransId="{44A602A9-2DFE-43E6-BF6A-43F41DF51A74}" sibTransId="{4565F4EC-EE02-435B-AF31-71D3A6232D7D}"/>
    <dgm:cxn modelId="{4D2F4C15-D0C4-44AE-8BD0-A23620D25C10}" type="presOf" srcId="{D5E24EFA-346B-4DDD-82FF-D459A18D2CCA}" destId="{08332380-818E-45C5-8448-F6C7155C5F6F}" srcOrd="0" destOrd="0" presId="urn:microsoft.com/office/officeart/2005/8/layout/hierarchy2"/>
    <dgm:cxn modelId="{8808D016-0523-42B9-9D97-85B62B3BB441}" type="presOf" srcId="{BBD8A586-0BFB-4814-83E7-B37ECE1731E3}" destId="{1B7D201E-DDEF-4104-B48A-4BDAABEEDAA6}" srcOrd="1" destOrd="0" presId="urn:microsoft.com/office/officeart/2005/8/layout/hierarchy2"/>
    <dgm:cxn modelId="{FEC6B11C-4B0E-4B6F-AFD0-FA0B03AC1F7D}" type="presOf" srcId="{F8DCDCDF-579B-4604-83A2-C6960B700B1D}" destId="{DF2471FA-D7D2-4299-99EB-50030DA362C6}" srcOrd="0" destOrd="0" presId="urn:microsoft.com/office/officeart/2005/8/layout/hierarchy2"/>
    <dgm:cxn modelId="{BA73D527-D084-4878-82B9-69E6108206A2}" type="presOf" srcId="{F10C3B4C-B4E2-4560-A3B5-33B91D72F629}" destId="{28E8465D-9B7A-4227-9BBF-B07D3115959F}" srcOrd="1" destOrd="0" presId="urn:microsoft.com/office/officeart/2005/8/layout/hierarchy2"/>
    <dgm:cxn modelId="{EFAF232B-B381-4180-8871-D2EBA049394D}" type="presOf" srcId="{BBD8A586-0BFB-4814-83E7-B37ECE1731E3}" destId="{DB144864-F869-443B-9174-742296E124D8}" srcOrd="0" destOrd="0" presId="urn:microsoft.com/office/officeart/2005/8/layout/hierarchy2"/>
    <dgm:cxn modelId="{6C3D2C2E-7D0E-45F4-8FC4-90DD55A65093}" srcId="{F8DCDCDF-579B-4604-83A2-C6960B700B1D}" destId="{9540E9BE-5406-4265-A55D-A472F39E900E}" srcOrd="0" destOrd="0" parTransId="{A36B99D7-F2C7-4D13-B8CA-DBA00552ACE0}" sibTransId="{AD8F30B0-E2F4-474E-BE4D-94D52224AA4D}"/>
    <dgm:cxn modelId="{07FCF030-215F-4BF6-84F6-57CCCE21ABDA}" type="presOf" srcId="{D5AF8AC7-C5B1-4A73-A3D6-F6B37F52F2C3}" destId="{A23E0319-AB74-4315-BF27-2A307BF2F2EC}" srcOrd="0" destOrd="0" presId="urn:microsoft.com/office/officeart/2005/8/layout/hierarchy2"/>
    <dgm:cxn modelId="{4FC4A731-04FC-4BBE-9460-3BB38090168C}" type="presOf" srcId="{80A38982-85C7-4EA5-A633-064F4FAC26C1}" destId="{325945BC-6AC5-428E-B07E-BCC090EEA478}" srcOrd="1" destOrd="0" presId="urn:microsoft.com/office/officeart/2005/8/layout/hierarchy2"/>
    <dgm:cxn modelId="{0A890534-9B69-4571-BB03-59692F231EB1}" srcId="{D5E24EFA-346B-4DDD-82FF-D459A18D2CCA}" destId="{8A9A9AC3-8B8B-4FB2-ABC1-E800A216B375}" srcOrd="1" destOrd="0" parTransId="{F10C3B4C-B4E2-4560-A3B5-33B91D72F629}" sibTransId="{60F585F8-9670-4BDA-AFFB-EAFC216ADB65}"/>
    <dgm:cxn modelId="{05317B36-7A8F-4BBA-855E-E51E7A15B3D5}" type="presOf" srcId="{72D7EC20-F291-4CBE-A5AF-B38890F3F378}" destId="{DB8EFCB1-D1F7-419D-A431-6E1C8592EDF7}" srcOrd="1" destOrd="0" presId="urn:microsoft.com/office/officeart/2005/8/layout/hierarchy2"/>
    <dgm:cxn modelId="{F7BD8738-4BFB-4D42-A19B-DF1E2BE557CA}" type="presOf" srcId="{72D7EC20-F291-4CBE-A5AF-B38890F3F378}" destId="{0A6ACDC6-A5A7-45DD-BA75-3187B27D58C0}" srcOrd="0" destOrd="0" presId="urn:microsoft.com/office/officeart/2005/8/layout/hierarchy2"/>
    <dgm:cxn modelId="{62059538-A0F7-4D27-B3DA-9EE59932A29A}" type="presOf" srcId="{2593CAFD-5DC5-4F4A-93B7-4721DBE93497}" destId="{6436B203-E494-43B6-8F85-6EC3A5F8EA5C}" srcOrd="1" destOrd="0" presId="urn:microsoft.com/office/officeart/2005/8/layout/hierarchy2"/>
    <dgm:cxn modelId="{970A0F3E-8A7C-4B32-9A78-9E2A4EA7F5CC}" type="presOf" srcId="{D43D9067-7104-421C-9347-CF7D2E97B9A6}" destId="{E769313C-7AD1-4499-902D-C1C45B4A3804}" srcOrd="1" destOrd="0" presId="urn:microsoft.com/office/officeart/2005/8/layout/hierarchy2"/>
    <dgm:cxn modelId="{D5ECC25B-19F7-41EF-8939-8356C33C1521}" type="presOf" srcId="{8D302746-DD7B-47E2-9540-1D6D33B0B78D}" destId="{B0ABB212-8B15-4E7B-978D-00701129DC90}" srcOrd="0" destOrd="0" presId="urn:microsoft.com/office/officeart/2005/8/layout/hierarchy2"/>
    <dgm:cxn modelId="{7DC8BC41-1127-4A8A-BDFC-AA3A797E1B87}" type="presOf" srcId="{CCA5A7BB-6F98-4122-A754-A3AF26E4F0DC}" destId="{28209208-3D79-4494-A22D-1172E2B70DFB}" srcOrd="0" destOrd="0" presId="urn:microsoft.com/office/officeart/2005/8/layout/hierarchy2"/>
    <dgm:cxn modelId="{EB98AF62-4771-4B3B-8FE5-E8B264CBFFBF}" type="presOf" srcId="{31A09289-6EC3-4B4A-A21B-7876C7C8D8A3}" destId="{A9425490-4CDD-4778-8504-913CC8A4A03A}" srcOrd="1" destOrd="0" presId="urn:microsoft.com/office/officeart/2005/8/layout/hierarchy2"/>
    <dgm:cxn modelId="{F7066563-6453-49E8-BB42-C0F1EFC41FA3}" type="presOf" srcId="{E54101F6-A6FA-4271-B4B4-B97993404731}" destId="{B966704C-E93F-4A90-B361-99042C8AE331}" srcOrd="0" destOrd="0" presId="urn:microsoft.com/office/officeart/2005/8/layout/hierarchy2"/>
    <dgm:cxn modelId="{BB906864-07B5-4980-BBFC-8B49B69A6862}" srcId="{6E701A65-96E9-4523-A8FC-2E110E60EA79}" destId="{CCA5A7BB-6F98-4122-A754-A3AF26E4F0DC}" srcOrd="0" destOrd="0" parTransId="{CA007B3E-6727-472C-BBB5-F39BEDEB5FE3}" sibTransId="{5DA6A889-557C-4D3A-879F-DB3AB463287E}"/>
    <dgm:cxn modelId="{C8795464-AA05-4E68-8ACF-91ADC924F15B}" type="presOf" srcId="{A36B99D7-F2C7-4D13-B8CA-DBA00552ACE0}" destId="{F16FC24E-619E-4983-8E7A-113FCE104911}" srcOrd="0" destOrd="0" presId="urn:microsoft.com/office/officeart/2005/8/layout/hierarchy2"/>
    <dgm:cxn modelId="{CC40E165-B307-4C86-A96D-164186E90701}" srcId="{D5E24EFA-346B-4DDD-82FF-D459A18D2CCA}" destId="{8D302746-DD7B-47E2-9540-1D6D33B0B78D}" srcOrd="0" destOrd="0" parTransId="{D43D9067-7104-421C-9347-CF7D2E97B9A6}" sibTransId="{A328296D-CFAC-4701-93C2-185944071142}"/>
    <dgm:cxn modelId="{34A8AF66-4C9B-48CC-A966-D715206296FE}" type="presOf" srcId="{44A602A9-2DFE-43E6-BF6A-43F41DF51A74}" destId="{1A1D4119-8D50-46F3-9360-66836085C741}" srcOrd="0" destOrd="0" presId="urn:microsoft.com/office/officeart/2005/8/layout/hierarchy2"/>
    <dgm:cxn modelId="{17A52967-75C9-4532-96E2-AF6B57FCED6C}" type="presOf" srcId="{78E4DFA7-0538-41B3-8AF2-D24AAFD6AE89}" destId="{EC6B7774-E535-4D67-AF6B-D57FC60FBA4E}" srcOrd="0" destOrd="0" presId="urn:microsoft.com/office/officeart/2005/8/layout/hierarchy2"/>
    <dgm:cxn modelId="{EAC95447-9FEA-4EBE-A3DD-293AEB82C0A7}" srcId="{CFA1E945-BA6C-4DF1-90C4-9B1B352264C3}" destId="{264073F7-39FE-4E70-B0BC-FB55B2F4FA55}" srcOrd="0" destOrd="0" parTransId="{CB95DAE9-6C7F-4115-ABDA-3D3161F863CB}" sibTransId="{B572295D-44EE-4BD6-9712-733BE27AC60E}"/>
    <dgm:cxn modelId="{9F854268-611D-4692-A07A-828D66CAE356}" type="presOf" srcId="{CB95DAE9-6C7F-4115-ABDA-3D3161F863CB}" destId="{9FE6E3B1-D27E-4086-A4D8-22FEFFAD32CF}" srcOrd="0" destOrd="0" presId="urn:microsoft.com/office/officeart/2005/8/layout/hierarchy2"/>
    <dgm:cxn modelId="{0314C850-8E79-468A-B2C7-8AC8D6F59557}" type="presOf" srcId="{9540E9BE-5406-4265-A55D-A472F39E900E}" destId="{C23A8E33-8359-4B98-89C9-58EBA67F7084}" srcOrd="0" destOrd="0" presId="urn:microsoft.com/office/officeart/2005/8/layout/hierarchy2"/>
    <dgm:cxn modelId="{64F08173-98C9-435A-8D1C-204EE4CCAE3D}" srcId="{264073F7-39FE-4E70-B0BC-FB55B2F4FA55}" destId="{E54101F6-A6FA-4271-B4B4-B97993404731}" srcOrd="0" destOrd="0" parTransId="{BBD8A586-0BFB-4814-83E7-B37ECE1731E3}" sibTransId="{666170D5-B370-4234-8B9C-D76CECE84DD2}"/>
    <dgm:cxn modelId="{704D6974-F41B-4051-AA9E-11C01BAB7337}" type="presOf" srcId="{E3A8DFA9-9483-4BA3-A52B-679D195AB72E}" destId="{B82A03B0-DF1B-40AB-9570-FADAC0B2290C}" srcOrd="0" destOrd="0" presId="urn:microsoft.com/office/officeart/2005/8/layout/hierarchy2"/>
    <dgm:cxn modelId="{53703575-ECF7-4525-AC6C-9B515B63E1ED}" type="presOf" srcId="{1ED87CE3-2067-4CD0-98F8-B70889D0399F}" destId="{A15B0595-3083-4924-8811-494118A0F75C}" srcOrd="0" destOrd="0" presId="urn:microsoft.com/office/officeart/2005/8/layout/hierarchy2"/>
    <dgm:cxn modelId="{AC1FFA57-C20A-4C3F-B463-B60D4D336F9F}" type="presOf" srcId="{CA007B3E-6727-472C-BBB5-F39BEDEB5FE3}" destId="{5A113961-48D8-4F4A-AAFC-EC8A786CB6EC}" srcOrd="1" destOrd="0" presId="urn:microsoft.com/office/officeart/2005/8/layout/hierarchy2"/>
    <dgm:cxn modelId="{B569A87E-E336-4E0B-82E3-F45786D330E4}" type="presOf" srcId="{E3A8DFA9-9483-4BA3-A52B-679D195AB72E}" destId="{13FC354C-31B5-4CCA-B03E-22807FF267FA}" srcOrd="1" destOrd="0" presId="urn:microsoft.com/office/officeart/2005/8/layout/hierarchy2"/>
    <dgm:cxn modelId="{DF4A0491-088A-4509-99B8-5EC205A65A27}" type="presOf" srcId="{F4B5A1B0-6FED-4BDC-A71D-98BBD1AB49FE}" destId="{1D68747E-2F98-499F-84A5-740FBE75764B}" srcOrd="1" destOrd="0" presId="urn:microsoft.com/office/officeart/2005/8/layout/hierarchy2"/>
    <dgm:cxn modelId="{73A702B0-680A-4D3D-A72F-798ED67ABE7C}" srcId="{CCA5A7BB-6F98-4122-A754-A3AF26E4F0DC}" destId="{1ED87CE3-2067-4CD0-98F8-B70889D0399F}" srcOrd="1" destOrd="0" parTransId="{F4B5A1B0-6FED-4BDC-A71D-98BBD1AB49FE}" sibTransId="{584C16F2-7BDC-49E1-80A2-F05BA16B3475}"/>
    <dgm:cxn modelId="{1B48F5B2-C0A2-45FC-9E5A-54D0AABB7864}" srcId="{CFA1E945-BA6C-4DF1-90C4-9B1B352264C3}" destId="{6E701A65-96E9-4523-A8FC-2E110E60EA79}" srcOrd="1" destOrd="0" parTransId="{72D7EC20-F291-4CBE-A5AF-B38890F3F378}" sibTransId="{5C948D6E-61FA-47C4-9090-1BA6D8D1B0FE}"/>
    <dgm:cxn modelId="{2E0D8BB3-EDDC-4AEC-9D92-F132ACAE3825}" type="presOf" srcId="{CFA1E945-BA6C-4DF1-90C4-9B1B352264C3}" destId="{0295C48E-E133-4B73-A7D5-C0D22DE721C3}" srcOrd="0" destOrd="0" presId="urn:microsoft.com/office/officeart/2005/8/layout/hierarchy2"/>
    <dgm:cxn modelId="{F27027BA-1C97-490E-A7D5-5216E1F8A554}" srcId="{F8DCDCDF-579B-4604-83A2-C6960B700B1D}" destId="{704822CE-D7E3-4A9C-B405-CCC4A49D0E78}" srcOrd="1" destOrd="0" parTransId="{4FD0BCC6-D75E-4E59-B0EB-43172D7E192A}" sibTransId="{7BEA882F-C6A3-46E9-842B-31232FA07DFE}"/>
    <dgm:cxn modelId="{E1E1C3BE-8192-4EDC-A6BA-B1FE531E1AFE}" type="presOf" srcId="{80A38982-85C7-4EA5-A633-064F4FAC26C1}" destId="{BFFD7F1C-4B5F-44AB-8165-16838F2120A3}" srcOrd="0" destOrd="0" presId="urn:microsoft.com/office/officeart/2005/8/layout/hierarchy2"/>
    <dgm:cxn modelId="{5CB2A1C0-3143-4487-98CF-27609D44BB05}" type="presOf" srcId="{704822CE-D7E3-4A9C-B405-CCC4A49D0E78}" destId="{8C5CC0E0-3BAC-464D-A030-3DE76E899DF0}" srcOrd="0" destOrd="0" presId="urn:microsoft.com/office/officeart/2005/8/layout/hierarchy2"/>
    <dgm:cxn modelId="{E105E1C3-8D32-4740-A0F7-78907FC3FFCC}" type="presOf" srcId="{8A9A9AC3-8B8B-4FB2-ABC1-E800A216B375}" destId="{990D2BF7-5C70-4E2D-8B4A-62820B2994C9}" srcOrd="0" destOrd="0" presId="urn:microsoft.com/office/officeart/2005/8/layout/hierarchy2"/>
    <dgm:cxn modelId="{312923CF-6ED0-4A66-B9DD-CAE785A9470D}" type="presOf" srcId="{4FD0BCC6-D75E-4E59-B0EB-43172D7E192A}" destId="{31DFD4C9-6A3B-4EC7-A361-49946865A02A}" srcOrd="1" destOrd="0" presId="urn:microsoft.com/office/officeart/2005/8/layout/hierarchy2"/>
    <dgm:cxn modelId="{2C5B4BE0-8F59-4EAA-8974-81A010CDBB1C}" srcId="{CCA5A7BB-6F98-4122-A754-A3AF26E4F0DC}" destId="{78E4DFA7-0538-41B3-8AF2-D24AAFD6AE89}" srcOrd="0" destOrd="0" parTransId="{2593CAFD-5DC5-4F4A-93B7-4721DBE93497}" sibTransId="{FF28582E-4C44-466B-BA7A-60A063577F61}"/>
    <dgm:cxn modelId="{0F50E7E2-F878-4777-AC17-9DB3C1B181F5}" type="presOf" srcId="{264073F7-39FE-4E70-B0BC-FB55B2F4FA55}" destId="{5428AB7C-4E7D-4C2F-B9D9-4D4EF795C104}" srcOrd="0" destOrd="0" presId="urn:microsoft.com/office/officeart/2005/8/layout/hierarchy2"/>
    <dgm:cxn modelId="{EDF3BAE5-4BED-49C0-B6A1-937C2DFDCCD1}" srcId="{E54101F6-A6FA-4271-B4B4-B97993404731}" destId="{D5AF8AC7-C5B1-4A73-A3D6-F6B37F52F2C3}" srcOrd="0" destOrd="0" parTransId="{80A38982-85C7-4EA5-A633-064F4FAC26C1}" sibTransId="{F28AE9EB-9E65-4908-BCCB-11F62658A499}"/>
    <dgm:cxn modelId="{86C85EE8-3DA2-4F1D-9337-0D6EB1D716F5}" srcId="{264073F7-39FE-4E70-B0BC-FB55B2F4FA55}" destId="{D5E24EFA-346B-4DDD-82FF-D459A18D2CCA}" srcOrd="1" destOrd="0" parTransId="{E3A8DFA9-9483-4BA3-A52B-679D195AB72E}" sibTransId="{81538EC3-7029-48C4-BF1A-3E6BEFABC9E9}"/>
    <dgm:cxn modelId="{D7C5CFEA-D6BB-49BB-8076-3AB72460F58C}" type="presOf" srcId="{44A602A9-2DFE-43E6-BF6A-43F41DF51A74}" destId="{162C5BE4-B5D8-4A12-A17E-4A9C87ACD436}" srcOrd="1" destOrd="0" presId="urn:microsoft.com/office/officeart/2005/8/layout/hierarchy2"/>
    <dgm:cxn modelId="{A8FEE6EA-E95B-4DB4-877D-520E6A8D2BE3}" srcId="{6D931D8D-F765-4640-9DD2-60E43D717EFB}" destId="{CFA1E945-BA6C-4DF1-90C4-9B1B352264C3}" srcOrd="0" destOrd="0" parTransId="{B2E5B2D2-D012-4F86-9CC9-A1AE0DACDC60}" sibTransId="{6DCF405A-C052-4F82-93BA-4544CD1EE3F3}"/>
    <dgm:cxn modelId="{15CA77F0-9CC1-485B-AD91-D6F123952993}" type="presOf" srcId="{F10C3B4C-B4E2-4560-A3B5-33B91D72F629}" destId="{43B5E6F3-009D-4E01-8D4E-E4AECA7480AB}" srcOrd="0" destOrd="0" presId="urn:microsoft.com/office/officeart/2005/8/layout/hierarchy2"/>
    <dgm:cxn modelId="{A0068FF1-0987-4047-8FAF-4855F8E3F928}" type="presOf" srcId="{CB95DAE9-6C7F-4115-ABDA-3D3161F863CB}" destId="{C01A04DC-5851-429B-A792-26824A7A87D7}" srcOrd="1" destOrd="0" presId="urn:microsoft.com/office/officeart/2005/8/layout/hierarchy2"/>
    <dgm:cxn modelId="{9ABA7BF3-EF1B-4793-A20F-3F750CA20F7F}" type="presOf" srcId="{995569CD-D5A7-422F-A81B-A5A32413075F}" destId="{B73C8CCF-2BF1-4318-BCB2-8981F4D7722D}" srcOrd="0" destOrd="0" presId="urn:microsoft.com/office/officeart/2005/8/layout/hierarchy2"/>
    <dgm:cxn modelId="{E38BA1F5-58FC-4220-AC31-9CB3AE7AC74D}" type="presOf" srcId="{D43D9067-7104-421C-9347-CF7D2E97B9A6}" destId="{4875340D-230C-4CBC-AB76-047C2C1E5AEC}" srcOrd="0" destOrd="0" presId="urn:microsoft.com/office/officeart/2005/8/layout/hierarchy2"/>
    <dgm:cxn modelId="{35BEBDF8-8C7A-48EB-90A5-80FFCBB6BEA5}" type="presOf" srcId="{6D931D8D-F765-4640-9DD2-60E43D717EFB}" destId="{11769E00-9133-4CFC-A775-DDFDE7CA80B9}" srcOrd="0" destOrd="0" presId="urn:microsoft.com/office/officeart/2005/8/layout/hierarchy2"/>
    <dgm:cxn modelId="{C728DBF9-4FE2-4CF9-8119-2EF5DF851C05}" type="presOf" srcId="{2593CAFD-5DC5-4F4A-93B7-4721DBE93497}" destId="{5AD4CB0A-6365-4B15-A8EF-B95B2BA39FD4}" srcOrd="0" destOrd="0" presId="urn:microsoft.com/office/officeart/2005/8/layout/hierarchy2"/>
    <dgm:cxn modelId="{CE6AF0FB-D238-4E4D-8FC9-A5D7AA72BBE3}" type="presOf" srcId="{A36B99D7-F2C7-4D13-B8CA-DBA00552ACE0}" destId="{12BA464A-4E7E-4E9D-9090-817C8332C7E4}" srcOrd="1" destOrd="0" presId="urn:microsoft.com/office/officeart/2005/8/layout/hierarchy2"/>
    <dgm:cxn modelId="{E6F30BFF-D73F-43FB-AA03-42DA4069936E}" type="presOf" srcId="{F4B5A1B0-6FED-4BDC-A71D-98BBD1AB49FE}" destId="{6EEDC4B2-97BC-46D4-A95C-0C383192288C}" srcOrd="0" destOrd="0" presId="urn:microsoft.com/office/officeart/2005/8/layout/hierarchy2"/>
    <dgm:cxn modelId="{A449610E-94A4-4705-A855-B552804DB1A2}" type="presParOf" srcId="{11769E00-9133-4CFC-A775-DDFDE7CA80B9}" destId="{E032A05D-22D1-49E1-A350-7C7B444A2D6C}" srcOrd="0" destOrd="0" presId="urn:microsoft.com/office/officeart/2005/8/layout/hierarchy2"/>
    <dgm:cxn modelId="{56BF5367-FCE5-4F59-9891-7A41F022B9AE}" type="presParOf" srcId="{E032A05D-22D1-49E1-A350-7C7B444A2D6C}" destId="{0295C48E-E133-4B73-A7D5-C0D22DE721C3}" srcOrd="0" destOrd="0" presId="urn:microsoft.com/office/officeart/2005/8/layout/hierarchy2"/>
    <dgm:cxn modelId="{803A07DC-AA3B-4E67-BE6C-41166F70A685}" type="presParOf" srcId="{E032A05D-22D1-49E1-A350-7C7B444A2D6C}" destId="{66E84063-F8A4-4437-A111-B5A0CD1A4C46}" srcOrd="1" destOrd="0" presId="urn:microsoft.com/office/officeart/2005/8/layout/hierarchy2"/>
    <dgm:cxn modelId="{781E127D-F471-4FE2-AA2F-6533C363DF1F}" type="presParOf" srcId="{66E84063-F8A4-4437-A111-B5A0CD1A4C46}" destId="{9FE6E3B1-D27E-4086-A4D8-22FEFFAD32CF}" srcOrd="0" destOrd="0" presId="urn:microsoft.com/office/officeart/2005/8/layout/hierarchy2"/>
    <dgm:cxn modelId="{78D982C1-150D-4CC6-A774-7F2142B624A1}" type="presParOf" srcId="{9FE6E3B1-D27E-4086-A4D8-22FEFFAD32CF}" destId="{C01A04DC-5851-429B-A792-26824A7A87D7}" srcOrd="0" destOrd="0" presId="urn:microsoft.com/office/officeart/2005/8/layout/hierarchy2"/>
    <dgm:cxn modelId="{BC254AC5-A59D-4CC6-BB0B-6820B0018C35}" type="presParOf" srcId="{66E84063-F8A4-4437-A111-B5A0CD1A4C46}" destId="{A508A381-08D6-4545-B34E-881F4A652F6D}" srcOrd="1" destOrd="0" presId="urn:microsoft.com/office/officeart/2005/8/layout/hierarchy2"/>
    <dgm:cxn modelId="{0A85C480-BF51-43B6-B961-6E3C5264309C}" type="presParOf" srcId="{A508A381-08D6-4545-B34E-881F4A652F6D}" destId="{5428AB7C-4E7D-4C2F-B9D9-4D4EF795C104}" srcOrd="0" destOrd="0" presId="urn:microsoft.com/office/officeart/2005/8/layout/hierarchy2"/>
    <dgm:cxn modelId="{62011718-1057-4996-B8BF-C7495896B0FA}" type="presParOf" srcId="{A508A381-08D6-4545-B34E-881F4A652F6D}" destId="{B6D4A317-F21C-455D-9F6F-D454BDA690DE}" srcOrd="1" destOrd="0" presId="urn:microsoft.com/office/officeart/2005/8/layout/hierarchy2"/>
    <dgm:cxn modelId="{CC8272FF-4AE5-40EC-B3BD-261224A81F1F}" type="presParOf" srcId="{B6D4A317-F21C-455D-9F6F-D454BDA690DE}" destId="{DB144864-F869-443B-9174-742296E124D8}" srcOrd="0" destOrd="0" presId="urn:microsoft.com/office/officeart/2005/8/layout/hierarchy2"/>
    <dgm:cxn modelId="{1DB706C6-0A94-4843-94BA-7708558D0C89}" type="presParOf" srcId="{DB144864-F869-443B-9174-742296E124D8}" destId="{1B7D201E-DDEF-4104-B48A-4BDAABEEDAA6}" srcOrd="0" destOrd="0" presId="urn:microsoft.com/office/officeart/2005/8/layout/hierarchy2"/>
    <dgm:cxn modelId="{908F57FC-194E-44CB-9D67-C2A877174C47}" type="presParOf" srcId="{B6D4A317-F21C-455D-9F6F-D454BDA690DE}" destId="{01DEB877-27A3-462A-BF5B-32D94306534B}" srcOrd="1" destOrd="0" presId="urn:microsoft.com/office/officeart/2005/8/layout/hierarchy2"/>
    <dgm:cxn modelId="{FD7CFCC0-E7FA-4EF1-BC94-1D11E11771DE}" type="presParOf" srcId="{01DEB877-27A3-462A-BF5B-32D94306534B}" destId="{B966704C-E93F-4A90-B361-99042C8AE331}" srcOrd="0" destOrd="0" presId="urn:microsoft.com/office/officeart/2005/8/layout/hierarchy2"/>
    <dgm:cxn modelId="{BB1DE852-59FC-41A9-97E0-95A1B10F3BA1}" type="presParOf" srcId="{01DEB877-27A3-462A-BF5B-32D94306534B}" destId="{1187CDAB-2644-4598-B982-3EBB0B5352AD}" srcOrd="1" destOrd="0" presId="urn:microsoft.com/office/officeart/2005/8/layout/hierarchy2"/>
    <dgm:cxn modelId="{E5039066-9AE2-40FB-ADFA-961872DF4B54}" type="presParOf" srcId="{1187CDAB-2644-4598-B982-3EBB0B5352AD}" destId="{BFFD7F1C-4B5F-44AB-8165-16838F2120A3}" srcOrd="0" destOrd="0" presId="urn:microsoft.com/office/officeart/2005/8/layout/hierarchy2"/>
    <dgm:cxn modelId="{E1FCAD0B-F1C1-43AA-B7B7-93D0AC7ECF24}" type="presParOf" srcId="{BFFD7F1C-4B5F-44AB-8165-16838F2120A3}" destId="{325945BC-6AC5-428E-B07E-BCC090EEA478}" srcOrd="0" destOrd="0" presId="urn:microsoft.com/office/officeart/2005/8/layout/hierarchy2"/>
    <dgm:cxn modelId="{76CDEF4D-F2BE-4E90-81A0-411C1509AF17}" type="presParOf" srcId="{1187CDAB-2644-4598-B982-3EBB0B5352AD}" destId="{1A4F28E9-035B-40EF-81B0-CB4B913B219D}" srcOrd="1" destOrd="0" presId="urn:microsoft.com/office/officeart/2005/8/layout/hierarchy2"/>
    <dgm:cxn modelId="{2075FA45-692C-4DDA-BB2D-6EC2650C98DF}" type="presParOf" srcId="{1A4F28E9-035B-40EF-81B0-CB4B913B219D}" destId="{A23E0319-AB74-4315-BF27-2A307BF2F2EC}" srcOrd="0" destOrd="0" presId="urn:microsoft.com/office/officeart/2005/8/layout/hierarchy2"/>
    <dgm:cxn modelId="{76D25462-3C72-41FA-8DF9-E0C3AB3B4920}" type="presParOf" srcId="{1A4F28E9-035B-40EF-81B0-CB4B913B219D}" destId="{0D6B4CE0-D2DA-43F3-884D-BB6A38064945}" srcOrd="1" destOrd="0" presId="urn:microsoft.com/office/officeart/2005/8/layout/hierarchy2"/>
    <dgm:cxn modelId="{2BCD7020-21C9-4754-A0F3-E34E91038A7D}" type="presParOf" srcId="{1187CDAB-2644-4598-B982-3EBB0B5352AD}" destId="{00C9F638-345D-460F-8323-4008A34C0C53}" srcOrd="2" destOrd="0" presId="urn:microsoft.com/office/officeart/2005/8/layout/hierarchy2"/>
    <dgm:cxn modelId="{7B74BA36-E636-40C9-B95A-7C948106EAD3}" type="presParOf" srcId="{00C9F638-345D-460F-8323-4008A34C0C53}" destId="{A9425490-4CDD-4778-8504-913CC8A4A03A}" srcOrd="0" destOrd="0" presId="urn:microsoft.com/office/officeart/2005/8/layout/hierarchy2"/>
    <dgm:cxn modelId="{C34CB29F-4699-4CAE-B80B-8393A91D1716}" type="presParOf" srcId="{1187CDAB-2644-4598-B982-3EBB0B5352AD}" destId="{3DE7122B-35DB-438A-925B-36E10500852F}" srcOrd="3" destOrd="0" presId="urn:microsoft.com/office/officeart/2005/8/layout/hierarchy2"/>
    <dgm:cxn modelId="{4080B94C-0009-4447-AE1E-234DB3CAF44B}" type="presParOf" srcId="{3DE7122B-35DB-438A-925B-36E10500852F}" destId="{B73C8CCF-2BF1-4318-BCB2-8981F4D7722D}" srcOrd="0" destOrd="0" presId="urn:microsoft.com/office/officeart/2005/8/layout/hierarchy2"/>
    <dgm:cxn modelId="{8F62F8CD-98E8-4BB0-B506-372E6BF1CD63}" type="presParOf" srcId="{3DE7122B-35DB-438A-925B-36E10500852F}" destId="{693B3871-C05C-4B7C-9E11-78C21B6E3BC5}" srcOrd="1" destOrd="0" presId="urn:microsoft.com/office/officeart/2005/8/layout/hierarchy2"/>
    <dgm:cxn modelId="{6D8321EC-8F6D-42B9-A718-0CB82A870A2C}" type="presParOf" srcId="{B6D4A317-F21C-455D-9F6F-D454BDA690DE}" destId="{B82A03B0-DF1B-40AB-9570-FADAC0B2290C}" srcOrd="2" destOrd="0" presId="urn:microsoft.com/office/officeart/2005/8/layout/hierarchy2"/>
    <dgm:cxn modelId="{6C097E73-C137-4757-95D3-D122BD988A2F}" type="presParOf" srcId="{B82A03B0-DF1B-40AB-9570-FADAC0B2290C}" destId="{13FC354C-31B5-4CCA-B03E-22807FF267FA}" srcOrd="0" destOrd="0" presId="urn:microsoft.com/office/officeart/2005/8/layout/hierarchy2"/>
    <dgm:cxn modelId="{C436163A-B1B8-459F-905B-08512992CF55}" type="presParOf" srcId="{B6D4A317-F21C-455D-9F6F-D454BDA690DE}" destId="{02262D90-3300-47BD-BA81-7269627EE07F}" srcOrd="3" destOrd="0" presId="urn:microsoft.com/office/officeart/2005/8/layout/hierarchy2"/>
    <dgm:cxn modelId="{8F996919-3FE5-4406-B0CC-18A57964ABBB}" type="presParOf" srcId="{02262D90-3300-47BD-BA81-7269627EE07F}" destId="{08332380-818E-45C5-8448-F6C7155C5F6F}" srcOrd="0" destOrd="0" presId="urn:microsoft.com/office/officeart/2005/8/layout/hierarchy2"/>
    <dgm:cxn modelId="{C7973D8E-5AC2-414A-81F0-482EF2DB345D}" type="presParOf" srcId="{02262D90-3300-47BD-BA81-7269627EE07F}" destId="{38E1888F-3AB4-4331-9A7A-46AB56D39105}" srcOrd="1" destOrd="0" presId="urn:microsoft.com/office/officeart/2005/8/layout/hierarchy2"/>
    <dgm:cxn modelId="{15B57425-D1E6-4213-9D26-5916BDDB03BA}" type="presParOf" srcId="{38E1888F-3AB4-4331-9A7A-46AB56D39105}" destId="{4875340D-230C-4CBC-AB76-047C2C1E5AEC}" srcOrd="0" destOrd="0" presId="urn:microsoft.com/office/officeart/2005/8/layout/hierarchy2"/>
    <dgm:cxn modelId="{FB684F76-3C95-4B17-BB80-F18CA4DF9DA4}" type="presParOf" srcId="{4875340D-230C-4CBC-AB76-047C2C1E5AEC}" destId="{E769313C-7AD1-4499-902D-C1C45B4A3804}" srcOrd="0" destOrd="0" presId="urn:microsoft.com/office/officeart/2005/8/layout/hierarchy2"/>
    <dgm:cxn modelId="{8D9E08D6-FA51-41D1-B2B9-A5508997958E}" type="presParOf" srcId="{38E1888F-3AB4-4331-9A7A-46AB56D39105}" destId="{F19932B8-BB11-49A4-894A-506A5F00E0BE}" srcOrd="1" destOrd="0" presId="urn:microsoft.com/office/officeart/2005/8/layout/hierarchy2"/>
    <dgm:cxn modelId="{8D119E65-BB97-4930-A779-36DC1098C229}" type="presParOf" srcId="{F19932B8-BB11-49A4-894A-506A5F00E0BE}" destId="{B0ABB212-8B15-4E7B-978D-00701129DC90}" srcOrd="0" destOrd="0" presId="urn:microsoft.com/office/officeart/2005/8/layout/hierarchy2"/>
    <dgm:cxn modelId="{C7203329-9B0A-4F4B-9B05-A0AB0D0C82CB}" type="presParOf" srcId="{F19932B8-BB11-49A4-894A-506A5F00E0BE}" destId="{49C6C8A8-5D7B-4BD9-B80F-713A9789281E}" srcOrd="1" destOrd="0" presId="urn:microsoft.com/office/officeart/2005/8/layout/hierarchy2"/>
    <dgm:cxn modelId="{B24E20E4-FF15-4D51-A8D7-FDE711DC5D1A}" type="presParOf" srcId="{38E1888F-3AB4-4331-9A7A-46AB56D39105}" destId="{43B5E6F3-009D-4E01-8D4E-E4AECA7480AB}" srcOrd="2" destOrd="0" presId="urn:microsoft.com/office/officeart/2005/8/layout/hierarchy2"/>
    <dgm:cxn modelId="{4381A914-3EAC-46D2-BA4B-C32C8EA3171C}" type="presParOf" srcId="{43B5E6F3-009D-4E01-8D4E-E4AECA7480AB}" destId="{28E8465D-9B7A-4227-9BBF-B07D3115959F}" srcOrd="0" destOrd="0" presId="urn:microsoft.com/office/officeart/2005/8/layout/hierarchy2"/>
    <dgm:cxn modelId="{B2ED41AC-22C7-4439-BFCC-A5B0D8CCAE00}" type="presParOf" srcId="{38E1888F-3AB4-4331-9A7A-46AB56D39105}" destId="{91731883-E900-4A2E-90A9-46FE925AF432}" srcOrd="3" destOrd="0" presId="urn:microsoft.com/office/officeart/2005/8/layout/hierarchy2"/>
    <dgm:cxn modelId="{30358BE7-2E25-4E16-A885-E8D2A53B1545}" type="presParOf" srcId="{91731883-E900-4A2E-90A9-46FE925AF432}" destId="{990D2BF7-5C70-4E2D-8B4A-62820B2994C9}" srcOrd="0" destOrd="0" presId="urn:microsoft.com/office/officeart/2005/8/layout/hierarchy2"/>
    <dgm:cxn modelId="{F7122EAD-8C00-4849-B950-3BD2B2592820}" type="presParOf" srcId="{91731883-E900-4A2E-90A9-46FE925AF432}" destId="{FC094801-6B89-4EB0-B817-D3EC9D2D7AB9}" srcOrd="1" destOrd="0" presId="urn:microsoft.com/office/officeart/2005/8/layout/hierarchy2"/>
    <dgm:cxn modelId="{6E988A15-CA35-4DA1-9249-AD0681E8D987}" type="presParOf" srcId="{66E84063-F8A4-4437-A111-B5A0CD1A4C46}" destId="{0A6ACDC6-A5A7-45DD-BA75-3187B27D58C0}" srcOrd="2" destOrd="0" presId="urn:microsoft.com/office/officeart/2005/8/layout/hierarchy2"/>
    <dgm:cxn modelId="{9CD5E88B-E109-4E94-890B-B9037E756D8F}" type="presParOf" srcId="{0A6ACDC6-A5A7-45DD-BA75-3187B27D58C0}" destId="{DB8EFCB1-D1F7-419D-A431-6E1C8592EDF7}" srcOrd="0" destOrd="0" presId="urn:microsoft.com/office/officeart/2005/8/layout/hierarchy2"/>
    <dgm:cxn modelId="{CCC8DC12-37DD-40B8-9838-98D1D08244B4}" type="presParOf" srcId="{66E84063-F8A4-4437-A111-B5A0CD1A4C46}" destId="{2C38C48C-2162-4FFD-A71C-9AAA402C5FD4}" srcOrd="3" destOrd="0" presId="urn:microsoft.com/office/officeart/2005/8/layout/hierarchy2"/>
    <dgm:cxn modelId="{B8A46ADD-13CB-49A8-863B-94326CF478C9}" type="presParOf" srcId="{2C38C48C-2162-4FFD-A71C-9AAA402C5FD4}" destId="{62A4A1C2-661D-4FC4-BEB2-7A9B1EEAEDF6}" srcOrd="0" destOrd="0" presId="urn:microsoft.com/office/officeart/2005/8/layout/hierarchy2"/>
    <dgm:cxn modelId="{027DDAA0-C58E-4280-9F0C-FF7A9465A259}" type="presParOf" srcId="{2C38C48C-2162-4FFD-A71C-9AAA402C5FD4}" destId="{810D644A-4B6A-4054-ACCA-BE875F550C0C}" srcOrd="1" destOrd="0" presId="urn:microsoft.com/office/officeart/2005/8/layout/hierarchy2"/>
    <dgm:cxn modelId="{4156E601-7EBF-43F0-A9A0-A77E8F0E5E8A}" type="presParOf" srcId="{810D644A-4B6A-4054-ACCA-BE875F550C0C}" destId="{78AA3904-917F-436F-9987-94E9FF1793FD}" srcOrd="0" destOrd="0" presId="urn:microsoft.com/office/officeart/2005/8/layout/hierarchy2"/>
    <dgm:cxn modelId="{E001A573-1D27-4213-923B-423F73CBD7E1}" type="presParOf" srcId="{78AA3904-917F-436F-9987-94E9FF1793FD}" destId="{5A113961-48D8-4F4A-AAFC-EC8A786CB6EC}" srcOrd="0" destOrd="0" presId="urn:microsoft.com/office/officeart/2005/8/layout/hierarchy2"/>
    <dgm:cxn modelId="{1133B7F7-2931-4F5B-B47D-7A6FE87D6708}" type="presParOf" srcId="{810D644A-4B6A-4054-ACCA-BE875F550C0C}" destId="{4803E3C5-8F8F-4EE4-BE22-41CFBC13AB20}" srcOrd="1" destOrd="0" presId="urn:microsoft.com/office/officeart/2005/8/layout/hierarchy2"/>
    <dgm:cxn modelId="{28A38F86-1B44-47BA-8390-30CBF3D8279E}" type="presParOf" srcId="{4803E3C5-8F8F-4EE4-BE22-41CFBC13AB20}" destId="{28209208-3D79-4494-A22D-1172E2B70DFB}" srcOrd="0" destOrd="0" presId="urn:microsoft.com/office/officeart/2005/8/layout/hierarchy2"/>
    <dgm:cxn modelId="{37CED3D0-1091-4F02-AC6E-21672E027F1D}" type="presParOf" srcId="{4803E3C5-8F8F-4EE4-BE22-41CFBC13AB20}" destId="{6E72DB38-CFB6-404E-8B52-17D97555CD24}" srcOrd="1" destOrd="0" presId="urn:microsoft.com/office/officeart/2005/8/layout/hierarchy2"/>
    <dgm:cxn modelId="{D5DFD1D8-C80C-45D2-B64D-DE53A36EED0C}" type="presParOf" srcId="{6E72DB38-CFB6-404E-8B52-17D97555CD24}" destId="{5AD4CB0A-6365-4B15-A8EF-B95B2BA39FD4}" srcOrd="0" destOrd="0" presId="urn:microsoft.com/office/officeart/2005/8/layout/hierarchy2"/>
    <dgm:cxn modelId="{E80D2F40-3CB5-43FB-BA47-CA262E35A6D2}" type="presParOf" srcId="{5AD4CB0A-6365-4B15-A8EF-B95B2BA39FD4}" destId="{6436B203-E494-43B6-8F85-6EC3A5F8EA5C}" srcOrd="0" destOrd="0" presId="urn:microsoft.com/office/officeart/2005/8/layout/hierarchy2"/>
    <dgm:cxn modelId="{9810C238-8641-4629-A320-5DA5E840E0E1}" type="presParOf" srcId="{6E72DB38-CFB6-404E-8B52-17D97555CD24}" destId="{8EEFF143-BFF3-4C6D-A8A5-3FAF29A73AD7}" srcOrd="1" destOrd="0" presId="urn:microsoft.com/office/officeart/2005/8/layout/hierarchy2"/>
    <dgm:cxn modelId="{05D764D7-4B52-476F-80B2-ACF45259364E}" type="presParOf" srcId="{8EEFF143-BFF3-4C6D-A8A5-3FAF29A73AD7}" destId="{EC6B7774-E535-4D67-AF6B-D57FC60FBA4E}" srcOrd="0" destOrd="0" presId="urn:microsoft.com/office/officeart/2005/8/layout/hierarchy2"/>
    <dgm:cxn modelId="{1DE8B6D9-578F-4336-8240-E6414E937F61}" type="presParOf" srcId="{8EEFF143-BFF3-4C6D-A8A5-3FAF29A73AD7}" destId="{0854D990-82AA-446D-9239-68B59F76B1AC}" srcOrd="1" destOrd="0" presId="urn:microsoft.com/office/officeart/2005/8/layout/hierarchy2"/>
    <dgm:cxn modelId="{114CF271-317B-4F46-B8B2-18FCEDC7234E}" type="presParOf" srcId="{6E72DB38-CFB6-404E-8B52-17D97555CD24}" destId="{6EEDC4B2-97BC-46D4-A95C-0C383192288C}" srcOrd="2" destOrd="0" presId="urn:microsoft.com/office/officeart/2005/8/layout/hierarchy2"/>
    <dgm:cxn modelId="{455FF127-74D6-4601-B3E1-6FDA4C998295}" type="presParOf" srcId="{6EEDC4B2-97BC-46D4-A95C-0C383192288C}" destId="{1D68747E-2F98-499F-84A5-740FBE75764B}" srcOrd="0" destOrd="0" presId="urn:microsoft.com/office/officeart/2005/8/layout/hierarchy2"/>
    <dgm:cxn modelId="{CAECB469-0E1C-4E8B-B57E-4AB19EC5F0E0}" type="presParOf" srcId="{6E72DB38-CFB6-404E-8B52-17D97555CD24}" destId="{25799918-98F7-4EF0-B0E6-BF36C14A4963}" srcOrd="3" destOrd="0" presId="urn:microsoft.com/office/officeart/2005/8/layout/hierarchy2"/>
    <dgm:cxn modelId="{6FD912DA-7C06-4FDB-A9D2-AC2D628AF6B0}" type="presParOf" srcId="{25799918-98F7-4EF0-B0E6-BF36C14A4963}" destId="{A15B0595-3083-4924-8811-494118A0F75C}" srcOrd="0" destOrd="0" presId="urn:microsoft.com/office/officeart/2005/8/layout/hierarchy2"/>
    <dgm:cxn modelId="{34AB349B-7654-4B05-BF11-D3BE50A7114D}" type="presParOf" srcId="{25799918-98F7-4EF0-B0E6-BF36C14A4963}" destId="{59C85E50-D7BA-4AD5-AA6B-DB0333FDF97C}" srcOrd="1" destOrd="0" presId="urn:microsoft.com/office/officeart/2005/8/layout/hierarchy2"/>
    <dgm:cxn modelId="{8D4CE735-7981-42D9-84C2-D8A847CCFAF1}" type="presParOf" srcId="{810D644A-4B6A-4054-ACCA-BE875F550C0C}" destId="{1A1D4119-8D50-46F3-9360-66836085C741}" srcOrd="2" destOrd="0" presId="urn:microsoft.com/office/officeart/2005/8/layout/hierarchy2"/>
    <dgm:cxn modelId="{4405E7CE-A96C-4645-A2C0-DDBA77760384}" type="presParOf" srcId="{1A1D4119-8D50-46F3-9360-66836085C741}" destId="{162C5BE4-B5D8-4A12-A17E-4A9C87ACD436}" srcOrd="0" destOrd="0" presId="urn:microsoft.com/office/officeart/2005/8/layout/hierarchy2"/>
    <dgm:cxn modelId="{556C6864-A9F5-4EB8-845E-A0F0FD2D8DF1}" type="presParOf" srcId="{810D644A-4B6A-4054-ACCA-BE875F550C0C}" destId="{7991C65D-699E-49F3-9EAB-9B993D6971B9}" srcOrd="3" destOrd="0" presId="urn:microsoft.com/office/officeart/2005/8/layout/hierarchy2"/>
    <dgm:cxn modelId="{B3A21D0D-77DC-4098-B6EF-8EFA9DF90D97}" type="presParOf" srcId="{7991C65D-699E-49F3-9EAB-9B993D6971B9}" destId="{DF2471FA-D7D2-4299-99EB-50030DA362C6}" srcOrd="0" destOrd="0" presId="urn:microsoft.com/office/officeart/2005/8/layout/hierarchy2"/>
    <dgm:cxn modelId="{7D9CF07D-633A-4ABF-BED7-674902F65BAD}" type="presParOf" srcId="{7991C65D-699E-49F3-9EAB-9B993D6971B9}" destId="{3DA68443-97B8-4C7B-8921-4E6B1CF3BD2B}" srcOrd="1" destOrd="0" presId="urn:microsoft.com/office/officeart/2005/8/layout/hierarchy2"/>
    <dgm:cxn modelId="{E2B2CDA6-B82A-478A-BBD4-07EE0C570C77}" type="presParOf" srcId="{3DA68443-97B8-4C7B-8921-4E6B1CF3BD2B}" destId="{F16FC24E-619E-4983-8E7A-113FCE104911}" srcOrd="0" destOrd="0" presId="urn:microsoft.com/office/officeart/2005/8/layout/hierarchy2"/>
    <dgm:cxn modelId="{0FA09EC1-9BD3-45D6-95C1-5CA7EE1B0BA2}" type="presParOf" srcId="{F16FC24E-619E-4983-8E7A-113FCE104911}" destId="{12BA464A-4E7E-4E9D-9090-817C8332C7E4}" srcOrd="0" destOrd="0" presId="urn:microsoft.com/office/officeart/2005/8/layout/hierarchy2"/>
    <dgm:cxn modelId="{18E93F8E-862C-448B-ACB7-FC4A3FF9FFC7}" type="presParOf" srcId="{3DA68443-97B8-4C7B-8921-4E6B1CF3BD2B}" destId="{3C65FCD0-A387-406F-B55F-996C0C0E8FE6}" srcOrd="1" destOrd="0" presId="urn:microsoft.com/office/officeart/2005/8/layout/hierarchy2"/>
    <dgm:cxn modelId="{0581BC0B-39A0-40B0-9FCF-81ABBF2013EC}" type="presParOf" srcId="{3C65FCD0-A387-406F-B55F-996C0C0E8FE6}" destId="{C23A8E33-8359-4B98-89C9-58EBA67F7084}" srcOrd="0" destOrd="0" presId="urn:microsoft.com/office/officeart/2005/8/layout/hierarchy2"/>
    <dgm:cxn modelId="{AC6B03D8-BFA5-4C1F-96B8-4D85F5464736}" type="presParOf" srcId="{3C65FCD0-A387-406F-B55F-996C0C0E8FE6}" destId="{508B9FF7-D609-40E9-82F5-39BD8E09C0A3}" srcOrd="1" destOrd="0" presId="urn:microsoft.com/office/officeart/2005/8/layout/hierarchy2"/>
    <dgm:cxn modelId="{40910F08-77FC-4EC4-8610-2A611155D548}" type="presParOf" srcId="{3DA68443-97B8-4C7B-8921-4E6B1CF3BD2B}" destId="{27B99F96-F833-44D6-A444-31356E2B0A31}" srcOrd="2" destOrd="0" presId="urn:microsoft.com/office/officeart/2005/8/layout/hierarchy2"/>
    <dgm:cxn modelId="{04F63367-D8C4-4DAB-BD35-0C9A6A43DB20}" type="presParOf" srcId="{27B99F96-F833-44D6-A444-31356E2B0A31}" destId="{31DFD4C9-6A3B-4EC7-A361-49946865A02A}" srcOrd="0" destOrd="0" presId="urn:microsoft.com/office/officeart/2005/8/layout/hierarchy2"/>
    <dgm:cxn modelId="{D4A6F88F-B873-43EB-8857-8F41ABD7A87B}" type="presParOf" srcId="{3DA68443-97B8-4C7B-8921-4E6B1CF3BD2B}" destId="{152BE51C-53F9-4FFD-9F00-DBEEBE8BC849}" srcOrd="3" destOrd="0" presId="urn:microsoft.com/office/officeart/2005/8/layout/hierarchy2"/>
    <dgm:cxn modelId="{C679EBA6-B3A8-430B-9E78-714896C9A92E}" type="presParOf" srcId="{152BE51C-53F9-4FFD-9F00-DBEEBE8BC849}" destId="{8C5CC0E0-3BAC-464D-A030-3DE76E899DF0}" srcOrd="0" destOrd="0" presId="urn:microsoft.com/office/officeart/2005/8/layout/hierarchy2"/>
    <dgm:cxn modelId="{D69C8C94-4617-4E38-8C5D-CDC6646B5A64}" type="presParOf" srcId="{152BE51C-53F9-4FFD-9F00-DBEEBE8BC849}" destId="{5E333BA1-7338-407C-B919-1B229ADCB4B4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6603E0F-6682-48D4-BDE8-1ADE1DFEA295}">
      <dsp:nvSpPr>
        <dsp:cNvPr id="0" name=""/>
        <dsp:cNvSpPr/>
      </dsp:nvSpPr>
      <dsp:spPr>
        <a:xfrm>
          <a:off x="1752151" y="40920"/>
          <a:ext cx="1964166" cy="1964166"/>
        </a:xfrm>
        <a:prstGeom prst="ellipse">
          <a:avLst/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alpha val="5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Q</a:t>
          </a:r>
        </a:p>
      </dsp:txBody>
      <dsp:txXfrm>
        <a:off x="2014040" y="384649"/>
        <a:ext cx="1440388" cy="883874"/>
      </dsp:txXfrm>
    </dsp:sp>
    <dsp:sp modelId="{CD579983-02F0-4B52-86FB-D3A123E9118B}">
      <dsp:nvSpPr>
        <dsp:cNvPr id="0" name=""/>
        <dsp:cNvSpPr/>
      </dsp:nvSpPr>
      <dsp:spPr>
        <a:xfrm>
          <a:off x="2460888" y="1268524"/>
          <a:ext cx="1964166" cy="1964166"/>
        </a:xfrm>
        <a:prstGeom prst="ellipse">
          <a:avLst/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alpha val="5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C</a:t>
          </a:r>
        </a:p>
      </dsp:txBody>
      <dsp:txXfrm>
        <a:off x="3061596" y="1775933"/>
        <a:ext cx="1178499" cy="1080291"/>
      </dsp:txXfrm>
    </dsp:sp>
    <dsp:sp modelId="{DF50FB9B-5F8F-4981-B0E7-61972D9CC97D}">
      <dsp:nvSpPr>
        <dsp:cNvPr id="0" name=""/>
        <dsp:cNvSpPr/>
      </dsp:nvSpPr>
      <dsp:spPr>
        <a:xfrm>
          <a:off x="1043414" y="1268524"/>
          <a:ext cx="1964166" cy="1964166"/>
        </a:xfrm>
        <a:prstGeom prst="ellipse">
          <a:avLst/>
        </a:prstGeom>
        <a:gradFill rotWithShape="0">
          <a:gsLst>
            <a:gs pos="0">
              <a:schemeClr val="accent1">
                <a:alpha val="5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alpha val="5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alpha val="5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S</a:t>
          </a:r>
        </a:p>
      </dsp:txBody>
      <dsp:txXfrm>
        <a:off x="1228373" y="1775933"/>
        <a:ext cx="1178499" cy="108029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6603E0F-6682-48D4-BDE8-1ADE1DFEA295}">
      <dsp:nvSpPr>
        <dsp:cNvPr id="0" name=""/>
        <dsp:cNvSpPr/>
      </dsp:nvSpPr>
      <dsp:spPr>
        <a:xfrm>
          <a:off x="1329361" y="129518"/>
          <a:ext cx="2493891" cy="2486590"/>
        </a:xfrm>
        <a:prstGeom prst="ellipse">
          <a:avLst/>
        </a:prstGeom>
        <a:solidFill>
          <a:schemeClr val="accent4">
            <a:alpha val="5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Quality (Q)</a:t>
          </a:r>
        </a:p>
      </dsp:txBody>
      <dsp:txXfrm>
        <a:off x="1661880" y="564672"/>
        <a:ext cx="1828853" cy="1118965"/>
      </dsp:txXfrm>
    </dsp:sp>
    <dsp:sp modelId="{6C285DD9-266F-47C0-9FA5-949F8DE31C79}">
      <dsp:nvSpPr>
        <dsp:cNvPr id="0" name=""/>
        <dsp:cNvSpPr/>
      </dsp:nvSpPr>
      <dsp:spPr>
        <a:xfrm>
          <a:off x="2280446" y="1776895"/>
          <a:ext cx="2493891" cy="2486590"/>
        </a:xfrm>
        <a:prstGeom prst="ellipse">
          <a:avLst/>
        </a:prstGeom>
        <a:solidFill>
          <a:schemeClr val="accent4">
            <a:alpha val="50000"/>
            <a:hueOff val="4900445"/>
            <a:satOff val="-20388"/>
            <a:lumOff val="4804"/>
            <a:alphaOff val="0"/>
          </a:schemeClr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Cost (C)</a:t>
          </a:r>
        </a:p>
      </dsp:txBody>
      <dsp:txXfrm>
        <a:off x="3043162" y="2419264"/>
        <a:ext cx="1496334" cy="1367624"/>
      </dsp:txXfrm>
    </dsp:sp>
    <dsp:sp modelId="{889F12FC-B03D-4744-B9A4-01863F3AD9CB}">
      <dsp:nvSpPr>
        <dsp:cNvPr id="0" name=""/>
        <dsp:cNvSpPr/>
      </dsp:nvSpPr>
      <dsp:spPr>
        <a:xfrm>
          <a:off x="378275" y="1776895"/>
          <a:ext cx="2493891" cy="2486590"/>
        </a:xfrm>
        <a:prstGeom prst="ellipse">
          <a:avLst/>
        </a:prstGeom>
        <a:solidFill>
          <a:schemeClr val="accent4">
            <a:alpha val="50000"/>
            <a:hueOff val="9800891"/>
            <a:satOff val="-40777"/>
            <a:lumOff val="9608"/>
            <a:alphaOff val="0"/>
          </a:schemeClr>
        </a:soli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600" kern="1200"/>
            <a:t>Speed (S)</a:t>
          </a:r>
        </a:p>
      </dsp:txBody>
      <dsp:txXfrm>
        <a:off x="613117" y="2419264"/>
        <a:ext cx="1496334" cy="136762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95C48E-E133-4B73-A7D5-C0D22DE721C3}">
      <dsp:nvSpPr>
        <dsp:cNvPr id="0" name=""/>
        <dsp:cNvSpPr/>
      </dsp:nvSpPr>
      <dsp:spPr>
        <a:xfrm>
          <a:off x="286083" y="1058201"/>
          <a:ext cx="1208359" cy="44775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Sample of 250 people</a:t>
          </a:r>
        </a:p>
      </dsp:txBody>
      <dsp:txXfrm>
        <a:off x="299197" y="1071315"/>
        <a:ext cx="1182131" cy="421525"/>
      </dsp:txXfrm>
    </dsp:sp>
    <dsp:sp modelId="{9FE6E3B1-D27E-4086-A4D8-22FEFFAD32CF}">
      <dsp:nvSpPr>
        <dsp:cNvPr id="0" name=""/>
        <dsp:cNvSpPr/>
      </dsp:nvSpPr>
      <dsp:spPr>
        <a:xfrm rot="18823194">
          <a:off x="1351496" y="919715"/>
          <a:ext cx="925617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31197" y="27878"/>
              </a:lnTo>
            </a:path>
            <a:path>
              <a:moveTo>
                <a:pt x="594419" y="27878"/>
              </a:moveTo>
              <a:lnTo>
                <a:pt x="925617" y="27878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0.57</a:t>
          </a:r>
        </a:p>
      </dsp:txBody>
      <dsp:txXfrm>
        <a:off x="1682693" y="831891"/>
        <a:ext cx="263222" cy="231404"/>
      </dsp:txXfrm>
    </dsp:sp>
    <dsp:sp modelId="{5428AB7C-4E7D-4C2F-B9D9-4D4EF795C104}">
      <dsp:nvSpPr>
        <dsp:cNvPr id="0" name=""/>
        <dsp:cNvSpPr/>
      </dsp:nvSpPr>
      <dsp:spPr>
        <a:xfrm>
          <a:off x="2134167" y="425844"/>
          <a:ext cx="1135459" cy="374529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Men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(143)</a:t>
          </a:r>
        </a:p>
      </dsp:txBody>
      <dsp:txXfrm>
        <a:off x="2145137" y="436814"/>
        <a:ext cx="1113519" cy="352589"/>
      </dsp:txXfrm>
    </dsp:sp>
    <dsp:sp modelId="{DB144864-F869-443B-9174-742296E124D8}">
      <dsp:nvSpPr>
        <dsp:cNvPr id="0" name=""/>
        <dsp:cNvSpPr/>
      </dsp:nvSpPr>
      <dsp:spPr>
        <a:xfrm rot="20367761">
          <a:off x="3239300" y="417829"/>
          <a:ext cx="954354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52663" y="27878"/>
              </a:lnTo>
            </a:path>
            <a:path>
              <a:moveTo>
                <a:pt x="601690" y="27878"/>
              </a:moveTo>
              <a:lnTo>
                <a:pt x="954354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0.64</a:t>
          </a:r>
        </a:p>
      </dsp:txBody>
      <dsp:txXfrm>
        <a:off x="3591963" y="326413"/>
        <a:ext cx="249026" cy="238588"/>
      </dsp:txXfrm>
    </dsp:sp>
    <dsp:sp modelId="{B966704C-E93F-4A90-B361-99042C8AE331}">
      <dsp:nvSpPr>
        <dsp:cNvPr id="0" name=""/>
        <dsp:cNvSpPr/>
      </dsp:nvSpPr>
      <dsp:spPr>
        <a:xfrm>
          <a:off x="4163326" y="123584"/>
          <a:ext cx="929403" cy="30944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(92)</a:t>
          </a:r>
        </a:p>
      </dsp:txBody>
      <dsp:txXfrm>
        <a:off x="4172389" y="132647"/>
        <a:ext cx="911277" cy="291315"/>
      </dsp:txXfrm>
    </dsp:sp>
    <dsp:sp modelId="{BFFD7F1C-4B5F-44AB-8165-16838F2120A3}">
      <dsp:nvSpPr>
        <dsp:cNvPr id="0" name=""/>
        <dsp:cNvSpPr/>
      </dsp:nvSpPr>
      <dsp:spPr>
        <a:xfrm rot="20748320">
          <a:off x="5082308" y="166726"/>
          <a:ext cx="682669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2267" y="27878"/>
              </a:lnTo>
            </a:path>
            <a:path>
              <a:moveTo>
                <a:pt x="470401" y="27878"/>
              </a:moveTo>
              <a:lnTo>
                <a:pt x="682669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0.43</a:t>
          </a:r>
        </a:p>
      </dsp:txBody>
      <dsp:txXfrm>
        <a:off x="5294576" y="109270"/>
        <a:ext cx="258134" cy="170667"/>
      </dsp:txXfrm>
    </dsp:sp>
    <dsp:sp modelId="{A23E0319-AB74-4315-BF27-2A307BF2F2EC}">
      <dsp:nvSpPr>
        <dsp:cNvPr id="0" name=""/>
        <dsp:cNvSpPr/>
      </dsp:nvSpPr>
      <dsp:spPr>
        <a:xfrm>
          <a:off x="5754556" y="2981"/>
          <a:ext cx="721173" cy="21584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sp:txBody>
      <dsp:txXfrm>
        <a:off x="5760878" y="9303"/>
        <a:ext cx="708529" cy="203199"/>
      </dsp:txXfrm>
    </dsp:sp>
    <dsp:sp modelId="{00C9F638-345D-460F-8323-4008A34C0C53}">
      <dsp:nvSpPr>
        <dsp:cNvPr id="0" name=""/>
        <dsp:cNvSpPr/>
      </dsp:nvSpPr>
      <dsp:spPr>
        <a:xfrm rot="851680">
          <a:off x="5082308" y="334128"/>
          <a:ext cx="682669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2267" y="27878"/>
              </a:lnTo>
            </a:path>
            <a:path>
              <a:moveTo>
                <a:pt x="470401" y="27878"/>
              </a:moveTo>
              <a:lnTo>
                <a:pt x="682669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0.57</a:t>
          </a:r>
        </a:p>
      </dsp:txBody>
      <dsp:txXfrm>
        <a:off x="5294576" y="276672"/>
        <a:ext cx="258134" cy="170667"/>
      </dsp:txXfrm>
    </dsp:sp>
    <dsp:sp modelId="{B73C8CCF-2BF1-4318-BCB2-8981F4D7722D}">
      <dsp:nvSpPr>
        <dsp:cNvPr id="0" name=""/>
        <dsp:cNvSpPr/>
      </dsp:nvSpPr>
      <dsp:spPr>
        <a:xfrm>
          <a:off x="5754556" y="337785"/>
          <a:ext cx="721173" cy="21584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760878" y="344107"/>
        <a:ext cx="708529" cy="203199"/>
      </dsp:txXfrm>
    </dsp:sp>
    <dsp:sp modelId="{B82A03B0-DF1B-40AB-9570-FADAC0B2290C}">
      <dsp:nvSpPr>
        <dsp:cNvPr id="0" name=""/>
        <dsp:cNvSpPr/>
      </dsp:nvSpPr>
      <dsp:spPr>
        <a:xfrm rot="1232239">
          <a:off x="3239300" y="752633"/>
          <a:ext cx="954354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52663" y="27878"/>
              </a:lnTo>
            </a:path>
            <a:path>
              <a:moveTo>
                <a:pt x="601690" y="27878"/>
              </a:moveTo>
              <a:lnTo>
                <a:pt x="954354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0.36</a:t>
          </a:r>
        </a:p>
      </dsp:txBody>
      <dsp:txXfrm>
        <a:off x="3591963" y="661217"/>
        <a:ext cx="249026" cy="238588"/>
      </dsp:txXfrm>
    </dsp:sp>
    <dsp:sp modelId="{08332380-818E-45C5-8448-F6C7155C5F6F}">
      <dsp:nvSpPr>
        <dsp:cNvPr id="0" name=""/>
        <dsp:cNvSpPr/>
      </dsp:nvSpPr>
      <dsp:spPr>
        <a:xfrm>
          <a:off x="4163326" y="793192"/>
          <a:ext cx="929403" cy="30944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(51)</a:t>
          </a:r>
        </a:p>
      </dsp:txBody>
      <dsp:txXfrm>
        <a:off x="4172389" y="802255"/>
        <a:ext cx="911277" cy="291315"/>
      </dsp:txXfrm>
    </dsp:sp>
    <dsp:sp modelId="{4875340D-230C-4CBC-AB76-047C2C1E5AEC}">
      <dsp:nvSpPr>
        <dsp:cNvPr id="0" name=""/>
        <dsp:cNvSpPr/>
      </dsp:nvSpPr>
      <dsp:spPr>
        <a:xfrm rot="20748320">
          <a:off x="5082308" y="836334"/>
          <a:ext cx="682669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2267" y="27878"/>
              </a:lnTo>
            </a:path>
            <a:path>
              <a:moveTo>
                <a:pt x="470401" y="27878"/>
              </a:moveTo>
              <a:lnTo>
                <a:pt x="682669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0.35</a:t>
          </a:r>
        </a:p>
      </dsp:txBody>
      <dsp:txXfrm>
        <a:off x="5294576" y="778878"/>
        <a:ext cx="258134" cy="170667"/>
      </dsp:txXfrm>
    </dsp:sp>
    <dsp:sp modelId="{B0ABB212-8B15-4E7B-978D-00701129DC90}">
      <dsp:nvSpPr>
        <dsp:cNvPr id="0" name=""/>
        <dsp:cNvSpPr/>
      </dsp:nvSpPr>
      <dsp:spPr>
        <a:xfrm>
          <a:off x="5754556" y="672589"/>
          <a:ext cx="721173" cy="21584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sp:txBody>
      <dsp:txXfrm>
        <a:off x="5760878" y="678911"/>
        <a:ext cx="708529" cy="203199"/>
      </dsp:txXfrm>
    </dsp:sp>
    <dsp:sp modelId="{43B5E6F3-009D-4E01-8D4E-E4AECA7480AB}">
      <dsp:nvSpPr>
        <dsp:cNvPr id="0" name=""/>
        <dsp:cNvSpPr/>
      </dsp:nvSpPr>
      <dsp:spPr>
        <a:xfrm rot="851680">
          <a:off x="5082308" y="1003736"/>
          <a:ext cx="682669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2267" y="27878"/>
              </a:lnTo>
            </a:path>
            <a:path>
              <a:moveTo>
                <a:pt x="470401" y="27878"/>
              </a:moveTo>
              <a:lnTo>
                <a:pt x="682669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0.65</a:t>
          </a:r>
        </a:p>
      </dsp:txBody>
      <dsp:txXfrm>
        <a:off x="5294576" y="946280"/>
        <a:ext cx="258134" cy="170667"/>
      </dsp:txXfrm>
    </dsp:sp>
    <dsp:sp modelId="{990D2BF7-5C70-4E2D-8B4A-62820B2994C9}">
      <dsp:nvSpPr>
        <dsp:cNvPr id="0" name=""/>
        <dsp:cNvSpPr/>
      </dsp:nvSpPr>
      <dsp:spPr>
        <a:xfrm>
          <a:off x="5754556" y="1007394"/>
          <a:ext cx="721173" cy="21584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760878" y="1013716"/>
        <a:ext cx="708529" cy="203199"/>
      </dsp:txXfrm>
    </dsp:sp>
    <dsp:sp modelId="{0A6ACDC6-A5A7-45DD-BA75-3187B27D58C0}">
      <dsp:nvSpPr>
        <dsp:cNvPr id="0" name=""/>
        <dsp:cNvSpPr/>
      </dsp:nvSpPr>
      <dsp:spPr>
        <a:xfrm rot="2790997">
          <a:off x="1350679" y="1588684"/>
          <a:ext cx="921985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29898" y="27878"/>
              </a:lnTo>
            </a:path>
            <a:path>
              <a:moveTo>
                <a:pt x="592087" y="27878"/>
              </a:moveTo>
              <a:lnTo>
                <a:pt x="921985" y="27878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0.43</a:t>
          </a:r>
        </a:p>
      </dsp:txBody>
      <dsp:txXfrm>
        <a:off x="1680577" y="1501314"/>
        <a:ext cx="262189" cy="230496"/>
      </dsp:txXfrm>
    </dsp:sp>
    <dsp:sp modelId="{62A4A1C2-661D-4FC4-BEB2-7A9B1EEAEDF6}">
      <dsp:nvSpPr>
        <dsp:cNvPr id="0" name=""/>
        <dsp:cNvSpPr/>
      </dsp:nvSpPr>
      <dsp:spPr>
        <a:xfrm>
          <a:off x="2128901" y="1763782"/>
          <a:ext cx="1135459" cy="374529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Women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(107)</a:t>
          </a:r>
        </a:p>
      </dsp:txBody>
      <dsp:txXfrm>
        <a:off x="2139871" y="1774752"/>
        <a:ext cx="1113519" cy="352589"/>
      </dsp:txXfrm>
    </dsp:sp>
    <dsp:sp modelId="{78AA3904-917F-436F-9987-94E9FF1793FD}">
      <dsp:nvSpPr>
        <dsp:cNvPr id="0" name=""/>
        <dsp:cNvSpPr/>
      </dsp:nvSpPr>
      <dsp:spPr>
        <a:xfrm rot="20378678">
          <a:off x="3234423" y="1756406"/>
          <a:ext cx="95884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54322" y="27878"/>
              </a:lnTo>
            </a:path>
            <a:path>
              <a:moveTo>
                <a:pt x="604519" y="27878"/>
              </a:moveTo>
              <a:lnTo>
                <a:pt x="958841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0.78</a:t>
          </a:r>
        </a:p>
      </dsp:txBody>
      <dsp:txXfrm>
        <a:off x="3588745" y="1664429"/>
        <a:ext cx="250197" cy="239710"/>
      </dsp:txXfrm>
    </dsp:sp>
    <dsp:sp modelId="{28209208-3D79-4494-A22D-1172E2B70DFB}">
      <dsp:nvSpPr>
        <dsp:cNvPr id="0" name=""/>
        <dsp:cNvSpPr/>
      </dsp:nvSpPr>
      <dsp:spPr>
        <a:xfrm>
          <a:off x="4163326" y="1462800"/>
          <a:ext cx="929403" cy="30944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(83)</a:t>
          </a:r>
        </a:p>
      </dsp:txBody>
      <dsp:txXfrm>
        <a:off x="4172389" y="1471863"/>
        <a:ext cx="911277" cy="291315"/>
      </dsp:txXfrm>
    </dsp:sp>
    <dsp:sp modelId="{5AD4CB0A-6365-4B15-A8EF-B95B2BA39FD4}">
      <dsp:nvSpPr>
        <dsp:cNvPr id="0" name=""/>
        <dsp:cNvSpPr/>
      </dsp:nvSpPr>
      <dsp:spPr>
        <a:xfrm rot="20748320">
          <a:off x="5082308" y="1505942"/>
          <a:ext cx="682669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2267" y="27878"/>
              </a:lnTo>
            </a:path>
            <a:path>
              <a:moveTo>
                <a:pt x="470401" y="27878"/>
              </a:moveTo>
              <a:lnTo>
                <a:pt x="682669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0.54</a:t>
          </a:r>
        </a:p>
      </dsp:txBody>
      <dsp:txXfrm>
        <a:off x="5294576" y="1448487"/>
        <a:ext cx="258134" cy="170667"/>
      </dsp:txXfrm>
    </dsp:sp>
    <dsp:sp modelId="{EC6B7774-E535-4D67-AF6B-D57FC60FBA4E}">
      <dsp:nvSpPr>
        <dsp:cNvPr id="0" name=""/>
        <dsp:cNvSpPr/>
      </dsp:nvSpPr>
      <dsp:spPr>
        <a:xfrm>
          <a:off x="5754556" y="1342198"/>
          <a:ext cx="721173" cy="21584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sp:txBody>
      <dsp:txXfrm>
        <a:off x="5760878" y="1348520"/>
        <a:ext cx="708529" cy="203199"/>
      </dsp:txXfrm>
    </dsp:sp>
    <dsp:sp modelId="{6EEDC4B2-97BC-46D4-A95C-0C383192288C}">
      <dsp:nvSpPr>
        <dsp:cNvPr id="0" name=""/>
        <dsp:cNvSpPr/>
      </dsp:nvSpPr>
      <dsp:spPr>
        <a:xfrm rot="851680">
          <a:off x="5082308" y="1673344"/>
          <a:ext cx="682669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2267" y="27878"/>
              </a:lnTo>
            </a:path>
            <a:path>
              <a:moveTo>
                <a:pt x="470401" y="27878"/>
              </a:moveTo>
              <a:lnTo>
                <a:pt x="682669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0.46</a:t>
          </a:r>
        </a:p>
      </dsp:txBody>
      <dsp:txXfrm>
        <a:off x="5294576" y="1615889"/>
        <a:ext cx="258134" cy="170667"/>
      </dsp:txXfrm>
    </dsp:sp>
    <dsp:sp modelId="{A15B0595-3083-4924-8811-494118A0F75C}">
      <dsp:nvSpPr>
        <dsp:cNvPr id="0" name=""/>
        <dsp:cNvSpPr/>
      </dsp:nvSpPr>
      <dsp:spPr>
        <a:xfrm>
          <a:off x="5754556" y="1677002"/>
          <a:ext cx="721173" cy="21584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760878" y="1683324"/>
        <a:ext cx="708529" cy="203199"/>
      </dsp:txXfrm>
    </dsp:sp>
    <dsp:sp modelId="{1A1D4119-8D50-46F3-9360-66836085C741}">
      <dsp:nvSpPr>
        <dsp:cNvPr id="0" name=""/>
        <dsp:cNvSpPr/>
      </dsp:nvSpPr>
      <dsp:spPr>
        <a:xfrm rot="1221322">
          <a:off x="3234423" y="2089931"/>
          <a:ext cx="95884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54322" y="27878"/>
              </a:lnTo>
            </a:path>
            <a:path>
              <a:moveTo>
                <a:pt x="604519" y="27878"/>
              </a:moveTo>
              <a:lnTo>
                <a:pt x="958841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0.22</a:t>
          </a:r>
        </a:p>
      </dsp:txBody>
      <dsp:txXfrm>
        <a:off x="3588745" y="1997954"/>
        <a:ext cx="250197" cy="239710"/>
      </dsp:txXfrm>
    </dsp:sp>
    <dsp:sp modelId="{DF2471FA-D7D2-4299-99EB-50030DA362C6}">
      <dsp:nvSpPr>
        <dsp:cNvPr id="0" name=""/>
        <dsp:cNvSpPr/>
      </dsp:nvSpPr>
      <dsp:spPr>
        <a:xfrm>
          <a:off x="4163326" y="2129851"/>
          <a:ext cx="929403" cy="309441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(24)</a:t>
          </a:r>
        </a:p>
      </dsp:txBody>
      <dsp:txXfrm>
        <a:off x="4172389" y="2138914"/>
        <a:ext cx="911277" cy="291315"/>
      </dsp:txXfrm>
    </dsp:sp>
    <dsp:sp modelId="{F16FC24E-619E-4983-8E7A-113FCE104911}">
      <dsp:nvSpPr>
        <dsp:cNvPr id="0" name=""/>
        <dsp:cNvSpPr/>
      </dsp:nvSpPr>
      <dsp:spPr>
        <a:xfrm rot="20760818">
          <a:off x="5082619" y="2174272"/>
          <a:ext cx="682046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2073" y="27878"/>
              </a:lnTo>
            </a:path>
            <a:path>
              <a:moveTo>
                <a:pt x="469972" y="27878"/>
              </a:moveTo>
              <a:lnTo>
                <a:pt x="682046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0.38</a:t>
          </a:r>
        </a:p>
      </dsp:txBody>
      <dsp:txXfrm>
        <a:off x="5294693" y="2116894"/>
        <a:ext cx="257898" cy="170511"/>
      </dsp:txXfrm>
    </dsp:sp>
    <dsp:sp modelId="{C23A8E33-8359-4B98-89C9-58EBA67F7084}">
      <dsp:nvSpPr>
        <dsp:cNvPr id="0" name=""/>
        <dsp:cNvSpPr/>
      </dsp:nvSpPr>
      <dsp:spPr>
        <a:xfrm>
          <a:off x="5754556" y="2011806"/>
          <a:ext cx="721173" cy="21584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 5 visits</a:t>
          </a:r>
        </a:p>
      </dsp:txBody>
      <dsp:txXfrm>
        <a:off x="5760878" y="2018128"/>
        <a:ext cx="708529" cy="203199"/>
      </dsp:txXfrm>
    </dsp:sp>
    <dsp:sp modelId="{27B99F96-F833-44D6-A444-31356E2B0A31}">
      <dsp:nvSpPr>
        <dsp:cNvPr id="0" name=""/>
        <dsp:cNvSpPr/>
      </dsp:nvSpPr>
      <dsp:spPr>
        <a:xfrm rot="858888">
          <a:off x="5082219" y="2340395"/>
          <a:ext cx="677057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10522" y="27878"/>
              </a:lnTo>
            </a:path>
            <a:path>
              <a:moveTo>
                <a:pt x="466535" y="27878"/>
              </a:moveTo>
              <a:lnTo>
                <a:pt x="677057" y="27878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0.62</a:t>
          </a:r>
        </a:p>
      </dsp:txBody>
      <dsp:txXfrm>
        <a:off x="5292742" y="2283641"/>
        <a:ext cx="256012" cy="169264"/>
      </dsp:txXfrm>
    </dsp:sp>
    <dsp:sp modelId="{8C5CC0E0-3BAC-464D-A030-3DE76E899DF0}">
      <dsp:nvSpPr>
        <dsp:cNvPr id="0" name=""/>
        <dsp:cNvSpPr/>
      </dsp:nvSpPr>
      <dsp:spPr>
        <a:xfrm>
          <a:off x="5748766" y="2346610"/>
          <a:ext cx="726963" cy="210727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754938" y="2352782"/>
        <a:ext cx="714619" cy="198383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95C48E-E133-4B73-A7D5-C0D22DE721C3}">
      <dsp:nvSpPr>
        <dsp:cNvPr id="0" name=""/>
        <dsp:cNvSpPr/>
      </dsp:nvSpPr>
      <dsp:spPr>
        <a:xfrm>
          <a:off x="391603" y="1042454"/>
          <a:ext cx="1190377" cy="44109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Under 15 children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(120)</a:t>
          </a:r>
        </a:p>
      </dsp:txBody>
      <dsp:txXfrm>
        <a:off x="404522" y="1055373"/>
        <a:ext cx="1164539" cy="415252"/>
      </dsp:txXfrm>
    </dsp:sp>
    <dsp:sp modelId="{9FE6E3B1-D27E-4086-A4D8-22FEFFAD32CF}">
      <dsp:nvSpPr>
        <dsp:cNvPr id="0" name=""/>
        <dsp:cNvSpPr/>
      </dsp:nvSpPr>
      <dsp:spPr>
        <a:xfrm rot="18823194">
          <a:off x="1441162" y="905614"/>
          <a:ext cx="911843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26268" y="27878"/>
              </a:lnTo>
            </a:path>
            <a:path>
              <a:moveTo>
                <a:pt x="585574" y="27878"/>
              </a:moveTo>
              <a:lnTo>
                <a:pt x="911843" y="27878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0.47</a:t>
          </a:r>
        </a:p>
      </dsp:txBody>
      <dsp:txXfrm>
        <a:off x="1767431" y="819512"/>
        <a:ext cx="259305" cy="227960"/>
      </dsp:txXfrm>
    </dsp:sp>
    <dsp:sp modelId="{5428AB7C-4E7D-4C2F-B9D9-4D4EF795C104}">
      <dsp:nvSpPr>
        <dsp:cNvPr id="0" name=""/>
        <dsp:cNvSpPr/>
      </dsp:nvSpPr>
      <dsp:spPr>
        <a:xfrm>
          <a:off x="2212186" y="419507"/>
          <a:ext cx="1118563" cy="368955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Boys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(57)</a:t>
          </a:r>
        </a:p>
      </dsp:txBody>
      <dsp:txXfrm>
        <a:off x="2222992" y="430313"/>
        <a:ext cx="1096951" cy="347343"/>
      </dsp:txXfrm>
    </dsp:sp>
    <dsp:sp modelId="{DB144864-F869-443B-9174-742296E124D8}">
      <dsp:nvSpPr>
        <dsp:cNvPr id="0" name=""/>
        <dsp:cNvSpPr/>
      </dsp:nvSpPr>
      <dsp:spPr>
        <a:xfrm rot="20367761">
          <a:off x="3300873" y="411196"/>
          <a:ext cx="940152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36398" y="27878"/>
              </a:lnTo>
            </a:path>
            <a:path>
              <a:moveTo>
                <a:pt x="603754" y="27878"/>
              </a:moveTo>
              <a:lnTo>
                <a:pt x="940152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0.72</a:t>
          </a:r>
        </a:p>
      </dsp:txBody>
      <dsp:txXfrm>
        <a:off x="3637272" y="321555"/>
        <a:ext cx="267355" cy="235038"/>
      </dsp:txXfrm>
    </dsp:sp>
    <dsp:sp modelId="{B966704C-E93F-4A90-B361-99042C8AE331}">
      <dsp:nvSpPr>
        <dsp:cNvPr id="0" name=""/>
        <dsp:cNvSpPr/>
      </dsp:nvSpPr>
      <dsp:spPr>
        <a:xfrm>
          <a:off x="4211150" y="121745"/>
          <a:ext cx="915572" cy="30483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(41)</a:t>
          </a:r>
        </a:p>
      </dsp:txBody>
      <dsp:txXfrm>
        <a:off x="4220078" y="130673"/>
        <a:ext cx="897716" cy="286980"/>
      </dsp:txXfrm>
    </dsp:sp>
    <dsp:sp modelId="{BFFD7F1C-4B5F-44AB-8165-16838F2120A3}">
      <dsp:nvSpPr>
        <dsp:cNvPr id="0" name=""/>
        <dsp:cNvSpPr/>
      </dsp:nvSpPr>
      <dsp:spPr>
        <a:xfrm rot="20867079">
          <a:off x="5117899" y="163830"/>
          <a:ext cx="77940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60612" y="27878"/>
              </a:lnTo>
            </a:path>
            <a:path>
              <a:moveTo>
                <a:pt x="518788" y="27878"/>
              </a:moveTo>
              <a:lnTo>
                <a:pt x="779401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0.61</a:t>
          </a:r>
        </a:p>
      </dsp:txBody>
      <dsp:txXfrm>
        <a:off x="5378512" y="94283"/>
        <a:ext cx="258176" cy="194850"/>
      </dsp:txXfrm>
    </dsp:sp>
    <dsp:sp modelId="{A23E0319-AB74-4315-BF27-2A307BF2F2EC}">
      <dsp:nvSpPr>
        <dsp:cNvPr id="0" name=""/>
        <dsp:cNvSpPr/>
      </dsp:nvSpPr>
      <dsp:spPr>
        <a:xfrm>
          <a:off x="5888477" y="2937"/>
          <a:ext cx="710442" cy="21263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sp:txBody>
      <dsp:txXfrm>
        <a:off x="5894705" y="9165"/>
        <a:ext cx="697986" cy="200175"/>
      </dsp:txXfrm>
    </dsp:sp>
    <dsp:sp modelId="{00C9F638-345D-460F-8323-4008A34C0C53}">
      <dsp:nvSpPr>
        <dsp:cNvPr id="0" name=""/>
        <dsp:cNvSpPr/>
      </dsp:nvSpPr>
      <dsp:spPr>
        <a:xfrm rot="732921">
          <a:off x="5117899" y="328741"/>
          <a:ext cx="77940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60612" y="27878"/>
              </a:lnTo>
            </a:path>
            <a:path>
              <a:moveTo>
                <a:pt x="518788" y="27878"/>
              </a:moveTo>
              <a:lnTo>
                <a:pt x="779401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0.39</a:t>
          </a:r>
        </a:p>
      </dsp:txBody>
      <dsp:txXfrm>
        <a:off x="5378512" y="259194"/>
        <a:ext cx="258176" cy="194850"/>
      </dsp:txXfrm>
    </dsp:sp>
    <dsp:sp modelId="{B73C8CCF-2BF1-4318-BCB2-8981F4D7722D}">
      <dsp:nvSpPr>
        <dsp:cNvPr id="0" name=""/>
        <dsp:cNvSpPr/>
      </dsp:nvSpPr>
      <dsp:spPr>
        <a:xfrm>
          <a:off x="5888477" y="332759"/>
          <a:ext cx="710442" cy="21263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894705" y="338987"/>
        <a:ext cx="697986" cy="200175"/>
      </dsp:txXfrm>
    </dsp:sp>
    <dsp:sp modelId="{B82A03B0-DF1B-40AB-9570-FADAC0B2290C}">
      <dsp:nvSpPr>
        <dsp:cNvPr id="0" name=""/>
        <dsp:cNvSpPr/>
      </dsp:nvSpPr>
      <dsp:spPr>
        <a:xfrm rot="1232239">
          <a:off x="3300873" y="741018"/>
          <a:ext cx="940152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36398" y="27878"/>
              </a:lnTo>
            </a:path>
            <a:path>
              <a:moveTo>
                <a:pt x="603754" y="27878"/>
              </a:moveTo>
              <a:lnTo>
                <a:pt x="940152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0.28</a:t>
          </a:r>
        </a:p>
      </dsp:txBody>
      <dsp:txXfrm>
        <a:off x="3637272" y="651377"/>
        <a:ext cx="267355" cy="235038"/>
      </dsp:txXfrm>
    </dsp:sp>
    <dsp:sp modelId="{08332380-818E-45C5-8448-F6C7155C5F6F}">
      <dsp:nvSpPr>
        <dsp:cNvPr id="0" name=""/>
        <dsp:cNvSpPr/>
      </dsp:nvSpPr>
      <dsp:spPr>
        <a:xfrm>
          <a:off x="4211150" y="781389"/>
          <a:ext cx="915572" cy="30483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(16)</a:t>
          </a:r>
        </a:p>
      </dsp:txBody>
      <dsp:txXfrm>
        <a:off x="4220078" y="790317"/>
        <a:ext cx="897716" cy="286980"/>
      </dsp:txXfrm>
    </dsp:sp>
    <dsp:sp modelId="{4875340D-230C-4CBC-AB76-047C2C1E5AEC}">
      <dsp:nvSpPr>
        <dsp:cNvPr id="0" name=""/>
        <dsp:cNvSpPr/>
      </dsp:nvSpPr>
      <dsp:spPr>
        <a:xfrm rot="20867079">
          <a:off x="5117899" y="823474"/>
          <a:ext cx="77940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60612" y="27878"/>
              </a:lnTo>
            </a:path>
            <a:path>
              <a:moveTo>
                <a:pt x="518788" y="27878"/>
              </a:moveTo>
              <a:lnTo>
                <a:pt x="779401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0.44</a:t>
          </a:r>
        </a:p>
      </dsp:txBody>
      <dsp:txXfrm>
        <a:off x="5378512" y="753927"/>
        <a:ext cx="258176" cy="194850"/>
      </dsp:txXfrm>
    </dsp:sp>
    <dsp:sp modelId="{B0ABB212-8B15-4E7B-978D-00701129DC90}">
      <dsp:nvSpPr>
        <dsp:cNvPr id="0" name=""/>
        <dsp:cNvSpPr/>
      </dsp:nvSpPr>
      <dsp:spPr>
        <a:xfrm>
          <a:off x="5888477" y="662581"/>
          <a:ext cx="710442" cy="21263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sp:txBody>
      <dsp:txXfrm>
        <a:off x="5894705" y="668809"/>
        <a:ext cx="697986" cy="200175"/>
      </dsp:txXfrm>
    </dsp:sp>
    <dsp:sp modelId="{43B5E6F3-009D-4E01-8D4E-E4AECA7480AB}">
      <dsp:nvSpPr>
        <dsp:cNvPr id="0" name=""/>
        <dsp:cNvSpPr/>
      </dsp:nvSpPr>
      <dsp:spPr>
        <a:xfrm rot="732921">
          <a:off x="5117899" y="988385"/>
          <a:ext cx="77940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60612" y="27878"/>
              </a:lnTo>
            </a:path>
            <a:path>
              <a:moveTo>
                <a:pt x="518788" y="27878"/>
              </a:moveTo>
              <a:lnTo>
                <a:pt x="779401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0.56</a:t>
          </a:r>
        </a:p>
      </dsp:txBody>
      <dsp:txXfrm>
        <a:off x="5378512" y="918838"/>
        <a:ext cx="258176" cy="194850"/>
      </dsp:txXfrm>
    </dsp:sp>
    <dsp:sp modelId="{990D2BF7-5C70-4E2D-8B4A-62820B2994C9}">
      <dsp:nvSpPr>
        <dsp:cNvPr id="0" name=""/>
        <dsp:cNvSpPr/>
      </dsp:nvSpPr>
      <dsp:spPr>
        <a:xfrm>
          <a:off x="5888477" y="992403"/>
          <a:ext cx="710442" cy="21263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894705" y="998631"/>
        <a:ext cx="697986" cy="200175"/>
      </dsp:txXfrm>
    </dsp:sp>
    <dsp:sp modelId="{0A6ACDC6-A5A7-45DD-BA75-3187B27D58C0}">
      <dsp:nvSpPr>
        <dsp:cNvPr id="0" name=""/>
        <dsp:cNvSpPr/>
      </dsp:nvSpPr>
      <dsp:spPr>
        <a:xfrm rot="2790997">
          <a:off x="1440357" y="1564628"/>
          <a:ext cx="908265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24988" y="27878"/>
              </a:lnTo>
            </a:path>
            <a:path>
              <a:moveTo>
                <a:pt x="583276" y="27878"/>
              </a:moveTo>
              <a:lnTo>
                <a:pt x="908265" y="27878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0.53</a:t>
          </a:r>
        </a:p>
      </dsp:txBody>
      <dsp:txXfrm>
        <a:off x="1765346" y="1478973"/>
        <a:ext cx="258288" cy="227066"/>
      </dsp:txXfrm>
    </dsp:sp>
    <dsp:sp modelId="{62A4A1C2-661D-4FC4-BEB2-7A9B1EEAEDF6}">
      <dsp:nvSpPr>
        <dsp:cNvPr id="0" name=""/>
        <dsp:cNvSpPr/>
      </dsp:nvSpPr>
      <dsp:spPr>
        <a:xfrm>
          <a:off x="2206999" y="1737535"/>
          <a:ext cx="1118563" cy="368955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Girls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(63)</a:t>
          </a:r>
        </a:p>
      </dsp:txBody>
      <dsp:txXfrm>
        <a:off x="2217805" y="1748341"/>
        <a:ext cx="1096951" cy="347343"/>
      </dsp:txXfrm>
    </dsp:sp>
    <dsp:sp modelId="{78AA3904-917F-436F-9987-94E9FF1793FD}">
      <dsp:nvSpPr>
        <dsp:cNvPr id="0" name=""/>
        <dsp:cNvSpPr/>
      </dsp:nvSpPr>
      <dsp:spPr>
        <a:xfrm rot="20378678">
          <a:off x="3296069" y="1729854"/>
          <a:ext cx="944573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37980" y="27878"/>
              </a:lnTo>
            </a:path>
            <a:path>
              <a:moveTo>
                <a:pt x="606593" y="27878"/>
              </a:moveTo>
              <a:lnTo>
                <a:pt x="944573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0.79</a:t>
          </a:r>
        </a:p>
      </dsp:txBody>
      <dsp:txXfrm>
        <a:off x="3634049" y="1639660"/>
        <a:ext cx="268613" cy="236143"/>
      </dsp:txXfrm>
    </dsp:sp>
    <dsp:sp modelId="{28209208-3D79-4494-A22D-1172E2B70DFB}">
      <dsp:nvSpPr>
        <dsp:cNvPr id="0" name=""/>
        <dsp:cNvSpPr/>
      </dsp:nvSpPr>
      <dsp:spPr>
        <a:xfrm>
          <a:off x="4211150" y="1441033"/>
          <a:ext cx="915572" cy="30483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(50)</a:t>
          </a:r>
        </a:p>
      </dsp:txBody>
      <dsp:txXfrm>
        <a:off x="4220078" y="1449961"/>
        <a:ext cx="897716" cy="286980"/>
      </dsp:txXfrm>
    </dsp:sp>
    <dsp:sp modelId="{5AD4CB0A-6365-4B15-A8EF-B95B2BA39FD4}">
      <dsp:nvSpPr>
        <dsp:cNvPr id="0" name=""/>
        <dsp:cNvSpPr/>
      </dsp:nvSpPr>
      <dsp:spPr>
        <a:xfrm rot="20867079">
          <a:off x="5117899" y="1483118"/>
          <a:ext cx="77940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97146" y="27878"/>
              </a:lnTo>
            </a:path>
            <a:path>
              <a:moveTo>
                <a:pt x="482254" y="27878"/>
              </a:moveTo>
              <a:lnTo>
                <a:pt x="779401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0.7</a:t>
          </a:r>
        </a:p>
      </dsp:txBody>
      <dsp:txXfrm>
        <a:off x="5415046" y="1413570"/>
        <a:ext cx="185107" cy="194850"/>
      </dsp:txXfrm>
    </dsp:sp>
    <dsp:sp modelId="{EC6B7774-E535-4D67-AF6B-D57FC60FBA4E}">
      <dsp:nvSpPr>
        <dsp:cNvPr id="0" name=""/>
        <dsp:cNvSpPr/>
      </dsp:nvSpPr>
      <dsp:spPr>
        <a:xfrm>
          <a:off x="5888477" y="1322225"/>
          <a:ext cx="710442" cy="21263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&gt;5 visits</a:t>
          </a:r>
        </a:p>
      </dsp:txBody>
      <dsp:txXfrm>
        <a:off x="5894705" y="1328453"/>
        <a:ext cx="697986" cy="200175"/>
      </dsp:txXfrm>
    </dsp:sp>
    <dsp:sp modelId="{6EEDC4B2-97BC-46D4-A95C-0C383192288C}">
      <dsp:nvSpPr>
        <dsp:cNvPr id="0" name=""/>
        <dsp:cNvSpPr/>
      </dsp:nvSpPr>
      <dsp:spPr>
        <a:xfrm rot="732921">
          <a:off x="5117899" y="1648028"/>
          <a:ext cx="77940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97146" y="27878"/>
              </a:lnTo>
            </a:path>
            <a:path>
              <a:moveTo>
                <a:pt x="482254" y="27878"/>
              </a:moveTo>
              <a:lnTo>
                <a:pt x="779401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0.3</a:t>
          </a:r>
        </a:p>
      </dsp:txBody>
      <dsp:txXfrm>
        <a:off x="5415046" y="1578481"/>
        <a:ext cx="185107" cy="194850"/>
      </dsp:txXfrm>
    </dsp:sp>
    <dsp:sp modelId="{A15B0595-3083-4924-8811-494118A0F75C}">
      <dsp:nvSpPr>
        <dsp:cNvPr id="0" name=""/>
        <dsp:cNvSpPr/>
      </dsp:nvSpPr>
      <dsp:spPr>
        <a:xfrm>
          <a:off x="5888477" y="1652046"/>
          <a:ext cx="710442" cy="21263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894705" y="1658274"/>
        <a:ext cx="697986" cy="200175"/>
      </dsp:txXfrm>
    </dsp:sp>
    <dsp:sp modelId="{1A1D4119-8D50-46F3-9360-66836085C741}">
      <dsp:nvSpPr>
        <dsp:cNvPr id="0" name=""/>
        <dsp:cNvSpPr/>
      </dsp:nvSpPr>
      <dsp:spPr>
        <a:xfrm rot="1221322">
          <a:off x="3296069" y="2058416"/>
          <a:ext cx="944573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337980" y="27878"/>
              </a:lnTo>
            </a:path>
            <a:path>
              <a:moveTo>
                <a:pt x="606593" y="27878"/>
              </a:moveTo>
              <a:lnTo>
                <a:pt x="944573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0.21</a:t>
          </a:r>
        </a:p>
      </dsp:txBody>
      <dsp:txXfrm>
        <a:off x="3634049" y="1968223"/>
        <a:ext cx="268613" cy="236143"/>
      </dsp:txXfrm>
    </dsp:sp>
    <dsp:sp modelId="{DF2471FA-D7D2-4299-99EB-50030DA362C6}">
      <dsp:nvSpPr>
        <dsp:cNvPr id="0" name=""/>
        <dsp:cNvSpPr/>
      </dsp:nvSpPr>
      <dsp:spPr>
        <a:xfrm>
          <a:off x="4211150" y="2098157"/>
          <a:ext cx="915572" cy="30483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(13)</a:t>
          </a:r>
        </a:p>
      </dsp:txBody>
      <dsp:txXfrm>
        <a:off x="4220078" y="2107085"/>
        <a:ext cx="897716" cy="286980"/>
      </dsp:txXfrm>
    </dsp:sp>
    <dsp:sp modelId="{F16FC24E-619E-4983-8E7A-113FCE104911}">
      <dsp:nvSpPr>
        <dsp:cNvPr id="0" name=""/>
        <dsp:cNvSpPr/>
      </dsp:nvSpPr>
      <dsp:spPr>
        <a:xfrm rot="20877948">
          <a:off x="5118164" y="2141502"/>
          <a:ext cx="778871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60435" y="27878"/>
              </a:lnTo>
            </a:path>
            <a:path>
              <a:moveTo>
                <a:pt x="518436" y="27878"/>
              </a:moveTo>
              <a:lnTo>
                <a:pt x="778871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0.23</a:t>
          </a:r>
        </a:p>
      </dsp:txBody>
      <dsp:txXfrm>
        <a:off x="5378599" y="2072021"/>
        <a:ext cx="258001" cy="194717"/>
      </dsp:txXfrm>
    </dsp:sp>
    <dsp:sp modelId="{C23A8E33-8359-4B98-89C9-58EBA67F7084}">
      <dsp:nvSpPr>
        <dsp:cNvPr id="0" name=""/>
        <dsp:cNvSpPr/>
      </dsp:nvSpPr>
      <dsp:spPr>
        <a:xfrm>
          <a:off x="5888477" y="1981868"/>
          <a:ext cx="710442" cy="21263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&gt; 5 visits</a:t>
          </a:r>
        </a:p>
      </dsp:txBody>
      <dsp:txXfrm>
        <a:off x="5894705" y="1988096"/>
        <a:ext cx="697986" cy="200175"/>
      </dsp:txXfrm>
    </dsp:sp>
    <dsp:sp modelId="{27B99F96-F833-44D6-A444-31356E2B0A31}">
      <dsp:nvSpPr>
        <dsp:cNvPr id="0" name=""/>
        <dsp:cNvSpPr/>
      </dsp:nvSpPr>
      <dsp:spPr>
        <a:xfrm rot="738282">
          <a:off x="5117834" y="2305153"/>
          <a:ext cx="773827" cy="55756"/>
        </a:xfrm>
        <a:custGeom>
          <a:avLst/>
          <a:gdLst/>
          <a:ahLst/>
          <a:cxnLst/>
          <a:rect l="0" t="0" r="0" b="0"/>
          <a:pathLst>
            <a:path>
              <a:moveTo>
                <a:pt x="0" y="27878"/>
              </a:moveTo>
              <a:lnTo>
                <a:pt x="258748" y="27878"/>
              </a:lnTo>
            </a:path>
            <a:path>
              <a:moveTo>
                <a:pt x="515079" y="27878"/>
              </a:moveTo>
              <a:lnTo>
                <a:pt x="773827" y="2787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0.77</a:t>
          </a:r>
        </a:p>
      </dsp:txBody>
      <dsp:txXfrm>
        <a:off x="5376583" y="2236302"/>
        <a:ext cx="256330" cy="193456"/>
      </dsp:txXfrm>
    </dsp:sp>
    <dsp:sp modelId="{8C5CC0E0-3BAC-464D-A030-3DE76E899DF0}">
      <dsp:nvSpPr>
        <dsp:cNvPr id="0" name=""/>
        <dsp:cNvSpPr/>
      </dsp:nvSpPr>
      <dsp:spPr>
        <a:xfrm>
          <a:off x="5882774" y="2311690"/>
          <a:ext cx="716145" cy="207591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>
              <a:latin typeface="Times New Roman" panose="02020603050405020304" pitchFamily="18" charset="0"/>
              <a:cs typeface="Times New Roman" panose="02020603050405020304" pitchFamily="18" charset="0"/>
            </a:rPr>
            <a:t>&lt;5 visits</a:t>
          </a:r>
        </a:p>
      </dsp:txBody>
      <dsp:txXfrm>
        <a:off x="5888854" y="2317770"/>
        <a:ext cx="703985" cy="19543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1</xdr:row>
      <xdr:rowOff>9525</xdr:rowOff>
    </xdr:from>
    <xdr:to>
      <xdr:col>3</xdr:col>
      <xdr:colOff>275383</xdr:colOff>
      <xdr:row>25</xdr:row>
      <xdr:rowOff>113715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304800"/>
          <a:ext cx="6733333" cy="4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874058</xdr:colOff>
      <xdr:row>23</xdr:row>
      <xdr:rowOff>2989</xdr:rowOff>
    </xdr:from>
    <xdr:to>
      <xdr:col>3</xdr:col>
      <xdr:colOff>2405528</xdr:colOff>
      <xdr:row>39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E800EE-BB2D-4798-9759-122050F6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313762</xdr:colOff>
      <xdr:row>22</xdr:row>
      <xdr:rowOff>152399</xdr:rowOff>
    </xdr:from>
    <xdr:to>
      <xdr:col>4</xdr:col>
      <xdr:colOff>620056</xdr:colOff>
      <xdr:row>44</xdr:row>
      <xdr:rowOff>186764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D5BF5A-862A-46BB-AC1A-95D5388A2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2</xdr:col>
      <xdr:colOff>2786530</xdr:colOff>
      <xdr:row>34</xdr:row>
      <xdr:rowOff>82177</xdr:rowOff>
    </xdr:from>
    <xdr:ext cx="275653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C03278-9A71-4222-B2C7-4135EE9D63FF}"/>
            </a:ext>
          </a:extLst>
        </xdr:cNvPr>
        <xdr:cNvSpPr txBox="1"/>
      </xdr:nvSpPr>
      <xdr:spPr>
        <a:xfrm>
          <a:off x="4631765" y="8673353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3</a:t>
          </a:r>
          <a:endParaRPr lang="en-IN" sz="1200" b="1"/>
        </a:p>
      </xdr:txBody>
    </xdr:sp>
    <xdr:clientData/>
  </xdr:oneCellAnchor>
  <xdr:oneCellAnchor>
    <xdr:from>
      <xdr:col>2</xdr:col>
      <xdr:colOff>664883</xdr:colOff>
      <xdr:row>43</xdr:row>
      <xdr:rowOff>29882</xdr:rowOff>
    </xdr:from>
    <xdr:ext cx="597647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AC7AF2-7514-469C-972E-DCC7F1F8FA54}"/>
            </a:ext>
          </a:extLst>
        </xdr:cNvPr>
        <xdr:cNvSpPr txBox="1"/>
      </xdr:nvSpPr>
      <xdr:spPr>
        <a:xfrm>
          <a:off x="2510118" y="10369176"/>
          <a:ext cx="5976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/>
            <a:t>S=22</a:t>
          </a:r>
        </a:p>
      </xdr:txBody>
    </xdr:sp>
    <xdr:clientData/>
  </xdr:oneCellAnchor>
  <xdr:oneCellAnchor>
    <xdr:from>
      <xdr:col>3</xdr:col>
      <xdr:colOff>361577</xdr:colOff>
      <xdr:row>22</xdr:row>
      <xdr:rowOff>174810</xdr:rowOff>
    </xdr:from>
    <xdr:ext cx="597647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AF2C48-01A1-4DF2-AD10-55AF6BD6AF27}"/>
            </a:ext>
          </a:extLst>
        </xdr:cNvPr>
        <xdr:cNvSpPr txBox="1"/>
      </xdr:nvSpPr>
      <xdr:spPr>
        <a:xfrm>
          <a:off x="5449048" y="6435163"/>
          <a:ext cx="5976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/>
            <a:t>Q=20</a:t>
          </a:r>
        </a:p>
      </xdr:txBody>
    </xdr:sp>
    <xdr:clientData/>
  </xdr:oneCellAnchor>
  <xdr:oneCellAnchor>
    <xdr:from>
      <xdr:col>3</xdr:col>
      <xdr:colOff>1470212</xdr:colOff>
      <xdr:row>43</xdr:row>
      <xdr:rowOff>43327</xdr:rowOff>
    </xdr:from>
    <xdr:ext cx="597647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287026-F882-48ED-9C79-88F37055632D}"/>
            </a:ext>
          </a:extLst>
        </xdr:cNvPr>
        <xdr:cNvSpPr txBox="1"/>
      </xdr:nvSpPr>
      <xdr:spPr>
        <a:xfrm>
          <a:off x="6557683" y="10382621"/>
          <a:ext cx="5976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/>
            <a:t>C=17</a:t>
          </a:r>
        </a:p>
      </xdr:txBody>
    </xdr:sp>
    <xdr:clientData/>
  </xdr:oneCellAnchor>
  <xdr:oneCellAnchor>
    <xdr:from>
      <xdr:col>3</xdr:col>
      <xdr:colOff>70224</xdr:colOff>
      <xdr:row>33</xdr:row>
      <xdr:rowOff>17930</xdr:rowOff>
    </xdr:from>
    <xdr:ext cx="275653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37AF54-8132-4E14-857C-26FAA6559D30}"/>
            </a:ext>
          </a:extLst>
        </xdr:cNvPr>
        <xdr:cNvSpPr txBox="1"/>
      </xdr:nvSpPr>
      <xdr:spPr>
        <a:xfrm>
          <a:off x="5157695" y="8414871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3</a:t>
          </a:r>
          <a:endParaRPr lang="en-IN" sz="1200" b="1"/>
        </a:p>
      </xdr:txBody>
    </xdr:sp>
    <xdr:clientData/>
  </xdr:oneCellAnchor>
  <xdr:oneCellAnchor>
    <xdr:from>
      <xdr:col>2</xdr:col>
      <xdr:colOff>2269566</xdr:colOff>
      <xdr:row>33</xdr:row>
      <xdr:rowOff>58271</xdr:rowOff>
    </xdr:from>
    <xdr:ext cx="275653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A50018F-BC40-47BC-961C-9CA5EF3D1339}"/>
            </a:ext>
          </a:extLst>
        </xdr:cNvPr>
        <xdr:cNvSpPr txBox="1"/>
      </xdr:nvSpPr>
      <xdr:spPr>
        <a:xfrm>
          <a:off x="4114801" y="8455212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3</a:t>
          </a:r>
          <a:endParaRPr lang="en-IN" sz="1200" b="1"/>
        </a:p>
      </xdr:txBody>
    </xdr:sp>
    <xdr:clientData/>
  </xdr:oneCellAnchor>
  <xdr:oneCellAnchor>
    <xdr:from>
      <xdr:col>2</xdr:col>
      <xdr:colOff>2795496</xdr:colOff>
      <xdr:row>37</xdr:row>
      <xdr:rowOff>135966</xdr:rowOff>
    </xdr:from>
    <xdr:ext cx="275653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2790ED9-5A43-41CE-88A2-D40013B29F88}"/>
            </a:ext>
          </a:extLst>
        </xdr:cNvPr>
        <xdr:cNvSpPr txBox="1"/>
      </xdr:nvSpPr>
      <xdr:spPr>
        <a:xfrm>
          <a:off x="4640731" y="9309848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4</a:t>
          </a:r>
          <a:endParaRPr lang="en-IN" sz="1200" b="1"/>
        </a:p>
      </xdr:txBody>
    </xdr:sp>
    <xdr:clientData/>
  </xdr:oneCellAnchor>
  <xdr:oneCellAnchor>
    <xdr:from>
      <xdr:col>2</xdr:col>
      <xdr:colOff>1521014</xdr:colOff>
      <xdr:row>36</xdr:row>
      <xdr:rowOff>26895</xdr:rowOff>
    </xdr:from>
    <xdr:ext cx="340606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45C122F-7DC1-47B4-A680-348D235BE6CE}"/>
            </a:ext>
          </a:extLst>
        </xdr:cNvPr>
        <xdr:cNvSpPr txBox="1"/>
      </xdr:nvSpPr>
      <xdr:spPr>
        <a:xfrm>
          <a:off x="3366249" y="9006542"/>
          <a:ext cx="34060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12</a:t>
          </a:r>
        </a:p>
      </xdr:txBody>
    </xdr:sp>
    <xdr:clientData/>
  </xdr:oneCellAnchor>
  <xdr:oneCellAnchor>
    <xdr:from>
      <xdr:col>3</xdr:col>
      <xdr:colOff>747060</xdr:colOff>
      <xdr:row>36</xdr:row>
      <xdr:rowOff>89648</xdr:rowOff>
    </xdr:from>
    <xdr:ext cx="262636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52F3BB6-BCA0-44CF-964C-9FB071CDAAC9}"/>
            </a:ext>
          </a:extLst>
        </xdr:cNvPr>
        <xdr:cNvSpPr txBox="1"/>
      </xdr:nvSpPr>
      <xdr:spPr>
        <a:xfrm>
          <a:off x="5834531" y="9069295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7</a:t>
          </a:r>
        </a:p>
      </xdr:txBody>
    </xdr:sp>
    <xdr:clientData/>
  </xdr:oneCellAnchor>
  <xdr:oneCellAnchor>
    <xdr:from>
      <xdr:col>2</xdr:col>
      <xdr:colOff>2752166</xdr:colOff>
      <xdr:row>25</xdr:row>
      <xdr:rowOff>70225</xdr:rowOff>
    </xdr:from>
    <xdr:ext cx="366639" cy="31149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DC0D9BF-C8D3-44FD-9899-2989D64FE5BA}"/>
            </a:ext>
          </a:extLst>
        </xdr:cNvPr>
        <xdr:cNvSpPr txBox="1"/>
      </xdr:nvSpPr>
      <xdr:spPr>
        <a:xfrm>
          <a:off x="4597401" y="6913284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11</a:t>
          </a:r>
          <a:endParaRPr lang="en-IN" sz="1200" b="1"/>
        </a:p>
      </xdr:txBody>
    </xdr:sp>
    <xdr:clientData/>
  </xdr:oneCellAnchor>
  <xdr:oneCellAnchor>
    <xdr:from>
      <xdr:col>2</xdr:col>
      <xdr:colOff>552825</xdr:colOff>
      <xdr:row>23</xdr:row>
      <xdr:rowOff>97120</xdr:rowOff>
    </xdr:from>
    <xdr:ext cx="275653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C55159-F38A-4752-B5E9-8966E1C73C88}"/>
            </a:ext>
          </a:extLst>
        </xdr:cNvPr>
        <xdr:cNvSpPr txBox="1"/>
      </xdr:nvSpPr>
      <xdr:spPr>
        <a:xfrm>
          <a:off x="2398060" y="6551708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7</a:t>
          </a:r>
          <a:endParaRPr lang="en-IN" sz="1200" b="1"/>
        </a:p>
      </xdr:txBody>
    </xdr:sp>
    <xdr:clientData/>
  </xdr:oneCellAnchor>
  <xdr:oneCellAnchor>
    <xdr:from>
      <xdr:col>2</xdr:col>
      <xdr:colOff>410882</xdr:colOff>
      <xdr:row>21</xdr:row>
      <xdr:rowOff>22411</xdr:rowOff>
    </xdr:from>
    <xdr:ext cx="5005986" cy="2988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1549D1E-D9D4-4564-A93D-6680BB37DEA2}"/>
            </a:ext>
          </a:extLst>
        </xdr:cNvPr>
        <xdr:cNvSpPr txBox="1"/>
      </xdr:nvSpPr>
      <xdr:spPr>
        <a:xfrm>
          <a:off x="2230717" y="6243917"/>
          <a:ext cx="5005986" cy="298800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Venn Diagram of 50 companies</a:t>
          </a:r>
          <a:r>
            <a:rPr lang="en-I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and their Quality Control attributes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158750</xdr:rowOff>
    </xdr:from>
    <xdr:to>
      <xdr:col>9</xdr:col>
      <xdr:colOff>425450</xdr:colOff>
      <xdr:row>27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CF52EF-86F2-48F4-9756-5147B8627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6</xdr:col>
      <xdr:colOff>69850</xdr:colOff>
      <xdr:row>28</xdr:row>
      <xdr:rowOff>88900</xdr:rowOff>
    </xdr:from>
    <xdr:ext cx="1479550" cy="279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8A1826-7A60-489C-908B-DDB335CCBDF6}"/>
            </a:ext>
          </a:extLst>
        </xdr:cNvPr>
        <xdr:cNvSpPr txBox="1"/>
      </xdr:nvSpPr>
      <xdr:spPr>
        <a:xfrm>
          <a:off x="4622800" y="5168900"/>
          <a:ext cx="147955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Have</a:t>
          </a:r>
          <a:r>
            <a:rPr lang="en-IN" sz="1100" baseline="0"/>
            <a:t> health insurance?</a:t>
          </a:r>
          <a:endParaRPr lang="en-IN" sz="1100"/>
        </a:p>
      </xdr:txBody>
    </xdr:sp>
    <xdr:clientData/>
  </xdr:oneCellAnchor>
  <xdr:oneCellAnchor>
    <xdr:from>
      <xdr:col>8</xdr:col>
      <xdr:colOff>260350</xdr:colOff>
      <xdr:row>28</xdr:row>
      <xdr:rowOff>82550</xdr:rowOff>
    </xdr:from>
    <xdr:ext cx="1181100" cy="2730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8FF58-C4E3-4E3F-9E22-351FE9E03796}"/>
            </a:ext>
          </a:extLst>
        </xdr:cNvPr>
        <xdr:cNvSpPr txBox="1"/>
      </xdr:nvSpPr>
      <xdr:spPr>
        <a:xfrm>
          <a:off x="6394450" y="5162550"/>
          <a:ext cx="1181100" cy="273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Visited</a:t>
          </a:r>
          <a:r>
            <a:rPr lang="en-IN" sz="1100" baseline="0"/>
            <a:t> MD Office?</a:t>
          </a:r>
          <a:endParaRPr lang="en-IN" sz="1100"/>
        </a:p>
      </xdr:txBody>
    </xdr:sp>
    <xdr:clientData/>
  </xdr:oneCellAnchor>
  <xdr:oneCellAnchor>
    <xdr:from>
      <xdr:col>3</xdr:col>
      <xdr:colOff>69850</xdr:colOff>
      <xdr:row>12</xdr:row>
      <xdr:rowOff>38100</xdr:rowOff>
    </xdr:from>
    <xdr:ext cx="4521687" cy="2693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C32D81-083F-45D7-ADD8-72863D073AAC}"/>
            </a:ext>
          </a:extLst>
        </xdr:cNvPr>
        <xdr:cNvSpPr txBox="1"/>
      </xdr:nvSpPr>
      <xdr:spPr>
        <a:xfrm>
          <a:off x="1799590" y="2796540"/>
          <a:ext cx="4521687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0" i="0" u="sng" strike="noStrik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Survey regarding insurance coverage and MD office visits of people</a:t>
          </a:r>
          <a:endParaRPr lang="en-IN" sz="1200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158750</xdr:rowOff>
    </xdr:from>
    <xdr:to>
      <xdr:col>10</xdr:col>
      <xdr:colOff>0</xdr:colOff>
      <xdr:row>27</xdr:row>
      <xdr:rowOff>120650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CCE9E8-CEC7-46F1-9083-74DBC8ADC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6</xdr:col>
      <xdr:colOff>82550</xdr:colOff>
      <xdr:row>28</xdr:row>
      <xdr:rowOff>63500</xdr:rowOff>
    </xdr:from>
    <xdr:ext cx="1479550" cy="279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AE7AA1-6F8D-4698-8EE0-5D826A2D13C8}"/>
            </a:ext>
          </a:extLst>
        </xdr:cNvPr>
        <xdr:cNvSpPr txBox="1"/>
      </xdr:nvSpPr>
      <xdr:spPr>
        <a:xfrm>
          <a:off x="4584700" y="5143500"/>
          <a:ext cx="1479550" cy="2794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Have</a:t>
          </a:r>
          <a:r>
            <a:rPr lang="en-IN" sz="1100" baseline="0"/>
            <a:t> health insurance?</a:t>
          </a:r>
          <a:endParaRPr lang="en-IN" sz="1100"/>
        </a:p>
      </xdr:txBody>
    </xdr:sp>
    <xdr:clientData/>
  </xdr:oneCellAnchor>
  <xdr:oneCellAnchor>
    <xdr:from>
      <xdr:col>8</xdr:col>
      <xdr:colOff>279400</xdr:colOff>
      <xdr:row>28</xdr:row>
      <xdr:rowOff>63500</xdr:rowOff>
    </xdr:from>
    <xdr:ext cx="1149350" cy="2730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C1CCAC-4439-487F-9FAB-7AA450B75EE9}"/>
            </a:ext>
          </a:extLst>
        </xdr:cNvPr>
        <xdr:cNvSpPr txBox="1"/>
      </xdr:nvSpPr>
      <xdr:spPr>
        <a:xfrm>
          <a:off x="6362700" y="5143500"/>
          <a:ext cx="1149350" cy="2730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Visited</a:t>
          </a:r>
          <a:r>
            <a:rPr lang="en-IN" sz="1100" baseline="0"/>
            <a:t> MD Office?</a:t>
          </a:r>
          <a:endParaRPr lang="en-IN" sz="1100"/>
        </a:p>
      </xdr:txBody>
    </xdr:sp>
    <xdr:clientData/>
  </xdr:oneCellAnchor>
  <xdr:oneCellAnchor>
    <xdr:from>
      <xdr:col>2</xdr:col>
      <xdr:colOff>641350</xdr:colOff>
      <xdr:row>12</xdr:row>
      <xdr:rowOff>38100</xdr:rowOff>
    </xdr:from>
    <xdr:ext cx="4564455" cy="2693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A61E65-BEE2-4D6B-AD53-385BB8DDD43C}"/>
            </a:ext>
          </a:extLst>
        </xdr:cNvPr>
        <xdr:cNvSpPr txBox="1"/>
      </xdr:nvSpPr>
      <xdr:spPr>
        <a:xfrm>
          <a:off x="1593850" y="2849880"/>
          <a:ext cx="456445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0" i="0" u="sng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Survey regarding insurance coverage and MD office visits of children </a:t>
          </a:r>
          <a:endParaRPr lang="en-IN" sz="1200" u="sng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"/>
  <sheetViews>
    <sheetView workbookViewId="0">
      <selection activeCell="A6" sqref="A6"/>
    </sheetView>
  </sheetViews>
  <sheetFormatPr defaultColWidth="9.21875" defaultRowHeight="14.4" x14ac:dyDescent="0.3"/>
  <cols>
    <col min="1" max="1" width="9.21875" style="1"/>
    <col min="2" max="2" width="100.77734375" style="1" customWidth="1"/>
    <col min="3" max="16384" width="9.21875" style="1"/>
  </cols>
  <sheetData>
    <row r="1" spans="2:2" ht="23.4" x14ac:dyDescent="0.45">
      <c r="B1" s="17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2:AA52"/>
  <sheetViews>
    <sheetView zoomScaleNormal="100" workbookViewId="0">
      <selection activeCell="I13" sqref="I13"/>
    </sheetView>
  </sheetViews>
  <sheetFormatPr defaultColWidth="9.21875" defaultRowHeight="21.75" customHeight="1" x14ac:dyDescent="0.3"/>
  <cols>
    <col min="1" max="1" width="9.21875" style="5"/>
    <col min="2" max="2" width="6.77734375" style="6" customWidth="1"/>
    <col min="3" max="3" width="17.44140625" style="6" customWidth="1"/>
    <col min="4" max="4" width="17.77734375" style="6" customWidth="1"/>
    <col min="5" max="5" width="17.44140625" style="6" customWidth="1"/>
    <col min="6" max="6" width="11.77734375" style="6" customWidth="1"/>
    <col min="7" max="27" width="9.21875" style="6"/>
    <col min="28" max="16384" width="9.21875" style="5"/>
  </cols>
  <sheetData>
    <row r="2" spans="2:5" ht="21.75" customHeight="1" thickBot="1" x14ac:dyDescent="0.35">
      <c r="B2" s="30" t="s">
        <v>0</v>
      </c>
      <c r="C2" s="30" t="s">
        <v>1</v>
      </c>
      <c r="D2" s="30" t="s">
        <v>2</v>
      </c>
      <c r="E2" s="30" t="s">
        <v>3</v>
      </c>
    </row>
    <row r="3" spans="2:5" ht="21.75" customHeight="1" x14ac:dyDescent="0.3">
      <c r="B3" s="26">
        <v>1</v>
      </c>
      <c r="C3" s="27">
        <v>144</v>
      </c>
      <c r="D3" s="28">
        <v>10</v>
      </c>
      <c r="E3" s="29">
        <v>299839</v>
      </c>
    </row>
    <row r="4" spans="2:5" ht="21.75" customHeight="1" x14ac:dyDescent="0.3">
      <c r="B4" s="8">
        <f>B3+1</f>
        <v>2</v>
      </c>
      <c r="C4" s="7">
        <v>302</v>
      </c>
      <c r="D4" s="3">
        <v>21</v>
      </c>
      <c r="E4" s="4">
        <v>239108</v>
      </c>
    </row>
    <row r="5" spans="2:5" ht="21.75" customHeight="1" x14ac:dyDescent="0.3">
      <c r="B5" s="8">
        <f t="shared" ref="B5:B52" si="0">B4+1</f>
        <v>3</v>
      </c>
      <c r="C5" s="7">
        <v>357</v>
      </c>
      <c r="D5" s="3">
        <v>10</v>
      </c>
      <c r="E5" s="4">
        <v>222737</v>
      </c>
    </row>
    <row r="6" spans="2:5" ht="21.75" customHeight="1" x14ac:dyDescent="0.3">
      <c r="B6" s="8">
        <f t="shared" si="0"/>
        <v>4</v>
      </c>
      <c r="C6" s="7">
        <v>726</v>
      </c>
      <c r="D6" s="3">
        <v>4</v>
      </c>
      <c r="E6" s="4">
        <v>446830</v>
      </c>
    </row>
    <row r="7" spans="2:5" ht="21.75" customHeight="1" x14ac:dyDescent="0.3">
      <c r="B7" s="8">
        <f t="shared" si="0"/>
        <v>5</v>
      </c>
      <c r="C7" s="7">
        <v>468</v>
      </c>
      <c r="D7" s="3">
        <v>9</v>
      </c>
      <c r="E7" s="4">
        <v>122586</v>
      </c>
    </row>
    <row r="8" spans="2:5" ht="21.75" customHeight="1" x14ac:dyDescent="0.3">
      <c r="B8" s="8">
        <f t="shared" si="0"/>
        <v>6</v>
      </c>
      <c r="C8" s="7">
        <v>140</v>
      </c>
      <c r="D8" s="3">
        <v>10</v>
      </c>
      <c r="E8" s="4">
        <v>394960</v>
      </c>
    </row>
    <row r="9" spans="2:5" ht="21.75" customHeight="1" x14ac:dyDescent="0.3">
      <c r="B9" s="8">
        <f t="shared" si="0"/>
        <v>7</v>
      </c>
      <c r="C9" s="7">
        <v>656</v>
      </c>
      <c r="D9" s="3">
        <v>22</v>
      </c>
      <c r="E9" s="4">
        <v>366513</v>
      </c>
    </row>
    <row r="10" spans="2:5" ht="21.75" customHeight="1" x14ac:dyDescent="0.3">
      <c r="B10" s="8">
        <f t="shared" si="0"/>
        <v>8</v>
      </c>
      <c r="C10" s="7">
        <v>960</v>
      </c>
      <c r="D10" s="3">
        <v>18</v>
      </c>
      <c r="E10" s="4">
        <v>55461</v>
      </c>
    </row>
    <row r="11" spans="2:5" ht="21.75" customHeight="1" x14ac:dyDescent="0.3">
      <c r="B11" s="8">
        <f t="shared" si="0"/>
        <v>9</v>
      </c>
      <c r="C11" s="7">
        <v>876</v>
      </c>
      <c r="D11" s="3">
        <v>8</v>
      </c>
      <c r="E11" s="4">
        <v>138821</v>
      </c>
    </row>
    <row r="12" spans="2:5" ht="21.75" customHeight="1" x14ac:dyDescent="0.3">
      <c r="B12" s="8">
        <f t="shared" si="0"/>
        <v>10</v>
      </c>
      <c r="C12" s="7">
        <v>557</v>
      </c>
      <c r="D12" s="3">
        <v>11</v>
      </c>
      <c r="E12" s="4">
        <v>442224</v>
      </c>
    </row>
    <row r="13" spans="2:5" ht="21.75" customHeight="1" x14ac:dyDescent="0.3">
      <c r="B13" s="8">
        <f t="shared" si="0"/>
        <v>11</v>
      </c>
      <c r="C13" s="7">
        <v>964</v>
      </c>
      <c r="D13" s="3">
        <v>21</v>
      </c>
      <c r="E13" s="4">
        <v>186067</v>
      </c>
    </row>
    <row r="14" spans="2:5" ht="21.75" customHeight="1" x14ac:dyDescent="0.3">
      <c r="B14" s="8">
        <f t="shared" si="0"/>
        <v>12</v>
      </c>
      <c r="C14" s="7">
        <v>426</v>
      </c>
      <c r="D14" s="3">
        <v>14</v>
      </c>
      <c r="E14" s="4">
        <v>217960</v>
      </c>
    </row>
    <row r="15" spans="2:5" ht="21.75" customHeight="1" x14ac:dyDescent="0.3">
      <c r="B15" s="8">
        <f t="shared" si="0"/>
        <v>13</v>
      </c>
      <c r="C15" s="7">
        <v>233</v>
      </c>
      <c r="D15" s="3">
        <v>21</v>
      </c>
      <c r="E15" s="4">
        <v>365636</v>
      </c>
    </row>
    <row r="16" spans="2:5" ht="21.75" customHeight="1" x14ac:dyDescent="0.3">
      <c r="B16" s="8">
        <f t="shared" si="0"/>
        <v>14</v>
      </c>
      <c r="C16" s="7">
        <v>287</v>
      </c>
      <c r="D16" s="3">
        <v>21</v>
      </c>
      <c r="E16" s="4">
        <v>66360</v>
      </c>
    </row>
    <row r="17" spans="2:5" ht="21.75" customHeight="1" x14ac:dyDescent="0.3">
      <c r="B17" s="8">
        <f t="shared" si="0"/>
        <v>15</v>
      </c>
      <c r="C17" s="7">
        <v>932</v>
      </c>
      <c r="D17" s="3">
        <v>21</v>
      </c>
      <c r="E17" s="4">
        <v>181908</v>
      </c>
    </row>
    <row r="18" spans="2:5" ht="21.75" customHeight="1" x14ac:dyDescent="0.3">
      <c r="B18" s="8">
        <f t="shared" si="0"/>
        <v>16</v>
      </c>
      <c r="C18" s="7">
        <v>697</v>
      </c>
      <c r="D18" s="3">
        <v>17</v>
      </c>
      <c r="E18" s="4">
        <v>424914</v>
      </c>
    </row>
    <row r="19" spans="2:5" ht="21.75" customHeight="1" x14ac:dyDescent="0.3">
      <c r="B19" s="8">
        <f t="shared" si="0"/>
        <v>17</v>
      </c>
      <c r="C19" s="7">
        <v>921</v>
      </c>
      <c r="D19" s="3">
        <v>15</v>
      </c>
      <c r="E19" s="4">
        <v>86095</v>
      </c>
    </row>
    <row r="20" spans="2:5" ht="21.75" customHeight="1" x14ac:dyDescent="0.3">
      <c r="B20" s="8">
        <f t="shared" si="0"/>
        <v>18</v>
      </c>
      <c r="C20" s="7">
        <v>485</v>
      </c>
      <c r="D20" s="3">
        <v>20</v>
      </c>
      <c r="E20" s="4">
        <v>201084</v>
      </c>
    </row>
    <row r="21" spans="2:5" ht="21.75" customHeight="1" x14ac:dyDescent="0.3">
      <c r="B21" s="8">
        <f t="shared" si="0"/>
        <v>19</v>
      </c>
      <c r="C21" s="7">
        <v>256</v>
      </c>
      <c r="D21" s="3">
        <v>8</v>
      </c>
      <c r="E21" s="4">
        <v>280930</v>
      </c>
    </row>
    <row r="22" spans="2:5" ht="21.75" customHeight="1" x14ac:dyDescent="0.3">
      <c r="B22" s="8">
        <f t="shared" si="0"/>
        <v>20</v>
      </c>
      <c r="C22" s="7">
        <v>443</v>
      </c>
      <c r="D22" s="3">
        <v>10</v>
      </c>
      <c r="E22" s="4">
        <v>353402</v>
      </c>
    </row>
    <row r="23" spans="2:5" ht="21.75" customHeight="1" x14ac:dyDescent="0.3">
      <c r="B23" s="8">
        <f t="shared" si="0"/>
        <v>21</v>
      </c>
      <c r="C23" s="7">
        <v>352</v>
      </c>
      <c r="D23" s="3">
        <v>11</v>
      </c>
      <c r="E23" s="4">
        <v>444796</v>
      </c>
    </row>
    <row r="24" spans="2:5" ht="21.75" customHeight="1" x14ac:dyDescent="0.3">
      <c r="B24" s="8">
        <f t="shared" si="0"/>
        <v>22</v>
      </c>
      <c r="C24" s="7">
        <v>984</v>
      </c>
      <c r="D24" s="3">
        <v>22</v>
      </c>
      <c r="E24" s="4">
        <v>389163</v>
      </c>
    </row>
    <row r="25" spans="2:5" ht="21.75" customHeight="1" x14ac:dyDescent="0.3">
      <c r="B25" s="8">
        <f t="shared" si="0"/>
        <v>23</v>
      </c>
      <c r="C25" s="7">
        <v>240</v>
      </c>
      <c r="D25" s="3">
        <v>4</v>
      </c>
      <c r="E25" s="4">
        <v>43920</v>
      </c>
    </row>
    <row r="26" spans="2:5" ht="21.75" customHeight="1" x14ac:dyDescent="0.3">
      <c r="B26" s="8">
        <f t="shared" si="0"/>
        <v>24</v>
      </c>
      <c r="C26" s="7">
        <v>881</v>
      </c>
      <c r="D26" s="3">
        <v>5</v>
      </c>
      <c r="E26" s="4">
        <v>45270</v>
      </c>
    </row>
    <row r="27" spans="2:5" ht="21.75" customHeight="1" x14ac:dyDescent="0.3">
      <c r="B27" s="8">
        <f t="shared" si="0"/>
        <v>25</v>
      </c>
      <c r="C27" s="7">
        <v>439</v>
      </c>
      <c r="D27" s="3">
        <v>20</v>
      </c>
      <c r="E27" s="4">
        <v>163601</v>
      </c>
    </row>
    <row r="28" spans="2:5" ht="21.75" customHeight="1" x14ac:dyDescent="0.3">
      <c r="B28" s="8">
        <f t="shared" si="0"/>
        <v>26</v>
      </c>
      <c r="C28" s="7">
        <v>181</v>
      </c>
      <c r="D28" s="3">
        <v>5</v>
      </c>
      <c r="E28" s="4">
        <v>430698</v>
      </c>
    </row>
    <row r="29" spans="2:5" ht="21.75" customHeight="1" x14ac:dyDescent="0.3">
      <c r="B29" s="8">
        <f t="shared" si="0"/>
        <v>27</v>
      </c>
      <c r="C29" s="7">
        <v>924</v>
      </c>
      <c r="D29" s="3">
        <v>6</v>
      </c>
      <c r="E29" s="4">
        <v>133006</v>
      </c>
    </row>
    <row r="30" spans="2:5" ht="21.75" customHeight="1" x14ac:dyDescent="0.3">
      <c r="B30" s="8">
        <f t="shared" si="0"/>
        <v>28</v>
      </c>
      <c r="C30" s="7">
        <v>94</v>
      </c>
      <c r="D30" s="3">
        <v>14</v>
      </c>
      <c r="E30" s="4">
        <v>51913</v>
      </c>
    </row>
    <row r="31" spans="2:5" ht="21.75" customHeight="1" x14ac:dyDescent="0.3">
      <c r="B31" s="8">
        <f t="shared" si="0"/>
        <v>29</v>
      </c>
      <c r="C31" s="7">
        <v>778</v>
      </c>
      <c r="D31" s="3">
        <v>22</v>
      </c>
      <c r="E31" s="4">
        <v>247877</v>
      </c>
    </row>
    <row r="32" spans="2:5" ht="21.75" customHeight="1" x14ac:dyDescent="0.3">
      <c r="B32" s="8">
        <f t="shared" si="0"/>
        <v>30</v>
      </c>
      <c r="C32" s="7">
        <v>882</v>
      </c>
      <c r="D32" s="3">
        <v>22</v>
      </c>
      <c r="E32" s="4">
        <v>134797</v>
      </c>
    </row>
    <row r="33" spans="2:5" ht="21.75" customHeight="1" x14ac:dyDescent="0.3">
      <c r="B33" s="8">
        <f t="shared" si="0"/>
        <v>31</v>
      </c>
      <c r="C33" s="7">
        <v>481</v>
      </c>
      <c r="D33" s="3">
        <v>14</v>
      </c>
      <c r="E33" s="4">
        <v>387459</v>
      </c>
    </row>
    <row r="34" spans="2:5" ht="21.75" customHeight="1" x14ac:dyDescent="0.3">
      <c r="B34" s="8">
        <f t="shared" si="0"/>
        <v>32</v>
      </c>
      <c r="C34" s="7">
        <v>435</v>
      </c>
      <c r="D34" s="3">
        <v>7</v>
      </c>
      <c r="E34" s="4">
        <v>61921</v>
      </c>
    </row>
    <row r="35" spans="2:5" ht="21.75" customHeight="1" x14ac:dyDescent="0.3">
      <c r="B35" s="8">
        <f t="shared" si="0"/>
        <v>33</v>
      </c>
      <c r="C35" s="7">
        <v>791</v>
      </c>
      <c r="D35" s="3">
        <v>17</v>
      </c>
      <c r="E35" s="4">
        <v>303490</v>
      </c>
    </row>
    <row r="36" spans="2:5" ht="21.75" customHeight="1" x14ac:dyDescent="0.3">
      <c r="B36" s="8">
        <f t="shared" si="0"/>
        <v>34</v>
      </c>
      <c r="C36" s="7">
        <v>475</v>
      </c>
      <c r="D36" s="3">
        <v>5</v>
      </c>
      <c r="E36" s="4">
        <v>287888</v>
      </c>
    </row>
    <row r="37" spans="2:5" ht="21.75" customHeight="1" x14ac:dyDescent="0.3">
      <c r="B37" s="8">
        <f t="shared" si="0"/>
        <v>35</v>
      </c>
      <c r="C37" s="7">
        <v>450</v>
      </c>
      <c r="D37" s="3">
        <v>7</v>
      </c>
      <c r="E37" s="4">
        <v>353156</v>
      </c>
    </row>
    <row r="38" spans="2:5" ht="21.75" customHeight="1" x14ac:dyDescent="0.3">
      <c r="B38" s="8">
        <f t="shared" si="0"/>
        <v>36</v>
      </c>
      <c r="C38" s="7">
        <v>775</v>
      </c>
      <c r="D38" s="3">
        <v>17</v>
      </c>
      <c r="E38" s="4">
        <v>426197</v>
      </c>
    </row>
    <row r="39" spans="2:5" ht="21.75" customHeight="1" x14ac:dyDescent="0.3">
      <c r="B39" s="8">
        <f t="shared" si="0"/>
        <v>37</v>
      </c>
      <c r="C39" s="7">
        <v>71</v>
      </c>
      <c r="D39" s="3">
        <v>4</v>
      </c>
      <c r="E39" s="4">
        <v>182416</v>
      </c>
    </row>
    <row r="40" spans="2:5" ht="21.75" customHeight="1" x14ac:dyDescent="0.3">
      <c r="B40" s="8">
        <f t="shared" si="0"/>
        <v>38</v>
      </c>
      <c r="C40" s="7">
        <v>932</v>
      </c>
      <c r="D40" s="3">
        <v>4</v>
      </c>
      <c r="E40" s="4">
        <v>370909</v>
      </c>
    </row>
    <row r="41" spans="2:5" ht="21.75" customHeight="1" x14ac:dyDescent="0.3">
      <c r="B41" s="8">
        <f t="shared" si="0"/>
        <v>39</v>
      </c>
      <c r="C41" s="7">
        <v>634</v>
      </c>
      <c r="D41" s="3">
        <v>11</v>
      </c>
      <c r="E41" s="4">
        <v>404660</v>
      </c>
    </row>
    <row r="42" spans="2:5" ht="21.75" customHeight="1" x14ac:dyDescent="0.3">
      <c r="B42" s="8">
        <f t="shared" si="0"/>
        <v>40</v>
      </c>
      <c r="C42" s="7">
        <v>341</v>
      </c>
      <c r="D42" s="3">
        <v>17</v>
      </c>
      <c r="E42" s="4">
        <v>92468</v>
      </c>
    </row>
    <row r="43" spans="2:5" ht="21.75" customHeight="1" x14ac:dyDescent="0.3">
      <c r="B43" s="8">
        <f t="shared" si="0"/>
        <v>41</v>
      </c>
      <c r="C43" s="7">
        <v>384</v>
      </c>
      <c r="D43" s="3">
        <v>9</v>
      </c>
      <c r="E43" s="4">
        <v>257994</v>
      </c>
    </row>
    <row r="44" spans="2:5" ht="21.75" customHeight="1" x14ac:dyDescent="0.3">
      <c r="B44" s="8">
        <f t="shared" si="0"/>
        <v>42</v>
      </c>
      <c r="C44" s="7">
        <v>642</v>
      </c>
      <c r="D44" s="3">
        <v>10</v>
      </c>
      <c r="E44" s="4">
        <v>247462</v>
      </c>
    </row>
    <row r="45" spans="2:5" ht="21.75" customHeight="1" x14ac:dyDescent="0.3">
      <c r="B45" s="8">
        <f t="shared" si="0"/>
        <v>43</v>
      </c>
      <c r="C45" s="7">
        <v>112</v>
      </c>
      <c r="D45" s="3">
        <v>12</v>
      </c>
      <c r="E45" s="4">
        <v>343220</v>
      </c>
    </row>
    <row r="46" spans="2:5" ht="21.75" customHeight="1" x14ac:dyDescent="0.3">
      <c r="B46" s="8">
        <f t="shared" si="0"/>
        <v>44</v>
      </c>
      <c r="C46" s="7">
        <v>126</v>
      </c>
      <c r="D46" s="3">
        <v>17</v>
      </c>
      <c r="E46" s="4">
        <v>130577</v>
      </c>
    </row>
    <row r="47" spans="2:5" ht="21.75" customHeight="1" x14ac:dyDescent="0.3">
      <c r="B47" s="8">
        <f t="shared" si="0"/>
        <v>45</v>
      </c>
      <c r="C47" s="7">
        <v>247</v>
      </c>
      <c r="D47" s="3">
        <v>12</v>
      </c>
      <c r="E47" s="4">
        <v>89963</v>
      </c>
    </row>
    <row r="48" spans="2:5" ht="21.75" customHeight="1" x14ac:dyDescent="0.3">
      <c r="B48" s="8">
        <f t="shared" si="0"/>
        <v>46</v>
      </c>
      <c r="C48" s="7">
        <v>918</v>
      </c>
      <c r="D48" s="3">
        <v>17</v>
      </c>
      <c r="E48" s="4">
        <v>311866</v>
      </c>
    </row>
    <row r="49" spans="2:6" ht="21.75" customHeight="1" x14ac:dyDescent="0.3">
      <c r="B49" s="8">
        <f t="shared" si="0"/>
        <v>47</v>
      </c>
      <c r="C49" s="7">
        <v>72</v>
      </c>
      <c r="D49" s="3">
        <v>7</v>
      </c>
      <c r="E49" s="4">
        <v>441039</v>
      </c>
    </row>
    <row r="50" spans="2:6" ht="21.75" customHeight="1" x14ac:dyDescent="0.3">
      <c r="B50" s="8">
        <f t="shared" si="0"/>
        <v>48</v>
      </c>
      <c r="C50" s="7">
        <v>74</v>
      </c>
      <c r="D50" s="3">
        <v>7</v>
      </c>
      <c r="E50" s="4">
        <v>243117</v>
      </c>
    </row>
    <row r="51" spans="2:6" ht="21.75" customHeight="1" x14ac:dyDescent="0.3">
      <c r="B51" s="8">
        <f t="shared" si="0"/>
        <v>49</v>
      </c>
      <c r="C51" s="7">
        <v>308</v>
      </c>
      <c r="D51" s="3">
        <v>7</v>
      </c>
      <c r="E51" s="4">
        <v>34443</v>
      </c>
      <c r="F51" s="2"/>
    </row>
    <row r="52" spans="2:6" ht="21.75" customHeight="1" x14ac:dyDescent="0.3">
      <c r="B52" s="8">
        <f t="shared" si="0"/>
        <v>50</v>
      </c>
      <c r="C52" s="7">
        <v>377</v>
      </c>
      <c r="D52" s="3">
        <v>18</v>
      </c>
      <c r="E52" s="4">
        <v>132433</v>
      </c>
      <c r="F5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DC56-76F9-4C4E-939D-175AB59240B5}">
  <sheetPr>
    <tabColor theme="9" tint="0.39997558519241921"/>
  </sheetPr>
  <dimension ref="B2:AG57"/>
  <sheetViews>
    <sheetView showGridLines="0" zoomScale="85" zoomScaleNormal="85" workbookViewId="0">
      <selection activeCell="E14" sqref="E14"/>
    </sheetView>
  </sheetViews>
  <sheetFormatPr defaultColWidth="9.21875" defaultRowHeight="15.6" x14ac:dyDescent="0.3"/>
  <cols>
    <col min="1" max="1" width="9.21875" style="9"/>
    <col min="2" max="2" width="17.21875" style="9" customWidth="1"/>
    <col min="3" max="3" width="56.33203125" style="10" customWidth="1"/>
    <col min="4" max="4" width="35" style="10" customWidth="1"/>
    <col min="5" max="5" width="16.77734375" style="34" customWidth="1"/>
    <col min="6" max="6" width="24.21875" style="41" bestFit="1" customWidth="1"/>
    <col min="7" max="7" width="12.21875" style="10" bestFit="1" customWidth="1"/>
    <col min="8" max="33" width="9.21875" style="10"/>
    <col min="34" max="16384" width="9.21875" style="9"/>
  </cols>
  <sheetData>
    <row r="2" spans="2:6" ht="27.75" customHeight="1" x14ac:dyDescent="0.3">
      <c r="B2" s="24" t="s">
        <v>32</v>
      </c>
      <c r="D2" s="10" t="s">
        <v>42</v>
      </c>
      <c r="E2" s="34">
        <f>COUNTA(Data!B3:B52)</f>
        <v>50</v>
      </c>
    </row>
    <row r="3" spans="2:6" ht="34.5" customHeight="1" thickBot="1" x14ac:dyDescent="0.35">
      <c r="C3" s="23" t="s">
        <v>50</v>
      </c>
      <c r="D3" s="23" t="s">
        <v>28</v>
      </c>
      <c r="E3" s="35" t="s">
        <v>29</v>
      </c>
      <c r="F3" s="42" t="s">
        <v>11</v>
      </c>
    </row>
    <row r="4" spans="2:6" ht="21.75" customHeight="1" x14ac:dyDescent="0.3">
      <c r="C4" s="18" t="s">
        <v>36</v>
      </c>
      <c r="D4" s="11" t="s">
        <v>8</v>
      </c>
      <c r="E4" s="36">
        <f>COUNTIF(Data!$C$3:$C$52,"&gt;550")</f>
        <v>20</v>
      </c>
      <c r="F4" s="43">
        <f>$E4/$E$2</f>
        <v>0.4</v>
      </c>
    </row>
    <row r="5" spans="2:6" ht="21.75" customHeight="1" x14ac:dyDescent="0.3">
      <c r="C5" s="19" t="s">
        <v>37</v>
      </c>
      <c r="D5" s="12" t="s">
        <v>9</v>
      </c>
      <c r="E5" s="37">
        <f>COUNTIF(Data!$D$3:$D$52,"&lt;11")</f>
        <v>22</v>
      </c>
      <c r="F5" s="43">
        <f t="shared" ref="F5:F6" si="0">$E5/$E$2</f>
        <v>0.44</v>
      </c>
    </row>
    <row r="6" spans="2:6" ht="21.75" customHeight="1" x14ac:dyDescent="0.3">
      <c r="C6" s="19" t="s">
        <v>38</v>
      </c>
      <c r="D6" s="12" t="s">
        <v>10</v>
      </c>
      <c r="E6" s="37">
        <f>COUNTIF(Data!$E$3:$E$52,"&lt;180,000")</f>
        <v>17</v>
      </c>
      <c r="F6" s="43">
        <f t="shared" si="0"/>
        <v>0.34</v>
      </c>
    </row>
    <row r="7" spans="2:6" x14ac:dyDescent="0.3">
      <c r="C7" s="13"/>
      <c r="D7" s="13"/>
      <c r="E7" s="38"/>
      <c r="F7" s="44"/>
    </row>
    <row r="8" spans="2:6" x14ac:dyDescent="0.3">
      <c r="C8" s="13"/>
      <c r="D8" s="13"/>
      <c r="E8" s="38"/>
      <c r="F8" s="44"/>
    </row>
    <row r="9" spans="2:6" ht="41.25" customHeight="1" thickBot="1" x14ac:dyDescent="0.35">
      <c r="B9" s="24" t="s">
        <v>33</v>
      </c>
      <c r="C9" s="23" t="s">
        <v>50</v>
      </c>
      <c r="D9" s="23" t="s">
        <v>30</v>
      </c>
      <c r="E9" s="35" t="s">
        <v>31</v>
      </c>
      <c r="F9" s="42" t="s">
        <v>11</v>
      </c>
    </row>
    <row r="10" spans="2:6" ht="22.5" customHeight="1" x14ac:dyDescent="0.3">
      <c r="C10" s="25" t="s">
        <v>12</v>
      </c>
      <c r="D10" s="11" t="s">
        <v>57</v>
      </c>
      <c r="E10" s="33">
        <f>COUNTIFS(Data!$C$3:$C$52,"&lt;=550",Data!$D$3:$D$52,"&gt;=11",Data!$E$3:$E$52,"&gt;=180,000")</f>
        <v>7</v>
      </c>
      <c r="F10" s="43">
        <f t="shared" ref="F10:F17" si="1">$E10/$E$2</f>
        <v>0.14000000000000001</v>
      </c>
    </row>
    <row r="11" spans="2:6" ht="22.5" customHeight="1" x14ac:dyDescent="0.3">
      <c r="C11" s="18" t="s">
        <v>13</v>
      </c>
      <c r="D11" s="12" t="s">
        <v>58</v>
      </c>
      <c r="E11" s="39">
        <f>COUNTIFS(Data!$C$3:$C$52,"&gt;550",Data!$D$3:$D$52,"&gt;=11",Data!$E$3:$E$52,"&gt;=180,000")</f>
        <v>11</v>
      </c>
      <c r="F11" s="43">
        <f t="shared" si="1"/>
        <v>0.22</v>
      </c>
    </row>
    <row r="12" spans="2:6" ht="22.5" customHeight="1" x14ac:dyDescent="0.3">
      <c r="C12" s="18" t="s">
        <v>14</v>
      </c>
      <c r="D12" s="12" t="s">
        <v>59</v>
      </c>
      <c r="E12" s="39">
        <f>COUNTIFS(Data!$C$3:$C$52,"&lt;=550",Data!$D$3:$D$52,"&lt;11",Data!$E$3:$E$52,"&gt;=180,000")</f>
        <v>12</v>
      </c>
      <c r="F12" s="43">
        <f t="shared" si="1"/>
        <v>0.24</v>
      </c>
    </row>
    <row r="13" spans="2:6" ht="22.5" customHeight="1" x14ac:dyDescent="0.3">
      <c r="C13" s="18" t="s">
        <v>15</v>
      </c>
      <c r="D13" s="12" t="s">
        <v>60</v>
      </c>
      <c r="E13" s="39">
        <f>COUNTIFS(Data!$C$3:$C$52,"&lt;=550",Data!$D$3:$D$52,"&gt;=11",Data!$E$3:$E$52,"&lt;180,000")</f>
        <v>7</v>
      </c>
      <c r="F13" s="43">
        <f t="shared" si="1"/>
        <v>0.14000000000000001</v>
      </c>
    </row>
    <row r="14" spans="2:6" ht="22.5" customHeight="1" x14ac:dyDescent="0.3">
      <c r="C14" s="18" t="s">
        <v>16</v>
      </c>
      <c r="D14" s="12" t="s">
        <v>61</v>
      </c>
      <c r="E14" s="39">
        <f>COUNTIFS(Data!$C$3:$C$52,"&gt;550",Data!$D$3:$D$52,"&lt;11",Data!$E$3:$E$52,"&gt;=180,000")</f>
        <v>3</v>
      </c>
      <c r="F14" s="43">
        <f t="shared" si="1"/>
        <v>0.06</v>
      </c>
    </row>
    <row r="15" spans="2:6" ht="22.5" customHeight="1" x14ac:dyDescent="0.3">
      <c r="C15" s="18" t="s">
        <v>17</v>
      </c>
      <c r="D15" s="12" t="s">
        <v>62</v>
      </c>
      <c r="E15" s="39">
        <f>COUNTIFS(Data!$C$3:$C$52,"&gt;550",Data!$D$3:$D$52,"&gt;=11",Data!$E$3:$E$52,"&lt;180,000")</f>
        <v>3</v>
      </c>
      <c r="F15" s="43">
        <f t="shared" si="1"/>
        <v>0.06</v>
      </c>
    </row>
    <row r="16" spans="2:6" ht="22.5" customHeight="1" x14ac:dyDescent="0.3">
      <c r="C16" s="19" t="s">
        <v>18</v>
      </c>
      <c r="D16" s="12" t="s">
        <v>63</v>
      </c>
      <c r="E16" s="33">
        <f>COUNTIFS(Data!$C$3:$C$52,"&lt;=550",Data!$D$3:$D$52,"&lt;11",Data!$E$3:$E$52,"&lt;180,000")</f>
        <v>4</v>
      </c>
      <c r="F16" s="43">
        <f t="shared" si="1"/>
        <v>0.08</v>
      </c>
    </row>
    <row r="17" spans="2:9" ht="22.5" customHeight="1" x14ac:dyDescent="0.3">
      <c r="C17" s="19" t="s">
        <v>19</v>
      </c>
      <c r="D17" s="11" t="s">
        <v>64</v>
      </c>
      <c r="E17" s="33">
        <f>COUNTIFS(Data!$C$3:$C$52,"&gt;550",Data!$D$3:$D$52,"&lt;11",Data!$E$3:$E$52,"&lt;180,000")</f>
        <v>3</v>
      </c>
      <c r="F17" s="43">
        <f t="shared" si="1"/>
        <v>0.06</v>
      </c>
    </row>
    <row r="18" spans="2:9" x14ac:dyDescent="0.3">
      <c r="C18" s="14" t="s">
        <v>6</v>
      </c>
      <c r="D18" s="14" t="s">
        <v>7</v>
      </c>
      <c r="E18" s="39">
        <f>SUM(E10:E17)</f>
        <v>50</v>
      </c>
      <c r="F18" s="45">
        <f>SUM(F10:F17)</f>
        <v>1</v>
      </c>
    </row>
    <row r="19" spans="2:9" x14ac:dyDescent="0.3">
      <c r="C19" s="14"/>
      <c r="D19" s="14"/>
      <c r="E19" s="40"/>
      <c r="F19" s="44"/>
    </row>
    <row r="20" spans="2:9" ht="21.6" thickBot="1" x14ac:dyDescent="0.35">
      <c r="B20" s="24" t="s">
        <v>34</v>
      </c>
    </row>
    <row r="21" spans="2:9" ht="31.8" thickBot="1" x14ac:dyDescent="0.35">
      <c r="C21" s="16" t="s">
        <v>39</v>
      </c>
    </row>
    <row r="22" spans="2:9" x14ac:dyDescent="0.3">
      <c r="B22" s="15"/>
      <c r="C22" s="46"/>
      <c r="D22" s="47"/>
      <c r="E22" s="48"/>
    </row>
    <row r="23" spans="2:9" x14ac:dyDescent="0.3">
      <c r="C23" s="49"/>
      <c r="D23" s="50"/>
      <c r="E23" s="51"/>
      <c r="I23" s="13"/>
    </row>
    <row r="24" spans="2:9" x14ac:dyDescent="0.3">
      <c r="C24" s="49"/>
      <c r="D24" s="50"/>
      <c r="E24" s="51"/>
      <c r="H24" s="13"/>
      <c r="I24" s="9"/>
    </row>
    <row r="25" spans="2:9" x14ac:dyDescent="0.3">
      <c r="C25" s="49"/>
      <c r="D25" s="50"/>
      <c r="E25" s="51"/>
      <c r="I25" s="13"/>
    </row>
    <row r="26" spans="2:9" x14ac:dyDescent="0.3">
      <c r="C26" s="49"/>
      <c r="D26" s="50"/>
      <c r="E26" s="51"/>
    </row>
    <row r="27" spans="2:9" x14ac:dyDescent="0.3">
      <c r="C27" s="49"/>
      <c r="D27" s="50"/>
      <c r="E27" s="51"/>
    </row>
    <row r="28" spans="2:9" x14ac:dyDescent="0.3">
      <c r="C28" s="49"/>
      <c r="D28" s="50"/>
      <c r="E28" s="51"/>
    </row>
    <row r="29" spans="2:9" x14ac:dyDescent="0.3">
      <c r="C29" s="49"/>
      <c r="D29" s="50"/>
      <c r="E29" s="51"/>
    </row>
    <row r="30" spans="2:9" x14ac:dyDescent="0.3">
      <c r="C30" s="49"/>
      <c r="D30" s="50"/>
      <c r="E30" s="51"/>
    </row>
    <row r="31" spans="2:9" x14ac:dyDescent="0.3">
      <c r="C31" s="49"/>
      <c r="D31" s="50"/>
      <c r="E31" s="51"/>
    </row>
    <row r="32" spans="2:9" x14ac:dyDescent="0.3">
      <c r="C32" s="49"/>
      <c r="D32" s="50"/>
      <c r="E32" s="51"/>
    </row>
    <row r="33" spans="3:6" x14ac:dyDescent="0.3">
      <c r="C33" s="49"/>
      <c r="D33" s="50"/>
      <c r="E33" s="51"/>
    </row>
    <row r="34" spans="3:6" x14ac:dyDescent="0.3">
      <c r="C34" s="49"/>
      <c r="D34" s="50"/>
      <c r="E34" s="51"/>
    </row>
    <row r="35" spans="3:6" x14ac:dyDescent="0.3">
      <c r="C35" s="49"/>
      <c r="D35" s="50"/>
      <c r="E35" s="51"/>
    </row>
    <row r="36" spans="3:6" x14ac:dyDescent="0.3">
      <c r="C36" s="49"/>
      <c r="D36" s="50"/>
      <c r="E36" s="51"/>
    </row>
    <row r="37" spans="3:6" x14ac:dyDescent="0.3">
      <c r="C37" s="49"/>
      <c r="D37" s="50"/>
      <c r="E37" s="51"/>
    </row>
    <row r="38" spans="3:6" x14ac:dyDescent="0.3">
      <c r="C38" s="49"/>
      <c r="D38" s="50"/>
      <c r="E38" s="51"/>
    </row>
    <row r="39" spans="3:6" x14ac:dyDescent="0.3">
      <c r="C39" s="49"/>
      <c r="D39" s="50"/>
      <c r="E39" s="51"/>
    </row>
    <row r="40" spans="3:6" x14ac:dyDescent="0.3">
      <c r="C40" s="49"/>
      <c r="D40" s="50"/>
      <c r="E40" s="51"/>
    </row>
    <row r="41" spans="3:6" x14ac:dyDescent="0.3">
      <c r="C41" s="49"/>
      <c r="D41" s="50"/>
      <c r="E41" s="51"/>
    </row>
    <row r="42" spans="3:6" x14ac:dyDescent="0.3">
      <c r="C42" s="49"/>
      <c r="D42" s="50"/>
      <c r="E42" s="51"/>
    </row>
    <row r="43" spans="3:6" x14ac:dyDescent="0.3">
      <c r="C43" s="49"/>
      <c r="D43" s="50"/>
      <c r="E43" s="51"/>
    </row>
    <row r="44" spans="3:6" x14ac:dyDescent="0.3">
      <c r="C44" s="49"/>
      <c r="D44" s="50"/>
      <c r="E44" s="51"/>
    </row>
    <row r="45" spans="3:6" x14ac:dyDescent="0.3">
      <c r="C45" s="49"/>
      <c r="D45" s="50"/>
      <c r="E45" s="51"/>
    </row>
    <row r="46" spans="3:6" ht="16.2" thickBot="1" x14ac:dyDescent="0.35">
      <c r="C46" s="52"/>
      <c r="D46" s="53"/>
      <c r="E46" s="54"/>
    </row>
    <row r="48" spans="3:6" x14ac:dyDescent="0.3">
      <c r="C48" s="14"/>
      <c r="D48" s="14"/>
      <c r="E48" s="40"/>
      <c r="F48" s="44"/>
    </row>
    <row r="49" spans="2:7" ht="45.75" customHeight="1" thickBot="1" x14ac:dyDescent="0.35">
      <c r="B49" s="24" t="s">
        <v>35</v>
      </c>
      <c r="C49" s="22"/>
      <c r="D49" s="23" t="s">
        <v>30</v>
      </c>
      <c r="E49" s="35" t="s">
        <v>4</v>
      </c>
      <c r="F49" s="42" t="s">
        <v>11</v>
      </c>
    </row>
    <row r="50" spans="2:7" ht="41.25" customHeight="1" x14ac:dyDescent="0.3">
      <c r="C50" s="21" t="s">
        <v>21</v>
      </c>
      <c r="D50" s="11" t="s">
        <v>51</v>
      </c>
      <c r="E50" s="36">
        <f>COUNTIFS(Data!$D$3:$D$52,"&lt;11",Data!$C$3:$C$52,"&gt;550")</f>
        <v>6</v>
      </c>
      <c r="F50" s="43">
        <f>E50/E5</f>
        <v>0.27272727272727271</v>
      </c>
    </row>
    <row r="51" spans="2:7" ht="41.25" customHeight="1" x14ac:dyDescent="0.3">
      <c r="C51" s="20" t="s">
        <v>20</v>
      </c>
      <c r="D51" s="12" t="s">
        <v>52</v>
      </c>
      <c r="E51" s="39">
        <f>COUNTIFS(Data!$C$3:$C$52,"&gt;550",Data!$E$3:$E$52,"&lt;180000")</f>
        <v>6</v>
      </c>
      <c r="F51" s="45">
        <f>$E$51/$E$4</f>
        <v>0.3</v>
      </c>
    </row>
    <row r="52" spans="2:7" ht="41.25" customHeight="1" x14ac:dyDescent="0.3">
      <c r="C52" s="20" t="s">
        <v>22</v>
      </c>
      <c r="D52" s="12" t="s">
        <v>53</v>
      </c>
      <c r="E52" s="39">
        <f>COUNTIFS(Data!$D$3:$D$52,"&lt;11",Data!$C$3:$C$52,"&gt;550",Data!$E$3:$E$52,"&gt;=180000")</f>
        <v>3</v>
      </c>
      <c r="F52" s="45">
        <f>E52/E5</f>
        <v>0.13636363636363635</v>
      </c>
    </row>
    <row r="53" spans="2:7" ht="41.25" customHeight="1" x14ac:dyDescent="0.3">
      <c r="C53" s="21" t="s">
        <v>23</v>
      </c>
      <c r="D53" s="12" t="s">
        <v>54</v>
      </c>
      <c r="E53" s="37">
        <f>COUNTIFS(Data!$E$3:$E$52,"&lt;180000",Data!$C$3:$C$52,"&gt;550",Data!$D$3:$D$52,"&gt;=11")</f>
        <v>3</v>
      </c>
      <c r="F53" s="45">
        <f>E53/E6</f>
        <v>0.17647058823529413</v>
      </c>
    </row>
    <row r="54" spans="2:7" ht="41.25" customHeight="1" x14ac:dyDescent="0.3">
      <c r="C54" s="21" t="s">
        <v>24</v>
      </c>
      <c r="D54" s="12" t="s">
        <v>55</v>
      </c>
      <c r="E54" s="33">
        <f>COUNTIFS(Data!$E$3:$E$52,"&gt;=180,000",Data!$C$3:$C$52,"&gt;550",Data!$D$3:$D$52,"&lt;11")</f>
        <v>3</v>
      </c>
      <c r="F54" s="45">
        <f>E54/(E2-E6)</f>
        <v>9.0909090909090912E-2</v>
      </c>
    </row>
    <row r="55" spans="2:7" ht="41.25" customHeight="1" x14ac:dyDescent="0.3">
      <c r="C55" s="21" t="s">
        <v>25</v>
      </c>
      <c r="D55" s="12"/>
      <c r="E55" s="33">
        <f>COUNTIFS(Data!$E$3:$E$52,"&lt;180,000",Data!$C$3:$C$52,"&lt;=550",Data!$D$3:$D$52,"&gt;=11")+COUNTIFS(Data!$C$3:$C$52,"&gt;550",Data!$D$3:$D$52,"&gt;=11",Data!$E$3:$E$52,"&gt;=180,000")+COUNTIFS(Data!$D$3:$D$52,"&lt;11",Data!$E$3:$E$52,"&gt;=180,000",Data!$C$3:$C$52,"&lt;=550")</f>
        <v>30</v>
      </c>
      <c r="F55" s="45">
        <f>E55/E2</f>
        <v>0.6</v>
      </c>
    </row>
    <row r="56" spans="2:7" ht="41.25" customHeight="1" x14ac:dyDescent="0.3">
      <c r="C56" s="21" t="s">
        <v>26</v>
      </c>
      <c r="D56" s="12"/>
      <c r="E56" s="33">
        <f>COUNTIFS(Data!$E$3:$E$52,"&lt;180,000",Data!$C$3:$C$52,"&gt;550",Data!$D$3:$D$52,"&gt;=11")+COUNTIFS(Data!$C$3:$C$52,"&gt;550",Data!$D$3:$D$52,"&lt;11",Data!$E$3:$E$52,"&gt;=180,000")+COUNTIFS(Data!$D$3:$D$52,"&lt;11",Data!$E$3:$E$52,"&lt;180,000",Data!$C$3:$C$52,"&lt;=550")</f>
        <v>10</v>
      </c>
      <c r="F56" s="45">
        <f>E56/(E56+E17)</f>
        <v>0.76923076923076927</v>
      </c>
      <c r="G56" s="34">
        <f>E56+E17</f>
        <v>13</v>
      </c>
    </row>
    <row r="57" spans="2:7" ht="41.25" customHeight="1" x14ac:dyDescent="0.3">
      <c r="C57" s="21" t="s">
        <v>27</v>
      </c>
      <c r="D57" s="12" t="s">
        <v>56</v>
      </c>
      <c r="E57" s="39">
        <f>COUNTIFS(Data!$C$3:$C$52,"&gt;550",Data!$E$3:$E$52,"&gt;=180000")</f>
        <v>14</v>
      </c>
      <c r="F57" s="45">
        <f>E57/(E2-E6)</f>
        <v>0.42424242424242425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CBA2-8B7F-430B-8A0B-9B7D9FD05F7D}">
  <sheetPr>
    <tabColor theme="9" tint="0.39997558519241921"/>
  </sheetPr>
  <dimension ref="B2:AH57"/>
  <sheetViews>
    <sheetView showGridLines="0" topLeftCell="B1" zoomScale="85" zoomScaleNormal="85" workbookViewId="0">
      <selection activeCell="N5" sqref="N5"/>
    </sheetView>
  </sheetViews>
  <sheetFormatPr defaultColWidth="9.21875" defaultRowHeight="15.6" x14ac:dyDescent="0.3"/>
  <cols>
    <col min="1" max="1" width="9.21875" style="9"/>
    <col min="2" max="2" width="17.21875" style="9" customWidth="1"/>
    <col min="3" max="3" width="46.44140625" style="10" customWidth="1"/>
    <col min="4" max="4" width="24.21875" style="10" customWidth="1"/>
    <col min="5" max="5" width="16.77734375" style="34" customWidth="1"/>
    <col min="6" max="6" width="24.21875" style="41" bestFit="1" customWidth="1"/>
    <col min="7" max="7" width="12.21875" style="10" bestFit="1" customWidth="1"/>
    <col min="8" max="33" width="9.21875" style="10"/>
    <col min="34" max="16384" width="9.21875" style="9"/>
  </cols>
  <sheetData>
    <row r="2" spans="2:34" ht="27.75" customHeight="1" x14ac:dyDescent="0.3">
      <c r="B2" s="24" t="s">
        <v>32</v>
      </c>
      <c r="D2" s="96" t="s">
        <v>42</v>
      </c>
      <c r="E2" s="97">
        <f>COUNTA(Data!B3:B52)</f>
        <v>50</v>
      </c>
    </row>
    <row r="3" spans="2:34" ht="34.5" customHeight="1" thickBot="1" x14ac:dyDescent="0.35">
      <c r="C3" s="23" t="s">
        <v>50</v>
      </c>
      <c r="D3" s="23" t="s">
        <v>70</v>
      </c>
      <c r="E3" s="35" t="s">
        <v>29</v>
      </c>
      <c r="F3" s="42" t="s">
        <v>11</v>
      </c>
    </row>
    <row r="4" spans="2:34" ht="21.75" customHeight="1" x14ac:dyDescent="0.3">
      <c r="C4" s="18" t="s">
        <v>36</v>
      </c>
      <c r="D4" s="11" t="s">
        <v>8</v>
      </c>
      <c r="E4" s="36">
        <f>COUNTIF(Data!$C$3:$C$52,"&gt;550")</f>
        <v>20</v>
      </c>
      <c r="F4" s="43">
        <f>$E4/$E$2</f>
        <v>0.4</v>
      </c>
    </row>
    <row r="5" spans="2:34" ht="21.75" customHeight="1" x14ac:dyDescent="0.3">
      <c r="C5" s="19" t="s">
        <v>37</v>
      </c>
      <c r="D5" s="12" t="s">
        <v>9</v>
      </c>
      <c r="E5" s="37">
        <f>COUNTIF(Data!$D$3:$D$52,"&lt;11")</f>
        <v>22</v>
      </c>
      <c r="F5" s="43">
        <f t="shared" ref="F5:F6" si="0">$E5/$E$2</f>
        <v>0.44</v>
      </c>
    </row>
    <row r="6" spans="2:34" ht="21.75" customHeight="1" x14ac:dyDescent="0.3">
      <c r="C6" s="19" t="s">
        <v>38</v>
      </c>
      <c r="D6" s="12" t="s">
        <v>10</v>
      </c>
      <c r="E6" s="37">
        <f>COUNTIF(Data!$E$3:$E$52,"&lt;180,000")</f>
        <v>17</v>
      </c>
      <c r="F6" s="43">
        <f t="shared" si="0"/>
        <v>0.34</v>
      </c>
    </row>
    <row r="7" spans="2:34" x14ac:dyDescent="0.3">
      <c r="C7" s="13"/>
      <c r="D7" s="13"/>
      <c r="E7" s="38"/>
      <c r="F7" s="44"/>
    </row>
    <row r="8" spans="2:34" x14ac:dyDescent="0.3">
      <c r="C8" s="13"/>
      <c r="D8" s="13"/>
      <c r="E8" s="38"/>
      <c r="F8" s="44"/>
    </row>
    <row r="9" spans="2:34" ht="41.25" customHeight="1" thickBot="1" x14ac:dyDescent="0.35">
      <c r="B9" s="24" t="s">
        <v>33</v>
      </c>
      <c r="C9" s="23" t="s">
        <v>65</v>
      </c>
      <c r="D9" s="23" t="s">
        <v>50</v>
      </c>
      <c r="E9" s="23" t="s">
        <v>70</v>
      </c>
      <c r="F9" s="35" t="s">
        <v>31</v>
      </c>
      <c r="G9" s="42" t="s">
        <v>11</v>
      </c>
      <c r="AH9" s="10"/>
    </row>
    <row r="10" spans="2:34" ht="22.5" customHeight="1" x14ac:dyDescent="0.3">
      <c r="C10" s="25" t="s">
        <v>66</v>
      </c>
      <c r="D10" s="25" t="s">
        <v>12</v>
      </c>
      <c r="E10" s="11" t="s">
        <v>57</v>
      </c>
      <c r="F10" s="33">
        <f>COUNTIFS(Data!$C$3:$C$52,"&lt;=550",Data!$D$3:$D$52,"&gt;=11",Data!$E$3:$E$52,"&gt;=180,000")</f>
        <v>7</v>
      </c>
      <c r="G10" s="43">
        <f t="shared" ref="G10:G17" si="1">$F10/$E$2</f>
        <v>0.14000000000000001</v>
      </c>
      <c r="AH10" s="10"/>
    </row>
    <row r="11" spans="2:34" ht="22.5" customHeight="1" x14ac:dyDescent="0.3">
      <c r="C11" s="18" t="s">
        <v>68</v>
      </c>
      <c r="D11" s="18" t="s">
        <v>13</v>
      </c>
      <c r="E11" s="12" t="s">
        <v>58</v>
      </c>
      <c r="F11" s="39">
        <f>COUNTIFS(Data!$C$3:$C$52,"&gt;550",Data!$D$3:$D$52,"&gt;=11",Data!$E$3:$E$52,"&gt;=180,000")</f>
        <v>11</v>
      </c>
      <c r="G11" s="43">
        <f t="shared" si="1"/>
        <v>0.22</v>
      </c>
      <c r="AH11" s="10"/>
    </row>
    <row r="12" spans="2:34" ht="22.5" customHeight="1" x14ac:dyDescent="0.3">
      <c r="C12" s="18" t="s">
        <v>67</v>
      </c>
      <c r="D12" s="18" t="s">
        <v>14</v>
      </c>
      <c r="E12" s="12" t="s">
        <v>59</v>
      </c>
      <c r="F12" s="39">
        <f>COUNTIFS(Data!$C$3:$C$52,"&lt;=550",Data!$D$3:$D$52,"&lt;11",Data!$E$3:$E$52,"&gt;=180,000")</f>
        <v>12</v>
      </c>
      <c r="G12" s="43">
        <f t="shared" si="1"/>
        <v>0.24</v>
      </c>
      <c r="AH12" s="10"/>
    </row>
    <row r="13" spans="2:34" ht="22.5" customHeight="1" x14ac:dyDescent="0.3">
      <c r="C13" s="18" t="s">
        <v>69</v>
      </c>
      <c r="D13" s="18" t="s">
        <v>15</v>
      </c>
      <c r="E13" s="12" t="s">
        <v>60</v>
      </c>
      <c r="F13" s="39">
        <f>COUNTIFS(Data!$C$3:$C$52,"&lt;=550",Data!$D$3:$D$52,"&gt;=11",Data!$E$3:$E$52,"&lt;180,000")</f>
        <v>7</v>
      </c>
      <c r="G13" s="43">
        <f t="shared" si="1"/>
        <v>0.14000000000000001</v>
      </c>
      <c r="AH13" s="10"/>
    </row>
    <row r="14" spans="2:34" ht="22.5" customHeight="1" x14ac:dyDescent="0.3">
      <c r="C14" s="18" t="s">
        <v>72</v>
      </c>
      <c r="D14" s="18" t="s">
        <v>16</v>
      </c>
      <c r="E14" s="12" t="s">
        <v>61</v>
      </c>
      <c r="F14" s="39">
        <f>COUNTIFS(Data!$C$3:$C$52,"&gt;550",Data!$D$3:$D$52,"&lt;11",Data!$E$3:$E$52,"&gt;=180,000")</f>
        <v>3</v>
      </c>
      <c r="G14" s="43">
        <f t="shared" si="1"/>
        <v>0.06</v>
      </c>
      <c r="AH14" s="10"/>
    </row>
    <row r="15" spans="2:34" ht="22.5" customHeight="1" x14ac:dyDescent="0.3">
      <c r="C15" s="18" t="s">
        <v>71</v>
      </c>
      <c r="D15" s="18" t="s">
        <v>17</v>
      </c>
      <c r="E15" s="12" t="s">
        <v>62</v>
      </c>
      <c r="F15" s="39">
        <f>COUNTIFS(Data!$C$3:$C$52,"&gt;550",Data!$D$3:$D$52,"&gt;=11",Data!$E$3:$E$52,"&lt;180,000")</f>
        <v>3</v>
      </c>
      <c r="G15" s="43">
        <f t="shared" si="1"/>
        <v>0.06</v>
      </c>
      <c r="AH15" s="10"/>
    </row>
    <row r="16" spans="2:34" ht="22.5" customHeight="1" x14ac:dyDescent="0.3">
      <c r="C16" s="19" t="s">
        <v>74</v>
      </c>
      <c r="D16" s="19" t="s">
        <v>18</v>
      </c>
      <c r="E16" s="12" t="s">
        <v>63</v>
      </c>
      <c r="F16" s="33">
        <f>COUNTIFS(Data!$C$3:$C$52,"&lt;=550",Data!$D$3:$D$52,"&lt;11",Data!$E$3:$E$52,"&lt;180,000")</f>
        <v>4</v>
      </c>
      <c r="G16" s="43">
        <f t="shared" si="1"/>
        <v>0.08</v>
      </c>
      <c r="AH16" s="10"/>
    </row>
    <row r="17" spans="2:34" ht="22.5" customHeight="1" x14ac:dyDescent="0.3">
      <c r="C17" s="19" t="s">
        <v>73</v>
      </c>
      <c r="D17" s="19" t="s">
        <v>19</v>
      </c>
      <c r="E17" s="11" t="s">
        <v>64</v>
      </c>
      <c r="F17" s="33">
        <f>COUNTIFS(Data!$C$3:$C$52,"&gt;550",Data!$D$3:$D$52,"&lt;11",Data!$E$3:$E$52,"&lt;180,000")</f>
        <v>3</v>
      </c>
      <c r="G17" s="43">
        <f t="shared" si="1"/>
        <v>0.06</v>
      </c>
      <c r="AH17" s="10"/>
    </row>
    <row r="18" spans="2:34" x14ac:dyDescent="0.3">
      <c r="C18" s="14"/>
      <c r="D18" s="14"/>
      <c r="E18" s="56" t="s">
        <v>7</v>
      </c>
      <c r="F18" s="57">
        <f>SUM(F10:F17)</f>
        <v>50</v>
      </c>
      <c r="G18" s="58">
        <f>SUM(G10:G17)</f>
        <v>1</v>
      </c>
      <c r="AH18" s="10"/>
    </row>
    <row r="19" spans="2:34" x14ac:dyDescent="0.3">
      <c r="C19" s="14"/>
      <c r="D19" s="14"/>
      <c r="E19" s="40"/>
      <c r="F19" s="44"/>
    </row>
    <row r="20" spans="2:34" ht="21.6" thickBot="1" x14ac:dyDescent="0.35">
      <c r="B20" s="24" t="s">
        <v>34</v>
      </c>
    </row>
    <row r="21" spans="2:34" ht="47.4" thickBot="1" x14ac:dyDescent="0.35">
      <c r="C21" s="16" t="s">
        <v>39</v>
      </c>
    </row>
    <row r="22" spans="2:34" x14ac:dyDescent="0.3">
      <c r="B22" s="15"/>
      <c r="C22" s="46"/>
      <c r="D22" s="47"/>
      <c r="E22" s="48"/>
    </row>
    <row r="23" spans="2:34" x14ac:dyDescent="0.3">
      <c r="C23" s="49"/>
      <c r="D23" s="50"/>
      <c r="E23" s="51"/>
      <c r="I23" s="13"/>
    </row>
    <row r="24" spans="2:34" x14ac:dyDescent="0.3">
      <c r="C24" s="49"/>
      <c r="D24" s="50"/>
      <c r="E24" s="51"/>
      <c r="H24" s="13"/>
      <c r="I24" s="9"/>
    </row>
    <row r="25" spans="2:34" x14ac:dyDescent="0.3">
      <c r="C25" s="49"/>
      <c r="D25" s="50"/>
      <c r="E25" s="51"/>
      <c r="I25" s="13"/>
    </row>
    <row r="26" spans="2:34" x14ac:dyDescent="0.3">
      <c r="C26" s="49"/>
      <c r="D26" s="50"/>
      <c r="E26" s="51"/>
    </row>
    <row r="27" spans="2:34" x14ac:dyDescent="0.3">
      <c r="C27" s="49"/>
      <c r="D27" s="50"/>
      <c r="E27" s="51"/>
    </row>
    <row r="28" spans="2:34" x14ac:dyDescent="0.3">
      <c r="C28" s="49"/>
      <c r="D28" s="50"/>
      <c r="E28" s="51"/>
    </row>
    <row r="29" spans="2:34" x14ac:dyDescent="0.3">
      <c r="C29" s="49"/>
      <c r="D29" s="50"/>
      <c r="E29" s="51"/>
    </row>
    <row r="30" spans="2:34" x14ac:dyDescent="0.3">
      <c r="C30" s="49"/>
      <c r="D30" s="50"/>
      <c r="E30" s="51"/>
    </row>
    <row r="31" spans="2:34" x14ac:dyDescent="0.3">
      <c r="C31" s="49"/>
      <c r="D31" s="50"/>
      <c r="E31" s="51"/>
    </row>
    <row r="32" spans="2:34" x14ac:dyDescent="0.3">
      <c r="C32" s="49"/>
      <c r="D32" s="50"/>
      <c r="E32" s="51"/>
    </row>
    <row r="33" spans="3:7" x14ac:dyDescent="0.3">
      <c r="C33" s="49"/>
      <c r="D33" s="50"/>
      <c r="E33" s="51"/>
      <c r="G33" s="10" t="s">
        <v>77</v>
      </c>
    </row>
    <row r="34" spans="3:7" x14ac:dyDescent="0.3">
      <c r="C34" s="49"/>
      <c r="D34" s="50"/>
      <c r="E34" s="51"/>
    </row>
    <row r="35" spans="3:7" x14ac:dyDescent="0.3">
      <c r="C35" s="49"/>
      <c r="D35" s="50"/>
      <c r="E35" s="51"/>
    </row>
    <row r="36" spans="3:7" x14ac:dyDescent="0.3">
      <c r="C36" s="49"/>
      <c r="D36" s="50"/>
      <c r="E36" s="51"/>
    </row>
    <row r="37" spans="3:7" x14ac:dyDescent="0.3">
      <c r="C37" s="49"/>
      <c r="D37" s="50"/>
      <c r="E37" s="51"/>
    </row>
    <row r="38" spans="3:7" x14ac:dyDescent="0.3">
      <c r="C38" s="49"/>
      <c r="D38" s="50"/>
      <c r="E38" s="51"/>
    </row>
    <row r="39" spans="3:7" x14ac:dyDescent="0.3">
      <c r="C39" s="49"/>
      <c r="D39" s="50"/>
      <c r="E39" s="51"/>
    </row>
    <row r="40" spans="3:7" x14ac:dyDescent="0.3">
      <c r="C40" s="49"/>
      <c r="D40" s="50"/>
      <c r="E40" s="51"/>
    </row>
    <row r="41" spans="3:7" x14ac:dyDescent="0.3">
      <c r="C41" s="49"/>
      <c r="D41" s="50"/>
      <c r="E41" s="51"/>
    </row>
    <row r="42" spans="3:7" x14ac:dyDescent="0.3">
      <c r="C42" s="49"/>
      <c r="D42" s="50"/>
      <c r="E42" s="51"/>
    </row>
    <row r="43" spans="3:7" x14ac:dyDescent="0.3">
      <c r="C43" s="49"/>
      <c r="D43" s="50"/>
      <c r="E43" s="51"/>
    </row>
    <row r="44" spans="3:7" x14ac:dyDescent="0.3">
      <c r="C44" s="49"/>
      <c r="D44" s="50"/>
      <c r="E44" s="51"/>
    </row>
    <row r="45" spans="3:7" x14ac:dyDescent="0.3">
      <c r="C45" s="49"/>
      <c r="D45" s="50"/>
      <c r="E45" s="51"/>
    </row>
    <row r="46" spans="3:7" ht="16.2" thickBot="1" x14ac:dyDescent="0.35">
      <c r="C46" s="52"/>
      <c r="D46" s="53"/>
      <c r="E46" s="54"/>
    </row>
    <row r="48" spans="3:7" x14ac:dyDescent="0.3">
      <c r="C48" s="14"/>
      <c r="D48" s="14"/>
      <c r="E48" s="40"/>
      <c r="F48" s="44"/>
    </row>
    <row r="49" spans="2:7" ht="45.75" customHeight="1" thickBot="1" x14ac:dyDescent="0.35">
      <c r="B49" s="24" t="s">
        <v>35</v>
      </c>
      <c r="C49" s="22"/>
      <c r="D49" s="23" t="s">
        <v>30</v>
      </c>
      <c r="E49" s="35" t="s">
        <v>4</v>
      </c>
      <c r="F49" s="42" t="s">
        <v>11</v>
      </c>
    </row>
    <row r="50" spans="2:7" ht="41.25" customHeight="1" x14ac:dyDescent="0.3">
      <c r="C50" s="21" t="s">
        <v>21</v>
      </c>
      <c r="D50" s="11" t="s">
        <v>51</v>
      </c>
      <c r="E50" s="36">
        <f>COUNTIFS(Data!$D$3:$D$52,"&lt;11",Data!$C$3:$C$52,"&gt;550")</f>
        <v>6</v>
      </c>
      <c r="F50" s="43">
        <f>E50/E5</f>
        <v>0.27272727272727271</v>
      </c>
    </row>
    <row r="51" spans="2:7" ht="41.25" customHeight="1" x14ac:dyDescent="0.3">
      <c r="C51" s="20" t="s">
        <v>20</v>
      </c>
      <c r="D51" s="12" t="s">
        <v>52</v>
      </c>
      <c r="E51" s="39">
        <f>COUNTIFS(Data!$C$3:$C$52,"&gt;550",Data!$E$3:$E$52,"&lt;180000")</f>
        <v>6</v>
      </c>
      <c r="F51" s="45">
        <f>$E$51/$E$4</f>
        <v>0.3</v>
      </c>
    </row>
    <row r="52" spans="2:7" ht="41.25" customHeight="1" x14ac:dyDescent="0.3">
      <c r="C52" s="20" t="s">
        <v>22</v>
      </c>
      <c r="D52" s="12" t="s">
        <v>53</v>
      </c>
      <c r="E52" s="39">
        <f>COUNTIFS(Data!$D$3:$D$52,"&lt;11",Data!$C$3:$C$52,"&gt;550",Data!$E$3:$E$52,"&gt;=180000")</f>
        <v>3</v>
      </c>
      <c r="F52" s="45">
        <f>E52/E5</f>
        <v>0.13636363636363635</v>
      </c>
    </row>
    <row r="53" spans="2:7" ht="41.25" customHeight="1" x14ac:dyDescent="0.3">
      <c r="C53" s="21" t="s">
        <v>23</v>
      </c>
      <c r="D53" s="12" t="s">
        <v>54</v>
      </c>
      <c r="E53" s="37">
        <f>COUNTIFS(Data!$E$3:$E$52,"&lt;180000",Data!$C$3:$C$52,"&gt;550",Data!$D$3:$D$52,"&gt;=11")</f>
        <v>3</v>
      </c>
      <c r="F53" s="45">
        <f>E53/E6</f>
        <v>0.17647058823529413</v>
      </c>
    </row>
    <row r="54" spans="2:7" ht="41.25" customHeight="1" x14ac:dyDescent="0.3">
      <c r="C54" s="21" t="s">
        <v>24</v>
      </c>
      <c r="D54" s="12" t="s">
        <v>55</v>
      </c>
      <c r="E54" s="33">
        <f>COUNTIFS(Data!$E$3:$E$52,"&gt;=180,000",Data!$C$3:$C$52,"&gt;550",Data!$D$3:$D$52,"&lt;11")</f>
        <v>3</v>
      </c>
      <c r="F54" s="45">
        <f>E54/(E2-E6)</f>
        <v>9.0909090909090912E-2</v>
      </c>
    </row>
    <row r="55" spans="2:7" ht="41.25" customHeight="1" x14ac:dyDescent="0.3">
      <c r="C55" s="21" t="s">
        <v>25</v>
      </c>
      <c r="D55" s="12" t="s">
        <v>75</v>
      </c>
      <c r="E55" s="33">
        <f>COUNTIFS(Data!$E$3:$E$52,"&lt;180,000",Data!$C$3:$C$52,"&lt;=550",Data!$D$3:$D$52,"&gt;=11")+COUNTIFS(Data!$C$3:$C$52,"&gt;550",Data!$D$3:$D$52,"&gt;=11",Data!$E$3:$E$52,"&gt;=180,000")+COUNTIFS(Data!$D$3:$D$52,"&lt;11",Data!$E$3:$E$52,"&gt;=180,000",Data!$C$3:$C$52,"&lt;=550")</f>
        <v>30</v>
      </c>
      <c r="F55" s="45">
        <f>E55/E2</f>
        <v>0.6</v>
      </c>
    </row>
    <row r="56" spans="2:7" ht="41.25" customHeight="1" x14ac:dyDescent="0.3">
      <c r="C56" s="21" t="s">
        <v>26</v>
      </c>
      <c r="D56" s="12" t="s">
        <v>76</v>
      </c>
      <c r="E56" s="33">
        <f>COUNTIFS(Data!$E$3:$E$52,"&lt;180,000",Data!$C$3:$C$52,"&gt;550",Data!$D$3:$D$52,"&gt;=11")+COUNTIFS(Data!$C$3:$C$52,"&gt;550",Data!$D$3:$D$52,"&lt;11",Data!$E$3:$E$52,"&gt;=180,000")+COUNTIFS(Data!$D$3:$D$52,"&lt;11",Data!$E$3:$E$52,"&lt;180,000",Data!$C$3:$C$52,"&lt;=550")</f>
        <v>10</v>
      </c>
      <c r="F56" s="45">
        <f>E56/(E56+F17)</f>
        <v>0.76923076923076927</v>
      </c>
      <c r="G56" s="34"/>
    </row>
    <row r="57" spans="2:7" ht="41.25" customHeight="1" x14ac:dyDescent="0.3">
      <c r="C57" s="21" t="s">
        <v>27</v>
      </c>
      <c r="D57" s="12" t="s">
        <v>56</v>
      </c>
      <c r="E57" s="39">
        <f>COUNTIFS(Data!$C$3:$C$52,"&gt;550",Data!$E$3:$E$52,"&gt;=180000")</f>
        <v>14</v>
      </c>
      <c r="F57" s="45">
        <f>E57/(E2-E6)</f>
        <v>0.42424242424242425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CD43-0D6C-41D2-B48C-1F0113DF4F95}">
  <dimension ref="B2:I37"/>
  <sheetViews>
    <sheetView showGridLines="0" zoomScale="80" zoomScaleNormal="80" workbookViewId="0">
      <selection activeCell="M14" sqref="M14"/>
    </sheetView>
  </sheetViews>
  <sheetFormatPr defaultRowHeight="14.4" x14ac:dyDescent="0.3"/>
  <cols>
    <col min="2" max="2" width="34.6640625" customWidth="1"/>
    <col min="3" max="3" width="23.21875" customWidth="1"/>
    <col min="4" max="4" width="16.88671875" customWidth="1"/>
    <col min="5" max="5" width="26" customWidth="1"/>
    <col min="6" max="6" width="20.44140625" customWidth="1"/>
  </cols>
  <sheetData>
    <row r="2" spans="2:9" s="32" customFormat="1" x14ac:dyDescent="0.3">
      <c r="B2" s="31" t="s">
        <v>40</v>
      </c>
    </row>
    <row r="3" spans="2:9" s="85" customFormat="1" ht="15" thickBot="1" x14ac:dyDescent="0.35">
      <c r="B3" s="84"/>
    </row>
    <row r="4" spans="2:9" s="85" customFormat="1" ht="16.2" thickBot="1" x14ac:dyDescent="0.35">
      <c r="B4" s="90" t="s">
        <v>88</v>
      </c>
      <c r="C4" s="86"/>
      <c r="D4" s="86"/>
      <c r="E4" s="88"/>
      <c r="F4" s="87"/>
      <c r="G4" s="87"/>
      <c r="H4" s="87"/>
      <c r="I4" s="87"/>
    </row>
    <row r="5" spans="2:9" ht="15" thickBot="1" x14ac:dyDescent="0.35"/>
    <row r="6" spans="2:9" ht="16.2" thickBot="1" x14ac:dyDescent="0.35">
      <c r="B6" s="10"/>
      <c r="C6" s="82" t="s">
        <v>42</v>
      </c>
      <c r="D6" s="83">
        <v>50</v>
      </c>
      <c r="E6" s="41"/>
    </row>
    <row r="7" spans="2:9" ht="31.8" thickBot="1" x14ac:dyDescent="0.35">
      <c r="B7" s="23" t="s">
        <v>50</v>
      </c>
      <c r="C7" s="80" t="s">
        <v>70</v>
      </c>
      <c r="D7" s="81" t="s">
        <v>29</v>
      </c>
      <c r="E7" s="42" t="s">
        <v>86</v>
      </c>
    </row>
    <row r="8" spans="2:9" ht="46.2" customHeight="1" x14ac:dyDescent="0.3">
      <c r="B8" s="18" t="s">
        <v>36</v>
      </c>
      <c r="C8" s="11" t="s">
        <v>8</v>
      </c>
      <c r="D8" s="36">
        <f>COUNTIF(Data!$C$3:$C$52,"&gt;550")</f>
        <v>20</v>
      </c>
      <c r="E8" s="43">
        <f ca="1">$E8/$E$2</f>
        <v>0.4</v>
      </c>
    </row>
    <row r="9" spans="2:9" ht="45" customHeight="1" x14ac:dyDescent="0.3">
      <c r="B9" s="19" t="s">
        <v>37</v>
      </c>
      <c r="C9" s="12" t="s">
        <v>9</v>
      </c>
      <c r="D9" s="37">
        <f>COUNTIF(Data!$D$3:$D$52,"&lt;11")</f>
        <v>22</v>
      </c>
      <c r="E9" s="43">
        <f t="shared" ref="E9:E10" ca="1" si="0">$E9/$E$2</f>
        <v>0.44</v>
      </c>
    </row>
    <row r="10" spans="2:9" ht="46.8" customHeight="1" x14ac:dyDescent="0.3">
      <c r="B10" s="19" t="s">
        <v>38</v>
      </c>
      <c r="C10" s="12" t="s">
        <v>10</v>
      </c>
      <c r="D10" s="37">
        <f>COUNTIF(Data!$E$3:$E$52,"&lt;180,000")</f>
        <v>17</v>
      </c>
      <c r="E10" s="43">
        <f t="shared" ca="1" si="0"/>
        <v>0.34</v>
      </c>
    </row>
    <row r="11" spans="2:9" ht="15" thickBot="1" x14ac:dyDescent="0.35"/>
    <row r="12" spans="2:9" ht="16.2" thickBot="1" x14ac:dyDescent="0.35">
      <c r="B12" s="90" t="s">
        <v>87</v>
      </c>
      <c r="C12" s="86"/>
      <c r="D12" s="86"/>
      <c r="E12" s="88"/>
      <c r="F12" s="87"/>
      <c r="G12" s="89"/>
    </row>
    <row r="14" spans="2:9" ht="28.2" customHeight="1" thickBot="1" x14ac:dyDescent="0.35">
      <c r="B14" s="23" t="s">
        <v>65</v>
      </c>
      <c r="C14" s="23" t="s">
        <v>50</v>
      </c>
      <c r="D14" s="23" t="s">
        <v>70</v>
      </c>
      <c r="E14" s="35" t="s">
        <v>31</v>
      </c>
      <c r="F14" s="42" t="s">
        <v>86</v>
      </c>
    </row>
    <row r="15" spans="2:9" ht="31.2" x14ac:dyDescent="0.3">
      <c r="B15" s="25" t="s">
        <v>66</v>
      </c>
      <c r="C15" s="25" t="s">
        <v>12</v>
      </c>
      <c r="D15" s="11" t="s">
        <v>57</v>
      </c>
      <c r="E15" s="33">
        <f>COUNTIFS(Data!$C$3:$C$52,"&lt;=550",Data!$D$3:$D$52,"&gt;=11",Data!$E$3:$E$52,"&gt;=180,000")</f>
        <v>7</v>
      </c>
      <c r="F15" s="43">
        <f t="shared" ref="F15:F22" ca="1" si="1">$F15/$E$2</f>
        <v>0.14000000000000001</v>
      </c>
    </row>
    <row r="16" spans="2:9" ht="31.2" x14ac:dyDescent="0.3">
      <c r="B16" s="18" t="s">
        <v>68</v>
      </c>
      <c r="C16" s="18" t="s">
        <v>13</v>
      </c>
      <c r="D16" s="12" t="s">
        <v>58</v>
      </c>
      <c r="E16" s="39">
        <f>COUNTIFS(Data!$C$3:$C$52,"&gt;550",Data!$D$3:$D$52,"&gt;=11",Data!$E$3:$E$52,"&gt;=180,000")</f>
        <v>11</v>
      </c>
      <c r="F16" s="43">
        <f t="shared" ca="1" si="1"/>
        <v>0.22</v>
      </c>
    </row>
    <row r="17" spans="2:6" ht="31.2" x14ac:dyDescent="0.3">
      <c r="B17" s="18" t="s">
        <v>67</v>
      </c>
      <c r="C17" s="18" t="s">
        <v>14</v>
      </c>
      <c r="D17" s="12" t="s">
        <v>59</v>
      </c>
      <c r="E17" s="39">
        <f>COUNTIFS(Data!$C$3:$C$52,"&lt;=550",Data!$D$3:$D$52,"&lt;11",Data!$E$3:$E$52,"&gt;=180,000")</f>
        <v>12</v>
      </c>
      <c r="F17" s="43">
        <f t="shared" ca="1" si="1"/>
        <v>0.24</v>
      </c>
    </row>
    <row r="18" spans="2:6" ht="31.2" x14ac:dyDescent="0.3">
      <c r="B18" s="18" t="s">
        <v>69</v>
      </c>
      <c r="C18" s="18" t="s">
        <v>15</v>
      </c>
      <c r="D18" s="12" t="s">
        <v>60</v>
      </c>
      <c r="E18" s="39">
        <f>COUNTIFS(Data!$C$3:$C$52,"&lt;=550",Data!$D$3:$D$52,"&gt;=11",Data!$E$3:$E$52,"&lt;180,000")</f>
        <v>7</v>
      </c>
      <c r="F18" s="43">
        <f t="shared" ca="1" si="1"/>
        <v>0.14000000000000001</v>
      </c>
    </row>
    <row r="19" spans="2:6" ht="31.2" x14ac:dyDescent="0.3">
      <c r="B19" s="18" t="s">
        <v>72</v>
      </c>
      <c r="C19" s="18" t="s">
        <v>16</v>
      </c>
      <c r="D19" s="12" t="s">
        <v>61</v>
      </c>
      <c r="E19" s="39">
        <f>COUNTIFS(Data!$C$3:$C$52,"&gt;550",Data!$D$3:$D$52,"&lt;11",Data!$E$3:$E$52,"&gt;=180,000")</f>
        <v>3</v>
      </c>
      <c r="F19" s="43">
        <f t="shared" ca="1" si="1"/>
        <v>0.06</v>
      </c>
    </row>
    <row r="20" spans="2:6" ht="31.2" x14ac:dyDescent="0.3">
      <c r="B20" s="18" t="s">
        <v>71</v>
      </c>
      <c r="C20" s="18" t="s">
        <v>17</v>
      </c>
      <c r="D20" s="12" t="s">
        <v>62</v>
      </c>
      <c r="E20" s="39">
        <f>COUNTIFS(Data!$C$3:$C$52,"&gt;550",Data!$D$3:$D$52,"&gt;=11",Data!$E$3:$E$52,"&lt;180,000")</f>
        <v>3</v>
      </c>
      <c r="F20" s="43">
        <f t="shared" ca="1" si="1"/>
        <v>0.06</v>
      </c>
    </row>
    <row r="21" spans="2:6" ht="31.2" x14ac:dyDescent="0.3">
      <c r="B21" s="19" t="s">
        <v>74</v>
      </c>
      <c r="C21" s="19" t="s">
        <v>18</v>
      </c>
      <c r="D21" s="12" t="s">
        <v>63</v>
      </c>
      <c r="E21" s="33">
        <f>COUNTIFS(Data!$C$3:$C$52,"&lt;=550",Data!$D$3:$D$52,"&lt;11",Data!$E$3:$E$52,"&lt;180,000")</f>
        <v>4</v>
      </c>
      <c r="F21" s="43">
        <f t="shared" ca="1" si="1"/>
        <v>0.08</v>
      </c>
    </row>
    <row r="22" spans="2:6" ht="15.6" x14ac:dyDescent="0.3">
      <c r="B22" s="19" t="s">
        <v>73</v>
      </c>
      <c r="C22" s="19" t="s">
        <v>19</v>
      </c>
      <c r="D22" s="11" t="s">
        <v>64</v>
      </c>
      <c r="E22" s="33">
        <f>COUNTIFS(Data!$C$3:$C$52,"&gt;550",Data!$D$3:$D$52,"&lt;11",Data!$E$3:$E$52,"&lt;180,000")</f>
        <v>3</v>
      </c>
      <c r="F22" s="43">
        <f t="shared" ca="1" si="1"/>
        <v>0.06</v>
      </c>
    </row>
    <row r="23" spans="2:6" ht="15.6" x14ac:dyDescent="0.3">
      <c r="B23" s="14"/>
      <c r="C23" s="14"/>
      <c r="D23" s="56" t="s">
        <v>7</v>
      </c>
      <c r="E23" s="57">
        <f>SUM(E15:E22)</f>
        <v>50</v>
      </c>
      <c r="F23" s="58">
        <f ca="1">SUM(F15:F22)</f>
        <v>1</v>
      </c>
    </row>
    <row r="25" spans="2:6" ht="15" thickBot="1" x14ac:dyDescent="0.35"/>
    <row r="26" spans="2:6" ht="16.2" thickBot="1" x14ac:dyDescent="0.35">
      <c r="B26" s="90" t="s">
        <v>89</v>
      </c>
      <c r="C26" s="90"/>
      <c r="D26" s="92"/>
    </row>
    <row r="29" spans="2:6" ht="63" thickBot="1" x14ac:dyDescent="0.35">
      <c r="B29" s="91" t="s">
        <v>65</v>
      </c>
      <c r="C29" s="91" t="s">
        <v>30</v>
      </c>
      <c r="D29" s="35" t="s">
        <v>4</v>
      </c>
      <c r="E29" s="42" t="s">
        <v>11</v>
      </c>
    </row>
    <row r="30" spans="2:6" ht="46.8" x14ac:dyDescent="0.3">
      <c r="B30" s="21" t="s">
        <v>21</v>
      </c>
      <c r="C30" s="11" t="s">
        <v>51</v>
      </c>
      <c r="D30" s="36">
        <v>6</v>
      </c>
      <c r="E30" s="43">
        <v>0.27272727272727271</v>
      </c>
    </row>
    <row r="31" spans="2:6" ht="46.8" x14ac:dyDescent="0.3">
      <c r="B31" s="20" t="s">
        <v>20</v>
      </c>
      <c r="C31" s="12" t="s">
        <v>52</v>
      </c>
      <c r="D31" s="39">
        <v>6</v>
      </c>
      <c r="E31" s="45">
        <v>0.3</v>
      </c>
    </row>
    <row r="32" spans="2:6" ht="62.4" x14ac:dyDescent="0.3">
      <c r="B32" s="20" t="s">
        <v>22</v>
      </c>
      <c r="C32" s="12" t="s">
        <v>53</v>
      </c>
      <c r="D32" s="39">
        <v>3</v>
      </c>
      <c r="E32" s="45">
        <v>0.13636363636363635</v>
      </c>
    </row>
    <row r="33" spans="2:5" ht="62.4" x14ac:dyDescent="0.3">
      <c r="B33" s="21" t="s">
        <v>23</v>
      </c>
      <c r="C33" s="12" t="s">
        <v>54</v>
      </c>
      <c r="D33" s="37">
        <v>3</v>
      </c>
      <c r="E33" s="45">
        <v>0.17647058823529413</v>
      </c>
    </row>
    <row r="34" spans="2:5" ht="46.8" x14ac:dyDescent="0.3">
      <c r="B34" s="21" t="s">
        <v>24</v>
      </c>
      <c r="C34" s="12" t="s">
        <v>55</v>
      </c>
      <c r="D34" s="33">
        <v>3</v>
      </c>
      <c r="E34" s="45">
        <v>9.0909090909090912E-2</v>
      </c>
    </row>
    <row r="35" spans="2:5" ht="46.8" x14ac:dyDescent="0.3">
      <c r="B35" s="21" t="s">
        <v>25</v>
      </c>
      <c r="C35" s="12" t="s">
        <v>75</v>
      </c>
      <c r="D35" s="33">
        <v>30</v>
      </c>
      <c r="E35" s="45">
        <v>0.6</v>
      </c>
    </row>
    <row r="36" spans="2:5" ht="62.4" x14ac:dyDescent="0.3">
      <c r="B36" s="21" t="s">
        <v>26</v>
      </c>
      <c r="C36" s="12" t="s">
        <v>76</v>
      </c>
      <c r="D36" s="33">
        <v>10</v>
      </c>
      <c r="E36" s="45">
        <v>0.76923076923076927</v>
      </c>
    </row>
    <row r="37" spans="2:5" ht="46.8" x14ac:dyDescent="0.3">
      <c r="B37" s="21" t="s">
        <v>27</v>
      </c>
      <c r="C37" s="12" t="s">
        <v>56</v>
      </c>
      <c r="D37" s="39">
        <v>14</v>
      </c>
      <c r="E37" s="45">
        <v>0.42424242424242425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CE49-B6BC-4383-B751-A87E9F6F8E45}">
  <sheetPr>
    <tabColor theme="9" tint="-0.249977111117893"/>
  </sheetPr>
  <dimension ref="B1:K35"/>
  <sheetViews>
    <sheetView showGridLines="0" topLeftCell="B1" workbookViewId="0">
      <selection activeCell="O11" sqref="O11"/>
    </sheetView>
  </sheetViews>
  <sheetFormatPr defaultRowHeight="14.4" x14ac:dyDescent="0.3"/>
  <cols>
    <col min="2" max="2" width="5" customWidth="1"/>
    <col min="3" max="3" width="11.33203125" customWidth="1"/>
    <col min="4" max="4" width="13.109375" bestFit="1" customWidth="1"/>
    <col min="5" max="5" width="13.88671875" bestFit="1" customWidth="1"/>
    <col min="6" max="6" width="15.44140625" customWidth="1"/>
    <col min="7" max="7" width="13.88671875" bestFit="1" customWidth="1"/>
    <col min="9" max="9" width="11.6640625" customWidth="1"/>
    <col min="11" max="11" width="5.77734375" customWidth="1"/>
    <col min="14" max="14" width="13.44140625" customWidth="1"/>
    <col min="15" max="15" width="14.44140625" customWidth="1"/>
    <col min="16" max="16" width="12.5546875" customWidth="1"/>
    <col min="17" max="17" width="13.77734375" customWidth="1"/>
    <col min="19" max="19" width="11.109375" customWidth="1"/>
  </cols>
  <sheetData>
    <row r="1" spans="3:11" ht="51.75" customHeight="1" thickBot="1" x14ac:dyDescent="0.35">
      <c r="C1" s="98" t="s">
        <v>41</v>
      </c>
      <c r="D1" s="98"/>
      <c r="E1" s="98"/>
      <c r="F1" s="98"/>
      <c r="G1" s="98"/>
      <c r="H1" s="98"/>
      <c r="I1" s="98"/>
      <c r="J1" s="98"/>
    </row>
    <row r="2" spans="3:11" ht="18.600000000000001" customHeight="1" thickBot="1" x14ac:dyDescent="0.35">
      <c r="C2" s="90" t="s">
        <v>90</v>
      </c>
      <c r="D2" s="90"/>
      <c r="E2" s="90"/>
      <c r="F2" s="92"/>
      <c r="G2" s="59"/>
      <c r="H2" s="59"/>
      <c r="I2" s="59"/>
      <c r="J2" s="59"/>
    </row>
    <row r="4" spans="3:11" x14ac:dyDescent="0.3">
      <c r="C4" s="69"/>
      <c r="D4" s="99" t="s">
        <v>45</v>
      </c>
      <c r="E4" s="99"/>
      <c r="F4" s="99" t="s">
        <v>46</v>
      </c>
      <c r="G4" s="99"/>
      <c r="H4" s="69"/>
      <c r="I4" s="69"/>
    </row>
    <row r="5" spans="3:11" x14ac:dyDescent="0.3">
      <c r="C5" s="69"/>
      <c r="D5" s="93" t="s">
        <v>47</v>
      </c>
      <c r="E5" s="93" t="s">
        <v>48</v>
      </c>
      <c r="F5" s="93" t="s">
        <v>47</v>
      </c>
      <c r="G5" s="93" t="s">
        <v>48</v>
      </c>
      <c r="H5" s="70" t="s">
        <v>49</v>
      </c>
      <c r="I5" s="72" t="s">
        <v>80</v>
      </c>
    </row>
    <row r="6" spans="3:11" x14ac:dyDescent="0.3">
      <c r="C6" s="69" t="s">
        <v>78</v>
      </c>
      <c r="D6" s="69">
        <v>40</v>
      </c>
      <c r="E6" s="69">
        <v>52</v>
      </c>
      <c r="F6" s="69">
        <v>18</v>
      </c>
      <c r="G6" s="69">
        <v>33</v>
      </c>
      <c r="H6" s="71">
        <f>SUM(D6:G6)</f>
        <v>143</v>
      </c>
      <c r="I6" s="73">
        <f>H6/$H$8</f>
        <v>0.57199999999999995</v>
      </c>
    </row>
    <row r="7" spans="3:11" x14ac:dyDescent="0.3">
      <c r="C7" s="69" t="s">
        <v>79</v>
      </c>
      <c r="D7" s="69">
        <v>45</v>
      </c>
      <c r="E7" s="69">
        <v>38</v>
      </c>
      <c r="F7" s="69">
        <v>9</v>
      </c>
      <c r="G7" s="69">
        <v>15</v>
      </c>
      <c r="H7" s="71">
        <f>SUM(D7:G7)</f>
        <v>107</v>
      </c>
      <c r="I7" s="73">
        <f>H7/$H$8</f>
        <v>0.42799999999999999</v>
      </c>
    </row>
    <row r="8" spans="3:11" x14ac:dyDescent="0.3">
      <c r="C8" s="71" t="s">
        <v>49</v>
      </c>
      <c r="D8" s="71">
        <f>SUM(D6:D7)</f>
        <v>85</v>
      </c>
      <c r="E8" s="71">
        <f t="shared" ref="E8:H8" si="0">SUM(E6:E7)</f>
        <v>90</v>
      </c>
      <c r="F8" s="71">
        <f t="shared" si="0"/>
        <v>27</v>
      </c>
      <c r="G8" s="71">
        <f t="shared" si="0"/>
        <v>48</v>
      </c>
      <c r="H8" s="71">
        <f t="shared" si="0"/>
        <v>250</v>
      </c>
      <c r="I8" s="79">
        <f>H8/$H$8</f>
        <v>1</v>
      </c>
    </row>
    <row r="9" spans="3:11" s="74" customFormat="1" x14ac:dyDescent="0.3">
      <c r="C9" s="72" t="s">
        <v>80</v>
      </c>
      <c r="D9" s="73">
        <f>D8/$H$8</f>
        <v>0.34</v>
      </c>
      <c r="E9" s="73">
        <f>E8/$H$8</f>
        <v>0.36</v>
      </c>
      <c r="F9" s="73">
        <f>F8/$H$8</f>
        <v>0.108</v>
      </c>
      <c r="G9" s="73">
        <f>G8/$H$8</f>
        <v>0.192</v>
      </c>
      <c r="H9" s="79">
        <f>H8/$H$8</f>
        <v>1</v>
      </c>
      <c r="I9" s="73"/>
    </row>
    <row r="10" spans="3:11" s="74" customFormat="1" ht="15" thickBot="1" x14ac:dyDescent="0.35">
      <c r="C10" s="94"/>
      <c r="D10" s="75"/>
      <c r="E10" s="75"/>
      <c r="F10" s="75"/>
      <c r="G10" s="75"/>
      <c r="H10" s="95"/>
      <c r="I10" s="75"/>
    </row>
    <row r="11" spans="3:11" s="74" customFormat="1" ht="16.2" thickBot="1" x14ac:dyDescent="0.35">
      <c r="C11" s="90" t="s">
        <v>91</v>
      </c>
      <c r="D11" s="90"/>
      <c r="E11" s="90"/>
      <c r="F11" s="92"/>
      <c r="G11" s="75"/>
      <c r="H11" s="95"/>
      <c r="I11" s="75"/>
    </row>
    <row r="12" spans="3:11" ht="15" thickBot="1" x14ac:dyDescent="0.35">
      <c r="C12" s="68"/>
      <c r="D12" s="68"/>
      <c r="E12" s="68"/>
      <c r="F12" s="68"/>
      <c r="G12" s="68"/>
      <c r="H12" s="68"/>
    </row>
    <row r="13" spans="3:11" x14ac:dyDescent="0.3">
      <c r="C13" s="60"/>
      <c r="D13" s="61"/>
      <c r="E13" s="61"/>
      <c r="F13" s="61"/>
      <c r="G13" s="61"/>
      <c r="H13" s="61"/>
      <c r="I13" s="61"/>
      <c r="J13" s="61"/>
      <c r="K13" s="62"/>
    </row>
    <row r="14" spans="3:11" x14ac:dyDescent="0.3">
      <c r="C14" s="63"/>
      <c r="D14" s="55"/>
      <c r="E14" s="55"/>
      <c r="F14" s="55"/>
      <c r="G14" s="55"/>
      <c r="H14" s="55"/>
      <c r="I14" s="55"/>
      <c r="J14" s="55"/>
      <c r="K14" s="64"/>
    </row>
    <row r="15" spans="3:11" x14ac:dyDescent="0.3">
      <c r="C15" s="63"/>
      <c r="D15" s="55"/>
      <c r="E15" s="55"/>
      <c r="F15" s="55"/>
      <c r="G15" s="55"/>
      <c r="H15" s="55"/>
      <c r="I15" s="55"/>
      <c r="J15" s="55"/>
      <c r="K15" s="64"/>
    </row>
    <row r="16" spans="3:11" x14ac:dyDescent="0.3">
      <c r="C16" s="63"/>
      <c r="D16" s="55"/>
      <c r="E16" s="55"/>
      <c r="F16" s="55"/>
      <c r="G16" s="55"/>
      <c r="H16" s="55"/>
      <c r="I16" s="55"/>
      <c r="J16" s="55"/>
      <c r="K16" s="64"/>
    </row>
    <row r="17" spans="3:11" x14ac:dyDescent="0.3">
      <c r="C17" s="63"/>
      <c r="D17" s="55"/>
      <c r="E17" s="55"/>
      <c r="F17" s="55"/>
      <c r="G17" s="55"/>
      <c r="H17" s="55"/>
      <c r="I17" s="55"/>
      <c r="J17" s="55"/>
      <c r="K17" s="64"/>
    </row>
    <row r="18" spans="3:11" x14ac:dyDescent="0.3">
      <c r="C18" s="63"/>
      <c r="D18" s="55"/>
      <c r="E18" s="55"/>
      <c r="F18" s="55"/>
      <c r="G18" s="55"/>
      <c r="H18" s="55"/>
      <c r="I18" s="55"/>
      <c r="J18" s="55"/>
      <c r="K18" s="64"/>
    </row>
    <row r="19" spans="3:11" x14ac:dyDescent="0.3">
      <c r="C19" s="63"/>
      <c r="D19" s="55"/>
      <c r="E19" s="55"/>
      <c r="F19" s="55"/>
      <c r="G19" s="55"/>
      <c r="H19" s="55"/>
      <c r="I19" s="55"/>
      <c r="J19" s="55"/>
      <c r="K19" s="64"/>
    </row>
    <row r="20" spans="3:11" x14ac:dyDescent="0.3">
      <c r="C20" s="63"/>
      <c r="D20" s="55"/>
      <c r="E20" s="55"/>
      <c r="F20" s="55"/>
      <c r="G20" s="55"/>
      <c r="H20" s="55"/>
      <c r="I20" s="55"/>
      <c r="J20" s="55"/>
      <c r="K20" s="64"/>
    </row>
    <row r="21" spans="3:11" x14ac:dyDescent="0.3">
      <c r="C21" s="63"/>
      <c r="D21" s="55"/>
      <c r="E21" s="55"/>
      <c r="F21" s="55"/>
      <c r="G21" s="55"/>
      <c r="H21" s="55"/>
      <c r="I21" s="55"/>
      <c r="J21" s="55"/>
      <c r="K21" s="64"/>
    </row>
    <row r="22" spans="3:11" x14ac:dyDescent="0.3">
      <c r="C22" s="63"/>
      <c r="D22" s="55"/>
      <c r="E22" s="55"/>
      <c r="F22" s="55"/>
      <c r="G22" s="55"/>
      <c r="H22" s="55"/>
      <c r="I22" s="55"/>
      <c r="J22" s="55"/>
      <c r="K22" s="64"/>
    </row>
    <row r="23" spans="3:11" x14ac:dyDescent="0.3">
      <c r="C23" s="63"/>
      <c r="D23" s="55"/>
      <c r="E23" s="55"/>
      <c r="F23" s="55"/>
      <c r="G23" s="55"/>
      <c r="H23" s="55"/>
      <c r="I23" s="55"/>
      <c r="J23" s="55"/>
      <c r="K23" s="64"/>
    </row>
    <row r="24" spans="3:11" x14ac:dyDescent="0.3">
      <c r="C24" s="63"/>
      <c r="D24" s="55"/>
      <c r="E24" s="55"/>
      <c r="F24" s="55"/>
      <c r="G24" s="55"/>
      <c r="H24" s="55"/>
      <c r="I24" s="55"/>
      <c r="J24" s="55"/>
      <c r="K24" s="64"/>
    </row>
    <row r="25" spans="3:11" x14ac:dyDescent="0.3">
      <c r="C25" s="63"/>
      <c r="D25" s="55"/>
      <c r="E25" s="55"/>
      <c r="F25" s="55"/>
      <c r="G25" s="55"/>
      <c r="H25" s="55"/>
      <c r="I25" s="55"/>
      <c r="J25" s="55"/>
      <c r="K25" s="64"/>
    </row>
    <row r="26" spans="3:11" x14ac:dyDescent="0.3">
      <c r="C26" s="63"/>
      <c r="D26" s="55"/>
      <c r="E26" s="55"/>
      <c r="F26" s="55"/>
      <c r="G26" s="55"/>
      <c r="H26" s="55"/>
      <c r="I26" s="55"/>
      <c r="J26" s="55"/>
      <c r="K26" s="64"/>
    </row>
    <row r="27" spans="3:11" x14ac:dyDescent="0.3">
      <c r="C27" s="63"/>
      <c r="D27" s="55"/>
      <c r="E27" s="55"/>
      <c r="F27" s="55"/>
      <c r="G27" s="55"/>
      <c r="H27" s="55"/>
      <c r="I27" s="55"/>
      <c r="J27" s="55"/>
      <c r="K27" s="64"/>
    </row>
    <row r="28" spans="3:11" x14ac:dyDescent="0.3">
      <c r="C28" s="63"/>
      <c r="D28" s="55"/>
      <c r="E28" s="55"/>
      <c r="F28" s="55"/>
      <c r="G28" s="55"/>
      <c r="H28" s="55"/>
      <c r="I28" s="55"/>
      <c r="J28" s="55"/>
      <c r="K28" s="64"/>
    </row>
    <row r="29" spans="3:11" x14ac:dyDescent="0.3">
      <c r="C29" s="63"/>
      <c r="D29" s="55"/>
      <c r="E29" s="55"/>
      <c r="F29" s="55"/>
      <c r="G29" s="55"/>
      <c r="H29" s="55"/>
      <c r="I29" s="55"/>
      <c r="J29" s="55"/>
      <c r="K29" s="64"/>
    </row>
    <row r="30" spans="3:11" x14ac:dyDescent="0.3">
      <c r="C30" s="63"/>
      <c r="D30" s="55"/>
      <c r="E30" s="55"/>
      <c r="F30" s="55"/>
      <c r="G30" s="55"/>
      <c r="H30" s="55"/>
      <c r="I30" s="55"/>
      <c r="J30" s="55"/>
      <c r="K30" s="64"/>
    </row>
    <row r="31" spans="3:11" ht="15" thickBot="1" x14ac:dyDescent="0.35">
      <c r="C31" s="65"/>
      <c r="D31" s="66"/>
      <c r="E31" s="66"/>
      <c r="F31" s="66"/>
      <c r="G31" s="66"/>
      <c r="H31" s="66"/>
      <c r="I31" s="66"/>
      <c r="J31" s="66"/>
      <c r="K31" s="67"/>
    </row>
    <row r="32" spans="3:11" ht="15" thickBot="1" x14ac:dyDescent="0.35"/>
    <row r="33" spans="2:3" ht="16.2" thickBot="1" x14ac:dyDescent="0.35">
      <c r="C33" s="92" t="s">
        <v>81</v>
      </c>
    </row>
    <row r="34" spans="2:3" x14ac:dyDescent="0.3">
      <c r="B34">
        <v>1</v>
      </c>
      <c r="C34" t="s">
        <v>82</v>
      </c>
    </row>
    <row r="35" spans="2:3" x14ac:dyDescent="0.3">
      <c r="B35">
        <v>2</v>
      </c>
      <c r="C35" t="s">
        <v>83</v>
      </c>
    </row>
  </sheetData>
  <mergeCells count="3">
    <mergeCell ref="C1:J1"/>
    <mergeCell ref="D4:E4"/>
    <mergeCell ref="F4:G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2B9C-1FE2-4C46-B8DB-0A6D3703CFDA}">
  <sheetPr>
    <tabColor theme="9" tint="-0.249977111117893"/>
  </sheetPr>
  <dimension ref="B1:K35"/>
  <sheetViews>
    <sheetView showGridLines="0" tabSelected="1" topLeftCell="B1" workbookViewId="0">
      <selection activeCell="N23" sqref="N23"/>
    </sheetView>
  </sheetViews>
  <sheetFormatPr defaultRowHeight="14.4" x14ac:dyDescent="0.3"/>
  <cols>
    <col min="2" max="2" width="5" customWidth="1"/>
    <col min="3" max="3" width="10.6640625" customWidth="1"/>
    <col min="4" max="4" width="13.109375" bestFit="1" customWidth="1"/>
    <col min="5" max="5" width="13.88671875" bestFit="1" customWidth="1"/>
    <col min="6" max="6" width="15.6640625" customWidth="1"/>
    <col min="7" max="7" width="13.88671875" bestFit="1" customWidth="1"/>
    <col min="9" max="9" width="11.21875" style="76" customWidth="1"/>
    <col min="11" max="11" width="5.77734375" customWidth="1"/>
    <col min="14" max="14" width="14.88671875" customWidth="1"/>
    <col min="15" max="15" width="12" customWidth="1"/>
    <col min="16" max="16" width="12.109375" customWidth="1"/>
    <col min="17" max="17" width="12.21875" customWidth="1"/>
    <col min="19" max="19" width="11" customWidth="1"/>
  </cols>
  <sheetData>
    <row r="1" spans="3:11" ht="51.75" customHeight="1" thickBot="1" x14ac:dyDescent="0.35">
      <c r="C1" s="98" t="s">
        <v>41</v>
      </c>
      <c r="D1" s="98"/>
      <c r="E1" s="98"/>
      <c r="F1" s="98"/>
      <c r="G1" s="98"/>
      <c r="H1" s="98"/>
      <c r="I1" s="98"/>
      <c r="J1" s="98"/>
    </row>
    <row r="2" spans="3:11" ht="22.8" customHeight="1" thickBot="1" x14ac:dyDescent="0.35">
      <c r="C2" s="90" t="s">
        <v>92</v>
      </c>
      <c r="D2" s="90"/>
      <c r="E2" s="90"/>
      <c r="F2" s="92"/>
      <c r="G2" s="59"/>
      <c r="H2" s="59"/>
      <c r="I2" s="59"/>
      <c r="J2" s="59"/>
    </row>
    <row r="4" spans="3:11" x14ac:dyDescent="0.3">
      <c r="C4" s="69"/>
      <c r="D4" s="99" t="s">
        <v>45</v>
      </c>
      <c r="E4" s="99"/>
      <c r="F4" s="99" t="s">
        <v>46</v>
      </c>
      <c r="G4" s="99"/>
      <c r="H4" s="69"/>
      <c r="I4" s="73"/>
    </row>
    <row r="5" spans="3:11" x14ac:dyDescent="0.3">
      <c r="C5" s="69"/>
      <c r="D5" s="93" t="s">
        <v>47</v>
      </c>
      <c r="E5" s="93" t="s">
        <v>48</v>
      </c>
      <c r="F5" s="93" t="s">
        <v>47</v>
      </c>
      <c r="G5" s="93" t="s">
        <v>48</v>
      </c>
      <c r="H5" s="70" t="s">
        <v>49</v>
      </c>
      <c r="I5" s="72" t="s">
        <v>80</v>
      </c>
    </row>
    <row r="6" spans="3:11" x14ac:dyDescent="0.3">
      <c r="C6" s="69" t="s">
        <v>44</v>
      </c>
      <c r="D6" s="69">
        <v>25</v>
      </c>
      <c r="E6" s="69">
        <v>16</v>
      </c>
      <c r="F6" s="69">
        <v>7</v>
      </c>
      <c r="G6" s="69">
        <v>9</v>
      </c>
      <c r="H6" s="71">
        <v>57</v>
      </c>
      <c r="I6" s="73">
        <f>H6/$H$8</f>
        <v>0.47499999999999998</v>
      </c>
    </row>
    <row r="7" spans="3:11" x14ac:dyDescent="0.3">
      <c r="C7" s="69" t="s">
        <v>43</v>
      </c>
      <c r="D7" s="69">
        <v>35</v>
      </c>
      <c r="E7" s="69">
        <v>15</v>
      </c>
      <c r="F7" s="69">
        <v>3</v>
      </c>
      <c r="G7" s="69">
        <v>10</v>
      </c>
      <c r="H7" s="71">
        <v>63</v>
      </c>
      <c r="I7" s="73">
        <f>H7/$H$8</f>
        <v>0.52500000000000002</v>
      </c>
    </row>
    <row r="8" spans="3:11" x14ac:dyDescent="0.3">
      <c r="C8" s="71" t="s">
        <v>49</v>
      </c>
      <c r="D8" s="71">
        <f>SUM(D6:D7)</f>
        <v>60</v>
      </c>
      <c r="E8" s="71">
        <f t="shared" ref="E8:H8" si="0">SUM(E6:E7)</f>
        <v>31</v>
      </c>
      <c r="F8" s="71">
        <f t="shared" si="0"/>
        <v>10</v>
      </c>
      <c r="G8" s="71">
        <f t="shared" si="0"/>
        <v>19</v>
      </c>
      <c r="H8" s="71">
        <f t="shared" si="0"/>
        <v>120</v>
      </c>
      <c r="I8" s="79">
        <f>H8/$H$8</f>
        <v>1</v>
      </c>
    </row>
    <row r="9" spans="3:11" s="74" customFormat="1" x14ac:dyDescent="0.3">
      <c r="C9" s="73" t="s">
        <v>80</v>
      </c>
      <c r="D9" s="73">
        <f>D8/$H$8</f>
        <v>0.5</v>
      </c>
      <c r="E9" s="73">
        <f t="shared" ref="E9:H9" si="1">E8/$H$8</f>
        <v>0.25833333333333336</v>
      </c>
      <c r="F9" s="73">
        <f t="shared" si="1"/>
        <v>8.3333333333333329E-2</v>
      </c>
      <c r="G9" s="73">
        <f t="shared" si="1"/>
        <v>0.15833333333333333</v>
      </c>
      <c r="H9" s="79">
        <f t="shared" si="1"/>
        <v>1</v>
      </c>
      <c r="I9" s="79"/>
    </row>
    <row r="10" spans="3:11" s="74" customFormat="1" ht="15" thickBot="1" x14ac:dyDescent="0.35">
      <c r="C10" s="75"/>
      <c r="D10" s="75"/>
      <c r="E10" s="75"/>
      <c r="F10" s="75"/>
      <c r="G10" s="75"/>
      <c r="H10" s="95"/>
      <c r="I10" s="95"/>
    </row>
    <row r="11" spans="3:11" s="74" customFormat="1" ht="16.2" thickBot="1" x14ac:dyDescent="0.35">
      <c r="C11" s="90" t="s">
        <v>91</v>
      </c>
      <c r="D11" s="90"/>
      <c r="E11" s="90"/>
      <c r="F11" s="92"/>
      <c r="G11" s="75"/>
      <c r="H11" s="95"/>
      <c r="I11" s="95"/>
    </row>
    <row r="12" spans="3:11" ht="15" thickBot="1" x14ac:dyDescent="0.35">
      <c r="C12" s="68"/>
      <c r="D12" s="68"/>
      <c r="E12" s="68"/>
      <c r="F12" s="68"/>
      <c r="G12" s="68"/>
      <c r="H12" s="68"/>
    </row>
    <row r="13" spans="3:11" x14ac:dyDescent="0.3">
      <c r="C13" s="60"/>
      <c r="D13" s="61"/>
      <c r="E13" s="61"/>
      <c r="F13" s="61"/>
      <c r="G13" s="61"/>
      <c r="H13" s="61"/>
      <c r="I13" s="77"/>
      <c r="J13" s="61"/>
      <c r="K13" s="62"/>
    </row>
    <row r="14" spans="3:11" x14ac:dyDescent="0.3">
      <c r="C14" s="63"/>
      <c r="D14" s="55"/>
      <c r="E14" s="55"/>
      <c r="F14" s="55"/>
      <c r="G14" s="55"/>
      <c r="H14" s="55"/>
      <c r="I14" s="75"/>
      <c r="J14" s="55"/>
      <c r="K14" s="64"/>
    </row>
    <row r="15" spans="3:11" x14ac:dyDescent="0.3">
      <c r="C15" s="63"/>
      <c r="D15" s="55"/>
      <c r="E15" s="55"/>
      <c r="F15" s="55"/>
      <c r="G15" s="55"/>
      <c r="H15" s="55"/>
      <c r="I15" s="75"/>
      <c r="J15" s="55"/>
      <c r="K15" s="64"/>
    </row>
    <row r="16" spans="3:11" x14ac:dyDescent="0.3">
      <c r="C16" s="63"/>
      <c r="D16" s="55"/>
      <c r="E16" s="55"/>
      <c r="F16" s="55"/>
      <c r="G16" s="55"/>
      <c r="H16" s="55"/>
      <c r="I16" s="75"/>
      <c r="J16" s="55"/>
      <c r="K16" s="64"/>
    </row>
    <row r="17" spans="3:11" x14ac:dyDescent="0.3">
      <c r="C17" s="63"/>
      <c r="D17" s="55"/>
      <c r="E17" s="55"/>
      <c r="F17" s="55"/>
      <c r="G17" s="55"/>
      <c r="H17" s="55"/>
      <c r="I17" s="75"/>
      <c r="J17" s="55"/>
      <c r="K17" s="64"/>
    </row>
    <row r="18" spans="3:11" x14ac:dyDescent="0.3">
      <c r="C18" s="63"/>
      <c r="D18" s="55"/>
      <c r="E18" s="55"/>
      <c r="F18" s="55"/>
      <c r="G18" s="55"/>
      <c r="H18" s="55"/>
      <c r="I18" s="75"/>
      <c r="J18" s="55"/>
      <c r="K18" s="64"/>
    </row>
    <row r="19" spans="3:11" x14ac:dyDescent="0.3">
      <c r="C19" s="63"/>
      <c r="D19" s="55"/>
      <c r="E19" s="55"/>
      <c r="F19" s="55"/>
      <c r="G19" s="55"/>
      <c r="H19" s="55"/>
      <c r="I19" s="75"/>
      <c r="J19" s="55"/>
      <c r="K19" s="64"/>
    </row>
    <row r="20" spans="3:11" x14ac:dyDescent="0.3">
      <c r="C20" s="63"/>
      <c r="D20" s="55"/>
      <c r="E20" s="55"/>
      <c r="F20" s="55"/>
      <c r="G20" s="55"/>
      <c r="H20" s="55"/>
      <c r="I20" s="75"/>
      <c r="J20" s="55"/>
      <c r="K20" s="64"/>
    </row>
    <row r="21" spans="3:11" x14ac:dyDescent="0.3">
      <c r="C21" s="63"/>
      <c r="D21" s="55"/>
      <c r="E21" s="55"/>
      <c r="F21" s="55"/>
      <c r="G21" s="55"/>
      <c r="H21" s="55"/>
      <c r="I21" s="75"/>
      <c r="J21" s="55"/>
      <c r="K21" s="64"/>
    </row>
    <row r="22" spans="3:11" x14ac:dyDescent="0.3">
      <c r="C22" s="63"/>
      <c r="D22" s="55"/>
      <c r="E22" s="55"/>
      <c r="F22" s="55"/>
      <c r="G22" s="55"/>
      <c r="H22" s="55"/>
      <c r="I22" s="75"/>
      <c r="J22" s="55"/>
      <c r="K22" s="64"/>
    </row>
    <row r="23" spans="3:11" x14ac:dyDescent="0.3">
      <c r="C23" s="63"/>
      <c r="D23" s="55"/>
      <c r="E23" s="55"/>
      <c r="F23" s="55"/>
      <c r="G23" s="55"/>
      <c r="H23" s="55"/>
      <c r="I23" s="75"/>
      <c r="J23" s="55"/>
      <c r="K23" s="64"/>
    </row>
    <row r="24" spans="3:11" x14ac:dyDescent="0.3">
      <c r="C24" s="63"/>
      <c r="D24" s="55"/>
      <c r="E24" s="55"/>
      <c r="F24" s="55"/>
      <c r="G24" s="55"/>
      <c r="H24" s="55"/>
      <c r="I24" s="75"/>
      <c r="J24" s="55"/>
      <c r="K24" s="64"/>
    </row>
    <row r="25" spans="3:11" x14ac:dyDescent="0.3">
      <c r="C25" s="63"/>
      <c r="D25" s="55"/>
      <c r="E25" s="55"/>
      <c r="F25" s="55"/>
      <c r="G25" s="55"/>
      <c r="H25" s="55"/>
      <c r="I25" s="75"/>
      <c r="J25" s="55"/>
      <c r="K25" s="64"/>
    </row>
    <row r="26" spans="3:11" x14ac:dyDescent="0.3">
      <c r="C26" s="63"/>
      <c r="D26" s="55"/>
      <c r="E26" s="55"/>
      <c r="F26" s="55"/>
      <c r="G26" s="55"/>
      <c r="H26" s="55"/>
      <c r="I26" s="75"/>
      <c r="J26" s="55"/>
      <c r="K26" s="64"/>
    </row>
    <row r="27" spans="3:11" x14ac:dyDescent="0.3">
      <c r="C27" s="63"/>
      <c r="D27" s="55"/>
      <c r="E27" s="55"/>
      <c r="F27" s="55"/>
      <c r="G27" s="55"/>
      <c r="H27" s="55"/>
      <c r="I27" s="75"/>
      <c r="J27" s="55"/>
      <c r="K27" s="64"/>
    </row>
    <row r="28" spans="3:11" x14ac:dyDescent="0.3">
      <c r="C28" s="63"/>
      <c r="D28" s="55"/>
      <c r="E28" s="55"/>
      <c r="F28" s="55"/>
      <c r="G28" s="55"/>
      <c r="H28" s="55"/>
      <c r="I28" s="75"/>
      <c r="J28" s="55"/>
      <c r="K28" s="64"/>
    </row>
    <row r="29" spans="3:11" x14ac:dyDescent="0.3">
      <c r="C29" s="63"/>
      <c r="D29" s="55"/>
      <c r="E29" s="55"/>
      <c r="F29" s="55"/>
      <c r="G29" s="55"/>
      <c r="H29" s="55"/>
      <c r="I29" s="75"/>
      <c r="J29" s="55"/>
      <c r="K29" s="64"/>
    </row>
    <row r="30" spans="3:11" x14ac:dyDescent="0.3">
      <c r="C30" s="63"/>
      <c r="D30" s="55"/>
      <c r="E30" s="55"/>
      <c r="F30" s="55"/>
      <c r="G30" s="55"/>
      <c r="H30" s="55"/>
      <c r="I30" s="75"/>
      <c r="J30" s="55"/>
      <c r="K30" s="64"/>
    </row>
    <row r="31" spans="3:11" ht="15" thickBot="1" x14ac:dyDescent="0.35">
      <c r="C31" s="65"/>
      <c r="D31" s="66"/>
      <c r="E31" s="66"/>
      <c r="F31" s="66"/>
      <c r="G31" s="66"/>
      <c r="H31" s="66"/>
      <c r="I31" s="78"/>
      <c r="J31" s="66"/>
      <c r="K31" s="67"/>
    </row>
    <row r="32" spans="3:11" ht="15" thickBot="1" x14ac:dyDescent="0.35"/>
    <row r="33" spans="2:3" ht="16.2" thickBot="1" x14ac:dyDescent="0.35">
      <c r="C33" s="92" t="s">
        <v>81</v>
      </c>
    </row>
    <row r="34" spans="2:3" x14ac:dyDescent="0.3">
      <c r="B34">
        <v>1</v>
      </c>
      <c r="C34" t="s">
        <v>84</v>
      </c>
    </row>
    <row r="35" spans="2:3" x14ac:dyDescent="0.3">
      <c r="B35">
        <v>2</v>
      </c>
      <c r="C35" t="s">
        <v>85</v>
      </c>
    </row>
  </sheetData>
  <mergeCells count="3">
    <mergeCell ref="C1:J1"/>
    <mergeCell ref="D4:E4"/>
    <mergeCell ref="F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Probability Rules</vt:lpstr>
      <vt:lpstr>Data</vt:lpstr>
      <vt:lpstr>(A) Applied Probability</vt:lpstr>
      <vt:lpstr>(A) Applied Probability (2)</vt:lpstr>
      <vt:lpstr>Your tables</vt:lpstr>
      <vt:lpstr>(B) Probability trees-1</vt:lpstr>
      <vt:lpstr>(B) Probability trees-2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Shivani Adsar</cp:lastModifiedBy>
  <dcterms:created xsi:type="dcterms:W3CDTF">2018-04-05T16:19:25Z</dcterms:created>
  <dcterms:modified xsi:type="dcterms:W3CDTF">2019-09-30T03:14:04Z</dcterms:modified>
</cp:coreProperties>
</file>