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Desktop\Ans of DA assignment\"/>
    </mc:Choice>
  </mc:AlternateContent>
  <xr:revisionPtr revIDLastSave="0" documentId="13_ncr:1_{FC1D877C-6845-4FA7-B15A-51CCFFB42E5D}" xr6:coauthVersionLast="47" xr6:coauthVersionMax="47" xr10:uidLastSave="{00000000-0000-0000-0000-000000000000}"/>
  <bookViews>
    <workbookView xWindow="-108" yWindow="-108" windowWidth="23256" windowHeight="12456" activeTab="1" xr2:uid="{BBB0A2B2-95CD-43EC-BE4C-AB0EC2D17D62}"/>
  </bookViews>
  <sheets>
    <sheet name="Operators" sheetId="2" r:id="rId1"/>
    <sheet name="Arithmatic Functions" sheetId="1" r:id="rId2"/>
  </sheets>
  <definedNames>
    <definedName name="_01_Jun_85">'Arithmatic Functions'!$E$8:$E$44</definedName>
    <definedName name="Ambradkar">'Arithmatic Functions'!$D$8:$D$44</definedName>
    <definedName name="Basic_Salary">'Arithmatic Functions'!$J$7:$J$44</definedName>
    <definedName name="Birthdate">'Arithmatic Functions'!$E$7:$E$44</definedName>
    <definedName name="C_Code">'Arithmatic Functions'!$B$7:$B$44</definedName>
    <definedName name="Department">'Arithmatic Functions'!$H$7:$H$44</definedName>
    <definedName name="Female">'Arithmatic Functions'!$F$8:$F$44</definedName>
    <definedName name="FirstName">'Arithmatic Functions'!$C$7:$C$44</definedName>
    <definedName name="FLM">'Arithmatic Functions'!$H$8:$H$44</definedName>
    <definedName name="Gender">'Arithmatic Functions'!$F$7:$F$44</definedName>
    <definedName name="LastName">'Arithmatic Functions'!$D$7:$D$44</definedName>
    <definedName name="M_Status">'Arithmatic Functions'!$G$7:$G$44</definedName>
    <definedName name="Married">'Arithmatic Functions'!$G$8:$G$44</definedName>
    <definedName name="North">'Arithmatic Functions'!$I$8:$I$44</definedName>
    <definedName name="Ram">'Arithmatic Functions'!$C$8:$C$44</definedName>
    <definedName name="Region">'Arithmatic Functions'!$I$7:$I$44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1" l="1"/>
  <c r="Q31" i="1"/>
  <c r="Q30" i="1"/>
  <c r="Q29" i="1"/>
  <c r="Q28" i="1"/>
  <c r="Q27" i="1"/>
  <c r="Q26" i="1"/>
  <c r="Q25" i="1"/>
  <c r="Q24" i="1"/>
  <c r="Q23" i="1"/>
  <c r="Q22" i="1"/>
  <c r="P22" i="1"/>
  <c r="P32" i="1"/>
  <c r="P31" i="1"/>
  <c r="P30" i="1"/>
  <c r="P29" i="1"/>
  <c r="P28" i="1"/>
  <c r="P27" i="1"/>
  <c r="P26" i="1"/>
  <c r="P25" i="1"/>
  <c r="P24" i="1"/>
  <c r="P23" i="1"/>
  <c r="N31" i="1"/>
  <c r="O32" i="1"/>
  <c r="O31" i="1"/>
  <c r="O30" i="1"/>
  <c r="O29" i="1"/>
  <c r="O28" i="1"/>
  <c r="O27" i="1"/>
  <c r="O26" i="1"/>
  <c r="O25" i="1"/>
  <c r="O24" i="1"/>
  <c r="O23" i="1"/>
  <c r="O22" i="1"/>
  <c r="N32" i="1"/>
  <c r="N30" i="1"/>
  <c r="N29" i="1"/>
  <c r="N27" i="1"/>
  <c r="N28" i="1"/>
  <c r="N26" i="1"/>
  <c r="N25" i="1"/>
  <c r="N24" i="1"/>
  <c r="N23" i="1"/>
  <c r="N22" i="1"/>
  <c r="N16" i="1"/>
  <c r="N15" i="1"/>
  <c r="N14" i="1"/>
  <c r="N13" i="1"/>
  <c r="N12" i="1"/>
  <c r="N11" i="1"/>
  <c r="O10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N7" i="1"/>
  <c r="N5" i="1"/>
  <c r="N4" i="1"/>
  <c r="N3" i="1"/>
</calcChain>
</file>

<file path=xl/sharedStrings.xml><?xml version="1.0" encoding="utf-8"?>
<sst xmlns="http://schemas.openxmlformats.org/spreadsheetml/2006/main" count="517" uniqueCount="124">
  <si>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</si>
  <si>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</si>
  <si>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</si>
  <si>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</si>
  <si>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</si>
  <si>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</si>
  <si>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</si>
  <si>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</si>
  <si>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</si>
  <si>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</si>
  <si>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</si>
  <si>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</si>
  <si>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</si>
  <si>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</si>
  <si>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</si>
  <si>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</si>
  <si>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</si>
  <si>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</si>
  <si>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</si>
  <si>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</si>
  <si>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</si>
  <si>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</si>
  <si>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</si>
  <si>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</si>
  <si>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</si>
  <si>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</si>
  <si>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</si>
  <si>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</si>
  <si>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</si>
  <si>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</si>
  <si>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</si>
  <si>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</si>
  <si>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</si>
  <si>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</si>
  <si>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</si>
  <si>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</si>
  <si>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</si>
  <si>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</si>
  <si>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</si>
  <si>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</si>
  <si>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</si>
  <si>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</si>
  <si>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</si>
  <si>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</si>
  <si>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</si>
  <si>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</si>
  <si>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</si>
  <si>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</si>
  <si>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</si>
  <si>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</si>
  <si>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</si>
  <si>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</si>
  <si>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</si>
  <si>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</si>
  <si>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</si>
  <si>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</si>
  <si>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</si>
  <si>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</si>
  <si>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</si>
  <si>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</si>
  <si>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</si>
  <si>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</si>
  <si>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</si>
  <si>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</si>
  <si>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</si>
  <si>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</si>
  <si>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</si>
  <si>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</si>
  <si>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</si>
  <si>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</si>
  <si>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</si>
  <si>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</si>
  <si>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</si>
  <si>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</si>
  <si>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</si>
  <si>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</si>
  <si>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</si>
  <si>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</si>
  <si>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</si>
  <si>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</si>
  <si>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</si>
  <si>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</si>
  <si>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</si>
  <si>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</si>
  <si>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</si>
  <si>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</si>
  <si>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</si>
  <si>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</si>
  <si>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</si>
  <si>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</si>
  <si>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</si>
  <si>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</si>
  <si>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</si>
  <si>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</si>
  <si>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</si>
  <si>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</si>
  <si>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</si>
  <si>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</si>
  <si>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</si>
  <si>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</si>
  <si>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</si>
  <si>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</si>
  <si>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</si>
  <si>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</si>
  <si>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</si>
  <si>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</si>
  <si>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</si>
  <si>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</si>
  <si>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</si>
  <si>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</si>
  <si>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</si>
  <si>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</si>
  <si>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</si>
  <si>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</si>
  <si>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</si>
  <si>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</si>
  <si>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</si>
  <si>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</si>
  <si>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</si>
  <si>
    <t>HRA</t>
  </si>
  <si>
    <t>Gift voucher + Basicsal</t>
  </si>
  <si>
    <t>Gross Salary</t>
  </si>
  <si>
    <t>Professional Tax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</si>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</sst>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0" fillId="0" borderId="3" xfId="0" quotePrefix="1" applyBorder="1" applyAlignment="1">
      <alignment horizontal="center"/>
    </xf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E8425-C994-41D7-9CCA-C3B94CE3C9FC}" name="Table1" displayName="Table1" ref="B6:J44" totalsRowShown="0" headerRowDxfId="12" headerRowBorderDxfId="11" tableBorderDxfId="10" totalsRowBorderDxfId="9">
  <autoFilter ref="B6:J44" xr:uid="{572E8425-C994-41D7-9CCA-C3B94CE3C9FC}"/>
  <tableColumns count="9">
    <tableColumn id="1" xr3:uid="{FBBC73DE-1949-42C1-9279-EB1820BF4E7D}" name="C_Code" dataDxfId="8"/>
    <tableColumn id="2" xr3:uid="{3248DC7A-78DA-4271-93D1-001E3352B151}" name="FirstName" dataDxfId="7"/>
    <tableColumn id="3" xr3:uid="{A2B6E801-4559-43B5-975D-6EA0F3C1E4AE}" name="LastName" dataDxfId="6"/>
    <tableColumn id="4" xr3:uid="{C2E1736B-AE00-4A50-BBF2-5D18C6A58054}" name="Birthdate" dataDxfId="5"/>
    <tableColumn id="5" xr3:uid="{BFD36F6D-D43E-4214-BD0F-F146D78F9E29}" name="Gender" dataDxfId="4"/>
    <tableColumn id="6" xr3:uid="{EC50B829-0199-4BBE-B872-869F997FEC33}" name="M_Status" dataDxfId="3"/>
    <tableColumn id="7" xr3:uid="{4E82E8A4-3ED5-4273-AFBD-6EC0DE302866}" name="Department" dataDxfId="2"/>
    <tableColumn id="8" xr3:uid="{C222EDA6-2679-4174-831F-801F13434CC2}" name="Region" dataDxfId="1"/>
    <tableColumn id="9" xr3:uid="{2FEC407F-2B6C-4BB1-ABD4-3CD58C774E0E}" name="Basic 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C41" sqref="C41"/>
    </sheetView>
  </sheetViews>
  <sheetFormatPr defaultRowHeight="14.4" x14ac:dyDescent="0.3"/>
  <cols>
    <col min="5" max="5" width="9.88671875" bestFit="1" customWidth="1"/>
    <col min="10" max="10" width="10.6640625" bestFit="1" customWidth="1"/>
    <col min="12" max="12" width="19.88671875" bestFit="1" customWidth="1"/>
    <col min="13" max="13" width="11.109375" bestFit="1" customWidth="1"/>
    <col min="14" max="14" width="14.6640625" bestFit="1" customWidth="1"/>
    <col min="15" max="15" width="9.554687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 t="s">
        <v>119</v>
      </c>
      <c r="L8" s="8" t="s">
        <v>120</v>
      </c>
      <c r="M8" s="8" t="s">
        <v>121</v>
      </c>
      <c r="N8" s="8" t="s">
        <v>122</v>
      </c>
      <c r="O8" s="8" t="s">
        <v>123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(J9*5%)+1000</f>
        <v>3400</v>
      </c>
      <c r="M9" s="5">
        <f>SUM(J9+K9)</f>
        <v>69600</v>
      </c>
      <c r="N9" s="5">
        <f>M9*5%</f>
        <v>3480</v>
      </c>
      <c r="O9" s="5">
        <f>SUM(K9:N9)</f>
        <v>98080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(J10*5%)+1000</f>
        <v>2750</v>
      </c>
      <c r="M10" s="5">
        <f t="shared" ref="M10:M46" si="2">SUM(J10+K10)</f>
        <v>50750</v>
      </c>
      <c r="N10" s="5">
        <f t="shared" ref="N10:N46" si="3">M10*5%</f>
        <v>2537.5</v>
      </c>
      <c r="O10" s="5">
        <f t="shared" ref="O10:O46" si="4">SUM(K10:N10)</f>
        <v>71787.5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97150</v>
      </c>
      <c r="N11" s="5">
        <f t="shared" si="3"/>
        <v>4857.5</v>
      </c>
      <c r="O11" s="5">
        <f t="shared" si="4"/>
        <v>136507.5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126150</v>
      </c>
      <c r="N12" s="5">
        <f t="shared" si="3"/>
        <v>6307.5</v>
      </c>
      <c r="O12" s="5">
        <f t="shared" si="4"/>
        <v>176957.5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31900</v>
      </c>
      <c r="N13" s="5">
        <f t="shared" si="3"/>
        <v>1595</v>
      </c>
      <c r="O13" s="5">
        <f t="shared" si="4"/>
        <v>45495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131950</v>
      </c>
      <c r="N14" s="5">
        <f t="shared" si="3"/>
        <v>6597.5</v>
      </c>
      <c r="O14" s="5">
        <f t="shared" si="4"/>
        <v>185047.5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111650</v>
      </c>
      <c r="N15" s="5">
        <f t="shared" si="3"/>
        <v>5582.5</v>
      </c>
      <c r="O15" s="5">
        <f t="shared" si="4"/>
        <v>156732.5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65250</v>
      </c>
      <c r="N16" s="5">
        <f t="shared" si="3"/>
        <v>3262.5</v>
      </c>
      <c r="O16" s="5">
        <f t="shared" si="4"/>
        <v>92012.5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133400</v>
      </c>
      <c r="N17" s="5">
        <f t="shared" si="3"/>
        <v>6670</v>
      </c>
      <c r="O17" s="5">
        <f t="shared" si="4"/>
        <v>187070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72500</v>
      </c>
      <c r="N18" s="5">
        <f t="shared" si="3"/>
        <v>3625</v>
      </c>
      <c r="O18" s="5">
        <f t="shared" si="4"/>
        <v>102125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53650</v>
      </c>
      <c r="N19" s="5">
        <f t="shared" si="3"/>
        <v>2682.5</v>
      </c>
      <c r="O19" s="5">
        <f t="shared" si="4"/>
        <v>75832.5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62350</v>
      </c>
      <c r="N20" s="5">
        <f t="shared" si="3"/>
        <v>3117.5</v>
      </c>
      <c r="O20" s="5">
        <f t="shared" si="4"/>
        <v>87967.5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130500</v>
      </c>
      <c r="N21" s="5">
        <f t="shared" si="3"/>
        <v>6525</v>
      </c>
      <c r="O21" s="5">
        <f t="shared" si="4"/>
        <v>183025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49300</v>
      </c>
      <c r="N22" s="5">
        <f t="shared" si="3"/>
        <v>2465</v>
      </c>
      <c r="O22" s="5">
        <f t="shared" si="4"/>
        <v>69765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118900</v>
      </c>
      <c r="N23" s="5">
        <f t="shared" si="3"/>
        <v>5945</v>
      </c>
      <c r="O23" s="5">
        <f t="shared" si="4"/>
        <v>166845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97150</v>
      </c>
      <c r="N24" s="5">
        <f t="shared" si="3"/>
        <v>4857.5</v>
      </c>
      <c r="O24" s="5">
        <f t="shared" si="4"/>
        <v>136507.5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123250</v>
      </c>
      <c r="N25" s="5">
        <f t="shared" si="3"/>
        <v>6162.5</v>
      </c>
      <c r="O25" s="5">
        <f t="shared" si="4"/>
        <v>172912.5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89900</v>
      </c>
      <c r="N26" s="5">
        <f t="shared" si="3"/>
        <v>4495</v>
      </c>
      <c r="O26" s="5">
        <f t="shared" si="4"/>
        <v>126395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21750</v>
      </c>
      <c r="N27" s="5">
        <f t="shared" si="3"/>
        <v>1087.5</v>
      </c>
      <c r="O27" s="5">
        <f t="shared" si="4"/>
        <v>31337.5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117450</v>
      </c>
      <c r="N28" s="5">
        <f t="shared" si="3"/>
        <v>5872.5</v>
      </c>
      <c r="O28" s="5">
        <f t="shared" si="4"/>
        <v>164822.5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27550</v>
      </c>
      <c r="N29" s="5">
        <f t="shared" si="3"/>
        <v>1377.5</v>
      </c>
      <c r="O29" s="5">
        <f t="shared" si="4"/>
        <v>39427.5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108750</v>
      </c>
      <c r="N30" s="5">
        <f t="shared" si="3"/>
        <v>5437.5</v>
      </c>
      <c r="O30" s="5">
        <f t="shared" si="4"/>
        <v>152687.5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71050</v>
      </c>
      <c r="N31" s="5">
        <f t="shared" si="3"/>
        <v>3552.5</v>
      </c>
      <c r="O31" s="5">
        <f t="shared" si="4"/>
        <v>100102.5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72500</v>
      </c>
      <c r="N32" s="5">
        <f t="shared" si="3"/>
        <v>3625</v>
      </c>
      <c r="O32" s="5">
        <f t="shared" si="4"/>
        <v>102125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120350</v>
      </c>
      <c r="N33" s="5">
        <f t="shared" si="3"/>
        <v>6017.5</v>
      </c>
      <c r="O33" s="5">
        <f t="shared" si="4"/>
        <v>168867.5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76850</v>
      </c>
      <c r="N34" s="5">
        <f t="shared" si="3"/>
        <v>3842.5</v>
      </c>
      <c r="O34" s="5">
        <f t="shared" si="4"/>
        <v>108192.5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94250</v>
      </c>
      <c r="N35" s="5">
        <f t="shared" si="3"/>
        <v>4712.5</v>
      </c>
      <c r="O35" s="5">
        <f t="shared" si="4"/>
        <v>132462.5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123250</v>
      </c>
      <c r="N36" s="5">
        <f t="shared" si="3"/>
        <v>6162.5</v>
      </c>
      <c r="O36" s="5">
        <f t="shared" si="4"/>
        <v>172912.5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29000</v>
      </c>
      <c r="N37" s="5">
        <f t="shared" si="3"/>
        <v>1450</v>
      </c>
      <c r="O37" s="5">
        <f t="shared" si="4"/>
        <v>41450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68150</v>
      </c>
      <c r="N38" s="5">
        <f t="shared" si="3"/>
        <v>3407.5</v>
      </c>
      <c r="O38" s="5">
        <f t="shared" si="4"/>
        <v>96057.5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126150</v>
      </c>
      <c r="N39" s="5">
        <f t="shared" si="3"/>
        <v>6307.5</v>
      </c>
      <c r="O39" s="5">
        <f t="shared" si="4"/>
        <v>176957.5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82650</v>
      </c>
      <c r="N40" s="5">
        <f t="shared" si="3"/>
        <v>4132.5</v>
      </c>
      <c r="O40" s="5">
        <f t="shared" si="4"/>
        <v>116282.5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39150</v>
      </c>
      <c r="N41" s="5">
        <f t="shared" si="3"/>
        <v>1957.5</v>
      </c>
      <c r="O41" s="5">
        <f t="shared" si="4"/>
        <v>55607.5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117450</v>
      </c>
      <c r="N42" s="5">
        <f t="shared" si="3"/>
        <v>5872.5</v>
      </c>
      <c r="O42" s="5">
        <f t="shared" si="4"/>
        <v>164822.5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75400</v>
      </c>
      <c r="N43" s="5">
        <f t="shared" si="3"/>
        <v>3770</v>
      </c>
      <c r="O43" s="5">
        <f t="shared" si="4"/>
        <v>106170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84100</v>
      </c>
      <c r="N44" s="5">
        <f t="shared" si="3"/>
        <v>4205</v>
      </c>
      <c r="O44" s="5">
        <f t="shared" si="4"/>
        <v>118305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68150</v>
      </c>
      <c r="N45" s="5">
        <f t="shared" si="3"/>
        <v>3407.5</v>
      </c>
      <c r="O45" s="5">
        <f t="shared" si="4"/>
        <v>96057.5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37700</v>
      </c>
      <c r="N46" s="5">
        <f t="shared" si="3"/>
        <v>1885</v>
      </c>
      <c r="O46" s="5">
        <f t="shared" si="4"/>
        <v>53585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B22" workbookViewId="0">
      <selection activeCell="Q33" sqref="Q33"/>
    </sheetView>
  </sheetViews>
  <sheetFormatPr defaultRowHeight="14.4" x14ac:dyDescent="0.3"/>
  <cols>
    <col min="2" max="2" width="9.33203125" customWidth="1"/>
    <col min="3" max="3" width="11.33203125" customWidth="1"/>
    <col min="4" max="4" width="11.21875" customWidth="1"/>
    <col min="5" max="5" width="10.6640625" customWidth="1"/>
    <col min="6" max="6" width="9" customWidth="1"/>
    <col min="7" max="7" width="10.88671875" customWidth="1"/>
    <col min="8" max="8" width="21.33203125" bestFit="1" customWidth="1"/>
    <col min="10" max="10" width="12.6640625" customWidth="1"/>
    <col min="13" max="13" width="49.3320312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4" x14ac:dyDescent="0.3">
      <c r="C2" s="6" t="s">
        <v>91</v>
      </c>
      <c r="D2" s="6"/>
      <c r="E2" s="6"/>
      <c r="F2" s="6"/>
      <c r="G2" s="6"/>
      <c r="H2" s="6"/>
      <c r="M2" s="19" t="s">
        <v>106</v>
      </c>
      <c r="N2" s="20"/>
    </row>
    <row r="3" spans="2:14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SUM(Table1[Basic Salary])</f>
        <v>2191000</v>
      </c>
    </row>
    <row r="4" spans="2:14" x14ac:dyDescent="0.3">
      <c r="M4" s="1" t="s">
        <v>98</v>
      </c>
      <c r="N4" s="5">
        <f>AVERAGE(Table1[Basic Salary])</f>
        <v>57657.894736842107</v>
      </c>
    </row>
    <row r="5" spans="2:14" x14ac:dyDescent="0.3">
      <c r="M5" s="1" t="s">
        <v>99</v>
      </c>
      <c r="N5" s="5">
        <f>MEDIAN(Table1[Basic Salary])</f>
        <v>55000</v>
      </c>
    </row>
    <row r="6" spans="2:14" x14ac:dyDescent="0.3">
      <c r="B6" s="11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2" t="s">
        <v>6</v>
      </c>
      <c r="I6" s="12" t="s">
        <v>92</v>
      </c>
      <c r="J6" s="13" t="s">
        <v>7</v>
      </c>
      <c r="M6" s="1" t="s">
        <v>100</v>
      </c>
      <c r="N6" s="5">
        <v>38</v>
      </c>
    </row>
    <row r="7" spans="2:14" x14ac:dyDescent="0.3">
      <c r="B7" s="9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10">
        <v>48000</v>
      </c>
      <c r="M7" s="1" t="s">
        <v>101</v>
      </c>
      <c r="N7" s="5">
        <f>MAX(Table1[Basic Salary])</f>
        <v>92000</v>
      </c>
    </row>
    <row r="8" spans="2:14" x14ac:dyDescent="0.3">
      <c r="B8" s="9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10">
        <v>35000</v>
      </c>
      <c r="M8" s="1" t="s">
        <v>102</v>
      </c>
      <c r="N8" s="5">
        <v>15000</v>
      </c>
    </row>
    <row r="9" spans="2:14" x14ac:dyDescent="0.3">
      <c r="B9" s="9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10">
        <v>67000</v>
      </c>
    </row>
    <row r="10" spans="2:14" x14ac:dyDescent="0.3">
      <c r="B10" s="9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10">
        <v>87000</v>
      </c>
      <c r="M10" s="19" t="s">
        <v>105</v>
      </c>
      <c r="N10" s="20"/>
    </row>
    <row r="11" spans="2:14" x14ac:dyDescent="0.3">
      <c r="B11" s="9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10">
        <v>22000</v>
      </c>
      <c r="M11" s="5" t="s">
        <v>103</v>
      </c>
      <c r="N11" s="5">
        <f>COUNTIF(Gender,"Male")</f>
        <v>23</v>
      </c>
    </row>
    <row r="12" spans="2:14" x14ac:dyDescent="0.3">
      <c r="B12" s="9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10">
        <v>91000</v>
      </c>
      <c r="M12" s="5" t="s">
        <v>104</v>
      </c>
      <c r="N12" s="5">
        <f>COUNTIF(Gender,"Female")</f>
        <v>15</v>
      </c>
    </row>
    <row r="13" spans="2:14" x14ac:dyDescent="0.3">
      <c r="B13" s="9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10">
        <v>77000</v>
      </c>
      <c r="M13" s="5" t="s">
        <v>113</v>
      </c>
      <c r="N13" s="5">
        <f>COUNTIF(Region,"North")</f>
        <v>10</v>
      </c>
    </row>
    <row r="14" spans="2:14" x14ac:dyDescent="0.3">
      <c r="B14" s="9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10">
        <v>45000</v>
      </c>
      <c r="M14" s="5" t="s">
        <v>115</v>
      </c>
      <c r="N14" s="5">
        <f>AVERAGEIFS(Basic_Salary,Department,"Sales",Region,"North")</f>
        <v>52000</v>
      </c>
    </row>
    <row r="15" spans="2:14" x14ac:dyDescent="0.3">
      <c r="B15" s="9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10">
        <v>92000</v>
      </c>
      <c r="M15" s="5" t="s">
        <v>116</v>
      </c>
      <c r="N15" s="5">
        <f>_xlfn.MAXIFS(Basic_Salary,Department,"Digital Marketing")</f>
        <v>92000</v>
      </c>
    </row>
    <row r="16" spans="2:14" x14ac:dyDescent="0.3">
      <c r="B16" s="9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10">
        <v>50000</v>
      </c>
      <c r="M16" s="5" t="s">
        <v>117</v>
      </c>
      <c r="N16" s="5">
        <f>_xlfn.MINIFS(Basic_Salary,Region,"South")</f>
        <v>19000</v>
      </c>
    </row>
    <row r="17" spans="2:17" x14ac:dyDescent="0.3">
      <c r="B17" s="9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10">
        <v>37000</v>
      </c>
    </row>
    <row r="18" spans="2:17" x14ac:dyDescent="0.3">
      <c r="B18" s="9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10">
        <v>43000</v>
      </c>
    </row>
    <row r="19" spans="2:17" x14ac:dyDescent="0.3">
      <c r="B19" s="9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10">
        <v>90000</v>
      </c>
    </row>
    <row r="20" spans="2:17" x14ac:dyDescent="0.3">
      <c r="B20" s="9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10">
        <v>34000</v>
      </c>
      <c r="M20" s="19" t="s">
        <v>118</v>
      </c>
      <c r="N20" s="20"/>
    </row>
    <row r="21" spans="2:17" x14ac:dyDescent="0.3">
      <c r="B21" s="9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10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9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10">
        <v>67000</v>
      </c>
      <c r="M22" s="3" t="s">
        <v>38</v>
      </c>
      <c r="N22" s="5">
        <f>SUMIFS(Basic_Salary,Region,$N$21,Department,"FLM")</f>
        <v>48000</v>
      </c>
      <c r="O22" s="5">
        <f>SUMIFS(Basic_Salary,Region,$O$21,Department,"FLM")</f>
        <v>62000</v>
      </c>
      <c r="P22" s="5">
        <f>SUMIFS(Basic_Salary,Region,P21,Department,"FLM")</f>
        <v>0</v>
      </c>
      <c r="Q22" s="5">
        <f>SUMIFS(Basic_Salary,Region,$Q$21,Department,"FLM")</f>
        <v>0</v>
      </c>
    </row>
    <row r="23" spans="2:17" x14ac:dyDescent="0.3">
      <c r="B23" s="9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10">
        <v>85000</v>
      </c>
      <c r="M23" s="3" t="s">
        <v>20</v>
      </c>
      <c r="N23" s="5">
        <f>SUMIFS(Basic_Salary,Region,$N$21,Department,"Digital Marketing")</f>
        <v>183000</v>
      </c>
      <c r="O23" s="5">
        <f>SUMIFS(Basic_Salary,Region,$O$21,Department,"Digital Marketing")</f>
        <v>82000</v>
      </c>
      <c r="P23" s="5">
        <f>SUMIFS(Basic_Salary,Region,$P$21,Department,"Digital Marketing")</f>
        <v>92000</v>
      </c>
      <c r="Q23" s="5">
        <f>SUMIFS(Basic_Salary,Region,$Q$21,Department,"Digital Marketing")</f>
        <v>45000</v>
      </c>
    </row>
    <row r="24" spans="2:17" x14ac:dyDescent="0.3">
      <c r="B24" s="9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10">
        <v>62000</v>
      </c>
      <c r="M24" s="3" t="s">
        <v>29</v>
      </c>
      <c r="N24" s="5">
        <f>SUMIFS(Basic_Salary,Region,$N$21,Department,"Inside Sales")</f>
        <v>50000</v>
      </c>
      <c r="O24" s="5">
        <f>SUMIFS(Basic_Salary,Region,$O$21,Department,"Inside Sales")</f>
        <v>154000</v>
      </c>
      <c r="P24" s="5">
        <f>SUMIFS(Basic_Salary,Region,$P$21,Department,"Inside Sales")</f>
        <v>95000</v>
      </c>
      <c r="Q24" s="5">
        <f>SUMIFS(Basic_Salary,Region,$Q$21,Department,"Inside Sales")</f>
        <v>15000</v>
      </c>
    </row>
    <row r="25" spans="2:17" x14ac:dyDescent="0.3">
      <c r="B25" s="9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10">
        <v>15000</v>
      </c>
      <c r="M25" s="3" t="s">
        <v>15</v>
      </c>
      <c r="N25" s="5">
        <f>SUMIFS(Basic_Salary,Region,$N$21,Department,"Marketing")</f>
        <v>22000</v>
      </c>
      <c r="O25" s="5">
        <f>SUMIFS(Basic_Salary,Region,$O$21,Department,"Marketing")</f>
        <v>58000</v>
      </c>
      <c r="P25" s="5">
        <f>SUMIFS(Basic_Salary,Region,$P$21,Department,"Marketing")</f>
        <v>27000</v>
      </c>
      <c r="Q25" s="5">
        <f>SUMIFS(Basic_Salary,Region,$Q$21,Department,"Marketing")</f>
        <v>47000</v>
      </c>
    </row>
    <row r="26" spans="2:17" x14ac:dyDescent="0.3">
      <c r="B26" s="9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10">
        <v>81000</v>
      </c>
      <c r="M26" s="3" t="s">
        <v>26</v>
      </c>
      <c r="N26" s="5">
        <f>SUMIFS(Basic_Salary,Region,$N$21,Department,"Director")</f>
        <v>91000</v>
      </c>
      <c r="O26" s="5">
        <f>SUMIFS(Basic_Salary,Region,$O$21,Department,"Director")</f>
        <v>87000</v>
      </c>
      <c r="P26" s="5">
        <f>SUMIFS(Basic_Salary,Region,$P$21,Department,"Director")</f>
        <v>0</v>
      </c>
      <c r="Q26" s="5">
        <f>SUMIFS(Basic_Salary,Region,$Q$21,Department,"Director")</f>
        <v>0</v>
      </c>
    </row>
    <row r="27" spans="2:17" x14ac:dyDescent="0.3">
      <c r="B27" s="9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10">
        <v>19000</v>
      </c>
      <c r="M27" s="3" t="s">
        <v>56</v>
      </c>
      <c r="N27" s="5">
        <f>SUMIFS(Basic_Salary,Region,$N$21,Department,"Director")</f>
        <v>91000</v>
      </c>
      <c r="O27" s="5">
        <f>SUMIFS(Basic_Salary,Region,$O$21,Department,"Learning &amp; Development")</f>
        <v>37000</v>
      </c>
      <c r="P27" s="5">
        <f>SUMIFS(Basic_Salary,Region,$P$21,Department,"Learning &amp; Development")</f>
        <v>43000</v>
      </c>
      <c r="Q27" s="5">
        <f>SUMIFS(Basic_Salary,Region,$Q$21,Department,"Learning &amp; Development")</f>
        <v>77000</v>
      </c>
    </row>
    <row r="28" spans="2:17" x14ac:dyDescent="0.3">
      <c r="B28" s="9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10">
        <v>75000</v>
      </c>
      <c r="M28" s="3" t="s">
        <v>49</v>
      </c>
      <c r="N28" s="5">
        <f t="shared" ref="N26:N32" si="0">SUMIFS(Basic_Salary,Region,$N$21,Department,"FLM")</f>
        <v>48000</v>
      </c>
      <c r="O28" s="5">
        <f>SUMIFS(Basic_Salary,Region,$O$21,Department,"CEO")</f>
        <v>0</v>
      </c>
      <c r="P28" s="5">
        <f>SUMIFS(Basic_Salary,Region,$P$21,Department,"CEO")</f>
        <v>90000</v>
      </c>
      <c r="Q28" s="5">
        <f>SUMIFS(Basic_Salary,Region,$Q$21,Department,"CEO")</f>
        <v>0</v>
      </c>
    </row>
    <row r="29" spans="2:17" x14ac:dyDescent="0.3">
      <c r="B29" s="9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10">
        <v>49000</v>
      </c>
      <c r="M29" s="3" t="s">
        <v>32</v>
      </c>
      <c r="N29" s="5">
        <f>SUMIFS(Basic_Salary,Region,$N$21,Department,"CEO")</f>
        <v>0</v>
      </c>
      <c r="O29" s="5">
        <f>SUMIFS(Basic_Salary,Region,$O$21,Department,"CCD")</f>
        <v>135000</v>
      </c>
      <c r="P29" s="5">
        <f>SUMIFS(Basic_Salary,Region,$P$21,Department,"CCD")</f>
        <v>81000</v>
      </c>
      <c r="Q29" s="5">
        <f>SUMIFS(Basic_Salary,Region,$Q$21,Department,"CCD")</f>
        <v>0</v>
      </c>
    </row>
    <row r="30" spans="2:17" x14ac:dyDescent="0.3">
      <c r="B30" s="9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10">
        <v>50000</v>
      </c>
      <c r="M30" s="3" t="s">
        <v>67</v>
      </c>
      <c r="N30" s="5">
        <f>SUMIFS(Basic_Salary,Region,$N$21,Department,"CCD")</f>
        <v>26000</v>
      </c>
      <c r="O30" s="5">
        <f>SUMIFS(Basic_Salary,Region,$O$21,Department,"Operations")</f>
        <v>146000</v>
      </c>
      <c r="P30" s="5">
        <f>SUMIFS(Basic_Salary,Region,$P$21,Department,"Operations")</f>
        <v>0</v>
      </c>
      <c r="Q30" s="5">
        <f>SUMIFS(Basic_Salary,Region,$Q$21,Department,"Operations")</f>
        <v>0</v>
      </c>
    </row>
    <row r="31" spans="2:17" x14ac:dyDescent="0.3">
      <c r="B31" s="9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10">
        <v>83000</v>
      </c>
      <c r="M31" s="3" t="s">
        <v>12</v>
      </c>
      <c r="N31" s="5">
        <f>SUMIFS(Basic_Salary,Region,$N$21,Department,"Finance")</f>
        <v>85000</v>
      </c>
      <c r="O31" s="5">
        <f>SUMIFS(Basic_Salary,Region,$O$21,Department,"Finance")</f>
        <v>19000</v>
      </c>
      <c r="P31" s="5">
        <f>SUMIFS(Basic_Salary,Region,$P$21,Department,"Finance")</f>
        <v>49000</v>
      </c>
      <c r="Q31" s="5">
        <f>SUMIFS(Basic_Salary,Region,$Q$21,Department,"Finance")</f>
        <v>83000</v>
      </c>
    </row>
    <row r="32" spans="2:17" x14ac:dyDescent="0.3">
      <c r="B32" s="9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10">
        <v>53000</v>
      </c>
      <c r="M32" s="3" t="s">
        <v>35</v>
      </c>
      <c r="N32" s="5">
        <f>SUMIFS(Basic_Salary,Region,$N$21,Department,"Sales")</f>
        <v>52000</v>
      </c>
      <c r="O32" s="5">
        <f>SUMIFS(Basic_Salary,Region,$O$21,Department,"Sales")</f>
        <v>110000</v>
      </c>
      <c r="P32" s="5">
        <f>SUMIFS(Basic_Salary,Region,$P$21,Department,"Sales")</f>
        <v>0</v>
      </c>
      <c r="Q32" s="5">
        <f>SUMIFS(Basic_Salary,Region,$Q$21,Department,"Sales")</f>
        <v>0</v>
      </c>
    </row>
    <row r="33" spans="2:10" x14ac:dyDescent="0.3">
      <c r="B33" s="9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10">
        <v>65000</v>
      </c>
    </row>
    <row r="34" spans="2:10" x14ac:dyDescent="0.3">
      <c r="B34" s="9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10">
        <v>85000</v>
      </c>
    </row>
    <row r="35" spans="2:10" x14ac:dyDescent="0.3">
      <c r="B35" s="9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10">
        <v>20000</v>
      </c>
    </row>
    <row r="36" spans="2:10" x14ac:dyDescent="0.3">
      <c r="B36" s="9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10">
        <v>47000</v>
      </c>
    </row>
    <row r="37" spans="2:10" x14ac:dyDescent="0.3">
      <c r="B37" s="9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10">
        <v>87000</v>
      </c>
    </row>
    <row r="38" spans="2:10" x14ac:dyDescent="0.3">
      <c r="B38" s="9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10">
        <v>57000</v>
      </c>
    </row>
    <row r="39" spans="2:10" x14ac:dyDescent="0.3">
      <c r="B39" s="9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10">
        <v>27000</v>
      </c>
    </row>
    <row r="40" spans="2:10" x14ac:dyDescent="0.3">
      <c r="B40" s="9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10">
        <v>81000</v>
      </c>
    </row>
    <row r="41" spans="2:10" x14ac:dyDescent="0.3">
      <c r="B41" s="9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10">
        <v>52000</v>
      </c>
    </row>
    <row r="42" spans="2:10" x14ac:dyDescent="0.3">
      <c r="B42" s="9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10">
        <v>58000</v>
      </c>
    </row>
    <row r="43" spans="2:10" x14ac:dyDescent="0.3">
      <c r="B43" s="9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10">
        <v>47000</v>
      </c>
    </row>
    <row r="44" spans="2:10" x14ac:dyDescent="0.3">
      <c r="B44" s="14">
        <v>150821</v>
      </c>
      <c r="C44" s="15" t="s">
        <v>30</v>
      </c>
      <c r="D44" s="15" t="s">
        <v>31</v>
      </c>
      <c r="E44" s="16">
        <v>29966</v>
      </c>
      <c r="F44" s="17" t="s">
        <v>10</v>
      </c>
      <c r="G44" s="15" t="s">
        <v>19</v>
      </c>
      <c r="H44" s="15" t="s">
        <v>32</v>
      </c>
      <c r="I44" s="15" t="s">
        <v>93</v>
      </c>
      <c r="J44" s="18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2B8B9-5F1C-46C3-9FDD-3ED6B8E0F5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Operators</vt:lpstr>
      <vt:lpstr>Arithmatic Functions</vt:lpstr>
      <vt:lpstr>_01_Jun_85</vt:lpstr>
      <vt:lpstr>Ambradkar</vt:lpstr>
      <vt:lpstr>Basic_Salary</vt:lpstr>
      <vt:lpstr>Birthdate</vt:lpstr>
      <vt:lpstr>C_Code</vt:lpstr>
      <vt:lpstr>Department</vt:lpstr>
      <vt:lpstr>Female</vt:lpstr>
      <vt:lpstr>FirstName</vt:lpstr>
      <vt:lpstr>FLM</vt:lpstr>
      <vt:lpstr>Gender</vt:lpstr>
      <vt:lpstr>LastName</vt:lpstr>
      <vt:lpstr>M_Status</vt:lpstr>
      <vt:lpstr>Married</vt:lpstr>
      <vt:lpstr>North</vt:lpstr>
      <vt:lpstr>Ram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yashvardhan patl</cp:lastModifiedBy>
  <dcterms:created xsi:type="dcterms:W3CDTF">2022-07-27T05:54:27Z</dcterms:created>
  <dcterms:modified xsi:type="dcterms:W3CDTF">2023-03-27T04:24:53Z</dcterms:modified>
</cp:coreProperties>
</file>