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mc:AlternateContent xmlns:mc="http://schemas.openxmlformats.org/markup-compatibility/2006">
    <mc:Choice Requires="x15">
      <x15ac:absPath xmlns:x15ac="http://schemas.microsoft.com/office/spreadsheetml/2010/11/ac" url="D:\thamnail\"/>
    </mc:Choice>
  </mc:AlternateContent>
  <xr:revisionPtr revIDLastSave="0" documentId="13_ncr:1_{057BB4D0-3AB4-43FE-861D-468DE74CD355}" xr6:coauthVersionLast="36" xr6:coauthVersionMax="36" xr10:uidLastSave="{00000000-0000-0000-0000-000000000000}"/>
  <bookViews>
    <workbookView xWindow="0" yWindow="0" windowWidth="23040" windowHeight="8940" xr2:uid="{0A0D8D68-EFC2-4074-BDCA-85DAF874A3F1}"/>
  </bookViews>
  <sheets>
    <sheet name="Input Data" sheetId="2" r:id="rId1"/>
    <sheet name="Master Data" sheetId="1" r:id="rId2"/>
    <sheet name="DashBoard" sheetId="3" r:id="rId3"/>
    <sheet name="Sheet1" sheetId="4" r:id="rId4"/>
  </sheets>
  <definedNames>
    <definedName name="_xlchart.v1.0" hidden="1">DashBoard!$D$26:$D$30</definedName>
    <definedName name="_xlchart.v1.1" hidden="1">DashBoard!$E$26:$E$30</definedName>
    <definedName name="_xlchart.v1.2" hidden="1">DashBoard!$D$26:$D$30</definedName>
    <definedName name="_xlchart.v1.3" hidden="1">DashBoard!$E$26:$E$30</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3" l="1"/>
  <c r="E28" i="3"/>
  <c r="E29" i="3"/>
  <c r="E30" i="3"/>
  <c r="E26" i="3"/>
  <c r="D26" i="3"/>
  <c r="D27" i="3"/>
  <c r="D28" i="3"/>
  <c r="D29" i="3"/>
  <c r="D30" i="3"/>
  <c r="AB3" i="3" l="1"/>
  <c r="AB12" i="3"/>
  <c r="AA12" i="3"/>
  <c r="AB11" i="3"/>
  <c r="AA11" i="3"/>
  <c r="AB10" i="3"/>
  <c r="AA10" i="3"/>
  <c r="AB9" i="3"/>
  <c r="AA9" i="3"/>
  <c r="AB8" i="3"/>
  <c r="AA8" i="3"/>
  <c r="AB7" i="3"/>
  <c r="AA7" i="3"/>
  <c r="AB6" i="3"/>
  <c r="AA6" i="3"/>
  <c r="AB5" i="3"/>
  <c r="AA5" i="3"/>
  <c r="AB4" i="3"/>
  <c r="AA4" i="3"/>
  <c r="AA3" i="3"/>
  <c r="X4" i="3"/>
  <c r="X5" i="3"/>
  <c r="X6" i="3"/>
  <c r="X7" i="3"/>
  <c r="X8" i="3"/>
  <c r="X9" i="3"/>
  <c r="X10" i="3"/>
  <c r="X11" i="3"/>
  <c r="X12" i="3"/>
  <c r="X13" i="3"/>
  <c r="X14" i="3"/>
  <c r="X15" i="3"/>
  <c r="X16" i="3"/>
  <c r="X17" i="3"/>
  <c r="X18" i="3"/>
  <c r="X19" i="3"/>
  <c r="X20" i="3"/>
  <c r="X21" i="3"/>
  <c r="X22" i="3"/>
  <c r="X23" i="3"/>
  <c r="X24" i="3"/>
  <c r="X25" i="3"/>
  <c r="X26" i="3"/>
  <c r="W4" i="3"/>
  <c r="W5" i="3"/>
  <c r="W6" i="3"/>
  <c r="W7" i="3"/>
  <c r="W8" i="3"/>
  <c r="W9" i="3"/>
  <c r="W10" i="3"/>
  <c r="W11" i="3"/>
  <c r="W12" i="3"/>
  <c r="W13" i="3"/>
  <c r="W14" i="3"/>
  <c r="W15" i="3"/>
  <c r="W16" i="3"/>
  <c r="W17" i="3"/>
  <c r="W18" i="3"/>
  <c r="W19" i="3"/>
  <c r="W20" i="3"/>
  <c r="W21" i="3"/>
  <c r="W22" i="3"/>
  <c r="W23" i="3"/>
  <c r="W24" i="3"/>
  <c r="W25" i="3"/>
  <c r="W26" i="3"/>
  <c r="Y26" i="3" s="1"/>
  <c r="X3" i="3"/>
  <c r="W3" i="3"/>
  <c r="V4" i="3"/>
  <c r="V3" i="3"/>
  <c r="V5" i="3"/>
  <c r="V6" i="3"/>
  <c r="V7" i="3"/>
  <c r="V8" i="3"/>
  <c r="V9" i="3"/>
  <c r="V10" i="3"/>
  <c r="V26" i="3"/>
  <c r="V11" i="3"/>
  <c r="V12" i="3"/>
  <c r="V13" i="3"/>
  <c r="V14" i="3"/>
  <c r="V15" i="3"/>
  <c r="V16" i="3"/>
  <c r="V17" i="3"/>
  <c r="V18" i="3"/>
  <c r="V19" i="3"/>
  <c r="V20" i="3"/>
  <c r="V21" i="3"/>
  <c r="V22" i="3"/>
  <c r="V23" i="3"/>
  <c r="V24" i="3"/>
  <c r="V25" i="3"/>
  <c r="N4" i="3"/>
  <c r="O4" i="3" s="1"/>
  <c r="N5" i="3"/>
  <c r="O5" i="3" s="1"/>
  <c r="N6" i="3"/>
  <c r="O6" i="3" s="1"/>
  <c r="N7" i="3"/>
  <c r="O7" i="3" s="1"/>
  <c r="N8" i="3"/>
  <c r="O8" i="3" s="1"/>
  <c r="N9" i="3"/>
  <c r="O9" i="3" s="1"/>
  <c r="N10" i="3"/>
  <c r="O10" i="3" s="1"/>
  <c r="N11" i="3"/>
  <c r="O11" i="3" s="1"/>
  <c r="N12" i="3"/>
  <c r="O12" i="3" s="1"/>
  <c r="N13" i="3"/>
  <c r="O13" i="3" s="1"/>
  <c r="N14" i="3"/>
  <c r="O14" i="3" s="1"/>
  <c r="N3" i="3"/>
  <c r="O3" i="3" s="1"/>
  <c r="M4" i="3"/>
  <c r="M5" i="3"/>
  <c r="M6" i="3"/>
  <c r="M7" i="3"/>
  <c r="M8" i="3"/>
  <c r="M9" i="3"/>
  <c r="M10" i="3"/>
  <c r="M11" i="3"/>
  <c r="M12" i="3"/>
  <c r="M13" i="3"/>
  <c r="M14" i="3"/>
  <c r="M3"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3"/>
  <c r="E6" i="3"/>
  <c r="Y19" i="3" l="1"/>
  <c r="Y11" i="3"/>
  <c r="Y23" i="3"/>
  <c r="Y15" i="3"/>
  <c r="Y7" i="3"/>
  <c r="Y24" i="3"/>
  <c r="Y16" i="3"/>
  <c r="Y8" i="3"/>
  <c r="Y22" i="3"/>
  <c r="Y14" i="3"/>
  <c r="Y6" i="3"/>
  <c r="Y21" i="3"/>
  <c r="Y13" i="3"/>
  <c r="Y5" i="3"/>
  <c r="Y20" i="3"/>
  <c r="Y12" i="3"/>
  <c r="Y4" i="3"/>
  <c r="Y10" i="3"/>
  <c r="Y25" i="3"/>
  <c r="Y17" i="3"/>
  <c r="Y9" i="3"/>
  <c r="Y3" i="3"/>
  <c r="Y18" i="3"/>
  <c r="E7" i="3"/>
</calcChain>
</file>

<file path=xl/sharedStrings.xml><?xml version="1.0" encoding="utf-8"?>
<sst xmlns="http://schemas.openxmlformats.org/spreadsheetml/2006/main" count="1887" uniqueCount="146">
  <si>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</si>
  <si>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</si>
  <si>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</si>
  <si>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</si>
  <si>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</si>
  <si>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</si>
  <si>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</si>
  <si>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</si>
  <si>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</si>
  <si>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</si>
  <si>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</si>
  <si>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</si>
  <si>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</si>
  <si>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</si>
  <si>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</si>
  <si>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</si>
  <si>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</si>
  <si>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</si>
  <si>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</si>
  <si>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</si>
  <si>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</si>
  <si>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</si>
  <si>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</si>
  <si>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</si>
  <si>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</si>
  <si>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</si>
  <si>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</si>
  <si>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</si>
  <si>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</si>
  <si>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</si>
  <si>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</si>
  <si>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</si>
  <si>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</si>
  <si>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</si>
  <si>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</si>
  <si>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</si>
  <si>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</si>
  <si>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</si>
  <si>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</si>
  <si>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</si>
  <si>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</si>
  <si>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</si>
  <si>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</si>
  <si>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</si>
  <si>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</si>
  <si>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</si>
  <si>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</si>
  <si>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</si>
  <si>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</si>
  <si>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</si>
  <si>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</si>
  <si>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</si>
  <si>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</si>
  <si>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</si>
  <si>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</si>
  <si>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</si>
  <si>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</si>
  <si>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</si>
  <si>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</si>
  <si>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</si>
  <si>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</si>
  <si>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</si>
  <si>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</si>
  <si>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</si>
  <si>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</si>
  <si>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</si>
  <si>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</si>
  <si>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</si>
  <si>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</si>
  <si>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</si>
  <si>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</si>
  <si>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</si>
  <si>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</si>
  <si>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</si>
  <si>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</si>
  <si>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</si>
  <si>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</si>
  <si>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</si>
  <si>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</si>
  <si>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</si>
  <si>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</si>
  <si>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</si>
  <si>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</si>
  <si>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</si>
  <si>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</si>
  <si>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</si>
  <si>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</si>
  <si>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</si>
  <si>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</si>
  <si>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</si>
  <si>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</si>
  <si>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</si>
  <si>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</si>
  <si>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</si>
  <si>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</si>
  <si>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</si>
  <si>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</si>
  <si>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</si>
  <si>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</si>
  <si>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</si>
  <si>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</si>
  <si>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</si>
  <si>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</si>
  <si>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</si>
  <si>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</si>
  <si>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</si>
  <si>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</si>
  <si>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</si>
  <si>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</si>
  <si>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</si>
  <si>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</si>
  <si>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</si>
  <si>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</si>
  <si>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</si>
  <si>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</si>
  <si>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 xml:space="preserve">TOTAL SELLING VALUE </t>
  </si>
  <si>
    <t>DAY</t>
  </si>
  <si>
    <t>MONTH</t>
  </si>
  <si>
    <t>YEAR</t>
  </si>
  <si>
    <t>Row Labels</t>
  </si>
  <si>
    <t xml:space="preserve">Sum of TOTAL SELLING VALUE </t>
  </si>
  <si>
    <t>Sum of TOTAL BUYING VALUE</t>
  </si>
  <si>
    <t>TOTAL</t>
  </si>
  <si>
    <t>Jan</t>
  </si>
  <si>
    <t>Feb</t>
  </si>
  <si>
    <t>Mar</t>
  </si>
  <si>
    <t>Apr</t>
  </si>
  <si>
    <t>May</t>
  </si>
  <si>
    <t>Jun</t>
  </si>
  <si>
    <t>Jul</t>
  </si>
  <si>
    <t>Aug</t>
  </si>
  <si>
    <t>Sep</t>
  </si>
  <si>
    <t>Oct</t>
  </si>
  <si>
    <t>Nov</t>
  </si>
  <si>
    <t>Dec</t>
  </si>
  <si>
    <t>Sum of QUANTITY</t>
  </si>
  <si>
    <t>Month</t>
  </si>
  <si>
    <t>Sale Type</t>
  </si>
  <si>
    <t>Payment Mode</t>
  </si>
  <si>
    <t>Total Sales</t>
  </si>
  <si>
    <t>Total Profit</t>
  </si>
  <si>
    <t>Profit%</t>
  </si>
  <si>
    <t>month</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</si>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</sst>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0" applyNumberFormat="1"/>
  </cellXfs>
  <cellStyles count="2">
    <cellStyle name="Normal" xfId="0" builtinId="0"/>
    <cellStyle name="Percent" xfId="1" builtinId="5"/>
  </cellStyles>
  <dxfs count="30">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[Sales-Dashboard-practice.xlsx]DashBoard!PivotTable1</c:name>
    <c:fmtId val="1"/>
  </c:pivotSource>
  <c:chart>
    <c:autoTitleDeleted val="1"/>
    <c:pivotFmts>
      <c:pivotFmt>
        <c:idx val="0"/>
        <c:spPr>
          <a:solidFill>
            <a:schemeClr val="accent6">
              <a:lumMod val="75000"/>
            </a:schemeClr>
          </a:solidFill>
          <a:ln>
            <a:noFill/>
          </a:ln>
          <a:effectLst/>
        </c:spPr>
        <c:marker>
          <c:symbol val="none"/>
        </c:marker>
      </c:pivotFmt>
    </c:pivotFmts>
    <c:plotArea>
      <c:layout/>
      <c:areaChart>
        <c:grouping val="standard"/>
        <c:varyColors val="0"/>
        <c:ser>
          <c:idx val="0"/>
          <c:order val="0"/>
          <c:tx>
            <c:strRef>
              <c:f>DashBoard!$B$1</c:f>
              <c:strCache>
                <c:ptCount val="1"/>
                <c:pt idx="0">
                  <c:v>Total</c:v>
                </c:pt>
              </c:strCache>
            </c:strRef>
          </c:tx>
          <c:spPr>
            <a:solidFill>
              <a:schemeClr val="accent6">
                <a:lumMod val="75000"/>
              </a:schemeClr>
            </a:solidFill>
            <a:ln>
              <a:noFill/>
            </a:ln>
            <a:effectLst/>
          </c:spPr>
          <c:cat>
            <c:strRef>
              <c:f>DashBoard!$A$2:$A$32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DashBoard!$B$2:$B$32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3B0A-454D-8D12-74FFFBE9CD31}"/>
            </c:ext>
          </c:extLst>
        </c:ser>
        <c:dLbls>
          <c:showLegendKey val="0"/>
          <c:showVal val="0"/>
          <c:showCatName val="0"/>
          <c:showSerName val="0"/>
          <c:showPercent val="0"/>
          <c:showBubbleSize val="0"/>
        </c:dLbls>
        <c:axId val="1866004207"/>
        <c:axId val="1662746991"/>
      </c:areaChart>
      <c:catAx>
        <c:axId val="1866004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746991"/>
        <c:crosses val="autoZero"/>
        <c:auto val="1"/>
        <c:lblAlgn val="ctr"/>
        <c:lblOffset val="100"/>
        <c:noMultiLvlLbl val="0"/>
      </c:catAx>
      <c:valAx>
        <c:axId val="1662746991"/>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04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DashBoard!$AB$3:$AB$12</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79F4-460C-A56A-90DE082277E4}"/>
            </c:ext>
          </c:extLst>
        </c:ser>
        <c:dLbls>
          <c:dLblPos val="outEnd"/>
          <c:showLegendKey val="0"/>
          <c:showVal val="1"/>
          <c:showCatName val="0"/>
          <c:showSerName val="0"/>
          <c:showPercent val="0"/>
          <c:showBubbleSize val="0"/>
        </c:dLbls>
        <c:gapWidth val="182"/>
        <c:axId val="1923990015"/>
        <c:axId val="391856287"/>
      </c:barChart>
      <c:catAx>
        <c:axId val="1923990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91856287"/>
        <c:crosses val="autoZero"/>
        <c:auto val="1"/>
        <c:lblAlgn val="ctr"/>
        <c:lblOffset val="100"/>
        <c:noMultiLvlLbl val="0"/>
      </c:catAx>
      <c:valAx>
        <c:axId val="391856287"/>
        <c:scaling>
          <c:orientation val="minMax"/>
        </c:scaling>
        <c:delete val="1"/>
        <c:axPos val="b"/>
        <c:numFmt formatCode="[$$-409]#,##0.00" sourceLinked="1"/>
        <c:majorTickMark val="out"/>
        <c:minorTickMark val="none"/>
        <c:tickLblPos val="nextTo"/>
        <c:crossAx val="19239900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544235695477"/>
          <c:y val="3.6259305888089191E-2"/>
          <c:w val="0.81734466783255322"/>
          <c:h val="0.77423741359467968"/>
        </c:manualLayout>
      </c:layout>
      <c:barChart>
        <c:barDir val="col"/>
        <c:grouping val="stacked"/>
        <c:varyColors val="0"/>
        <c:ser>
          <c:idx val="0"/>
          <c:order val="0"/>
          <c:spPr>
            <a:solidFill>
              <a:schemeClr val="accent1"/>
            </a:solidFill>
            <a:ln>
              <a:noFill/>
            </a:ln>
            <a:effectLst/>
          </c:spPr>
          <c:invertIfNegative val="0"/>
          <c:dLbls>
            <c:dLbl>
              <c:idx val="0"/>
              <c:layout>
                <c:manualLayout>
                  <c:x val="0"/>
                  <c:y val="-0.41589951460196639"/>
                </c:manualLayout>
              </c:layout>
              <c:tx>
                <c:rich>
                  <a:bodyPr/>
                  <a:lstStyle/>
                  <a:p>
                    <a:fld id="{84C92D33-1711-4000-BDEE-F5998BFB529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34FE-4110-B586-91EA8BA545C6}"/>
                </c:ext>
              </c:extLst>
            </c:dLbl>
            <c:dLbl>
              <c:idx val="1"/>
              <c:layout>
                <c:manualLayout>
                  <c:x val="-3.2938067873686918E-3"/>
                  <c:y val="-0.31687582064911729"/>
                </c:manualLayout>
              </c:layout>
              <c:tx>
                <c:rich>
                  <a:bodyPr/>
                  <a:lstStyle/>
                  <a:p>
                    <a:fld id="{BA3D0690-3115-4897-B144-E69CA2AB62C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34FE-4110-B586-91EA8BA545C6}"/>
                </c:ext>
              </c:extLst>
            </c:dLbl>
            <c:dLbl>
              <c:idx val="2"/>
              <c:layout>
                <c:manualLayout>
                  <c:x val="0"/>
                  <c:y val="-0.29707108185854736"/>
                </c:manualLayout>
              </c:layout>
              <c:tx>
                <c:rich>
                  <a:bodyPr/>
                  <a:lstStyle/>
                  <a:p>
                    <a:fld id="{1E4C6A56-C01B-49E1-9FAD-DFAED168181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34FE-4110-B586-91EA8BA545C6}"/>
                </c:ext>
              </c:extLst>
            </c:dLbl>
            <c:dLbl>
              <c:idx val="3"/>
              <c:layout>
                <c:manualLayout>
                  <c:x val="0"/>
                  <c:y val="-0.27726634306797754"/>
                </c:manualLayout>
              </c:layout>
              <c:tx>
                <c:rich>
                  <a:bodyPr/>
                  <a:lstStyle/>
                  <a:p>
                    <a:fld id="{0738CE17-013E-4048-837C-D88AD5BB32A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34FE-4110-B586-91EA8BA545C6}"/>
                </c:ext>
              </c:extLst>
            </c:dLbl>
            <c:dLbl>
              <c:idx val="4"/>
              <c:layout>
                <c:manualLayout>
                  <c:x val="-3.293806787368752E-3"/>
                  <c:y val="-0.29046950226169083"/>
                </c:manualLayout>
              </c:layout>
              <c:tx>
                <c:rich>
                  <a:bodyPr/>
                  <a:lstStyle/>
                  <a:p>
                    <a:fld id="{A89FA591-6B75-4391-81C6-4D527B35DEB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34FE-4110-B586-91EA8BA545C6}"/>
                </c:ext>
              </c:extLst>
            </c:dLbl>
            <c:dLbl>
              <c:idx val="5"/>
              <c:layout>
                <c:manualLayout>
                  <c:x val="9.8814203621060154E-3"/>
                  <c:y val="-0.28386792266483424"/>
                </c:manualLayout>
              </c:layout>
              <c:tx>
                <c:rich>
                  <a:bodyPr/>
                  <a:lstStyle/>
                  <a:p>
                    <a:fld id="{A7D43147-4E36-4533-9BBA-1FEFB483509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34FE-4110-B586-91EA8BA545C6}"/>
                </c:ext>
              </c:extLst>
            </c:dLbl>
            <c:dLbl>
              <c:idx val="6"/>
              <c:layout>
                <c:manualLayout>
                  <c:x val="0"/>
                  <c:y val="-0.31027424105226059"/>
                </c:manualLayout>
              </c:layout>
              <c:tx>
                <c:rich>
                  <a:bodyPr/>
                  <a:lstStyle/>
                  <a:p>
                    <a:fld id="{D9ED2CB2-FEC6-4A19-8FFC-8E856FAEAA5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34FE-4110-B586-91EA8BA545C6}"/>
                </c:ext>
              </c:extLst>
            </c:dLbl>
            <c:dLbl>
              <c:idx val="7"/>
              <c:layout>
                <c:manualLayout>
                  <c:x val="-3.2938067873688128E-3"/>
                  <c:y val="-0.3432821390365437"/>
                </c:manualLayout>
              </c:layout>
              <c:tx>
                <c:rich>
                  <a:bodyPr/>
                  <a:lstStyle/>
                  <a:p>
                    <a:fld id="{35CE5BFF-3354-4A95-AF95-0F214317A7F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34FE-4110-B586-91EA8BA545C6}"/>
                </c:ext>
              </c:extLst>
            </c:dLbl>
            <c:dLbl>
              <c:idx val="8"/>
              <c:layout>
                <c:manualLayout>
                  <c:x val="-3.2938067873686918E-3"/>
                  <c:y val="-0.34988371863340023"/>
                </c:manualLayout>
              </c:layout>
              <c:tx>
                <c:rich>
                  <a:bodyPr/>
                  <a:lstStyle/>
                  <a:p>
                    <a:fld id="{8945D354-6D99-4423-8BC2-58177EAF35A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34FE-4110-B586-91EA8BA545C6}"/>
                </c:ext>
              </c:extLst>
            </c:dLbl>
            <c:dLbl>
              <c:idx val="9"/>
              <c:layout>
                <c:manualLayout>
                  <c:x val="0"/>
                  <c:y val="-0.33007897984283041"/>
                </c:manualLayout>
              </c:layout>
              <c:tx>
                <c:rich>
                  <a:bodyPr/>
                  <a:lstStyle/>
                  <a:p>
                    <a:fld id="{0B108DCC-17C3-4DAE-A537-043E7A7BA29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34FE-4110-B586-91EA8BA545C6}"/>
                </c:ext>
              </c:extLst>
            </c:dLbl>
            <c:dLbl>
              <c:idx val="10"/>
              <c:layout>
                <c:manualLayout>
                  <c:x val="0"/>
                  <c:y val="-0.36308687782711346"/>
                </c:manualLayout>
              </c:layout>
              <c:tx>
                <c:rich>
                  <a:bodyPr/>
                  <a:lstStyle/>
                  <a:p>
                    <a:fld id="{24E8C40E-6DA3-4E76-A664-11A257F9920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4FE-4110-B586-91EA8BA545C6}"/>
                </c:ext>
              </c:extLst>
            </c:dLbl>
            <c:dLbl>
              <c:idx val="11"/>
              <c:layout>
                <c:manualLayout>
                  <c:x val="0"/>
                  <c:y val="-0.38949319621453993"/>
                </c:manualLayout>
              </c:layout>
              <c:tx>
                <c:rich>
                  <a:bodyPr/>
                  <a:lstStyle/>
                  <a:p>
                    <a:fld id="{5F7FA9A8-DD77-4527-8A11-002F914451F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4FE-4110-B586-91EA8BA545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DashBoard!$L$3:$L$14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DashBoard!$O$3:$O$14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34FE-4110-B586-91EA8BA545C6}"/>
            </c:ext>
          </c:extLst>
        </c:ser>
        <c:ser>
          <c:idx val="1"/>
          <c:order val="1"/>
          <c:spPr>
            <a:solidFill>
              <a:schemeClr val="accent2"/>
            </a:solidFill>
            <a:ln>
              <a:noFill/>
            </a:ln>
            <a:effectLst/>
          </c:spPr>
          <c:invertIfNegative val="0"/>
          <c:dLbls>
            <c:delete val="1"/>
          </c:dLbls>
          <c:cat>
            <c:strRef>
              <c:f>DashBoard!$L$3:$L$14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34FE-4110-B586-91EA8BA545C6}"/>
            </c:ext>
          </c:extLst>
        </c:ser>
        <c:dLbls>
          <c:dLblPos val="ctr"/>
          <c:showLegendKey val="0"/>
          <c:showVal val="1"/>
          <c:showCatName val="0"/>
          <c:showSerName val="0"/>
          <c:showPercent val="0"/>
          <c:showBubbleSize val="0"/>
        </c:dLbls>
        <c:gapWidth val="150"/>
        <c:overlap val="100"/>
        <c:axId val="1867615471"/>
        <c:axId val="233491855"/>
      </c:barChart>
      <c:catAx>
        <c:axId val="1867615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491855"/>
        <c:crosses val="autoZero"/>
        <c:auto val="1"/>
        <c:lblAlgn val="ctr"/>
        <c:lblOffset val="100"/>
        <c:noMultiLvlLbl val="0"/>
      </c:catAx>
      <c:valAx>
        <c:axId val="233491855"/>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15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alpha val="41000"/>
        </a:schemeClr>
      </a:glow>
      <a:outerShdw blurRad="50800" dist="774700" dir="21000000" sx="1000" sy="1000" algn="ctr" rotWithShape="0">
        <a:srgbClr val="000000">
          <a:alpha val="0"/>
        </a:srgbClr>
      </a:outerShdw>
      <a:softEdge rad="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DashBoard!$AB$3:$AB$12</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D190-43E8-A482-14F1FF36EBE0}"/>
            </c:ext>
          </c:extLst>
        </c:ser>
        <c:dLbls>
          <c:dLblPos val="outEnd"/>
          <c:showLegendKey val="0"/>
          <c:showVal val="1"/>
          <c:showCatName val="0"/>
          <c:showSerName val="0"/>
          <c:showPercent val="0"/>
          <c:showBubbleSize val="0"/>
        </c:dLbls>
        <c:gapWidth val="182"/>
        <c:axId val="1923990015"/>
        <c:axId val="391856287"/>
      </c:barChart>
      <c:catAx>
        <c:axId val="1923990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56287"/>
        <c:crosses val="autoZero"/>
        <c:auto val="1"/>
        <c:lblAlgn val="ctr"/>
        <c:lblOffset val="100"/>
        <c:noMultiLvlLbl val="0"/>
      </c:catAx>
      <c:valAx>
        <c:axId val="391856287"/>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1923990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[Sales-Dashboard-practice.xlsx]DashBoard!Sale 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DashBoard!$I$19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9-4B23-AC49-E7EF391254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9-4B23-AC49-E7EF391254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F9-4B23-AC49-E7EF391254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DashBoard!$H$20:$H$22</c:f>
              <c:strCache>
                <c:ptCount val="3"/>
                <c:pt idx="0">
                  <c:v>Direct Sales</c:v>
                </c:pt>
                <c:pt idx="1">
                  <c:v>Online</c:v>
                </c:pt>
                <c:pt idx="2">
                  <c:v>Wholesaler</c:v>
                </c:pt>
              </c:strCache>
            </c:strRef>
          </c:cat>
          <c:val>
            <c:numRef>
              <c:f>DashBoard!$I$20:$I$22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360D-46E8-A2CA-5677C3428A9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[Sales-Dashboard-practice.xlsx]DashBoard!Payment 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DashBoard!$I$29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9B-4F20-BC2D-909785F133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9B-4F20-BC2D-909785F133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DashBoard!$H$30:$H$31</c:f>
              <c:strCache>
                <c:ptCount val="2"/>
                <c:pt idx="0">
                  <c:v>Cash</c:v>
                </c:pt>
                <c:pt idx="1">
                  <c:v>Online</c:v>
                </c:pt>
              </c:strCache>
            </c:strRef>
          </c:cat>
          <c:val>
            <c:numRef>
              <c:f>DashBoard!$I$30:$I$31</c:f>
              <c:numCache>
                <c:formatCode>General</c:formatCode>
                <c:ptCount val="2"/>
                <c:pt idx="0">
                  <c:v>199516.90000000008</c:v>
                </c:pt>
                <c:pt idx="1">
                  <c:v>201895.01999999993</c:v>
                </c:pt>
              </c:numCache>
            </c:numRef>
          </c:val>
          <c:extLst>
            <c:ext xmlns:c16="http://schemas.microsoft.com/office/drawing/2014/chart" uri="{C3380CC4-5D6E-409C-BE32-E72D297353CC}">
              <c16:uniqueId val="{00000000-8C24-44BB-856D-F509E03C5F2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[Sales-Dashboard-practice.xlsx]DashBoard!PivotTable1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pivotFmt>
    </c:pivotFmts>
    <c:plotArea>
      <c:layout/>
      <c:areaChart>
        <c:grouping val="standard"/>
        <c:varyColors val="0"/>
        <c:ser>
          <c:idx val="0"/>
          <c:order val="0"/>
          <c:tx>
            <c:strRef>
              <c:f>DashBoard!$B$1</c:f>
              <c:strCache>
                <c:ptCount val="1"/>
                <c:pt idx="0">
                  <c:v>Total</c:v>
                </c:pt>
              </c:strCache>
            </c:strRef>
          </c:tx>
          <c:spPr>
            <a:solidFill>
              <a:schemeClr val="accent2">
                <a:lumMod val="75000"/>
              </a:schemeClr>
            </a:solidFill>
            <a:ln>
              <a:noFill/>
            </a:ln>
            <a:effectLst/>
          </c:spPr>
          <c:cat>
            <c:strRef>
              <c:f>DashBoard!$A$2:$A$32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DashBoard!$B$2:$B$32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7639-4A05-96D8-A78CF4FE8B5B}"/>
            </c:ext>
          </c:extLst>
        </c:ser>
        <c:dLbls>
          <c:showLegendKey val="0"/>
          <c:showVal val="0"/>
          <c:showCatName val="0"/>
          <c:showSerName val="0"/>
          <c:showPercent val="0"/>
          <c:showBubbleSize val="0"/>
        </c:dLbls>
        <c:axId val="1866004207"/>
        <c:axId val="1662746991"/>
      </c:areaChart>
      <c:catAx>
        <c:axId val="1866004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2746991"/>
        <c:crosses val="autoZero"/>
        <c:auto val="1"/>
        <c:lblAlgn val="ctr"/>
        <c:lblOffset val="100"/>
        <c:noMultiLvlLbl val="0"/>
      </c:catAx>
      <c:valAx>
        <c:axId val="1662746991"/>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6004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544235695477"/>
          <c:y val="3.6259305888089191E-2"/>
          <c:w val="0.81734466783255322"/>
          <c:h val="0.77423741359467968"/>
        </c:manualLayout>
      </c:layout>
      <c:barChart>
        <c:barDir val="col"/>
        <c:grouping val="stacked"/>
        <c:varyColors val="0"/>
        <c:ser>
          <c:idx val="0"/>
          <c:order val="0"/>
          <c:spPr>
            <a:solidFill>
              <a:schemeClr val="accent1">
                <a:lumMod val="50000"/>
              </a:schemeClr>
            </a:solidFill>
            <a:ln>
              <a:noFill/>
            </a:ln>
            <a:effectLst/>
          </c:spPr>
          <c:invertIfNegative val="0"/>
          <c:dLbls>
            <c:dLbl>
              <c:idx val="0"/>
              <c:layout>
                <c:manualLayout>
                  <c:x val="0"/>
                  <c:y val="-0.41589951460196639"/>
                </c:manualLayout>
              </c:layout>
              <c:tx>
                <c:rich>
                  <a:bodyPr/>
                  <a:lstStyle/>
                  <a:p>
                    <a:fld id="{E73E43AE-9ADE-444A-99E6-A598ACAE275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DE7-42E2-8B14-8D8D98DFDBA1}"/>
                </c:ext>
              </c:extLst>
            </c:dLbl>
            <c:dLbl>
              <c:idx val="1"/>
              <c:layout>
                <c:manualLayout>
                  <c:x val="-3.2938067873686918E-3"/>
                  <c:y val="-0.31687582064911729"/>
                </c:manualLayout>
              </c:layout>
              <c:tx>
                <c:rich>
                  <a:bodyPr/>
                  <a:lstStyle/>
                  <a:p>
                    <a:fld id="{B1F588A5-43A3-4554-874F-0EA76D0FC04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DE7-42E2-8B14-8D8D98DFDBA1}"/>
                </c:ext>
              </c:extLst>
            </c:dLbl>
            <c:dLbl>
              <c:idx val="2"/>
              <c:layout>
                <c:manualLayout>
                  <c:x val="0"/>
                  <c:y val="-0.29707108185854736"/>
                </c:manualLayout>
              </c:layout>
              <c:tx>
                <c:rich>
                  <a:bodyPr/>
                  <a:lstStyle/>
                  <a:p>
                    <a:fld id="{F1950CFD-7989-4C6F-A5A8-33E9324DAFB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DE7-42E2-8B14-8D8D98DFDBA1}"/>
                </c:ext>
              </c:extLst>
            </c:dLbl>
            <c:dLbl>
              <c:idx val="3"/>
              <c:layout>
                <c:manualLayout>
                  <c:x val="0"/>
                  <c:y val="-0.27726634306797754"/>
                </c:manualLayout>
              </c:layout>
              <c:tx>
                <c:rich>
                  <a:bodyPr/>
                  <a:lstStyle/>
                  <a:p>
                    <a:fld id="{29BE6CE5-5431-4D3E-B6D0-E256B66021B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DE7-42E2-8B14-8D8D98DFDBA1}"/>
                </c:ext>
              </c:extLst>
            </c:dLbl>
            <c:dLbl>
              <c:idx val="4"/>
              <c:layout>
                <c:manualLayout>
                  <c:x val="-3.293806787368752E-3"/>
                  <c:y val="-0.29046950226169083"/>
                </c:manualLayout>
              </c:layout>
              <c:tx>
                <c:rich>
                  <a:bodyPr/>
                  <a:lstStyle/>
                  <a:p>
                    <a:fld id="{4105028A-123C-46F7-89B6-9EBEA62B569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DE7-42E2-8B14-8D8D98DFDBA1}"/>
                </c:ext>
              </c:extLst>
            </c:dLbl>
            <c:dLbl>
              <c:idx val="5"/>
              <c:layout>
                <c:manualLayout>
                  <c:x val="9.8814203621060154E-3"/>
                  <c:y val="-0.28386792266483424"/>
                </c:manualLayout>
              </c:layout>
              <c:tx>
                <c:rich>
                  <a:bodyPr/>
                  <a:lstStyle/>
                  <a:p>
                    <a:fld id="{DE6FB28F-0A01-492F-A416-B990437B1AA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DE7-42E2-8B14-8D8D98DFDBA1}"/>
                </c:ext>
              </c:extLst>
            </c:dLbl>
            <c:dLbl>
              <c:idx val="6"/>
              <c:layout>
                <c:manualLayout>
                  <c:x val="0"/>
                  <c:y val="-0.31027424105226059"/>
                </c:manualLayout>
              </c:layout>
              <c:tx>
                <c:rich>
                  <a:bodyPr/>
                  <a:lstStyle/>
                  <a:p>
                    <a:fld id="{1249ACB0-DB4D-4A58-8FD0-AF1179680C3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DE7-42E2-8B14-8D8D98DFDBA1}"/>
                </c:ext>
              </c:extLst>
            </c:dLbl>
            <c:dLbl>
              <c:idx val="7"/>
              <c:layout>
                <c:manualLayout>
                  <c:x val="-3.2938067873688128E-3"/>
                  <c:y val="-0.3432821390365437"/>
                </c:manualLayout>
              </c:layout>
              <c:tx>
                <c:rich>
                  <a:bodyPr/>
                  <a:lstStyle/>
                  <a:p>
                    <a:fld id="{8F77863F-73DD-4531-93AC-4C989CF5EEC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DE7-42E2-8B14-8D8D98DFDBA1}"/>
                </c:ext>
              </c:extLst>
            </c:dLbl>
            <c:dLbl>
              <c:idx val="8"/>
              <c:layout>
                <c:manualLayout>
                  <c:x val="-3.2938067873686918E-3"/>
                  <c:y val="-0.34988371863340023"/>
                </c:manualLayout>
              </c:layout>
              <c:tx>
                <c:rich>
                  <a:bodyPr/>
                  <a:lstStyle/>
                  <a:p>
                    <a:fld id="{9EDF6D02-57B7-420C-9074-D9F009DA716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DE7-42E2-8B14-8D8D98DFDBA1}"/>
                </c:ext>
              </c:extLst>
            </c:dLbl>
            <c:dLbl>
              <c:idx val="9"/>
              <c:layout>
                <c:manualLayout>
                  <c:x val="0"/>
                  <c:y val="-0.33007897984283041"/>
                </c:manualLayout>
              </c:layout>
              <c:tx>
                <c:rich>
                  <a:bodyPr/>
                  <a:lstStyle/>
                  <a:p>
                    <a:fld id="{9F352B97-BA26-4259-9950-4F7801C2673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DE7-42E2-8B14-8D8D98DFDBA1}"/>
                </c:ext>
              </c:extLst>
            </c:dLbl>
            <c:dLbl>
              <c:idx val="10"/>
              <c:layout>
                <c:manualLayout>
                  <c:x val="0"/>
                  <c:y val="-0.36308687782711346"/>
                </c:manualLayout>
              </c:layout>
              <c:tx>
                <c:rich>
                  <a:bodyPr/>
                  <a:lstStyle/>
                  <a:p>
                    <a:fld id="{256E1931-DB05-4E30-A123-7AC0D46E776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2DE7-42E2-8B14-8D8D98DFDBA1}"/>
                </c:ext>
              </c:extLst>
            </c:dLbl>
            <c:dLbl>
              <c:idx val="11"/>
              <c:layout>
                <c:manualLayout>
                  <c:x val="0"/>
                  <c:y val="-0.38949319621453993"/>
                </c:manualLayout>
              </c:layout>
              <c:tx>
                <c:rich>
                  <a:bodyPr/>
                  <a:lstStyle/>
                  <a:p>
                    <a:fld id="{5BCE8296-7C48-492D-8F95-E224341F2AD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DE7-42E2-8B14-8D8D98DFDBA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DashBoard!$L$3:$L$14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DashBoard!$O$3:$O$14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2DE7-42E2-8B14-8D8D98DFDBA1}"/>
            </c:ext>
          </c:extLst>
        </c:ser>
        <c:ser>
          <c:idx val="1"/>
          <c:order val="1"/>
          <c:spPr>
            <a:solidFill>
              <a:schemeClr val="accent2"/>
            </a:solidFill>
            <a:ln>
              <a:noFill/>
            </a:ln>
            <a:effectLst/>
          </c:spPr>
          <c:invertIfNegative val="0"/>
          <c:dLbls>
            <c:delete val="1"/>
          </c:dLbls>
          <c:cat>
            <c:strRef>
              <c:f>DashBoard!$L$3:$L$14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2DE7-42E2-8B14-8D8D98DFDBA1}"/>
            </c:ext>
          </c:extLst>
        </c:ser>
        <c:dLbls>
          <c:dLblPos val="ctr"/>
          <c:showLegendKey val="0"/>
          <c:showVal val="1"/>
          <c:showCatName val="0"/>
          <c:showSerName val="0"/>
          <c:showPercent val="0"/>
          <c:showBubbleSize val="0"/>
        </c:dLbls>
        <c:gapWidth val="150"/>
        <c:overlap val="100"/>
        <c:axId val="1867615471"/>
        <c:axId val="233491855"/>
      </c:barChart>
      <c:catAx>
        <c:axId val="1867615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33491855"/>
        <c:crosses val="autoZero"/>
        <c:auto val="1"/>
        <c:lblAlgn val="ctr"/>
        <c:lblOffset val="100"/>
        <c:noMultiLvlLbl val="0"/>
      </c:catAx>
      <c:valAx>
        <c:axId val="233491855"/>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67615471"/>
        <c:crosses val="autoZero"/>
        <c:crossBetween val="between"/>
      </c:valAx>
      <c:spPr>
        <a:noFill/>
        <a:ln>
          <a:noFill/>
        </a:ln>
        <a:effectLst/>
      </c:spPr>
    </c:plotArea>
    <c:plotVisOnly val="1"/>
    <c:dispBlanksAs val="gap"/>
    <c:showDLblsOverMax val="0"/>
  </c:chart>
  <c:spPr>
    <a:noFill/>
    <a:ln w="9525" cap="flat" cmpd="sng" algn="ctr">
      <a:noFill/>
      <a:round/>
    </a:ln>
    <a:effectLst>
      <a:glow>
        <a:schemeClr val="accent1">
          <a:alpha val="41000"/>
        </a:schemeClr>
      </a:glow>
      <a:outerShdw blurRad="50800" dist="774700" dir="21000000" sx="1000" sy="1000" algn="ctr" rotWithShape="0">
        <a:srgbClr val="000000">
          <a:alpha val="0"/>
        </a:srgbClr>
      </a:outerShdw>
      <a:softEdge rad="0"/>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[Sales-Dashboard-practice.xlsx]DashBoard!Sale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DashBoard!$I$19</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B46C-4478-9BAB-20C6F844D2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6C-4478-9BAB-20C6F844D2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6C-4478-9BAB-20C6F844D2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DashBoard!$H$20:$H$22</c:f>
              <c:strCache>
                <c:ptCount val="3"/>
                <c:pt idx="0">
                  <c:v>Direct Sales</c:v>
                </c:pt>
                <c:pt idx="1">
                  <c:v>Online</c:v>
                </c:pt>
                <c:pt idx="2">
                  <c:v>Wholesaler</c:v>
                </c:pt>
              </c:strCache>
            </c:strRef>
          </c:cat>
          <c:val>
            <c:numRef>
              <c:f>DashBoard!$I$20:$I$22</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B46C-4478-9BAB-20C6F844D2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[Sales-Dashboard-practice.xlsx]DashBoard!Payment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lumMod val="75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DashBoard!$I$29</c:f>
              <c:strCache>
                <c:ptCount val="1"/>
                <c:pt idx="0">
                  <c:v>Total</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8A4A-4DBA-9725-E68EAC3424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4A-4DBA-9725-E68EAC3424FE}"/>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DashBoard!$H$30:$H$31</c:f>
              <c:strCache>
                <c:ptCount val="2"/>
                <c:pt idx="0">
                  <c:v>Cash</c:v>
                </c:pt>
                <c:pt idx="1">
                  <c:v>Online</c:v>
                </c:pt>
              </c:strCache>
            </c:strRef>
          </c:cat>
          <c:val>
            <c:numRef>
              <c:f>DashBoard!$I$30:$I$31</c:f>
              <c:numCache>
                <c:formatCode>General</c:formatCode>
                <c:ptCount val="2"/>
                <c:pt idx="0">
                  <c:v>199516.90000000008</c:v>
                </c:pt>
                <c:pt idx="1">
                  <c:v>201895.01999999993</c:v>
                </c:pt>
              </c:numCache>
            </c:numRef>
          </c:val>
          <c:extLst>
            <c:ext xmlns:c16="http://schemas.microsoft.com/office/drawing/2014/chart" uri="{C3380CC4-5D6E-409C-BE32-E72D297353CC}">
              <c16:uniqueId val="{00000004-8A4A-4DBA-9725-E68EAC3424F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13E36C5-E6C3-4482-A9C5-B84678958D3E}">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13E36C5-E6C3-4482-A9C5-B84678958D3E}">
          <cx:dataLabels>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10.xml"/><Relationship Id="rId3" Type="http://schemas.openxmlformats.org/officeDocument/2006/relationships/image" Target="../media/image3.png"/><Relationship Id="rId21" Type="http://schemas.openxmlformats.org/officeDocument/2006/relationships/chart" Target="../charts/chart6.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9.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image" Target="../media/image15.png"/><Relationship Id="rId23" Type="http://schemas.microsoft.com/office/2014/relationships/chartEx" Target="../charts/chartEx2.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1188720</xdr:colOff>
      <xdr:row>45</xdr:row>
      <xdr:rowOff>83821</xdr:rowOff>
    </xdr:from>
    <xdr:to>
      <xdr:col>8</xdr:col>
      <xdr:colOff>2177142</xdr:colOff>
      <xdr:row>52</xdr:row>
      <xdr:rowOff>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211C9C42-5C68-4B68-9890-7DF6C6512DF2}"/>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1224260" y="8328661"/>
              <a:ext cx="9829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1295400</xdr:colOff>
      <xdr:row>40</xdr:row>
      <xdr:rowOff>45721</xdr:rowOff>
    </xdr:from>
    <xdr:to>
      <xdr:col>8</xdr:col>
      <xdr:colOff>2001882</xdr:colOff>
      <xdr:row>45</xdr:row>
      <xdr:rowOff>22861</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B1830591-BB55-4F40-B849-47765665687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1330940" y="7376161"/>
              <a:ext cx="70104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xdr:colOff>
      <xdr:row>35</xdr:row>
      <xdr:rowOff>83820</xdr:rowOff>
    </xdr:from>
    <xdr:to>
      <xdr:col>8</xdr:col>
      <xdr:colOff>606334</xdr:colOff>
      <xdr:row>48</xdr:row>
      <xdr:rowOff>173355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BDD31C69-8B32-4801-BF1A-E83C1C5633B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57360" y="6499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1303020</xdr:colOff>
      <xdr:row>34</xdr:row>
      <xdr:rowOff>99061</xdr:rowOff>
    </xdr:from>
    <xdr:to>
      <xdr:col>8</xdr:col>
      <xdr:colOff>2001882</xdr:colOff>
      <xdr:row>39</xdr:row>
      <xdr:rowOff>114301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A4BA39D3-B79B-4EDA-9007-FA6ECA1FF87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338560" y="6332221"/>
              <a:ext cx="69342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38</xdr:row>
      <xdr:rowOff>83820</xdr:rowOff>
    </xdr:from>
    <xdr:to>
      <xdr:col>3</xdr:col>
      <xdr:colOff>651510</xdr:colOff>
      <xdr:row>48</xdr:row>
      <xdr:rowOff>60960</xdr:rowOff>
    </xdr:to>
    <xdr:graphicFrame macro="">
      <xdr:nvGraphicFramePr>
        <xdr:cNvPr id="7" name="Chart 6">
          <a:extLst>
            <a:ext uri="{FF2B5EF4-FFF2-40B4-BE49-F238E27FC236}">
              <a16:creationId xmlns:a16="http://schemas.microsoft.com/office/drawing/2014/main" id="{B7641D6D-D9D4-4502-AAE3-B4E55B104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731519</xdr:colOff>
      <xdr:row>19</xdr:row>
      <xdr:rowOff>15240</xdr:rowOff>
    </xdr:from>
    <xdr:to>
      <xdr:col>12</xdr:col>
      <xdr:colOff>525780</xdr:colOff>
      <xdr:row>29</xdr:row>
      <xdr:rowOff>110222</xdr:rowOff>
    </xdr:to>
    <xdr:graphicFrame macro="">
      <xdr:nvGraphicFramePr>
        <xdr:cNvPr id="9" name="Chart 8">
          <a:extLst>
            <a:ext uri="{FF2B5EF4-FFF2-40B4-BE49-F238E27FC236}">
              <a16:creationId xmlns:a16="http://schemas.microsoft.com/office/drawing/2014/main" id="{6111DF2D-71A4-425E-836D-E98484989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976789</xdr:colOff>
      <xdr:row>31</xdr:row>
      <xdr:rowOff>37624</xdr:rowOff>
    </xdr:from>
    <xdr:to>
      <xdr:col>15</xdr:col>
      <xdr:colOff>392906</xdr:colOff>
      <xdr:row>44</xdr:row>
      <xdr:rowOff>23336</xdr:rowOff>
    </xdr:to>
    <xdr:graphicFrame macro="">
      <xdr:nvGraphicFramePr>
        <xdr:cNvPr id="10" name="Chart 9">
          <a:extLst>
            <a:ext uri="{FF2B5EF4-FFF2-40B4-BE49-F238E27FC236}">
              <a16:creationId xmlns:a16="http://schemas.microsoft.com/office/drawing/2014/main" id="{213C09F4-CB01-48BF-9DE7-054D1070B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937260</xdr:colOff>
      <xdr:row>33</xdr:row>
      <xdr:rowOff>83820</xdr:rowOff>
    </xdr:from>
    <xdr:to>
      <xdr:col>5</xdr:col>
      <xdr:colOff>1645920</xdr:colOff>
      <xdr:row>53</xdr:row>
      <xdr:rowOff>129540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68FC87A-CB09-4477-A1C3-609DA6A910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61660" y="6134100"/>
              <a:ext cx="5928360" cy="3703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2663190</xdr:colOff>
      <xdr:row>44</xdr:row>
      <xdr:rowOff>134302</xdr:rowOff>
    </xdr:from>
    <xdr:to>
      <xdr:col>10</xdr:col>
      <xdr:colOff>1050130</xdr:colOff>
      <xdr:row>54</xdr:row>
      <xdr:rowOff>17621</xdr:rowOff>
    </xdr:to>
    <xdr:graphicFrame macro="">
      <xdr:nvGraphicFramePr>
        <xdr:cNvPr id="11" name="Chart 10">
          <a:extLst>
            <a:ext uri="{FF2B5EF4-FFF2-40B4-BE49-F238E27FC236}">
              <a16:creationId xmlns:a16="http://schemas.microsoft.com/office/drawing/2014/main" id="{FA041A30-2931-4C89-BB6D-C2A166BFD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79057</xdr:colOff>
      <xdr:row>33</xdr:row>
      <xdr:rowOff>113347</xdr:rowOff>
    </xdr:from>
    <xdr:to>
      <xdr:col>10</xdr:col>
      <xdr:colOff>753427</xdr:colOff>
      <xdr:row>43</xdr:row>
      <xdr:rowOff>167639</xdr:rowOff>
    </xdr:to>
    <xdr:graphicFrame macro="">
      <xdr:nvGraphicFramePr>
        <xdr:cNvPr id="12" name="Chart 11">
          <a:extLst>
            <a:ext uri="{FF2B5EF4-FFF2-40B4-BE49-F238E27FC236}">
              <a16:creationId xmlns:a16="http://schemas.microsoft.com/office/drawing/2014/main" id="{2219B7E0-FF5F-4EC9-9F98-2B4A7BD8B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46462</xdr:colOff>
      <xdr:row>0</xdr:row>
      <xdr:rowOff>74341</xdr:rowOff>
    </xdr:from>
    <xdr:to>
      <xdr:col>24</xdr:col>
      <xdr:colOff>594731</xdr:colOff>
      <xdr:row>52</xdr:row>
      <xdr:rowOff>61451</xdr:rowOff>
    </xdr:to>
    <xdr:sp macro="" textlink="">
      <xdr:nvSpPr>
        <xdr:cNvPr id="2" name="Rectangle: Rounded Corners 1">
          <a:extLst>
            <a:ext uri="{FF2B5EF4-FFF2-40B4-BE49-F238E27FC236}">
              <a16:creationId xmlns:a16="http://schemas.microsoft.com/office/drawing/2014/main" id="{6227D74B-E039-4588-95CB-C4F5180EFDDE}"/>
            </a:ext>
          </a:extLst>
        </xdr:cNvPr>
        <xdr:cNvSpPr/>
      </xdr:nvSpPr>
      <xdr:spPr>
        <a:xfrm>
          <a:off x="46462" y="74341"/>
          <a:ext cx="15296656" cy="9573562"/>
        </a:xfrm>
        <a:prstGeom prst="roundRect">
          <a:avLst>
            <a:gd name="adj" fmla="val 2448"/>
          </a:avLst>
        </a:prstGeom>
        <a:solidFill>
          <a:schemeClr val="accent4">
            <a:lumMod val="75000"/>
          </a:scheme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172938</xdr:colOff>
      <xdr:row>1</xdr:row>
      <xdr:rowOff>0</xdr:rowOff>
    </xdr:from>
    <xdr:to>
      <xdr:col>10</xdr:col>
      <xdr:colOff>142068</xdr:colOff>
      <xdr:row>6</xdr:row>
      <xdr:rowOff>0</xdr:rowOff>
    </xdr:to>
    <xdr:sp macro="" textlink="">
      <xdr:nvSpPr>
        <xdr:cNvPr id="4" name="Rectangle: Rounded Corners 3">
          <a:extLst>
            <a:ext uri="{FF2B5EF4-FFF2-40B4-BE49-F238E27FC236}">
              <a16:creationId xmlns:a16="http://schemas.microsoft.com/office/drawing/2014/main" id="{A7C08B0A-9989-48E8-B536-99D654C217A3}"/>
            </a:ext>
          </a:extLst>
        </xdr:cNvPr>
        <xdr:cNvSpPr/>
      </xdr:nvSpPr>
      <xdr:spPr>
        <a:xfrm>
          <a:off x="172938" y="180814"/>
          <a:ext cx="6039299" cy="90406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bg1">
                  <a:lumMod val="95000"/>
                </a:schemeClr>
              </a:solidFill>
            </a:rPr>
            <a:t>SALES DASHBOARD</a:t>
          </a:r>
        </a:p>
        <a:p>
          <a:pPr algn="l"/>
          <a:r>
            <a:rPr lang="en-IN" sz="1800" b="1">
              <a:solidFill>
                <a:schemeClr val="accent2">
                  <a:lumMod val="60000"/>
                  <a:lumOff val="40000"/>
                </a:schemeClr>
              </a:solidFill>
            </a:rPr>
            <a:t>                          </a:t>
          </a:r>
          <a:r>
            <a:rPr lang="en-IN" sz="1600" b="1">
              <a:solidFill>
                <a:schemeClr val="accent2">
                  <a:lumMod val="60000"/>
                  <a:lumOff val="40000"/>
                </a:schemeClr>
              </a:solidFill>
            </a:rPr>
            <a:t>SOPERMARKET</a:t>
          </a:r>
          <a:r>
            <a:rPr lang="en-IN" sz="1600" b="1" baseline="0">
              <a:solidFill>
                <a:schemeClr val="accent2">
                  <a:lumMod val="60000"/>
                  <a:lumOff val="40000"/>
                </a:schemeClr>
              </a:solidFill>
            </a:rPr>
            <a:t> SHOP</a:t>
          </a:r>
          <a:endParaRPr lang="en-IN" sz="1600" b="1">
            <a:solidFill>
              <a:schemeClr val="accent2">
                <a:lumMod val="60000"/>
                <a:lumOff val="40000"/>
              </a:schemeClr>
            </a:solidFill>
          </a:endParaRPr>
        </a:p>
      </xdr:txBody>
    </xdr:sp>
    <xdr:clientData/>
  </xdr:twoCellAnchor>
  <xdr:twoCellAnchor>
    <xdr:from>
      <xdr:col>10</xdr:col>
      <xdr:colOff>269488</xdr:colOff>
      <xdr:row>0</xdr:row>
      <xdr:rowOff>176561</xdr:rowOff>
    </xdr:from>
    <xdr:to>
      <xdr:col>24</xdr:col>
      <xdr:colOff>185854</xdr:colOff>
      <xdr:row>5</xdr:row>
      <xdr:rowOff>157976</xdr:rowOff>
    </xdr:to>
    <xdr:sp macro="" textlink="">
      <xdr:nvSpPr>
        <xdr:cNvPr id="5" name="Rectangle: Rounded Corners 4">
          <a:extLst>
            <a:ext uri="{FF2B5EF4-FFF2-40B4-BE49-F238E27FC236}">
              <a16:creationId xmlns:a16="http://schemas.microsoft.com/office/drawing/2014/main" id="{D7523F6B-A193-49A0-A7EF-3F7B73CEB0AF}"/>
            </a:ext>
          </a:extLst>
        </xdr:cNvPr>
        <xdr:cNvSpPr/>
      </xdr:nvSpPr>
      <xdr:spPr>
        <a:xfrm>
          <a:off x="6402659" y="176561"/>
          <a:ext cx="8502805" cy="910683"/>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139390</xdr:colOff>
      <xdr:row>6</xdr:row>
      <xdr:rowOff>65050</xdr:rowOff>
    </xdr:from>
    <xdr:to>
      <xdr:col>4</xdr:col>
      <xdr:colOff>108857</xdr:colOff>
      <xdr:row>13</xdr:row>
      <xdr:rowOff>174171</xdr:rowOff>
    </xdr:to>
    <xdr:sp macro="" textlink="">
      <xdr:nvSpPr>
        <xdr:cNvPr id="6" name="Rectangle: Rounded Corners 5">
          <a:extLst>
            <a:ext uri="{FF2B5EF4-FFF2-40B4-BE49-F238E27FC236}">
              <a16:creationId xmlns:a16="http://schemas.microsoft.com/office/drawing/2014/main" id="{A3359C8B-9314-459F-80E2-8AAAC23E5307}"/>
            </a:ext>
          </a:extLst>
        </xdr:cNvPr>
        <xdr:cNvSpPr/>
      </xdr:nvSpPr>
      <xdr:spPr>
        <a:xfrm>
          <a:off x="139390" y="1175393"/>
          <a:ext cx="2407867" cy="1404521"/>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186154</xdr:colOff>
      <xdr:row>14</xdr:row>
      <xdr:rowOff>89629</xdr:rowOff>
    </xdr:from>
    <xdr:to>
      <xdr:col>3</xdr:col>
      <xdr:colOff>165103</xdr:colOff>
      <xdr:row>34</xdr:row>
      <xdr:rowOff>109358</xdr:rowOff>
    </xdr:to>
    <xdr:sp macro="" textlink="">
      <xdr:nvSpPr>
        <xdr:cNvPr id="7" name="Rectangle: Rounded Corners 6">
          <a:extLst>
            <a:ext uri="{FF2B5EF4-FFF2-40B4-BE49-F238E27FC236}">
              <a16:creationId xmlns:a16="http://schemas.microsoft.com/office/drawing/2014/main" id="{5A0E51D6-D4AC-4161-A940-A4B9196B6161}"/>
            </a:ext>
          </a:extLst>
        </xdr:cNvPr>
        <xdr:cNvSpPr/>
      </xdr:nvSpPr>
      <xdr:spPr>
        <a:xfrm>
          <a:off x="186154" y="2621019"/>
          <a:ext cx="1800000" cy="36360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348343</xdr:colOff>
      <xdr:row>6</xdr:row>
      <xdr:rowOff>152401</xdr:rowOff>
    </xdr:from>
    <xdr:to>
      <xdr:col>11</xdr:col>
      <xdr:colOff>54429</xdr:colOff>
      <xdr:row>12</xdr:row>
      <xdr:rowOff>90407</xdr:rowOff>
    </xdr:to>
    <xdr:sp macro="" textlink="">
      <xdr:nvSpPr>
        <xdr:cNvPr id="8" name="Rectangle 7">
          <a:extLst>
            <a:ext uri="{FF2B5EF4-FFF2-40B4-BE49-F238E27FC236}">
              <a16:creationId xmlns:a16="http://schemas.microsoft.com/office/drawing/2014/main" id="{E1B119F1-6DA7-4DEE-B939-CF4E7763220D}"/>
            </a:ext>
          </a:extLst>
        </xdr:cNvPr>
        <xdr:cNvSpPr/>
      </xdr:nvSpPr>
      <xdr:spPr>
        <a:xfrm>
          <a:off x="2776411" y="1237282"/>
          <a:ext cx="3955204" cy="1022888"/>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accent2">
                  <a:lumMod val="60000"/>
                  <a:lumOff val="40000"/>
                </a:schemeClr>
              </a:solidFill>
            </a:rPr>
            <a:t>TOTAL</a:t>
          </a:r>
          <a:r>
            <a:rPr lang="en-IN" sz="2000" b="1" baseline="0">
              <a:solidFill>
                <a:schemeClr val="accent2">
                  <a:lumMod val="60000"/>
                  <a:lumOff val="40000"/>
                </a:schemeClr>
              </a:solidFill>
            </a:rPr>
            <a:t> SALES   </a:t>
          </a:r>
        </a:p>
        <a:p>
          <a:pPr algn="l"/>
          <a:r>
            <a:rPr lang="en-IN" sz="2800" b="1" i="0" u="none" strike="noStrike">
              <a:solidFill>
                <a:schemeClr val="lt1"/>
              </a:solidFill>
              <a:effectLst/>
              <a:latin typeface="+mn-lt"/>
              <a:ea typeface="+mn-ea"/>
              <a:cs typeface="+mn-cs"/>
            </a:rPr>
            <a:t>$4,01,411.92</a:t>
          </a:r>
          <a:r>
            <a:rPr lang="en-IN" sz="2800" b="1"/>
            <a:t> </a:t>
          </a:r>
          <a:endParaRPr lang="en-IN" sz="2800" b="1">
            <a:solidFill>
              <a:schemeClr val="bg1"/>
            </a:solidFill>
          </a:endParaRPr>
        </a:p>
      </xdr:txBody>
    </xdr:sp>
    <xdr:clientData/>
  </xdr:twoCellAnchor>
  <xdr:twoCellAnchor>
    <xdr:from>
      <xdr:col>11</xdr:col>
      <xdr:colOff>178232</xdr:colOff>
      <xdr:row>6</xdr:row>
      <xdr:rowOff>152401</xdr:rowOff>
    </xdr:from>
    <xdr:to>
      <xdr:col>17</xdr:col>
      <xdr:colOff>493918</xdr:colOff>
      <xdr:row>12</xdr:row>
      <xdr:rowOff>90407</xdr:rowOff>
    </xdr:to>
    <xdr:sp macro="" textlink="">
      <xdr:nvSpPr>
        <xdr:cNvPr id="9" name="Rectangle 8">
          <a:extLst>
            <a:ext uri="{FF2B5EF4-FFF2-40B4-BE49-F238E27FC236}">
              <a16:creationId xmlns:a16="http://schemas.microsoft.com/office/drawing/2014/main" id="{9130C087-4915-4F2C-A77C-ED0748856539}"/>
            </a:ext>
          </a:extLst>
        </xdr:cNvPr>
        <xdr:cNvSpPr/>
      </xdr:nvSpPr>
      <xdr:spPr>
        <a:xfrm>
          <a:off x="6855418" y="1237282"/>
          <a:ext cx="3957788" cy="1022888"/>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accent2">
                  <a:lumMod val="60000"/>
                  <a:lumOff val="40000"/>
                </a:schemeClr>
              </a:solidFill>
            </a:rPr>
            <a:t>    TOTAL PROFIT </a:t>
          </a:r>
        </a:p>
        <a:p>
          <a:pPr algn="l"/>
          <a:r>
            <a:rPr lang="en-IN" sz="2800" b="1" i="0">
              <a:solidFill>
                <a:schemeClr val="lt1"/>
              </a:solidFill>
              <a:effectLst/>
              <a:latin typeface="+mn-lt"/>
              <a:ea typeface="+mn-ea"/>
              <a:cs typeface="+mn-cs"/>
            </a:rPr>
            <a:t>    $68,907.92</a:t>
          </a:r>
          <a:r>
            <a:rPr lang="en-IN" sz="2800" b="1">
              <a:solidFill>
                <a:schemeClr val="lt1"/>
              </a:solidFill>
              <a:effectLst/>
              <a:latin typeface="+mn-lt"/>
              <a:ea typeface="+mn-ea"/>
              <a:cs typeface="+mn-cs"/>
            </a:rPr>
            <a:t> </a:t>
          </a:r>
          <a:endParaRPr lang="en-IN" sz="2800" b="1"/>
        </a:p>
      </xdr:txBody>
    </xdr:sp>
    <xdr:clientData/>
  </xdr:twoCellAnchor>
  <xdr:twoCellAnchor>
    <xdr:from>
      <xdr:col>18</xdr:col>
      <xdr:colOff>1</xdr:colOff>
      <xdr:row>6</xdr:row>
      <xdr:rowOff>141514</xdr:rowOff>
    </xdr:from>
    <xdr:to>
      <xdr:col>24</xdr:col>
      <xdr:colOff>12915</xdr:colOff>
      <xdr:row>12</xdr:row>
      <xdr:rowOff>77491</xdr:rowOff>
    </xdr:to>
    <xdr:sp macro="" textlink="">
      <xdr:nvSpPr>
        <xdr:cNvPr id="10" name="Rectangle 9">
          <a:extLst>
            <a:ext uri="{FF2B5EF4-FFF2-40B4-BE49-F238E27FC236}">
              <a16:creationId xmlns:a16="http://schemas.microsoft.com/office/drawing/2014/main" id="{95596776-1252-4B91-BCAF-DB63645AD6B2}"/>
            </a:ext>
          </a:extLst>
        </xdr:cNvPr>
        <xdr:cNvSpPr/>
      </xdr:nvSpPr>
      <xdr:spPr>
        <a:xfrm>
          <a:off x="10926306" y="1226395"/>
          <a:ext cx="3655016" cy="1020859"/>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accent2">
                  <a:lumMod val="60000"/>
                  <a:lumOff val="40000"/>
                </a:schemeClr>
              </a:solidFill>
            </a:rPr>
            <a:t>    PROFIT%</a:t>
          </a:r>
          <a:r>
            <a:rPr lang="en-IN" sz="2000"/>
            <a:t> </a:t>
          </a:r>
        </a:p>
        <a:p>
          <a:pPr algn="l"/>
          <a:r>
            <a:rPr lang="en-IN" sz="3600" b="1" i="0">
              <a:solidFill>
                <a:schemeClr val="lt1"/>
              </a:solidFill>
              <a:effectLst/>
              <a:latin typeface="+mn-lt"/>
              <a:ea typeface="+mn-ea"/>
              <a:cs typeface="+mn-cs"/>
            </a:rPr>
            <a:t>   21%</a:t>
          </a:r>
          <a:endParaRPr lang="en-IN" sz="3600" b="1"/>
        </a:p>
      </xdr:txBody>
    </xdr:sp>
    <xdr:clientData/>
  </xdr:twoCellAnchor>
  <xdr:twoCellAnchor>
    <xdr:from>
      <xdr:col>3</xdr:col>
      <xdr:colOff>280261</xdr:colOff>
      <xdr:row>14</xdr:row>
      <xdr:rowOff>99999</xdr:rowOff>
    </xdr:from>
    <xdr:to>
      <xdr:col>14</xdr:col>
      <xdr:colOff>236016</xdr:colOff>
      <xdr:row>34</xdr:row>
      <xdr:rowOff>51661</xdr:rowOff>
    </xdr:to>
    <xdr:sp macro="" textlink="">
      <xdr:nvSpPr>
        <xdr:cNvPr id="11" name="Rectangle 10">
          <a:extLst>
            <a:ext uri="{FF2B5EF4-FFF2-40B4-BE49-F238E27FC236}">
              <a16:creationId xmlns:a16="http://schemas.microsoft.com/office/drawing/2014/main" id="{E64022D0-8B94-4609-8665-E96D04C2E8F7}"/>
            </a:ext>
          </a:extLst>
        </xdr:cNvPr>
        <xdr:cNvSpPr/>
      </xdr:nvSpPr>
      <xdr:spPr>
        <a:xfrm>
          <a:off x="2101312" y="2631389"/>
          <a:ext cx="6632941" cy="3567933"/>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bg1"/>
              </a:solidFill>
            </a:rPr>
            <a:t>       MONTHLY</a:t>
          </a:r>
        </a:p>
      </xdr:txBody>
    </xdr:sp>
    <xdr:clientData/>
  </xdr:twoCellAnchor>
  <xdr:twoCellAnchor>
    <xdr:from>
      <xdr:col>14</xdr:col>
      <xdr:colOff>437888</xdr:colOff>
      <xdr:row>14</xdr:row>
      <xdr:rowOff>70933</xdr:rowOff>
    </xdr:from>
    <xdr:to>
      <xdr:col>19</xdr:col>
      <xdr:colOff>361688</xdr:colOff>
      <xdr:row>34</xdr:row>
      <xdr:rowOff>73741</xdr:rowOff>
    </xdr:to>
    <xdr:sp macro="" textlink="">
      <xdr:nvSpPr>
        <xdr:cNvPr id="12" name="Rectangle: Rounded Corners 11">
          <a:extLst>
            <a:ext uri="{FF2B5EF4-FFF2-40B4-BE49-F238E27FC236}">
              <a16:creationId xmlns:a16="http://schemas.microsoft.com/office/drawing/2014/main" id="{C7ED1F8D-4482-45AB-AF95-659069CEA88B}"/>
            </a:ext>
          </a:extLst>
        </xdr:cNvPr>
        <xdr:cNvSpPr/>
      </xdr:nvSpPr>
      <xdr:spPr>
        <a:xfrm>
          <a:off x="9041114" y="2651901"/>
          <a:ext cx="2996380" cy="3689905"/>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600" b="1">
              <a:solidFill>
                <a:schemeClr val="bg1"/>
              </a:solidFill>
            </a:rPr>
            <a:t>PRODUCT</a:t>
          </a:r>
        </a:p>
      </xdr:txBody>
    </xdr:sp>
    <xdr:clientData/>
  </xdr:twoCellAnchor>
  <xdr:twoCellAnchor>
    <xdr:from>
      <xdr:col>19</xdr:col>
      <xdr:colOff>539371</xdr:colOff>
      <xdr:row>14</xdr:row>
      <xdr:rowOff>106049</xdr:rowOff>
    </xdr:from>
    <xdr:to>
      <xdr:col>24</xdr:col>
      <xdr:colOff>463171</xdr:colOff>
      <xdr:row>34</xdr:row>
      <xdr:rowOff>98322</xdr:rowOff>
    </xdr:to>
    <xdr:sp macro="" textlink="">
      <xdr:nvSpPr>
        <xdr:cNvPr id="13" name="Rectangle: Rounded Corners 12">
          <a:extLst>
            <a:ext uri="{FF2B5EF4-FFF2-40B4-BE49-F238E27FC236}">
              <a16:creationId xmlns:a16="http://schemas.microsoft.com/office/drawing/2014/main" id="{C00169F7-C872-474B-8E42-EFC113638A1F}"/>
            </a:ext>
          </a:extLst>
        </xdr:cNvPr>
        <xdr:cNvSpPr/>
      </xdr:nvSpPr>
      <xdr:spPr>
        <a:xfrm>
          <a:off x="12215177" y="2687017"/>
          <a:ext cx="2996381" cy="367937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600" b="1">
              <a:solidFill>
                <a:schemeClr val="bg1"/>
              </a:solidFill>
            </a:rPr>
            <a:t>SALES TYPE</a:t>
          </a:r>
        </a:p>
      </xdr:txBody>
    </xdr:sp>
    <xdr:clientData/>
  </xdr:twoCellAnchor>
  <xdr:twoCellAnchor>
    <xdr:from>
      <xdr:col>0</xdr:col>
      <xdr:colOff>150401</xdr:colOff>
      <xdr:row>35</xdr:row>
      <xdr:rowOff>90406</xdr:rowOff>
    </xdr:from>
    <xdr:to>
      <xdr:col>12</xdr:col>
      <xdr:colOff>284136</xdr:colOff>
      <xdr:row>52</xdr:row>
      <xdr:rowOff>9165</xdr:rowOff>
    </xdr:to>
    <xdr:sp macro="" textlink="">
      <xdr:nvSpPr>
        <xdr:cNvPr id="14" name="Rectangle: Rounded Corners 13">
          <a:extLst>
            <a:ext uri="{FF2B5EF4-FFF2-40B4-BE49-F238E27FC236}">
              <a16:creationId xmlns:a16="http://schemas.microsoft.com/office/drawing/2014/main" id="{410B34FA-204B-40F3-B66B-15C0473EB995}"/>
            </a:ext>
          </a:extLst>
        </xdr:cNvPr>
        <xdr:cNvSpPr/>
      </xdr:nvSpPr>
      <xdr:spPr>
        <a:xfrm>
          <a:off x="150401" y="6418881"/>
          <a:ext cx="7417938" cy="2992589"/>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600" b="1"/>
            <a:t>DAILY</a:t>
          </a:r>
        </a:p>
      </xdr:txBody>
    </xdr:sp>
    <xdr:clientData/>
  </xdr:twoCellAnchor>
  <xdr:twoCellAnchor>
    <xdr:from>
      <xdr:col>18</xdr:col>
      <xdr:colOff>548898</xdr:colOff>
      <xdr:row>35</xdr:row>
      <xdr:rowOff>38746</xdr:rowOff>
    </xdr:from>
    <xdr:to>
      <xdr:col>24</xdr:col>
      <xdr:colOff>364543</xdr:colOff>
      <xdr:row>51</xdr:row>
      <xdr:rowOff>77493</xdr:rowOff>
    </xdr:to>
    <xdr:sp macro="" textlink="">
      <xdr:nvSpPr>
        <xdr:cNvPr id="15" name="Rectangle: Rounded Corners 14">
          <a:extLst>
            <a:ext uri="{FF2B5EF4-FFF2-40B4-BE49-F238E27FC236}">
              <a16:creationId xmlns:a16="http://schemas.microsoft.com/office/drawing/2014/main" id="{4200A0A9-041D-41EF-8B7A-0E89A8586228}"/>
            </a:ext>
          </a:extLst>
        </xdr:cNvPr>
        <xdr:cNvSpPr/>
      </xdr:nvSpPr>
      <xdr:spPr>
        <a:xfrm>
          <a:off x="11475203" y="6367221"/>
          <a:ext cx="3457747" cy="2931764"/>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b="1"/>
            <a:t>CATEGORY</a:t>
          </a:r>
        </a:p>
      </xdr:txBody>
    </xdr:sp>
    <xdr:clientData/>
  </xdr:twoCellAnchor>
  <xdr:twoCellAnchor>
    <xdr:from>
      <xdr:col>13</xdr:col>
      <xdr:colOff>129153</xdr:colOff>
      <xdr:row>35</xdr:row>
      <xdr:rowOff>142067</xdr:rowOff>
    </xdr:from>
    <xdr:to>
      <xdr:col>18</xdr:col>
      <xdr:colOff>206644</xdr:colOff>
      <xdr:row>50</xdr:row>
      <xdr:rowOff>154983</xdr:rowOff>
    </xdr:to>
    <xdr:sp macro="" textlink="">
      <xdr:nvSpPr>
        <xdr:cNvPr id="16" name="Rectangle: Rounded Corners 15">
          <a:extLst>
            <a:ext uri="{FF2B5EF4-FFF2-40B4-BE49-F238E27FC236}">
              <a16:creationId xmlns:a16="http://schemas.microsoft.com/office/drawing/2014/main" id="{19766D3A-E107-4FB8-A6B9-0FC992B1149D}"/>
            </a:ext>
          </a:extLst>
        </xdr:cNvPr>
        <xdr:cNvSpPr/>
      </xdr:nvSpPr>
      <xdr:spPr>
        <a:xfrm>
          <a:off x="8020373" y="6470542"/>
          <a:ext cx="3112576" cy="2725119"/>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a:t>
          </a:r>
          <a:r>
            <a:rPr lang="en-IN" sz="1400" b="1"/>
            <a:t>PAYMENT</a:t>
          </a:r>
          <a:r>
            <a:rPr lang="en-IN" sz="1400" b="1" baseline="0"/>
            <a:t> MODE</a:t>
          </a:r>
          <a:endParaRPr lang="en-IN" sz="1400" b="1"/>
        </a:p>
      </xdr:txBody>
    </xdr:sp>
    <xdr:clientData/>
  </xdr:twoCellAnchor>
  <xdr:twoCellAnchor editAs="oneCell">
    <xdr:from>
      <xdr:col>15</xdr:col>
      <xdr:colOff>581187</xdr:colOff>
      <xdr:row>6</xdr:row>
      <xdr:rowOff>129153</xdr:rowOff>
    </xdr:from>
    <xdr:to>
      <xdr:col>17</xdr:col>
      <xdr:colOff>281553</xdr:colOff>
      <xdr:row>11</xdr:row>
      <xdr:rowOff>139485</xdr:rowOff>
    </xdr:to>
    <xdr:pic>
      <xdr:nvPicPr>
        <xdr:cNvPr id="17" name="Graphic 16" descr="Bar graph with upward trend">
          <a:extLst>
            <a:ext uri="{FF2B5EF4-FFF2-40B4-BE49-F238E27FC236}">
              <a16:creationId xmlns:a16="http://schemas.microsoft.com/office/drawing/2014/main" id="{60CB0369-5BF6-4DC0-A4ED-F71339F91C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686441" y="1214034"/>
          <a:ext cx="914400" cy="914400"/>
        </a:xfrm>
        <a:prstGeom prst="rect">
          <a:avLst/>
        </a:prstGeom>
      </xdr:spPr>
    </xdr:pic>
    <xdr:clientData/>
  </xdr:twoCellAnchor>
  <xdr:twoCellAnchor editAs="oneCell">
    <xdr:from>
      <xdr:col>8</xdr:col>
      <xdr:colOff>38745</xdr:colOff>
      <xdr:row>6</xdr:row>
      <xdr:rowOff>38747</xdr:rowOff>
    </xdr:from>
    <xdr:to>
      <xdr:col>10</xdr:col>
      <xdr:colOff>74909</xdr:colOff>
      <xdr:row>11</xdr:row>
      <xdr:rowOff>49079</xdr:rowOff>
    </xdr:to>
    <xdr:pic>
      <xdr:nvPicPr>
        <xdr:cNvPr id="19" name="Graphic 18" descr="Money">
          <a:extLst>
            <a:ext uri="{FF2B5EF4-FFF2-40B4-BE49-F238E27FC236}">
              <a16:creationId xmlns:a16="http://schemas.microsoft.com/office/drawing/2014/main" id="{E2C00F31-11AC-4194-B1B0-9A2988F162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894881" y="1123628"/>
          <a:ext cx="1250197" cy="914400"/>
        </a:xfrm>
        <a:prstGeom prst="rect">
          <a:avLst/>
        </a:prstGeom>
      </xdr:spPr>
    </xdr:pic>
    <xdr:clientData/>
  </xdr:twoCellAnchor>
  <xdr:twoCellAnchor editAs="oneCell">
    <xdr:from>
      <xdr:col>21</xdr:col>
      <xdr:colOff>64576</xdr:colOff>
      <xdr:row>6</xdr:row>
      <xdr:rowOff>90406</xdr:rowOff>
    </xdr:from>
    <xdr:to>
      <xdr:col>22</xdr:col>
      <xdr:colOff>371959</xdr:colOff>
      <xdr:row>12</xdr:row>
      <xdr:rowOff>77491</xdr:rowOff>
    </xdr:to>
    <xdr:pic>
      <xdr:nvPicPr>
        <xdr:cNvPr id="21" name="Graphic 20" descr="Handshake">
          <a:extLst>
            <a:ext uri="{FF2B5EF4-FFF2-40B4-BE49-F238E27FC236}">
              <a16:creationId xmlns:a16="http://schemas.microsoft.com/office/drawing/2014/main" id="{B9C5C580-64D4-4413-9568-47B341C64CA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811932" y="1175287"/>
          <a:ext cx="914400" cy="1071967"/>
        </a:xfrm>
        <a:prstGeom prst="rect">
          <a:avLst/>
        </a:prstGeom>
      </xdr:spPr>
    </xdr:pic>
    <xdr:clientData/>
  </xdr:twoCellAnchor>
  <xdr:twoCellAnchor editAs="oneCell">
    <xdr:from>
      <xdr:col>0</xdr:col>
      <xdr:colOff>232474</xdr:colOff>
      <xdr:row>0</xdr:row>
      <xdr:rowOff>142067</xdr:rowOff>
    </xdr:from>
    <xdr:to>
      <xdr:col>2</xdr:col>
      <xdr:colOff>335797</xdr:colOff>
      <xdr:row>5</xdr:row>
      <xdr:rowOff>77490</xdr:rowOff>
    </xdr:to>
    <xdr:pic>
      <xdr:nvPicPr>
        <xdr:cNvPr id="23" name="Graphic 22" descr="Presentation with bar chart">
          <a:extLst>
            <a:ext uri="{FF2B5EF4-FFF2-40B4-BE49-F238E27FC236}">
              <a16:creationId xmlns:a16="http://schemas.microsoft.com/office/drawing/2014/main" id="{CC0BE355-5AAC-4955-AC32-9F789D69144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2474" y="142067"/>
          <a:ext cx="1317357" cy="839491"/>
        </a:xfrm>
        <a:prstGeom prst="rect">
          <a:avLst/>
        </a:prstGeom>
      </xdr:spPr>
    </xdr:pic>
    <xdr:clientData/>
  </xdr:twoCellAnchor>
  <xdr:twoCellAnchor editAs="oneCell">
    <xdr:from>
      <xdr:col>10</xdr:col>
      <xdr:colOff>361628</xdr:colOff>
      <xdr:row>1</xdr:row>
      <xdr:rowOff>46237</xdr:rowOff>
    </xdr:from>
    <xdr:to>
      <xdr:col>18</xdr:col>
      <xdr:colOff>555356</xdr:colOff>
      <xdr:row>5</xdr:row>
      <xdr:rowOff>103323</xdr:rowOff>
    </xdr:to>
    <mc:AlternateContent xmlns:mc="http://schemas.openxmlformats.org/markup-compatibility/2006" xmlns:a14="http://schemas.microsoft.com/office/drawing/2010/main">
      <mc:Choice Requires="a14">
        <xdr:graphicFrame macro="">
          <xdr:nvGraphicFramePr>
            <xdr:cNvPr id="30" name="SALE TYPE 1">
              <a:extLst>
                <a:ext uri="{FF2B5EF4-FFF2-40B4-BE49-F238E27FC236}">
                  <a16:creationId xmlns:a16="http://schemas.microsoft.com/office/drawing/2014/main" id="{63FF1ADB-5D3D-406D-AA81-75EBBAFDECC6}"/>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431797" y="227051"/>
              <a:ext cx="5049864" cy="780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167898</xdr:colOff>
      <xdr:row>1</xdr:row>
      <xdr:rowOff>49464</xdr:rowOff>
    </xdr:from>
    <xdr:to>
      <xdr:col>24</xdr:col>
      <xdr:colOff>51662</xdr:colOff>
      <xdr:row>5</xdr:row>
      <xdr:rowOff>129152</xdr:rowOff>
    </xdr:to>
    <mc:AlternateContent xmlns:mc="http://schemas.openxmlformats.org/markup-compatibility/2006" xmlns:a14="http://schemas.microsoft.com/office/drawing/2010/main">
      <mc:Choice Requires="a14">
        <xdr:graphicFrame macro="">
          <xdr:nvGraphicFramePr>
            <xdr:cNvPr id="31" name="PAYMENT MODE 1">
              <a:extLst>
                <a:ext uri="{FF2B5EF4-FFF2-40B4-BE49-F238E27FC236}">
                  <a16:creationId xmlns:a16="http://schemas.microsoft.com/office/drawing/2014/main" id="{ED60FA13-2C60-49DC-8CBF-DD785850E92F}"/>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701220" y="230278"/>
              <a:ext cx="2918849" cy="802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219560</xdr:colOff>
      <xdr:row>14</xdr:row>
      <xdr:rowOff>129152</xdr:rowOff>
    </xdr:from>
    <xdr:to>
      <xdr:col>3</xdr:col>
      <xdr:colOff>116237</xdr:colOff>
      <xdr:row>33</xdr:row>
      <xdr:rowOff>167898</xdr:rowOff>
    </xdr:to>
    <mc:AlternateContent xmlns:mc="http://schemas.openxmlformats.org/markup-compatibility/2006" xmlns:a14="http://schemas.microsoft.com/office/drawing/2010/main">
      <mc:Choice Requires="a14">
        <xdr:graphicFrame macro="">
          <xdr:nvGraphicFramePr>
            <xdr:cNvPr id="32" name="MONTH 1">
              <a:extLst>
                <a:ext uri="{FF2B5EF4-FFF2-40B4-BE49-F238E27FC236}">
                  <a16:creationId xmlns:a16="http://schemas.microsoft.com/office/drawing/2014/main" id="{A383679F-375B-401D-BB50-1A34F6E10AB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9559" y="2699288"/>
              <a:ext cx="1743559" cy="3435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284135</xdr:colOff>
      <xdr:row>6</xdr:row>
      <xdr:rowOff>116237</xdr:rowOff>
    </xdr:from>
    <xdr:to>
      <xdr:col>3</xdr:col>
      <xdr:colOff>581186</xdr:colOff>
      <xdr:row>13</xdr:row>
      <xdr:rowOff>107796</xdr:rowOff>
    </xdr:to>
    <mc:AlternateContent xmlns:mc="http://schemas.openxmlformats.org/markup-compatibility/2006" xmlns:a14="http://schemas.microsoft.com/office/drawing/2010/main">
      <mc:Choice Requires="a14">
        <xdr:graphicFrame macro="">
          <xdr:nvGraphicFramePr>
            <xdr:cNvPr id="33" name="YEAR 1">
              <a:extLst>
                <a:ext uri="{FF2B5EF4-FFF2-40B4-BE49-F238E27FC236}">
                  <a16:creationId xmlns:a16="http://schemas.microsoft.com/office/drawing/2014/main" id="{CF0BCAB4-66EA-4CA3-AFDB-88324CDFD68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4135" y="1201118"/>
              <a:ext cx="2118102" cy="1257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258305</xdr:colOff>
      <xdr:row>14</xdr:row>
      <xdr:rowOff>64577</xdr:rowOff>
    </xdr:from>
    <xdr:to>
      <xdr:col>4</xdr:col>
      <xdr:colOff>180814</xdr:colOff>
      <xdr:row>17</xdr:row>
      <xdr:rowOff>103323</xdr:rowOff>
    </xdr:to>
    <xdr:pic>
      <xdr:nvPicPr>
        <xdr:cNvPr id="35" name="Graphic 34" descr="Flip calendar">
          <a:extLst>
            <a:ext uri="{FF2B5EF4-FFF2-40B4-BE49-F238E27FC236}">
              <a16:creationId xmlns:a16="http://schemas.microsoft.com/office/drawing/2014/main" id="{91568B4F-7528-4D0D-9D2A-683FA73F966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79356" y="2595967"/>
          <a:ext cx="529526" cy="581187"/>
        </a:xfrm>
        <a:prstGeom prst="rect">
          <a:avLst/>
        </a:prstGeom>
      </xdr:spPr>
    </xdr:pic>
    <xdr:clientData/>
  </xdr:twoCellAnchor>
  <xdr:twoCellAnchor editAs="oneCell">
    <xdr:from>
      <xdr:col>14</xdr:col>
      <xdr:colOff>529526</xdr:colOff>
      <xdr:row>14</xdr:row>
      <xdr:rowOff>154983</xdr:rowOff>
    </xdr:from>
    <xdr:to>
      <xdr:col>15</xdr:col>
      <xdr:colOff>529525</xdr:colOff>
      <xdr:row>17</xdr:row>
      <xdr:rowOff>116238</xdr:rowOff>
    </xdr:to>
    <xdr:pic>
      <xdr:nvPicPr>
        <xdr:cNvPr id="37" name="Graphic 36" descr="Shopping bag">
          <a:extLst>
            <a:ext uri="{FF2B5EF4-FFF2-40B4-BE49-F238E27FC236}">
              <a16:creationId xmlns:a16="http://schemas.microsoft.com/office/drawing/2014/main" id="{BA206593-5018-418F-8761-98C7898FD64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027763" y="2686373"/>
          <a:ext cx="607016" cy="503696"/>
        </a:xfrm>
        <a:prstGeom prst="rect">
          <a:avLst/>
        </a:prstGeom>
      </xdr:spPr>
    </xdr:pic>
    <xdr:clientData/>
  </xdr:twoCellAnchor>
  <xdr:twoCellAnchor editAs="oneCell">
    <xdr:from>
      <xdr:col>20</xdr:col>
      <xdr:colOff>90408</xdr:colOff>
      <xdr:row>14</xdr:row>
      <xdr:rowOff>129151</xdr:rowOff>
    </xdr:from>
    <xdr:to>
      <xdr:col>21</xdr:col>
      <xdr:colOff>142068</xdr:colOff>
      <xdr:row>18</xdr:row>
      <xdr:rowOff>23246</xdr:rowOff>
    </xdr:to>
    <xdr:pic>
      <xdr:nvPicPr>
        <xdr:cNvPr id="39" name="Graphic 38" descr="Register">
          <a:extLst>
            <a:ext uri="{FF2B5EF4-FFF2-40B4-BE49-F238E27FC236}">
              <a16:creationId xmlns:a16="http://schemas.microsoft.com/office/drawing/2014/main" id="{5859C552-8835-4840-94E1-87E6C47695A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230747" y="2660541"/>
          <a:ext cx="658677" cy="617349"/>
        </a:xfrm>
        <a:prstGeom prst="rect">
          <a:avLst/>
        </a:prstGeom>
      </xdr:spPr>
    </xdr:pic>
    <xdr:clientData/>
  </xdr:twoCellAnchor>
  <xdr:twoCellAnchor editAs="oneCell">
    <xdr:from>
      <xdr:col>0</xdr:col>
      <xdr:colOff>297052</xdr:colOff>
      <xdr:row>35</xdr:row>
      <xdr:rowOff>90406</xdr:rowOff>
    </xdr:from>
    <xdr:to>
      <xdr:col>1</xdr:col>
      <xdr:colOff>335797</xdr:colOff>
      <xdr:row>38</xdr:row>
      <xdr:rowOff>113654</xdr:rowOff>
    </xdr:to>
    <xdr:pic>
      <xdr:nvPicPr>
        <xdr:cNvPr id="18" name="Graphic 17" descr="Daily calendar">
          <a:extLst>
            <a:ext uri="{FF2B5EF4-FFF2-40B4-BE49-F238E27FC236}">
              <a16:creationId xmlns:a16="http://schemas.microsoft.com/office/drawing/2014/main" id="{CFE4A66A-8D29-440E-B6FB-13EBCD5D22B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97052" y="6418881"/>
          <a:ext cx="645762" cy="565688"/>
        </a:xfrm>
        <a:prstGeom prst="rect">
          <a:avLst/>
        </a:prstGeom>
      </xdr:spPr>
    </xdr:pic>
    <xdr:clientData/>
  </xdr:twoCellAnchor>
  <xdr:twoCellAnchor editAs="oneCell">
    <xdr:from>
      <xdr:col>13</xdr:col>
      <xdr:colOff>245390</xdr:colOff>
      <xdr:row>35</xdr:row>
      <xdr:rowOff>154982</xdr:rowOff>
    </xdr:from>
    <xdr:to>
      <xdr:col>14</xdr:col>
      <xdr:colOff>245391</xdr:colOff>
      <xdr:row>39</xdr:row>
      <xdr:rowOff>113652</xdr:rowOff>
    </xdr:to>
    <xdr:pic>
      <xdr:nvPicPr>
        <xdr:cNvPr id="22" name="Graphic 21" descr="Coins">
          <a:extLst>
            <a:ext uri="{FF2B5EF4-FFF2-40B4-BE49-F238E27FC236}">
              <a16:creationId xmlns:a16="http://schemas.microsoft.com/office/drawing/2014/main" id="{94E6E04F-A39C-4DA1-9552-F4FE0680771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136610" y="6483457"/>
          <a:ext cx="607018" cy="681924"/>
        </a:xfrm>
        <a:prstGeom prst="rect">
          <a:avLst/>
        </a:prstGeom>
      </xdr:spPr>
    </xdr:pic>
    <xdr:clientData/>
  </xdr:twoCellAnchor>
  <xdr:twoCellAnchor editAs="oneCell">
    <xdr:from>
      <xdr:col>18</xdr:col>
      <xdr:colOff>594102</xdr:colOff>
      <xdr:row>35</xdr:row>
      <xdr:rowOff>64575</xdr:rowOff>
    </xdr:from>
    <xdr:to>
      <xdr:col>19</xdr:col>
      <xdr:colOff>516610</xdr:colOff>
      <xdr:row>38</xdr:row>
      <xdr:rowOff>10332</xdr:rowOff>
    </xdr:to>
    <xdr:pic>
      <xdr:nvPicPr>
        <xdr:cNvPr id="26" name="Graphic 25" descr="Pyramid with levels">
          <a:extLst>
            <a:ext uri="{FF2B5EF4-FFF2-40B4-BE49-F238E27FC236}">
              <a16:creationId xmlns:a16="http://schemas.microsoft.com/office/drawing/2014/main" id="{E43E7395-8CB2-495F-A249-4FB25C99854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520407" y="6393050"/>
          <a:ext cx="529525" cy="488197"/>
        </a:xfrm>
        <a:prstGeom prst="rect">
          <a:avLst/>
        </a:prstGeom>
      </xdr:spPr>
    </xdr:pic>
    <xdr:clientData/>
  </xdr:twoCellAnchor>
  <xdr:twoCellAnchor>
    <xdr:from>
      <xdr:col>0</xdr:col>
      <xdr:colOff>232475</xdr:colOff>
      <xdr:row>38</xdr:row>
      <xdr:rowOff>64577</xdr:rowOff>
    </xdr:from>
    <xdr:to>
      <xdr:col>12</xdr:col>
      <xdr:colOff>116238</xdr:colOff>
      <xdr:row>51</xdr:row>
      <xdr:rowOff>51661</xdr:rowOff>
    </xdr:to>
    <xdr:graphicFrame macro="">
      <xdr:nvGraphicFramePr>
        <xdr:cNvPr id="38" name="Chart 37">
          <a:extLst>
            <a:ext uri="{FF2B5EF4-FFF2-40B4-BE49-F238E27FC236}">
              <a16:creationId xmlns:a16="http://schemas.microsoft.com/office/drawing/2014/main" id="{C123338D-6670-479B-BBDF-16FEA1E45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232474</xdr:colOff>
      <xdr:row>17</xdr:row>
      <xdr:rowOff>142068</xdr:rowOff>
    </xdr:from>
    <xdr:to>
      <xdr:col>14</xdr:col>
      <xdr:colOff>193729</xdr:colOff>
      <xdr:row>34</xdr:row>
      <xdr:rowOff>25831</xdr:rowOff>
    </xdr:to>
    <xdr:graphicFrame macro="">
      <xdr:nvGraphicFramePr>
        <xdr:cNvPr id="40" name="Chart 39">
          <a:extLst>
            <a:ext uri="{FF2B5EF4-FFF2-40B4-BE49-F238E27FC236}">
              <a16:creationId xmlns:a16="http://schemas.microsoft.com/office/drawing/2014/main" id="{F7066678-E917-4AB9-BF53-AAEF9F9A5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12916</xdr:colOff>
      <xdr:row>37</xdr:row>
      <xdr:rowOff>116236</xdr:rowOff>
    </xdr:from>
    <xdr:to>
      <xdr:col>24</xdr:col>
      <xdr:colOff>297051</xdr:colOff>
      <xdr:row>50</xdr:row>
      <xdr:rowOff>77491</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98365D77-D2D5-4902-AC30-63E0F1B167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1595316" y="6882796"/>
              <a:ext cx="3332135" cy="23386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439118</xdr:colOff>
      <xdr:row>18</xdr:row>
      <xdr:rowOff>51661</xdr:rowOff>
    </xdr:from>
    <xdr:to>
      <xdr:col>24</xdr:col>
      <xdr:colOff>426202</xdr:colOff>
      <xdr:row>33</xdr:row>
      <xdr:rowOff>103322</xdr:rowOff>
    </xdr:to>
    <xdr:graphicFrame macro="">
      <xdr:nvGraphicFramePr>
        <xdr:cNvPr id="42" name="Chart 41">
          <a:extLst>
            <a:ext uri="{FF2B5EF4-FFF2-40B4-BE49-F238E27FC236}">
              <a16:creationId xmlns:a16="http://schemas.microsoft.com/office/drawing/2014/main" id="{3667FC9B-8914-4D58-826D-1C76D02DB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193728</xdr:colOff>
      <xdr:row>39</xdr:row>
      <xdr:rowOff>64576</xdr:rowOff>
    </xdr:from>
    <xdr:to>
      <xdr:col>18</xdr:col>
      <xdr:colOff>154982</xdr:colOff>
      <xdr:row>50</xdr:row>
      <xdr:rowOff>90407</xdr:rowOff>
    </xdr:to>
    <xdr:graphicFrame macro="">
      <xdr:nvGraphicFramePr>
        <xdr:cNvPr id="43" name="Chart 42">
          <a:extLst>
            <a:ext uri="{FF2B5EF4-FFF2-40B4-BE49-F238E27FC236}">
              <a16:creationId xmlns:a16="http://schemas.microsoft.com/office/drawing/2014/main" id="{33E1D5E1-E294-40E6-A98A-8ADD82E45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439119</xdr:colOff>
      <xdr:row>18</xdr:row>
      <xdr:rowOff>77491</xdr:rowOff>
    </xdr:from>
    <xdr:to>
      <xdr:col>19</xdr:col>
      <xdr:colOff>387458</xdr:colOff>
      <xdr:row>33</xdr:row>
      <xdr:rowOff>142067</xdr:rowOff>
    </xdr:to>
    <xdr:graphicFrame macro="">
      <xdr:nvGraphicFramePr>
        <xdr:cNvPr id="49" name="Chart 48">
          <a:extLst>
            <a:ext uri="{FF2B5EF4-FFF2-40B4-BE49-F238E27FC236}">
              <a16:creationId xmlns:a16="http://schemas.microsoft.com/office/drawing/2014/main" id="{D922141D-E943-41FD-B13F-DB24D9D39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patidar" refreshedDate="45554.522059027775" createdVersion="6" refreshedVersion="6" minRefreshableVersion="3" recordCount="527" xr:uid="{274814C1-8481-4078-8620-7B2CCB53B966}">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533434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65A5C-C760-4218-B904-6478095046C4}" name="PivotTable1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RODUCT">
  <location ref="R2:T46"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157C6-6BD0-4DF1-8D54-11B1159C33AB}" name="TOTAL SA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F20E7-6A41-4D64-8DE1-3F544FFB95BE}"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H1:J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15C742-8F7D-4EF2-91A9-27730218847E}"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 fld="12" baseField="0" baseItem="0" numFmtId="165"/>
  </dataFields>
  <formats count="1">
    <format dxfId="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B39B3C-2A24-433D-B4A9-D9549202A894}"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D19:E2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7B2973-CF24-44F4-93C1-EEE4029B7B8F}" name="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rowHeaderCaption="Sale Type">
  <location ref="H19:I22"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 fld="12"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3" count="1" selected="0">
            <x v="0"/>
          </reference>
        </references>
      </pivotArea>
    </chartFormat>
    <chartFormat chart="8" format="18">
      <pivotArea type="data" outline="0" fieldPosition="0">
        <references count="2">
          <reference field="4294967294" count="1" selected="0">
            <x v="0"/>
          </reference>
          <reference field="3" count="1" selected="0">
            <x v="1"/>
          </reference>
        </references>
      </pivotArea>
    </chartFormat>
    <chartFormat chart="8"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C499A1-49E6-4DF1-8C95-6465978E8E48}"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rowHeaderCaption="Payment Mode">
  <location ref="H29:I31"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 fld="1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4" count="1" selected="0">
            <x v="0"/>
          </reference>
        </references>
      </pivotArea>
    </chartFormat>
    <chartFormat chart="7" format="11">
      <pivotArea type="data" outline="0" fieldPosition="0">
        <references count="2">
          <reference field="4294967294" count="1" selected="0">
            <x v="0"/>
          </reference>
          <reference field="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660141B-795C-46E7-828C-ECBA9FC2E9B4}" sourceName="SALE TYPE">
  <pivotTables>
    <pivotTable tabId="3" name="PivotTable1"/>
    <pivotTable tabId="3" name="Categorywise"/>
    <pivotTable tabId="3" name="Payment Mode"/>
    <pivotTable tabId="3" name="PivotTable3"/>
    <pivotTable tabId="3" name="Sale Type"/>
    <pivotTable tabId="3" name="TOTAL SALE"/>
    <pivotTable tabId="3" name="PivotTable16"/>
  </pivotTables>
  <data>
    <tabular pivotCacheId="5334343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F7F4A4D0-C04D-4A3E-A1FD-56BC1F924B7D}" sourceName="PAYMENT MODE">
  <pivotTables>
    <pivotTable tabId="3" name="PivotTable1"/>
    <pivotTable tabId="3" name="Categorywise"/>
    <pivotTable tabId="3" name="Payment Mode"/>
    <pivotTable tabId="3" name="PivotTable3"/>
    <pivotTable tabId="3" name="Sale Type"/>
    <pivotTable tabId="3" name="TOTAL SALE"/>
    <pivotTable tabId="3" name="PivotTable16"/>
  </pivotTables>
  <data>
    <tabular pivotCacheId="5334343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D7A62C-26D8-4955-BEE6-20D6390935B9}" sourceName="MONTH">
  <pivotTables>
    <pivotTable tabId="3" name="PivotTable1"/>
    <pivotTable tabId="3" name="Categorywise"/>
    <pivotTable tabId="3" name="Payment Mode"/>
    <pivotTable tabId="3" name="PivotTable3"/>
    <pivotTable tabId="3" name="Sale Type"/>
    <pivotTable tabId="3" name="TOTAL SALE"/>
    <pivotTable tabId="3" name="PivotTable16"/>
  </pivotTables>
  <data>
    <tabular pivotCacheId="533434392">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655923-DEE2-4FE0-AB23-114C0891229A}" sourceName="YEAR">
  <pivotTables>
    <pivotTable tabId="3" name="PivotTable1"/>
    <pivotTable tabId="3" name="Categorywise"/>
    <pivotTable tabId="3" name="Payment Mode"/>
    <pivotTable tabId="3" name="PivotTable3"/>
    <pivotTable tabId="3" name="Sale Type"/>
    <pivotTable tabId="3" name="TOTAL SALE"/>
    <pivotTable tabId="3" name="PivotTable16"/>
  </pivotTables>
  <data>
    <tabular pivotCacheId="5334343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494DAD96-A395-4356-B037-FE1FBEB477E2}" cache="Slicer_SALE_TYPE" caption="SALE TYPE" rowHeight="234950"/>
  <slicer name="PAYMENT MODE" xr10:uid="{1D471D8C-D830-42AC-9B61-208ABAE18583}" cache="Slicer_PAYMENT_MODE" caption="PAYMENT MODE" rowHeight="234950"/>
  <slicer name="MONTH" xr10:uid="{F64AF4BB-A3FF-4550-A420-0EE388CEB4DF}" cache="Slicer_MONTH" caption="MONTH" rowHeight="234950"/>
  <slicer name="YEAR" xr10:uid="{5FD89AFD-B1D2-4271-86B1-344EA49A5D6A}"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0BAB3A08-3197-488A-BE55-2AABAB740021}" cache="Slicer_SALE_TYPE" caption="SALE TYPE" columnCount="3" rowHeight="504000"/>
  <slicer name="PAYMENT MODE 1" xr10:uid="{FBBA4480-82F7-4D24-BDA1-E516F36B9BC1}" cache="Slicer_PAYMENT_MODE" caption="PAYMENT MODE" columnCount="2" rowHeight="540000"/>
  <slicer name="MONTH 1" xr10:uid="{E55BF31F-03AE-447D-950A-F36EC72E4482}" cache="Slicer_MONTH" caption="MONTH" rowHeight="234950"/>
  <slicer name="YEAR 1" xr10:uid="{482AF6C3-513A-497A-89DB-75DF7FB5F139}" cache="Slicer_YEAR" caption="YEAR"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7" headerRowBorderDxfId="26">
  <autoFilter ref="A1:P528" xr:uid="{60351B27-4213-4B50-AF1E-6DD234ED1CD8}"/>
  <sortState ref="A2:E527">
    <sortCondition ref="A1:A527"/>
  </sortState>
  <tableColumns count="16">
    <tableColumn id="1" xr3:uid="{7E2D9722-C99A-4D79-AD8A-A4AF24D31B15}" name="DATE" dataDxfId="25"/>
    <tableColumn id="3" xr3:uid="{1B687DA1-746A-409E-8132-464ADA2D65F7}" name="PRODUCT ID" dataDxfId="24"/>
    <tableColumn id="2" xr3:uid="{3D21C161-3520-4EEB-95C2-BC89A67F811B}" name="QUANTITY" dataDxfId="23"/>
    <tableColumn id="4" xr3:uid="{51AFA112-3989-4C7A-B537-003512753602}" name="SALE TYPE" dataDxfId="22"/>
    <tableColumn id="5" xr3:uid="{057B8FDA-60FB-4816-999C-2030B688B9CF}" name="PAYMENT MODE" dataDxfId="21"/>
    <tableColumn id="6" xr3:uid="{A77A9445-20AF-4122-92EB-C3706E536AB4}" name="DISCOUNT %" dataDxfId="20"/>
    <tableColumn id="8" xr3:uid="{8CBC664F-20B7-48E3-84CA-6C00E376DC19}" name="PRODUCT" dataDxfId="19">
      <calculatedColumnFormula>VLOOKUP(InputData[[#This Row],[PRODUCT ID]],MasterData[],2,0)</calculatedColumnFormula>
    </tableColumn>
    <tableColumn id="9" xr3:uid="{D944500F-51F9-4180-BCB1-AEAF2C1EA637}" name="CATEGORY" dataDxfId="18">
      <calculatedColumnFormula>VLOOKUP(InputData[[#This Row],[PRODUCT ID]],MasterData[],3,0)</calculatedColumnFormula>
    </tableColumn>
    <tableColumn id="10" xr3:uid="{95285D8D-60E5-4B67-9FD7-8424040E569F}" name="UOM" dataDxfId="17">
      <calculatedColumnFormula>VLOOKUP(InputData[[#This Row],[PRODUCT ID]],MasterData[],4,0)</calculatedColumnFormula>
    </tableColumn>
    <tableColumn id="11" xr3:uid="{EF424D5E-C59D-4CA6-8B89-B25F3622577F}" name="BUYING PRIZE" dataDxfId="16">
      <calculatedColumnFormula>VLOOKUP(InputData[[#This Row],[PRODUCT ID]],MasterData[],5,0)</calculatedColumnFormula>
    </tableColumn>
    <tableColumn id="12" xr3:uid="{9B2B68C3-6DD8-42CD-89B9-50C04D7E9026}" name="SELLING PRICE" dataDxfId="15">
      <calculatedColumnFormula>VLOOKUP(InputData[[#This Row],[PRODUCT ID]],MasterData[],6,0)</calculatedColumnFormula>
    </tableColumn>
    <tableColumn id="13" xr3:uid="{CD419510-BAE6-453C-BE40-CBD9DB669F2C}" name="TOTAL BUYING VALUE" dataDxfId="14">
      <calculatedColumnFormula>InputData[[#This Row],[BUYING PRIZE]]*InputData[[#This Row],[QUANTITY]]</calculatedColumnFormula>
    </tableColumn>
    <tableColumn id="14" xr3:uid="{36D93F0C-358D-44EC-B269-C4CBC50294BB}" name="TOTAL SELLING VALUE " dataDxfId="13">
      <calculatedColumnFormula>InputData[[#This Row],[SELLING PRICE]]*InputData[[#This Row],[QUANTITY]]*(1-InputData[[#This Row],[DISCOUNT %]])</calculatedColumnFormula>
    </tableColumn>
    <tableColumn id="15" xr3:uid="{7A682BBD-A0F9-4A35-9814-482D7BF649AA}" name="DAY" dataDxfId="12">
      <calculatedColumnFormula>DAY(InputData[[#This Row],[DATE]])</calculatedColumnFormula>
    </tableColumn>
    <tableColumn id="16" xr3:uid="{2D59D15A-62B6-4CD0-84F4-7D28ED814215}" name="MONTH" dataDxfId="11">
      <calculatedColumnFormula>TEXT(InputData[[#This Row],[DATE]],"MMM")</calculatedColumnFormula>
    </tableColumn>
    <tableColumn id="17" xr3:uid="{162F0DEC-1577-48FE-9BE0-64164CD26306}" name="YEAR"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9" dataDxfId="7" headerRowBorderDxfId="8">
  <autoFilter ref="A1:F46" xr:uid="{DE6FA1E2-6EE8-430A-AF62-020400F3E926}"/>
  <tableColumns count="6">
    <tableColumn id="1" xr3:uid="{106E50BA-9FFB-484D-AC75-176578AFED44}" name="PRODUCT ID" dataDxfId="6"/>
    <tableColumn id="2" xr3:uid="{C6063C4C-22AC-43C3-B630-5C0916CFA263}" name="PRODUCT" dataDxfId="5"/>
    <tableColumn id="3" xr3:uid="{FEA9A0A4-A0D7-45FA-BD75-4D9EBBD09441}" name="CATEGORY" dataDxfId="4"/>
    <tableColumn id="4" xr3:uid="{3BDFD3DA-79CD-4B0E-9F98-1F406523093B}" name="UOM" dataDxfId="3"/>
    <tableColumn id="5" xr3:uid="{C286276F-25D5-4D9D-9759-32EF67A133BE}" name="BUYING PRIZE" dataDxfId="2"/>
    <tableColumn id="6" xr3:uid="{BFC92544-6510-4B40-ABEE-FD6A4B0302D7}"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abSelected="1" topLeftCell="G494" workbookViewId="0">
      <selection activeCell="T496" sqref="T496"/>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8" width="14.44140625" bestFit="1" customWidth="1"/>
    <col min="9" max="9" width="17.21875" bestFit="1" customWidth="1"/>
    <col min="10" max="10" width="17.77734375" bestFit="1" customWidth="1"/>
    <col min="11" max="11" width="24.21875" bestFit="1" customWidth="1"/>
    <col min="12" max="12" width="24.5546875" bestFit="1" customWidth="1"/>
    <col min="13" max="13" width="25" bestFit="1"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2">
        <f>VLOOKUP(InputData[[#This Row],[PRODUCT ID]],MasterData[],5,0)</f>
        <v>144</v>
      </c>
      <c r="K2" s="12">
        <f>VLOOKUP(InputData[[#This Row],[PRODUCT ID]],MasterData[],6,0)</f>
        <v>156.96</v>
      </c>
      <c r="L2" s="12">
        <f>InputData[[#This Row],[BUYING PRIZE]]*InputData[[#This Row],[QUANTITY]]</f>
        <v>1296</v>
      </c>
      <c r="M2" s="12">
        <f>InputData[[#This Row],[SELLING PRICE]]*InputData[[#This Row],[QUANTITY]]*(1-InputData[[#This Row],[DISCOUNT %]])</f>
        <v>1412.64</v>
      </c>
      <c r="N2" s="11">
        <f>DAY(InputData[[#This Row],[DATE]])</f>
        <v>1</v>
      </c>
      <c r="O2" s="11" t="str">
        <f>TEXT(InputData[[#This Row],[DATE]],"MMM")</f>
        <v>Jan</v>
      </c>
      <c r="P2" s="11">
        <f>YEAR(InputData[[#This Row],[DATE]])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2">
        <f>VLOOKUP(InputData[[#This Row],[PRODUCT ID]],MasterData[],5,0)</f>
        <v>72</v>
      </c>
      <c r="K3" s="12">
        <f>VLOOKUP(InputData[[#This Row],[PRODUCT ID]],MasterData[],6,0)</f>
        <v>79.92</v>
      </c>
      <c r="L3" s="12">
        <f>InputData[[#This Row],[BUYING PRIZE]]*InputData[[#This Row],[QUANTITY]]</f>
        <v>1080</v>
      </c>
      <c r="M3" s="12">
        <f>InputData[[#This Row],[SELLING PRICE]]*InputData[[#This Row],[QUANTITY]]*(1-InputData[[#This Row],[DISCOUNT %]])</f>
        <v>1198.8</v>
      </c>
      <c r="N3" s="11">
        <f>DAY(InputData[[#This Row],[DATE]])</f>
        <v>2</v>
      </c>
      <c r="O3" s="11" t="str">
        <f>TEXT(InputData[[#This Row],[DATE]],"MMM")</f>
        <v>Jan</v>
      </c>
      <c r="P3" s="11">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2">
        <f>VLOOKUP(InputData[[#This Row],[PRODUCT ID]],MasterData[],5,0)</f>
        <v>112</v>
      </c>
      <c r="K4" s="12">
        <f>VLOOKUP(InputData[[#This Row],[PRODUCT ID]],MasterData[],6,0)</f>
        <v>122.08</v>
      </c>
      <c r="L4" s="12">
        <f>InputData[[#This Row],[BUYING PRIZE]]*InputData[[#This Row],[QUANTITY]]</f>
        <v>672</v>
      </c>
      <c r="M4" s="12">
        <f>InputData[[#This Row],[SELLING PRICE]]*InputData[[#This Row],[QUANTITY]]*(1-InputData[[#This Row],[DISCOUNT %]])</f>
        <v>732.48</v>
      </c>
      <c r="N4" s="11">
        <f>DAY(InputData[[#This Row],[DATE]])</f>
        <v>2</v>
      </c>
      <c r="O4" s="11" t="str">
        <f>TEXT(InputData[[#This Row],[DATE]],"MMM")</f>
        <v>Jan</v>
      </c>
      <c r="P4" s="11">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2">
        <f>VLOOKUP(InputData[[#This Row],[PRODUCT ID]],MasterData[],5,0)</f>
        <v>44</v>
      </c>
      <c r="K5" s="12">
        <f>VLOOKUP(InputData[[#This Row],[PRODUCT ID]],MasterData[],6,0)</f>
        <v>48.84</v>
      </c>
      <c r="L5" s="12">
        <f>InputData[[#This Row],[BUYING PRIZE]]*InputData[[#This Row],[QUANTITY]]</f>
        <v>220</v>
      </c>
      <c r="M5" s="12">
        <f>InputData[[#This Row],[SELLING PRICE]]*InputData[[#This Row],[QUANTITY]]*(1-InputData[[#This Row],[DISCOUNT %]])</f>
        <v>244.20000000000002</v>
      </c>
      <c r="N5" s="11">
        <f>DAY(InputData[[#This Row],[DATE]])</f>
        <v>3</v>
      </c>
      <c r="O5" s="11" t="str">
        <f>TEXT(InputData[[#This Row],[DATE]],"MMM")</f>
        <v>Jan</v>
      </c>
      <c r="P5" s="11">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2">
        <f>VLOOKUP(InputData[[#This Row],[PRODUCT ID]],MasterData[],5,0)</f>
        <v>5</v>
      </c>
      <c r="K6" s="12">
        <f>VLOOKUP(InputData[[#This Row],[PRODUCT ID]],MasterData[],6,0)</f>
        <v>6.7</v>
      </c>
      <c r="L6" s="12">
        <f>InputData[[#This Row],[BUYING PRIZE]]*InputData[[#This Row],[QUANTITY]]</f>
        <v>60</v>
      </c>
      <c r="M6" s="12">
        <f>InputData[[#This Row],[SELLING PRICE]]*InputData[[#This Row],[QUANTITY]]*(1-InputData[[#This Row],[DISCOUNT %]])</f>
        <v>80.400000000000006</v>
      </c>
      <c r="N6" s="11">
        <f>DAY(InputData[[#This Row],[DATE]])</f>
        <v>4</v>
      </c>
      <c r="O6" s="11" t="str">
        <f>TEXT(InputData[[#This Row],[DATE]],"MMM")</f>
        <v>Jan</v>
      </c>
      <c r="P6" s="11">
        <f>YEAR(InputData[[#This Row],[DATE]])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2">
        <f>VLOOKUP(InputData[[#This Row],[PRODUCT ID]],MasterData[],5,0)</f>
        <v>93</v>
      </c>
      <c r="K7" s="12">
        <f>VLOOKUP(InputData[[#This Row],[PRODUCT ID]],MasterData[],6,0)</f>
        <v>104.16</v>
      </c>
      <c r="L7" s="12">
        <f>InputData[[#This Row],[BUYING PRIZE]]*InputData[[#This Row],[QUANTITY]]</f>
        <v>93</v>
      </c>
      <c r="M7" s="12">
        <f>InputData[[#This Row],[SELLING PRICE]]*InputData[[#This Row],[QUANTITY]]*(1-InputData[[#This Row],[DISCOUNT %]])</f>
        <v>104.16</v>
      </c>
      <c r="N7" s="11">
        <f>DAY(InputData[[#This Row],[DATE]])</f>
        <v>9</v>
      </c>
      <c r="O7" s="11" t="str">
        <f>TEXT(InputData[[#This Row],[DATE]],"MMM")</f>
        <v>Jan</v>
      </c>
      <c r="P7" s="11">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2">
        <f>VLOOKUP(InputData[[#This Row],[PRODUCT ID]],MasterData[],5,0)</f>
        <v>71</v>
      </c>
      <c r="K8" s="12">
        <f>VLOOKUP(InputData[[#This Row],[PRODUCT ID]],MasterData[],6,0)</f>
        <v>80.94</v>
      </c>
      <c r="L8" s="12">
        <f>InputData[[#This Row],[BUYING PRIZE]]*InputData[[#This Row],[QUANTITY]]</f>
        <v>568</v>
      </c>
      <c r="M8" s="12">
        <f>InputData[[#This Row],[SELLING PRICE]]*InputData[[#This Row],[QUANTITY]]*(1-InputData[[#This Row],[DISCOUNT %]])</f>
        <v>647.52</v>
      </c>
      <c r="N8" s="11">
        <f>DAY(InputData[[#This Row],[DATE]])</f>
        <v>9</v>
      </c>
      <c r="O8" s="11" t="str">
        <f>TEXT(InputData[[#This Row],[DATE]],"MMM")</f>
        <v>Jan</v>
      </c>
      <c r="P8" s="11">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2">
        <f>VLOOKUP(InputData[[#This Row],[PRODUCT ID]],MasterData[],5,0)</f>
        <v>7</v>
      </c>
      <c r="K9" s="12">
        <f>VLOOKUP(InputData[[#This Row],[PRODUCT ID]],MasterData[],6,0)</f>
        <v>8.33</v>
      </c>
      <c r="L9" s="12">
        <f>InputData[[#This Row],[BUYING PRIZE]]*InputData[[#This Row],[QUANTITY]]</f>
        <v>28</v>
      </c>
      <c r="M9" s="12">
        <f>InputData[[#This Row],[SELLING PRICE]]*InputData[[#This Row],[QUANTITY]]*(1-InputData[[#This Row],[DISCOUNT %]])</f>
        <v>33.32</v>
      </c>
      <c r="N9" s="11">
        <f>DAY(InputData[[#This Row],[DATE]])</f>
        <v>9</v>
      </c>
      <c r="O9" s="11" t="str">
        <f>TEXT(InputData[[#This Row],[DATE]],"MMM")</f>
        <v>Jan</v>
      </c>
      <c r="P9" s="11">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2">
        <f>VLOOKUP(InputData[[#This Row],[PRODUCT ID]],MasterData[],5,0)</f>
        <v>67</v>
      </c>
      <c r="K10" s="12">
        <f>VLOOKUP(InputData[[#This Row],[PRODUCT ID]],MasterData[],6,0)</f>
        <v>85.76</v>
      </c>
      <c r="L10" s="12">
        <f>InputData[[#This Row],[BUYING PRIZE]]*InputData[[#This Row],[QUANTITY]]</f>
        <v>201</v>
      </c>
      <c r="M10" s="12">
        <f>InputData[[#This Row],[SELLING PRICE]]*InputData[[#This Row],[QUANTITY]]*(1-InputData[[#This Row],[DISCOUNT %]])</f>
        <v>257.28000000000003</v>
      </c>
      <c r="N10" s="11">
        <f>DAY(InputData[[#This Row],[DATE]])</f>
        <v>11</v>
      </c>
      <c r="O10" s="11" t="str">
        <f>TEXT(InputData[[#This Row],[DATE]],"MMM")</f>
        <v>Jan</v>
      </c>
      <c r="P10" s="11">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2">
        <f>VLOOKUP(InputData[[#This Row],[PRODUCT ID]],MasterData[],5,0)</f>
        <v>112</v>
      </c>
      <c r="K11" s="12">
        <f>VLOOKUP(InputData[[#This Row],[PRODUCT ID]],MasterData[],6,0)</f>
        <v>146.72</v>
      </c>
      <c r="L11" s="12">
        <f>InputData[[#This Row],[BUYING PRIZE]]*InputData[[#This Row],[QUANTITY]]</f>
        <v>448</v>
      </c>
      <c r="M11" s="12">
        <f>InputData[[#This Row],[SELLING PRICE]]*InputData[[#This Row],[QUANTITY]]*(1-InputData[[#This Row],[DISCOUNT %]])</f>
        <v>586.88</v>
      </c>
      <c r="N11" s="11">
        <f>DAY(InputData[[#This Row],[DATE]])</f>
        <v>11</v>
      </c>
      <c r="O11" s="11" t="str">
        <f>TEXT(InputData[[#This Row],[DATE]],"MMM")</f>
        <v>Jan</v>
      </c>
      <c r="P11" s="11">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2">
        <f>VLOOKUP(InputData[[#This Row],[PRODUCT ID]],MasterData[],5,0)</f>
        <v>120</v>
      </c>
      <c r="K12" s="12">
        <f>VLOOKUP(InputData[[#This Row],[PRODUCT ID]],MasterData[],6,0)</f>
        <v>162</v>
      </c>
      <c r="L12" s="12">
        <f>InputData[[#This Row],[BUYING PRIZE]]*InputData[[#This Row],[QUANTITY]]</f>
        <v>480</v>
      </c>
      <c r="M12" s="12">
        <f>InputData[[#This Row],[SELLING PRICE]]*InputData[[#This Row],[QUANTITY]]*(1-InputData[[#This Row],[DISCOUNT %]])</f>
        <v>648</v>
      </c>
      <c r="N12" s="11">
        <f>DAY(InputData[[#This Row],[DATE]])</f>
        <v>11</v>
      </c>
      <c r="O12" s="11" t="str">
        <f>TEXT(InputData[[#This Row],[DATE]],"MMM")</f>
        <v>Jan</v>
      </c>
      <c r="P12" s="11">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2">
        <f>VLOOKUP(InputData[[#This Row],[PRODUCT ID]],MasterData[],5,0)</f>
        <v>120</v>
      </c>
      <c r="K13" s="12">
        <f>VLOOKUP(InputData[[#This Row],[PRODUCT ID]],MasterData[],6,0)</f>
        <v>162</v>
      </c>
      <c r="L13" s="12">
        <f>InputData[[#This Row],[BUYING PRIZE]]*InputData[[#This Row],[QUANTITY]]</f>
        <v>1200</v>
      </c>
      <c r="M13" s="12">
        <f>InputData[[#This Row],[SELLING PRICE]]*InputData[[#This Row],[QUANTITY]]*(1-InputData[[#This Row],[DISCOUNT %]])</f>
        <v>1620</v>
      </c>
      <c r="N13" s="11">
        <f>DAY(InputData[[#This Row],[DATE]])</f>
        <v>12</v>
      </c>
      <c r="O13" s="11" t="str">
        <f>TEXT(InputData[[#This Row],[DATE]],"MMM")</f>
        <v>Jan</v>
      </c>
      <c r="P13" s="11">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2">
        <f>VLOOKUP(InputData[[#This Row],[PRODUCT ID]],MasterData[],5,0)</f>
        <v>76</v>
      </c>
      <c r="K14" s="12">
        <f>VLOOKUP(InputData[[#This Row],[PRODUCT ID]],MasterData[],6,0)</f>
        <v>82.08</v>
      </c>
      <c r="L14" s="12">
        <f>InputData[[#This Row],[BUYING PRIZE]]*InputData[[#This Row],[QUANTITY]]</f>
        <v>988</v>
      </c>
      <c r="M14" s="12">
        <f>InputData[[#This Row],[SELLING PRICE]]*InputData[[#This Row],[QUANTITY]]*(1-InputData[[#This Row],[DISCOUNT %]])</f>
        <v>1067.04</v>
      </c>
      <c r="N14" s="11">
        <f>DAY(InputData[[#This Row],[DATE]])</f>
        <v>18</v>
      </c>
      <c r="O14" s="11" t="str">
        <f>TEXT(InputData[[#This Row],[DATE]],"MMM")</f>
        <v>Jan</v>
      </c>
      <c r="P14" s="11">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2">
        <f>VLOOKUP(InputData[[#This Row],[PRODUCT ID]],MasterData[],5,0)</f>
        <v>141</v>
      </c>
      <c r="K15" s="12">
        <f>VLOOKUP(InputData[[#This Row],[PRODUCT ID]],MasterData[],6,0)</f>
        <v>149.46</v>
      </c>
      <c r="L15" s="12">
        <f>InputData[[#This Row],[BUYING PRIZE]]*InputData[[#This Row],[QUANTITY]]</f>
        <v>423</v>
      </c>
      <c r="M15" s="12">
        <f>InputData[[#This Row],[SELLING PRICE]]*InputData[[#This Row],[QUANTITY]]*(1-InputData[[#This Row],[DISCOUNT %]])</f>
        <v>448.38</v>
      </c>
      <c r="N15" s="11">
        <f>DAY(InputData[[#This Row],[DATE]])</f>
        <v>18</v>
      </c>
      <c r="O15" s="11" t="str">
        <f>TEXT(InputData[[#This Row],[DATE]],"MMM")</f>
        <v>Jan</v>
      </c>
      <c r="P15" s="11">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2">
        <f>VLOOKUP(InputData[[#This Row],[PRODUCT ID]],MasterData[],5,0)</f>
        <v>5</v>
      </c>
      <c r="K16" s="12">
        <f>VLOOKUP(InputData[[#This Row],[PRODUCT ID]],MasterData[],6,0)</f>
        <v>6.7</v>
      </c>
      <c r="L16" s="12">
        <f>InputData[[#This Row],[BUYING PRIZE]]*InputData[[#This Row],[QUANTITY]]</f>
        <v>30</v>
      </c>
      <c r="M16" s="12">
        <f>InputData[[#This Row],[SELLING PRICE]]*InputData[[#This Row],[QUANTITY]]*(1-InputData[[#This Row],[DISCOUNT %]])</f>
        <v>40.200000000000003</v>
      </c>
      <c r="N16" s="11">
        <f>DAY(InputData[[#This Row],[DATE]])</f>
        <v>19</v>
      </c>
      <c r="O16" s="11" t="str">
        <f>TEXT(InputData[[#This Row],[DATE]],"MMM")</f>
        <v>Jan</v>
      </c>
      <c r="P16" s="11">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2">
        <f>VLOOKUP(InputData[[#This Row],[PRODUCT ID]],MasterData[],5,0)</f>
        <v>55</v>
      </c>
      <c r="K17" s="12">
        <f>VLOOKUP(InputData[[#This Row],[PRODUCT ID]],MasterData[],6,0)</f>
        <v>58.3</v>
      </c>
      <c r="L17" s="12">
        <f>InputData[[#This Row],[BUYING PRIZE]]*InputData[[#This Row],[QUANTITY]]</f>
        <v>220</v>
      </c>
      <c r="M17" s="12">
        <f>InputData[[#This Row],[SELLING PRICE]]*InputData[[#This Row],[QUANTITY]]*(1-InputData[[#This Row],[DISCOUNT %]])</f>
        <v>233.2</v>
      </c>
      <c r="N17" s="11">
        <f>DAY(InputData[[#This Row],[DATE]])</f>
        <v>20</v>
      </c>
      <c r="O17" s="11" t="str">
        <f>TEXT(InputData[[#This Row],[DATE]],"MMM")</f>
        <v>Jan</v>
      </c>
      <c r="P17" s="11">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2">
        <f>VLOOKUP(InputData[[#This Row],[PRODUCT ID]],MasterData[],5,0)</f>
        <v>61</v>
      </c>
      <c r="K18" s="12">
        <f>VLOOKUP(InputData[[#This Row],[PRODUCT ID]],MasterData[],6,0)</f>
        <v>76.25</v>
      </c>
      <c r="L18" s="12">
        <f>InputData[[#This Row],[BUYING PRIZE]]*InputData[[#This Row],[QUANTITY]]</f>
        <v>244</v>
      </c>
      <c r="M18" s="12">
        <f>InputData[[#This Row],[SELLING PRICE]]*InputData[[#This Row],[QUANTITY]]*(1-InputData[[#This Row],[DISCOUNT %]])</f>
        <v>305</v>
      </c>
      <c r="N18" s="11">
        <f>DAY(InputData[[#This Row],[DATE]])</f>
        <v>20</v>
      </c>
      <c r="O18" s="11" t="str">
        <f>TEXT(InputData[[#This Row],[DATE]],"MMM")</f>
        <v>Jan</v>
      </c>
      <c r="P18" s="11">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2">
        <f>VLOOKUP(InputData[[#This Row],[PRODUCT ID]],MasterData[],5,0)</f>
        <v>44</v>
      </c>
      <c r="K19" s="12">
        <f>VLOOKUP(InputData[[#This Row],[PRODUCT ID]],MasterData[],6,0)</f>
        <v>48.84</v>
      </c>
      <c r="L19" s="12">
        <f>InputData[[#This Row],[BUYING PRIZE]]*InputData[[#This Row],[QUANTITY]]</f>
        <v>660</v>
      </c>
      <c r="M19" s="12">
        <f>InputData[[#This Row],[SELLING PRICE]]*InputData[[#This Row],[QUANTITY]]*(1-InputData[[#This Row],[DISCOUNT %]])</f>
        <v>732.6</v>
      </c>
      <c r="N19" s="11">
        <f>DAY(InputData[[#This Row],[DATE]])</f>
        <v>21</v>
      </c>
      <c r="O19" s="11" t="str">
        <f>TEXT(InputData[[#This Row],[DATE]],"MMM")</f>
        <v>Jan</v>
      </c>
      <c r="P19" s="11">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2">
        <f>VLOOKUP(InputData[[#This Row],[PRODUCT ID]],MasterData[],5,0)</f>
        <v>71</v>
      </c>
      <c r="K20" s="12">
        <f>VLOOKUP(InputData[[#This Row],[PRODUCT ID]],MasterData[],6,0)</f>
        <v>80.94</v>
      </c>
      <c r="L20" s="12">
        <f>InputData[[#This Row],[BUYING PRIZE]]*InputData[[#This Row],[QUANTITY]]</f>
        <v>639</v>
      </c>
      <c r="M20" s="12">
        <f>InputData[[#This Row],[SELLING PRICE]]*InputData[[#This Row],[QUANTITY]]*(1-InputData[[#This Row],[DISCOUNT %]])</f>
        <v>728.46</v>
      </c>
      <c r="N20" s="11">
        <f>DAY(InputData[[#This Row],[DATE]])</f>
        <v>21</v>
      </c>
      <c r="O20" s="11" t="str">
        <f>TEXT(InputData[[#This Row],[DATE]],"MMM")</f>
        <v>Jan</v>
      </c>
      <c r="P20" s="11">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2">
        <f>VLOOKUP(InputData[[#This Row],[PRODUCT ID]],MasterData[],5,0)</f>
        <v>120</v>
      </c>
      <c r="K21" s="12">
        <f>VLOOKUP(InputData[[#This Row],[PRODUCT ID]],MasterData[],6,0)</f>
        <v>162</v>
      </c>
      <c r="L21" s="12">
        <f>InputData[[#This Row],[BUYING PRIZE]]*InputData[[#This Row],[QUANTITY]]</f>
        <v>720</v>
      </c>
      <c r="M21" s="12">
        <f>InputData[[#This Row],[SELLING PRICE]]*InputData[[#This Row],[QUANTITY]]*(1-InputData[[#This Row],[DISCOUNT %]])</f>
        <v>972</v>
      </c>
      <c r="N21" s="11">
        <f>DAY(InputData[[#This Row],[DATE]])</f>
        <v>21</v>
      </c>
      <c r="O21" s="11" t="str">
        <f>TEXT(InputData[[#This Row],[DATE]],"MMM")</f>
        <v>Jan</v>
      </c>
      <c r="P21" s="11">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2">
        <f>VLOOKUP(InputData[[#This Row],[PRODUCT ID]],MasterData[],5,0)</f>
        <v>55</v>
      </c>
      <c r="K22" s="12">
        <f>VLOOKUP(InputData[[#This Row],[PRODUCT ID]],MasterData[],6,0)</f>
        <v>58.3</v>
      </c>
      <c r="L22" s="12">
        <f>InputData[[#This Row],[BUYING PRIZE]]*InputData[[#This Row],[QUANTITY]]</f>
        <v>330</v>
      </c>
      <c r="M22" s="12">
        <f>InputData[[#This Row],[SELLING PRICE]]*InputData[[#This Row],[QUANTITY]]*(1-InputData[[#This Row],[DISCOUNT %]])</f>
        <v>349.79999999999995</v>
      </c>
      <c r="N22" s="11">
        <f>DAY(InputData[[#This Row],[DATE]])</f>
        <v>25</v>
      </c>
      <c r="O22" s="11" t="str">
        <f>TEXT(InputData[[#This Row],[DATE]],"MMM")</f>
        <v>Jan</v>
      </c>
      <c r="P22" s="11">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2">
        <f>VLOOKUP(InputData[[#This Row],[PRODUCT ID]],MasterData[],5,0)</f>
        <v>5</v>
      </c>
      <c r="K23" s="12">
        <f>VLOOKUP(InputData[[#This Row],[PRODUCT ID]],MasterData[],6,0)</f>
        <v>6.7</v>
      </c>
      <c r="L23" s="12">
        <f>InputData[[#This Row],[BUYING PRIZE]]*InputData[[#This Row],[QUANTITY]]</f>
        <v>35</v>
      </c>
      <c r="M23" s="12">
        <f>InputData[[#This Row],[SELLING PRICE]]*InputData[[#This Row],[QUANTITY]]*(1-InputData[[#This Row],[DISCOUNT %]])</f>
        <v>46.9</v>
      </c>
      <c r="N23" s="11">
        <f>DAY(InputData[[#This Row],[DATE]])</f>
        <v>25</v>
      </c>
      <c r="O23" s="11" t="str">
        <f>TEXT(InputData[[#This Row],[DATE]],"MMM")</f>
        <v>Jan</v>
      </c>
      <c r="P23" s="11">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2">
        <f>VLOOKUP(InputData[[#This Row],[PRODUCT ID]],MasterData[],5,0)</f>
        <v>93</v>
      </c>
      <c r="K24" s="12">
        <f>VLOOKUP(InputData[[#This Row],[PRODUCT ID]],MasterData[],6,0)</f>
        <v>104.16</v>
      </c>
      <c r="L24" s="12">
        <f>InputData[[#This Row],[BUYING PRIZE]]*InputData[[#This Row],[QUANTITY]]</f>
        <v>1302</v>
      </c>
      <c r="M24" s="12">
        <f>InputData[[#This Row],[SELLING PRICE]]*InputData[[#This Row],[QUANTITY]]*(1-InputData[[#This Row],[DISCOUNT %]])</f>
        <v>1458.24</v>
      </c>
      <c r="N24" s="11">
        <f>DAY(InputData[[#This Row],[DATE]])</f>
        <v>25</v>
      </c>
      <c r="O24" s="11" t="str">
        <f>TEXT(InputData[[#This Row],[DATE]],"MMM")</f>
        <v>Jan</v>
      </c>
      <c r="P24" s="11">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2">
        <f>VLOOKUP(InputData[[#This Row],[PRODUCT ID]],MasterData[],5,0)</f>
        <v>76</v>
      </c>
      <c r="K25" s="12">
        <f>VLOOKUP(InputData[[#This Row],[PRODUCT ID]],MasterData[],6,0)</f>
        <v>82.08</v>
      </c>
      <c r="L25" s="12">
        <f>InputData[[#This Row],[BUYING PRIZE]]*InputData[[#This Row],[QUANTITY]]</f>
        <v>684</v>
      </c>
      <c r="M25" s="12">
        <f>InputData[[#This Row],[SELLING PRICE]]*InputData[[#This Row],[QUANTITY]]*(1-InputData[[#This Row],[DISCOUNT %]])</f>
        <v>738.72</v>
      </c>
      <c r="N25" s="11">
        <f>DAY(InputData[[#This Row],[DATE]])</f>
        <v>26</v>
      </c>
      <c r="O25" s="11" t="str">
        <f>TEXT(InputData[[#This Row],[DATE]],"MMM")</f>
        <v>Jan</v>
      </c>
      <c r="P25" s="11">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2">
        <f>VLOOKUP(InputData[[#This Row],[PRODUCT ID]],MasterData[],5,0)</f>
        <v>75</v>
      </c>
      <c r="K26" s="12">
        <f>VLOOKUP(InputData[[#This Row],[PRODUCT ID]],MasterData[],6,0)</f>
        <v>85.5</v>
      </c>
      <c r="L26" s="12">
        <f>InputData[[#This Row],[BUYING PRIZE]]*InputData[[#This Row],[QUANTITY]]</f>
        <v>525</v>
      </c>
      <c r="M26" s="12">
        <f>InputData[[#This Row],[SELLING PRICE]]*InputData[[#This Row],[QUANTITY]]*(1-InputData[[#This Row],[DISCOUNT %]])</f>
        <v>598.5</v>
      </c>
      <c r="N26" s="11">
        <f>DAY(InputData[[#This Row],[DATE]])</f>
        <v>26</v>
      </c>
      <c r="O26" s="11" t="str">
        <f>TEXT(InputData[[#This Row],[DATE]],"MMM")</f>
        <v>Jan</v>
      </c>
      <c r="P26" s="11">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2">
        <f>VLOOKUP(InputData[[#This Row],[PRODUCT ID]],MasterData[],5,0)</f>
        <v>98</v>
      </c>
      <c r="K27" s="12">
        <f>VLOOKUP(InputData[[#This Row],[PRODUCT ID]],MasterData[],6,0)</f>
        <v>103.88</v>
      </c>
      <c r="L27" s="12">
        <f>InputData[[#This Row],[BUYING PRIZE]]*InputData[[#This Row],[QUANTITY]]</f>
        <v>686</v>
      </c>
      <c r="M27" s="12">
        <f>InputData[[#This Row],[SELLING PRICE]]*InputData[[#This Row],[QUANTITY]]*(1-InputData[[#This Row],[DISCOUNT %]])</f>
        <v>727.16</v>
      </c>
      <c r="N27" s="11">
        <f>DAY(InputData[[#This Row],[DATE]])</f>
        <v>26</v>
      </c>
      <c r="O27" s="11" t="str">
        <f>TEXT(InputData[[#This Row],[DATE]],"MMM")</f>
        <v>Jan</v>
      </c>
      <c r="P27" s="11">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2">
        <f>VLOOKUP(InputData[[#This Row],[PRODUCT ID]],MasterData[],5,0)</f>
        <v>90</v>
      </c>
      <c r="K28" s="12">
        <f>VLOOKUP(InputData[[#This Row],[PRODUCT ID]],MasterData[],6,0)</f>
        <v>115.2</v>
      </c>
      <c r="L28" s="12">
        <f>InputData[[#This Row],[BUYING PRIZE]]*InputData[[#This Row],[QUANTITY]]</f>
        <v>630</v>
      </c>
      <c r="M28" s="12">
        <f>InputData[[#This Row],[SELLING PRICE]]*InputData[[#This Row],[QUANTITY]]*(1-InputData[[#This Row],[DISCOUNT %]])</f>
        <v>806.4</v>
      </c>
      <c r="N28" s="11">
        <f>DAY(InputData[[#This Row],[DATE]])</f>
        <v>27</v>
      </c>
      <c r="O28" s="11" t="str">
        <f>TEXT(InputData[[#This Row],[DATE]],"MMM")</f>
        <v>Jan</v>
      </c>
      <c r="P28" s="11">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2">
        <f>VLOOKUP(InputData[[#This Row],[PRODUCT ID]],MasterData[],5,0)</f>
        <v>89</v>
      </c>
      <c r="K29" s="12">
        <f>VLOOKUP(InputData[[#This Row],[PRODUCT ID]],MasterData[],6,0)</f>
        <v>117.48</v>
      </c>
      <c r="L29" s="12">
        <f>InputData[[#This Row],[BUYING PRIZE]]*InputData[[#This Row],[QUANTITY]]</f>
        <v>267</v>
      </c>
      <c r="M29" s="12">
        <f>InputData[[#This Row],[SELLING PRICE]]*InputData[[#This Row],[QUANTITY]]*(1-InputData[[#This Row],[DISCOUNT %]])</f>
        <v>352.44</v>
      </c>
      <c r="N29" s="11">
        <f>DAY(InputData[[#This Row],[DATE]])</f>
        <v>27</v>
      </c>
      <c r="O29" s="11" t="str">
        <f>TEXT(InputData[[#This Row],[DATE]],"MMM")</f>
        <v>Jan</v>
      </c>
      <c r="P29" s="11">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2">
        <f>VLOOKUP(InputData[[#This Row],[PRODUCT ID]],MasterData[],5,0)</f>
        <v>44</v>
      </c>
      <c r="K30" s="12">
        <f>VLOOKUP(InputData[[#This Row],[PRODUCT ID]],MasterData[],6,0)</f>
        <v>48.84</v>
      </c>
      <c r="L30" s="12">
        <f>InputData[[#This Row],[BUYING PRIZE]]*InputData[[#This Row],[QUANTITY]]</f>
        <v>440</v>
      </c>
      <c r="M30" s="12">
        <f>InputData[[#This Row],[SELLING PRICE]]*InputData[[#This Row],[QUANTITY]]*(1-InputData[[#This Row],[DISCOUNT %]])</f>
        <v>488.40000000000003</v>
      </c>
      <c r="N30" s="11">
        <f>DAY(InputData[[#This Row],[DATE]])</f>
        <v>28</v>
      </c>
      <c r="O30" s="11" t="str">
        <f>TEXT(InputData[[#This Row],[DATE]],"MMM")</f>
        <v>Jan</v>
      </c>
      <c r="P30" s="11">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2">
        <f>VLOOKUP(InputData[[#This Row],[PRODUCT ID]],MasterData[],5,0)</f>
        <v>47</v>
      </c>
      <c r="K31" s="12">
        <f>VLOOKUP(InputData[[#This Row],[PRODUCT ID]],MasterData[],6,0)</f>
        <v>53.11</v>
      </c>
      <c r="L31" s="12">
        <f>InputData[[#This Row],[BUYING PRIZE]]*InputData[[#This Row],[QUANTITY]]</f>
        <v>94</v>
      </c>
      <c r="M31" s="12">
        <f>InputData[[#This Row],[SELLING PRICE]]*InputData[[#This Row],[QUANTITY]]*(1-InputData[[#This Row],[DISCOUNT %]])</f>
        <v>106.22</v>
      </c>
      <c r="N31" s="11">
        <f>DAY(InputData[[#This Row],[DATE]])</f>
        <v>28</v>
      </c>
      <c r="O31" s="11" t="str">
        <f>TEXT(InputData[[#This Row],[DATE]],"MMM")</f>
        <v>Jan</v>
      </c>
      <c r="P31" s="11">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2">
        <f>VLOOKUP(InputData[[#This Row],[PRODUCT ID]],MasterData[],5,0)</f>
        <v>148</v>
      </c>
      <c r="K32" s="12">
        <f>VLOOKUP(InputData[[#This Row],[PRODUCT ID]],MasterData[],6,0)</f>
        <v>164.28</v>
      </c>
      <c r="L32" s="12">
        <f>InputData[[#This Row],[BUYING PRIZE]]*InputData[[#This Row],[QUANTITY]]</f>
        <v>1036</v>
      </c>
      <c r="M32" s="12">
        <f>InputData[[#This Row],[SELLING PRICE]]*InputData[[#This Row],[QUANTITY]]*(1-InputData[[#This Row],[DISCOUNT %]])</f>
        <v>1149.96</v>
      </c>
      <c r="N32" s="11">
        <f>DAY(InputData[[#This Row],[DATE]])</f>
        <v>2</v>
      </c>
      <c r="O32" s="11" t="str">
        <f>TEXT(InputData[[#This Row],[DATE]],"MMM")</f>
        <v>Feb</v>
      </c>
      <c r="P32" s="11">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2">
        <f>VLOOKUP(InputData[[#This Row],[PRODUCT ID]],MasterData[],5,0)</f>
        <v>13</v>
      </c>
      <c r="K33" s="12">
        <f>VLOOKUP(InputData[[#This Row],[PRODUCT ID]],MasterData[],6,0)</f>
        <v>16.64</v>
      </c>
      <c r="L33" s="12">
        <f>InputData[[#This Row],[BUYING PRIZE]]*InputData[[#This Row],[QUANTITY]]</f>
        <v>169</v>
      </c>
      <c r="M33" s="12">
        <f>InputData[[#This Row],[SELLING PRICE]]*InputData[[#This Row],[QUANTITY]]*(1-InputData[[#This Row],[DISCOUNT %]])</f>
        <v>216.32</v>
      </c>
      <c r="N33" s="11">
        <f>DAY(InputData[[#This Row],[DATE]])</f>
        <v>3</v>
      </c>
      <c r="O33" s="11" t="str">
        <f>TEXT(InputData[[#This Row],[DATE]],"MMM")</f>
        <v>Feb</v>
      </c>
      <c r="P33" s="11">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2">
        <f>VLOOKUP(InputData[[#This Row],[PRODUCT ID]],MasterData[],5,0)</f>
        <v>121</v>
      </c>
      <c r="K34" s="12">
        <f>VLOOKUP(InputData[[#This Row],[PRODUCT ID]],MasterData[],6,0)</f>
        <v>141.57</v>
      </c>
      <c r="L34" s="12">
        <f>InputData[[#This Row],[BUYING PRIZE]]*InputData[[#This Row],[QUANTITY]]</f>
        <v>242</v>
      </c>
      <c r="M34" s="12">
        <f>InputData[[#This Row],[SELLING PRICE]]*InputData[[#This Row],[QUANTITY]]*(1-InputData[[#This Row],[DISCOUNT %]])</f>
        <v>283.14</v>
      </c>
      <c r="N34" s="11">
        <f>DAY(InputData[[#This Row],[DATE]])</f>
        <v>3</v>
      </c>
      <c r="O34" s="11" t="str">
        <f>TEXT(InputData[[#This Row],[DATE]],"MMM")</f>
        <v>Feb</v>
      </c>
      <c r="P34" s="11">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2">
        <f>VLOOKUP(InputData[[#This Row],[PRODUCT ID]],MasterData[],5,0)</f>
        <v>67</v>
      </c>
      <c r="K35" s="12">
        <f>VLOOKUP(InputData[[#This Row],[PRODUCT ID]],MasterData[],6,0)</f>
        <v>85.76</v>
      </c>
      <c r="L35" s="12">
        <f>InputData[[#This Row],[BUYING PRIZE]]*InputData[[#This Row],[QUANTITY]]</f>
        <v>268</v>
      </c>
      <c r="M35" s="12">
        <f>InputData[[#This Row],[SELLING PRICE]]*InputData[[#This Row],[QUANTITY]]*(1-InputData[[#This Row],[DISCOUNT %]])</f>
        <v>343.04</v>
      </c>
      <c r="N35" s="11">
        <f>DAY(InputData[[#This Row],[DATE]])</f>
        <v>4</v>
      </c>
      <c r="O35" s="11" t="str">
        <f>TEXT(InputData[[#This Row],[DATE]],"MMM")</f>
        <v>Feb</v>
      </c>
      <c r="P35" s="11">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2">
        <f>VLOOKUP(InputData[[#This Row],[PRODUCT ID]],MasterData[],5,0)</f>
        <v>67</v>
      </c>
      <c r="K36" s="12">
        <f>VLOOKUP(InputData[[#This Row],[PRODUCT ID]],MasterData[],6,0)</f>
        <v>83.08</v>
      </c>
      <c r="L36" s="12">
        <f>InputData[[#This Row],[BUYING PRIZE]]*InputData[[#This Row],[QUANTITY]]</f>
        <v>469</v>
      </c>
      <c r="M36" s="12">
        <f>InputData[[#This Row],[SELLING PRICE]]*InputData[[#This Row],[QUANTITY]]*(1-InputData[[#This Row],[DISCOUNT %]])</f>
        <v>581.55999999999995</v>
      </c>
      <c r="N36" s="11">
        <f>DAY(InputData[[#This Row],[DATE]])</f>
        <v>5</v>
      </c>
      <c r="O36" s="11" t="str">
        <f>TEXT(InputData[[#This Row],[DATE]],"MMM")</f>
        <v>Feb</v>
      </c>
      <c r="P36" s="11">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2">
        <f>VLOOKUP(InputData[[#This Row],[PRODUCT ID]],MasterData[],5,0)</f>
        <v>133</v>
      </c>
      <c r="K37" s="12">
        <f>VLOOKUP(InputData[[#This Row],[PRODUCT ID]],MasterData[],6,0)</f>
        <v>155.61000000000001</v>
      </c>
      <c r="L37" s="12">
        <f>InputData[[#This Row],[BUYING PRIZE]]*InputData[[#This Row],[QUANTITY]]</f>
        <v>133</v>
      </c>
      <c r="M37" s="12">
        <f>InputData[[#This Row],[SELLING PRICE]]*InputData[[#This Row],[QUANTITY]]*(1-InputData[[#This Row],[DISCOUNT %]])</f>
        <v>155.61000000000001</v>
      </c>
      <c r="N37" s="11">
        <f>DAY(InputData[[#This Row],[DATE]])</f>
        <v>5</v>
      </c>
      <c r="O37" s="11" t="str">
        <f>TEXT(InputData[[#This Row],[DATE]],"MMM")</f>
        <v>Feb</v>
      </c>
      <c r="P37" s="11">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2">
        <f>VLOOKUP(InputData[[#This Row],[PRODUCT ID]],MasterData[],5,0)</f>
        <v>67</v>
      </c>
      <c r="K38" s="12">
        <f>VLOOKUP(InputData[[#This Row],[PRODUCT ID]],MasterData[],6,0)</f>
        <v>83.08</v>
      </c>
      <c r="L38" s="12">
        <f>InputData[[#This Row],[BUYING PRIZE]]*InputData[[#This Row],[QUANTITY]]</f>
        <v>603</v>
      </c>
      <c r="M38" s="12">
        <f>InputData[[#This Row],[SELLING PRICE]]*InputData[[#This Row],[QUANTITY]]*(1-InputData[[#This Row],[DISCOUNT %]])</f>
        <v>747.72</v>
      </c>
      <c r="N38" s="11">
        <f>DAY(InputData[[#This Row],[DATE]])</f>
        <v>5</v>
      </c>
      <c r="O38" s="11" t="str">
        <f>TEXT(InputData[[#This Row],[DATE]],"MMM")</f>
        <v>Feb</v>
      </c>
      <c r="P38" s="11">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2">
        <f>VLOOKUP(InputData[[#This Row],[PRODUCT ID]],MasterData[],5,0)</f>
        <v>5</v>
      </c>
      <c r="K39" s="12">
        <f>VLOOKUP(InputData[[#This Row],[PRODUCT ID]],MasterData[],6,0)</f>
        <v>6.7</v>
      </c>
      <c r="L39" s="12">
        <f>InputData[[#This Row],[BUYING PRIZE]]*InputData[[#This Row],[QUANTITY]]</f>
        <v>5</v>
      </c>
      <c r="M39" s="12">
        <f>InputData[[#This Row],[SELLING PRICE]]*InputData[[#This Row],[QUANTITY]]*(1-InputData[[#This Row],[DISCOUNT %]])</f>
        <v>6.7</v>
      </c>
      <c r="N39" s="11">
        <f>DAY(InputData[[#This Row],[DATE]])</f>
        <v>6</v>
      </c>
      <c r="O39" s="11" t="str">
        <f>TEXT(InputData[[#This Row],[DATE]],"MMM")</f>
        <v>Feb</v>
      </c>
      <c r="P39" s="11">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2">
        <f>VLOOKUP(InputData[[#This Row],[PRODUCT ID]],MasterData[],5,0)</f>
        <v>55</v>
      </c>
      <c r="K40" s="12">
        <f>VLOOKUP(InputData[[#This Row],[PRODUCT ID]],MasterData[],6,0)</f>
        <v>58.3</v>
      </c>
      <c r="L40" s="12">
        <f>InputData[[#This Row],[BUYING PRIZE]]*InputData[[#This Row],[QUANTITY]]</f>
        <v>770</v>
      </c>
      <c r="M40" s="12">
        <f>InputData[[#This Row],[SELLING PRICE]]*InputData[[#This Row],[QUANTITY]]*(1-InputData[[#This Row],[DISCOUNT %]])</f>
        <v>816.19999999999993</v>
      </c>
      <c r="N40" s="11">
        <f>DAY(InputData[[#This Row],[DATE]])</f>
        <v>9</v>
      </c>
      <c r="O40" s="11" t="str">
        <f>TEXT(InputData[[#This Row],[DATE]],"MMM")</f>
        <v>Feb</v>
      </c>
      <c r="P40" s="11">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2">
        <f>VLOOKUP(InputData[[#This Row],[PRODUCT ID]],MasterData[],5,0)</f>
        <v>83</v>
      </c>
      <c r="K41" s="12">
        <f>VLOOKUP(InputData[[#This Row],[PRODUCT ID]],MasterData[],6,0)</f>
        <v>94.62</v>
      </c>
      <c r="L41" s="12">
        <f>InputData[[#This Row],[BUYING PRIZE]]*InputData[[#This Row],[QUANTITY]]</f>
        <v>581</v>
      </c>
      <c r="M41" s="12">
        <f>InputData[[#This Row],[SELLING PRICE]]*InputData[[#This Row],[QUANTITY]]*(1-InputData[[#This Row],[DISCOUNT %]])</f>
        <v>662.34</v>
      </c>
      <c r="N41" s="11">
        <f>DAY(InputData[[#This Row],[DATE]])</f>
        <v>12</v>
      </c>
      <c r="O41" s="11" t="str">
        <f>TEXT(InputData[[#This Row],[DATE]],"MMM")</f>
        <v>Feb</v>
      </c>
      <c r="P41" s="11">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2">
        <f>VLOOKUP(InputData[[#This Row],[PRODUCT ID]],MasterData[],5,0)</f>
        <v>141</v>
      </c>
      <c r="K42" s="12">
        <f>VLOOKUP(InputData[[#This Row],[PRODUCT ID]],MasterData[],6,0)</f>
        <v>149.46</v>
      </c>
      <c r="L42" s="12">
        <f>InputData[[#This Row],[BUYING PRIZE]]*InputData[[#This Row],[QUANTITY]]</f>
        <v>1269</v>
      </c>
      <c r="M42" s="12">
        <f>InputData[[#This Row],[SELLING PRICE]]*InputData[[#This Row],[QUANTITY]]*(1-InputData[[#This Row],[DISCOUNT %]])</f>
        <v>1345.14</v>
      </c>
      <c r="N42" s="11">
        <f>DAY(InputData[[#This Row],[DATE]])</f>
        <v>12</v>
      </c>
      <c r="O42" s="11" t="str">
        <f>TEXT(InputData[[#This Row],[DATE]],"MMM")</f>
        <v>Feb</v>
      </c>
      <c r="P42" s="11">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2">
        <f>VLOOKUP(InputData[[#This Row],[PRODUCT ID]],MasterData[],5,0)</f>
        <v>48</v>
      </c>
      <c r="K43" s="12">
        <f>VLOOKUP(InputData[[#This Row],[PRODUCT ID]],MasterData[],6,0)</f>
        <v>57.120000000000005</v>
      </c>
      <c r="L43" s="12">
        <f>InputData[[#This Row],[BUYING PRIZE]]*InputData[[#This Row],[QUANTITY]]</f>
        <v>192</v>
      </c>
      <c r="M43" s="12">
        <f>InputData[[#This Row],[SELLING PRICE]]*InputData[[#This Row],[QUANTITY]]*(1-InputData[[#This Row],[DISCOUNT %]])</f>
        <v>228.48000000000002</v>
      </c>
      <c r="N43" s="11">
        <f>DAY(InputData[[#This Row],[DATE]])</f>
        <v>15</v>
      </c>
      <c r="O43" s="11" t="str">
        <f>TEXT(InputData[[#This Row],[DATE]],"MMM")</f>
        <v>Feb</v>
      </c>
      <c r="P43" s="11">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2">
        <f>VLOOKUP(InputData[[#This Row],[PRODUCT ID]],MasterData[],5,0)</f>
        <v>12</v>
      </c>
      <c r="K44" s="12">
        <f>VLOOKUP(InputData[[#This Row],[PRODUCT ID]],MasterData[],6,0)</f>
        <v>15.719999999999999</v>
      </c>
      <c r="L44" s="12">
        <f>InputData[[#This Row],[BUYING PRIZE]]*InputData[[#This Row],[QUANTITY]]</f>
        <v>72</v>
      </c>
      <c r="M44" s="12">
        <f>InputData[[#This Row],[SELLING PRICE]]*InputData[[#This Row],[QUANTITY]]*(1-InputData[[#This Row],[DISCOUNT %]])</f>
        <v>94.32</v>
      </c>
      <c r="N44" s="11">
        <f>DAY(InputData[[#This Row],[DATE]])</f>
        <v>18</v>
      </c>
      <c r="O44" s="11" t="str">
        <f>TEXT(InputData[[#This Row],[DATE]],"MMM")</f>
        <v>Feb</v>
      </c>
      <c r="P44" s="11">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2">
        <f>VLOOKUP(InputData[[#This Row],[PRODUCT ID]],MasterData[],5,0)</f>
        <v>148</v>
      </c>
      <c r="K45" s="12">
        <f>VLOOKUP(InputData[[#This Row],[PRODUCT ID]],MasterData[],6,0)</f>
        <v>201.28</v>
      </c>
      <c r="L45" s="12">
        <f>InputData[[#This Row],[BUYING PRIZE]]*InputData[[#This Row],[QUANTITY]]</f>
        <v>1628</v>
      </c>
      <c r="M45" s="12">
        <f>InputData[[#This Row],[SELLING PRICE]]*InputData[[#This Row],[QUANTITY]]*(1-InputData[[#This Row],[DISCOUNT %]])</f>
        <v>2214.08</v>
      </c>
      <c r="N45" s="11">
        <f>DAY(InputData[[#This Row],[DATE]])</f>
        <v>20</v>
      </c>
      <c r="O45" s="11" t="str">
        <f>TEXT(InputData[[#This Row],[DATE]],"MMM")</f>
        <v>Feb</v>
      </c>
      <c r="P45" s="11">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2">
        <f>VLOOKUP(InputData[[#This Row],[PRODUCT ID]],MasterData[],5,0)</f>
        <v>112</v>
      </c>
      <c r="K46" s="12">
        <f>VLOOKUP(InputData[[#This Row],[PRODUCT ID]],MasterData[],6,0)</f>
        <v>122.08</v>
      </c>
      <c r="L46" s="12">
        <f>InputData[[#This Row],[BUYING PRIZE]]*InputData[[#This Row],[QUANTITY]]</f>
        <v>560</v>
      </c>
      <c r="M46" s="12">
        <f>InputData[[#This Row],[SELLING PRICE]]*InputData[[#This Row],[QUANTITY]]*(1-InputData[[#This Row],[DISCOUNT %]])</f>
        <v>610.4</v>
      </c>
      <c r="N46" s="11">
        <f>DAY(InputData[[#This Row],[DATE]])</f>
        <v>22</v>
      </c>
      <c r="O46" s="11" t="str">
        <f>TEXT(InputData[[#This Row],[DATE]],"MMM")</f>
        <v>Feb</v>
      </c>
      <c r="P46" s="11">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2">
        <f>VLOOKUP(InputData[[#This Row],[PRODUCT ID]],MasterData[],5,0)</f>
        <v>7</v>
      </c>
      <c r="K47" s="12">
        <f>VLOOKUP(InputData[[#This Row],[PRODUCT ID]],MasterData[],6,0)</f>
        <v>8.33</v>
      </c>
      <c r="L47" s="12">
        <f>InputData[[#This Row],[BUYING PRIZE]]*InputData[[#This Row],[QUANTITY]]</f>
        <v>21</v>
      </c>
      <c r="M47" s="12">
        <f>InputData[[#This Row],[SELLING PRICE]]*InputData[[#This Row],[QUANTITY]]*(1-InputData[[#This Row],[DISCOUNT %]])</f>
        <v>24.990000000000002</v>
      </c>
      <c r="N47" s="11">
        <f>DAY(InputData[[#This Row],[DATE]])</f>
        <v>23</v>
      </c>
      <c r="O47" s="11" t="str">
        <f>TEXT(InputData[[#This Row],[DATE]],"MMM")</f>
        <v>Feb</v>
      </c>
      <c r="P47" s="11">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2">
        <f>VLOOKUP(InputData[[#This Row],[PRODUCT ID]],MasterData[],5,0)</f>
        <v>133</v>
      </c>
      <c r="K48" s="12">
        <f>VLOOKUP(InputData[[#This Row],[PRODUCT ID]],MasterData[],6,0)</f>
        <v>155.61000000000001</v>
      </c>
      <c r="L48" s="12">
        <f>InputData[[#This Row],[BUYING PRIZE]]*InputData[[#This Row],[QUANTITY]]</f>
        <v>266</v>
      </c>
      <c r="M48" s="12">
        <f>InputData[[#This Row],[SELLING PRICE]]*InputData[[#This Row],[QUANTITY]]*(1-InputData[[#This Row],[DISCOUNT %]])</f>
        <v>311.22000000000003</v>
      </c>
      <c r="N48" s="11">
        <f>DAY(InputData[[#This Row],[DATE]])</f>
        <v>23</v>
      </c>
      <c r="O48" s="11" t="str">
        <f>TEXT(InputData[[#This Row],[DATE]],"MMM")</f>
        <v>Feb</v>
      </c>
      <c r="P48" s="11">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2">
        <f>VLOOKUP(InputData[[#This Row],[PRODUCT ID]],MasterData[],5,0)</f>
        <v>105</v>
      </c>
      <c r="K49" s="12">
        <f>VLOOKUP(InputData[[#This Row],[PRODUCT ID]],MasterData[],6,0)</f>
        <v>142.80000000000001</v>
      </c>
      <c r="L49" s="12">
        <f>InputData[[#This Row],[BUYING PRIZE]]*InputData[[#This Row],[QUANTITY]]</f>
        <v>420</v>
      </c>
      <c r="M49" s="12">
        <f>InputData[[#This Row],[SELLING PRICE]]*InputData[[#This Row],[QUANTITY]]*(1-InputData[[#This Row],[DISCOUNT %]])</f>
        <v>571.20000000000005</v>
      </c>
      <c r="N49" s="11">
        <f>DAY(InputData[[#This Row],[DATE]])</f>
        <v>25</v>
      </c>
      <c r="O49" s="11" t="str">
        <f>TEXT(InputData[[#This Row],[DATE]],"MMM")</f>
        <v>Feb</v>
      </c>
      <c r="P49" s="11">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2">
        <f>VLOOKUP(InputData[[#This Row],[PRODUCT ID]],MasterData[],5,0)</f>
        <v>89</v>
      </c>
      <c r="K50" s="12">
        <f>VLOOKUP(InputData[[#This Row],[PRODUCT ID]],MasterData[],6,0)</f>
        <v>117.48</v>
      </c>
      <c r="L50" s="12">
        <f>InputData[[#This Row],[BUYING PRIZE]]*InputData[[#This Row],[QUANTITY]]</f>
        <v>979</v>
      </c>
      <c r="M50" s="12">
        <f>InputData[[#This Row],[SELLING PRICE]]*InputData[[#This Row],[QUANTITY]]*(1-InputData[[#This Row],[DISCOUNT %]])</f>
        <v>1292.28</v>
      </c>
      <c r="N50" s="11">
        <f>DAY(InputData[[#This Row],[DATE]])</f>
        <v>25</v>
      </c>
      <c r="O50" s="11" t="str">
        <f>TEXT(InputData[[#This Row],[DATE]],"MMM")</f>
        <v>Feb</v>
      </c>
      <c r="P50" s="11">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2">
        <f>VLOOKUP(InputData[[#This Row],[PRODUCT ID]],MasterData[],5,0)</f>
        <v>148</v>
      </c>
      <c r="K51" s="12">
        <f>VLOOKUP(InputData[[#This Row],[PRODUCT ID]],MasterData[],6,0)</f>
        <v>201.28</v>
      </c>
      <c r="L51" s="12">
        <f>InputData[[#This Row],[BUYING PRIZE]]*InputData[[#This Row],[QUANTITY]]</f>
        <v>296</v>
      </c>
      <c r="M51" s="12">
        <f>InputData[[#This Row],[SELLING PRICE]]*InputData[[#This Row],[QUANTITY]]*(1-InputData[[#This Row],[DISCOUNT %]])</f>
        <v>402.56</v>
      </c>
      <c r="N51" s="11">
        <f>DAY(InputData[[#This Row],[DATE]])</f>
        <v>25</v>
      </c>
      <c r="O51" s="11" t="str">
        <f>TEXT(InputData[[#This Row],[DATE]],"MMM")</f>
        <v>Feb</v>
      </c>
      <c r="P51" s="11">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2">
        <f>VLOOKUP(InputData[[#This Row],[PRODUCT ID]],MasterData[],5,0)</f>
        <v>37</v>
      </c>
      <c r="K52" s="12">
        <f>VLOOKUP(InputData[[#This Row],[PRODUCT ID]],MasterData[],6,0)</f>
        <v>49.21</v>
      </c>
      <c r="L52" s="12">
        <f>InputData[[#This Row],[BUYING PRIZE]]*InputData[[#This Row],[QUANTITY]]</f>
        <v>407</v>
      </c>
      <c r="M52" s="12">
        <f>InputData[[#This Row],[SELLING PRICE]]*InputData[[#This Row],[QUANTITY]]*(1-InputData[[#This Row],[DISCOUNT %]])</f>
        <v>541.31000000000006</v>
      </c>
      <c r="N52" s="11">
        <f>DAY(InputData[[#This Row],[DATE]])</f>
        <v>27</v>
      </c>
      <c r="O52" s="11" t="str">
        <f>TEXT(InputData[[#This Row],[DATE]],"MMM")</f>
        <v>Feb</v>
      </c>
      <c r="P52" s="11">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2">
        <f>VLOOKUP(InputData[[#This Row],[PRODUCT ID]],MasterData[],5,0)</f>
        <v>44</v>
      </c>
      <c r="K53" s="12">
        <f>VLOOKUP(InputData[[#This Row],[PRODUCT ID]],MasterData[],6,0)</f>
        <v>48.4</v>
      </c>
      <c r="L53" s="12">
        <f>InputData[[#This Row],[BUYING PRIZE]]*InputData[[#This Row],[QUANTITY]]</f>
        <v>44</v>
      </c>
      <c r="M53" s="12">
        <f>InputData[[#This Row],[SELLING PRICE]]*InputData[[#This Row],[QUANTITY]]*(1-InputData[[#This Row],[DISCOUNT %]])</f>
        <v>48.4</v>
      </c>
      <c r="N53" s="11">
        <f>DAY(InputData[[#This Row],[DATE]])</f>
        <v>3</v>
      </c>
      <c r="O53" s="11" t="str">
        <f>TEXT(InputData[[#This Row],[DATE]],"MMM")</f>
        <v>Mar</v>
      </c>
      <c r="P53" s="11">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2">
        <f>VLOOKUP(InputData[[#This Row],[PRODUCT ID]],MasterData[],5,0)</f>
        <v>126</v>
      </c>
      <c r="K54" s="12">
        <f>VLOOKUP(InputData[[#This Row],[PRODUCT ID]],MasterData[],6,0)</f>
        <v>162.54</v>
      </c>
      <c r="L54" s="12">
        <f>InputData[[#This Row],[BUYING PRIZE]]*InputData[[#This Row],[QUANTITY]]</f>
        <v>1134</v>
      </c>
      <c r="M54" s="12">
        <f>InputData[[#This Row],[SELLING PRICE]]*InputData[[#This Row],[QUANTITY]]*(1-InputData[[#This Row],[DISCOUNT %]])</f>
        <v>1462.86</v>
      </c>
      <c r="N54" s="11">
        <f>DAY(InputData[[#This Row],[DATE]])</f>
        <v>7</v>
      </c>
      <c r="O54" s="11" t="str">
        <f>TEXT(InputData[[#This Row],[DATE]],"MMM")</f>
        <v>Mar</v>
      </c>
      <c r="P54" s="11">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2">
        <f>VLOOKUP(InputData[[#This Row],[PRODUCT ID]],MasterData[],5,0)</f>
        <v>48</v>
      </c>
      <c r="K55" s="12">
        <f>VLOOKUP(InputData[[#This Row],[PRODUCT ID]],MasterData[],6,0)</f>
        <v>57.120000000000005</v>
      </c>
      <c r="L55" s="12">
        <f>InputData[[#This Row],[BUYING PRIZE]]*InputData[[#This Row],[QUANTITY]]</f>
        <v>288</v>
      </c>
      <c r="M55" s="12">
        <f>InputData[[#This Row],[SELLING PRICE]]*InputData[[#This Row],[QUANTITY]]*(1-InputData[[#This Row],[DISCOUNT %]])</f>
        <v>342.72</v>
      </c>
      <c r="N55" s="11">
        <f>DAY(InputData[[#This Row],[DATE]])</f>
        <v>8</v>
      </c>
      <c r="O55" s="11" t="str">
        <f>TEXT(InputData[[#This Row],[DATE]],"MMM")</f>
        <v>Mar</v>
      </c>
      <c r="P55" s="11">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2">
        <f>VLOOKUP(InputData[[#This Row],[PRODUCT ID]],MasterData[],5,0)</f>
        <v>76</v>
      </c>
      <c r="K56" s="12">
        <f>VLOOKUP(InputData[[#This Row],[PRODUCT ID]],MasterData[],6,0)</f>
        <v>82.08</v>
      </c>
      <c r="L56" s="12">
        <f>InputData[[#This Row],[BUYING PRIZE]]*InputData[[#This Row],[QUANTITY]]</f>
        <v>684</v>
      </c>
      <c r="M56" s="12">
        <f>InputData[[#This Row],[SELLING PRICE]]*InputData[[#This Row],[QUANTITY]]*(1-InputData[[#This Row],[DISCOUNT %]])</f>
        <v>738.72</v>
      </c>
      <c r="N56" s="11">
        <f>DAY(InputData[[#This Row],[DATE]])</f>
        <v>8</v>
      </c>
      <c r="O56" s="11" t="str">
        <f>TEXT(InputData[[#This Row],[DATE]],"MMM")</f>
        <v>Mar</v>
      </c>
      <c r="P56" s="11">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2">
        <f>VLOOKUP(InputData[[#This Row],[PRODUCT ID]],MasterData[],5,0)</f>
        <v>47</v>
      </c>
      <c r="K57" s="12">
        <f>VLOOKUP(InputData[[#This Row],[PRODUCT ID]],MasterData[],6,0)</f>
        <v>53.11</v>
      </c>
      <c r="L57" s="12">
        <f>InputData[[#This Row],[BUYING PRIZE]]*InputData[[#This Row],[QUANTITY]]</f>
        <v>282</v>
      </c>
      <c r="M57" s="12">
        <f>InputData[[#This Row],[SELLING PRICE]]*InputData[[#This Row],[QUANTITY]]*(1-InputData[[#This Row],[DISCOUNT %]])</f>
        <v>318.65999999999997</v>
      </c>
      <c r="N57" s="11">
        <f>DAY(InputData[[#This Row],[DATE]])</f>
        <v>9</v>
      </c>
      <c r="O57" s="11" t="str">
        <f>TEXT(InputData[[#This Row],[DATE]],"MMM")</f>
        <v>Mar</v>
      </c>
      <c r="P57" s="11">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2">
        <f>VLOOKUP(InputData[[#This Row],[PRODUCT ID]],MasterData[],5,0)</f>
        <v>7</v>
      </c>
      <c r="K58" s="12">
        <f>VLOOKUP(InputData[[#This Row],[PRODUCT ID]],MasterData[],6,0)</f>
        <v>8.33</v>
      </c>
      <c r="L58" s="12">
        <f>InputData[[#This Row],[BUYING PRIZE]]*InputData[[#This Row],[QUANTITY]]</f>
        <v>77</v>
      </c>
      <c r="M58" s="12">
        <f>InputData[[#This Row],[SELLING PRICE]]*InputData[[#This Row],[QUANTITY]]*(1-InputData[[#This Row],[DISCOUNT %]])</f>
        <v>91.63</v>
      </c>
      <c r="N58" s="11">
        <f>DAY(InputData[[#This Row],[DATE]])</f>
        <v>11</v>
      </c>
      <c r="O58" s="11" t="str">
        <f>TEXT(InputData[[#This Row],[DATE]],"MMM")</f>
        <v>Mar</v>
      </c>
      <c r="P58" s="11">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2">
        <f>VLOOKUP(InputData[[#This Row],[PRODUCT ID]],MasterData[],5,0)</f>
        <v>37</v>
      </c>
      <c r="K59" s="12">
        <f>VLOOKUP(InputData[[#This Row],[PRODUCT ID]],MasterData[],6,0)</f>
        <v>41.81</v>
      </c>
      <c r="L59" s="12">
        <f>InputData[[#This Row],[BUYING PRIZE]]*InputData[[#This Row],[QUANTITY]]</f>
        <v>370</v>
      </c>
      <c r="M59" s="12">
        <f>InputData[[#This Row],[SELLING PRICE]]*InputData[[#This Row],[QUANTITY]]*(1-InputData[[#This Row],[DISCOUNT %]])</f>
        <v>418.1</v>
      </c>
      <c r="N59" s="11">
        <f>DAY(InputData[[#This Row],[DATE]])</f>
        <v>13</v>
      </c>
      <c r="O59" s="11" t="str">
        <f>TEXT(InputData[[#This Row],[DATE]],"MMM")</f>
        <v>Mar</v>
      </c>
      <c r="P59" s="11">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2">
        <f>VLOOKUP(InputData[[#This Row],[PRODUCT ID]],MasterData[],5,0)</f>
        <v>37</v>
      </c>
      <c r="K60" s="12">
        <f>VLOOKUP(InputData[[#This Row],[PRODUCT ID]],MasterData[],6,0)</f>
        <v>42.55</v>
      </c>
      <c r="L60" s="12">
        <f>InputData[[#This Row],[BUYING PRIZE]]*InputData[[#This Row],[QUANTITY]]</f>
        <v>407</v>
      </c>
      <c r="M60" s="12">
        <f>InputData[[#This Row],[SELLING PRICE]]*InputData[[#This Row],[QUANTITY]]*(1-InputData[[#This Row],[DISCOUNT %]])</f>
        <v>468.04999999999995</v>
      </c>
      <c r="N60" s="11">
        <f>DAY(InputData[[#This Row],[DATE]])</f>
        <v>15</v>
      </c>
      <c r="O60" s="11" t="str">
        <f>TEXT(InputData[[#This Row],[DATE]],"MMM")</f>
        <v>Mar</v>
      </c>
      <c r="P60" s="11">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2">
        <f>VLOOKUP(InputData[[#This Row],[PRODUCT ID]],MasterData[],5,0)</f>
        <v>73</v>
      </c>
      <c r="K61" s="12">
        <f>VLOOKUP(InputData[[#This Row],[PRODUCT ID]],MasterData[],6,0)</f>
        <v>94.17</v>
      </c>
      <c r="L61" s="12">
        <f>InputData[[#This Row],[BUYING PRIZE]]*InputData[[#This Row],[QUANTITY]]</f>
        <v>1022</v>
      </c>
      <c r="M61" s="12">
        <f>InputData[[#This Row],[SELLING PRICE]]*InputData[[#This Row],[QUANTITY]]*(1-InputData[[#This Row],[DISCOUNT %]])</f>
        <v>1318.38</v>
      </c>
      <c r="N61" s="11">
        <f>DAY(InputData[[#This Row],[DATE]])</f>
        <v>16</v>
      </c>
      <c r="O61" s="11" t="str">
        <f>TEXT(InputData[[#This Row],[DATE]],"MMM")</f>
        <v>Mar</v>
      </c>
      <c r="P61" s="11">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2">
        <f>VLOOKUP(InputData[[#This Row],[PRODUCT ID]],MasterData[],5,0)</f>
        <v>120</v>
      </c>
      <c r="K62" s="12">
        <f>VLOOKUP(InputData[[#This Row],[PRODUCT ID]],MasterData[],6,0)</f>
        <v>162</v>
      </c>
      <c r="L62" s="12">
        <f>InputData[[#This Row],[BUYING PRIZE]]*InputData[[#This Row],[QUANTITY]]</f>
        <v>960</v>
      </c>
      <c r="M62" s="12">
        <f>InputData[[#This Row],[SELLING PRICE]]*InputData[[#This Row],[QUANTITY]]*(1-InputData[[#This Row],[DISCOUNT %]])</f>
        <v>1296</v>
      </c>
      <c r="N62" s="11">
        <f>DAY(InputData[[#This Row],[DATE]])</f>
        <v>18</v>
      </c>
      <c r="O62" s="11" t="str">
        <f>TEXT(InputData[[#This Row],[DATE]],"MMM")</f>
        <v>Mar</v>
      </c>
      <c r="P62" s="11">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2">
        <f>VLOOKUP(InputData[[#This Row],[PRODUCT ID]],MasterData[],5,0)</f>
        <v>37</v>
      </c>
      <c r="K63" s="12">
        <f>VLOOKUP(InputData[[#This Row],[PRODUCT ID]],MasterData[],6,0)</f>
        <v>41.81</v>
      </c>
      <c r="L63" s="12">
        <f>InputData[[#This Row],[BUYING PRIZE]]*InputData[[#This Row],[QUANTITY]]</f>
        <v>333</v>
      </c>
      <c r="M63" s="12">
        <f>InputData[[#This Row],[SELLING PRICE]]*InputData[[#This Row],[QUANTITY]]*(1-InputData[[#This Row],[DISCOUNT %]])</f>
        <v>376.29</v>
      </c>
      <c r="N63" s="11">
        <f>DAY(InputData[[#This Row],[DATE]])</f>
        <v>19</v>
      </c>
      <c r="O63" s="11" t="str">
        <f>TEXT(InputData[[#This Row],[DATE]],"MMM")</f>
        <v>Mar</v>
      </c>
      <c r="P63" s="11">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2">
        <f>VLOOKUP(InputData[[#This Row],[PRODUCT ID]],MasterData[],5,0)</f>
        <v>61</v>
      </c>
      <c r="K64" s="12">
        <f>VLOOKUP(InputData[[#This Row],[PRODUCT ID]],MasterData[],6,0)</f>
        <v>76.25</v>
      </c>
      <c r="L64" s="12">
        <f>InputData[[#This Row],[BUYING PRIZE]]*InputData[[#This Row],[QUANTITY]]</f>
        <v>793</v>
      </c>
      <c r="M64" s="12">
        <f>InputData[[#This Row],[SELLING PRICE]]*InputData[[#This Row],[QUANTITY]]*(1-InputData[[#This Row],[DISCOUNT %]])</f>
        <v>991.25</v>
      </c>
      <c r="N64" s="11">
        <f>DAY(InputData[[#This Row],[DATE]])</f>
        <v>21</v>
      </c>
      <c r="O64" s="11" t="str">
        <f>TEXT(InputData[[#This Row],[DATE]],"MMM")</f>
        <v>Mar</v>
      </c>
      <c r="P64" s="11">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2">
        <f>VLOOKUP(InputData[[#This Row],[PRODUCT ID]],MasterData[],5,0)</f>
        <v>37</v>
      </c>
      <c r="K65" s="12">
        <f>VLOOKUP(InputData[[#This Row],[PRODUCT ID]],MasterData[],6,0)</f>
        <v>42.55</v>
      </c>
      <c r="L65" s="12">
        <f>InputData[[#This Row],[BUYING PRIZE]]*InputData[[#This Row],[QUANTITY]]</f>
        <v>259</v>
      </c>
      <c r="M65" s="12">
        <f>InputData[[#This Row],[SELLING PRICE]]*InputData[[#This Row],[QUANTITY]]*(1-InputData[[#This Row],[DISCOUNT %]])</f>
        <v>297.84999999999997</v>
      </c>
      <c r="N65" s="11">
        <f>DAY(InputData[[#This Row],[DATE]])</f>
        <v>21</v>
      </c>
      <c r="O65" s="11" t="str">
        <f>TEXT(InputData[[#This Row],[DATE]],"MMM")</f>
        <v>Mar</v>
      </c>
      <c r="P65" s="11">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2">
        <f>VLOOKUP(InputData[[#This Row],[PRODUCT ID]],MasterData[],5,0)</f>
        <v>105</v>
      </c>
      <c r="K66" s="12">
        <f>VLOOKUP(InputData[[#This Row],[PRODUCT ID]],MasterData[],6,0)</f>
        <v>142.80000000000001</v>
      </c>
      <c r="L66" s="12">
        <f>InputData[[#This Row],[BUYING PRIZE]]*InputData[[#This Row],[QUANTITY]]</f>
        <v>840</v>
      </c>
      <c r="M66" s="12">
        <f>InputData[[#This Row],[SELLING PRICE]]*InputData[[#This Row],[QUANTITY]]*(1-InputData[[#This Row],[DISCOUNT %]])</f>
        <v>1142.4000000000001</v>
      </c>
      <c r="N66" s="11">
        <f>DAY(InputData[[#This Row],[DATE]])</f>
        <v>22</v>
      </c>
      <c r="O66" s="11" t="str">
        <f>TEXT(InputData[[#This Row],[DATE]],"MMM")</f>
        <v>Mar</v>
      </c>
      <c r="P66" s="11">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2">
        <f>VLOOKUP(InputData[[#This Row],[PRODUCT ID]],MasterData[],5,0)</f>
        <v>73</v>
      </c>
      <c r="K67" s="12">
        <f>VLOOKUP(InputData[[#This Row],[PRODUCT ID]],MasterData[],6,0)</f>
        <v>94.17</v>
      </c>
      <c r="L67" s="12">
        <f>InputData[[#This Row],[BUYING PRIZE]]*InputData[[#This Row],[QUANTITY]]</f>
        <v>292</v>
      </c>
      <c r="M67" s="12">
        <f>InputData[[#This Row],[SELLING PRICE]]*InputData[[#This Row],[QUANTITY]]*(1-InputData[[#This Row],[DISCOUNT %]])</f>
        <v>376.68</v>
      </c>
      <c r="N67" s="11">
        <f>DAY(InputData[[#This Row],[DATE]])</f>
        <v>22</v>
      </c>
      <c r="O67" s="11" t="str">
        <f>TEXT(InputData[[#This Row],[DATE]],"MMM")</f>
        <v>Mar</v>
      </c>
      <c r="P67" s="11">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2">
        <f>VLOOKUP(InputData[[#This Row],[PRODUCT ID]],MasterData[],5,0)</f>
        <v>144</v>
      </c>
      <c r="K68" s="12">
        <f>VLOOKUP(InputData[[#This Row],[PRODUCT ID]],MasterData[],6,0)</f>
        <v>156.96</v>
      </c>
      <c r="L68" s="12">
        <f>InputData[[#This Row],[BUYING PRIZE]]*InputData[[#This Row],[QUANTITY]]</f>
        <v>2016</v>
      </c>
      <c r="M68" s="12">
        <f>InputData[[#This Row],[SELLING PRICE]]*InputData[[#This Row],[QUANTITY]]*(1-InputData[[#This Row],[DISCOUNT %]])</f>
        <v>2197.44</v>
      </c>
      <c r="N68" s="11">
        <f>DAY(InputData[[#This Row],[DATE]])</f>
        <v>25</v>
      </c>
      <c r="O68" s="11" t="str">
        <f>TEXT(InputData[[#This Row],[DATE]],"MMM")</f>
        <v>Mar</v>
      </c>
      <c r="P68" s="11">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2">
        <f>VLOOKUP(InputData[[#This Row],[PRODUCT ID]],MasterData[],5,0)</f>
        <v>75</v>
      </c>
      <c r="K69" s="12">
        <f>VLOOKUP(InputData[[#This Row],[PRODUCT ID]],MasterData[],6,0)</f>
        <v>85.5</v>
      </c>
      <c r="L69" s="12">
        <f>InputData[[#This Row],[BUYING PRIZE]]*InputData[[#This Row],[QUANTITY]]</f>
        <v>300</v>
      </c>
      <c r="M69" s="12">
        <f>InputData[[#This Row],[SELLING PRICE]]*InputData[[#This Row],[QUANTITY]]*(1-InputData[[#This Row],[DISCOUNT %]])</f>
        <v>342</v>
      </c>
      <c r="N69" s="11">
        <f>DAY(InputData[[#This Row],[DATE]])</f>
        <v>25</v>
      </c>
      <c r="O69" s="11" t="str">
        <f>TEXT(InputData[[#This Row],[DATE]],"MMM")</f>
        <v>Mar</v>
      </c>
      <c r="P69" s="11">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2">
        <f>VLOOKUP(InputData[[#This Row],[PRODUCT ID]],MasterData[],5,0)</f>
        <v>47</v>
      </c>
      <c r="K70" s="12">
        <f>VLOOKUP(InputData[[#This Row],[PRODUCT ID]],MasterData[],6,0)</f>
        <v>53.11</v>
      </c>
      <c r="L70" s="12">
        <f>InputData[[#This Row],[BUYING PRIZE]]*InputData[[#This Row],[QUANTITY]]</f>
        <v>376</v>
      </c>
      <c r="M70" s="12">
        <f>InputData[[#This Row],[SELLING PRICE]]*InputData[[#This Row],[QUANTITY]]*(1-InputData[[#This Row],[DISCOUNT %]])</f>
        <v>424.88</v>
      </c>
      <c r="N70" s="11">
        <f>DAY(InputData[[#This Row],[DATE]])</f>
        <v>25</v>
      </c>
      <c r="O70" s="11" t="str">
        <f>TEXT(InputData[[#This Row],[DATE]],"MMM")</f>
        <v>Mar</v>
      </c>
      <c r="P70" s="11">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2">
        <f>VLOOKUP(InputData[[#This Row],[PRODUCT ID]],MasterData[],5,0)</f>
        <v>72</v>
      </c>
      <c r="K71" s="12">
        <f>VLOOKUP(InputData[[#This Row],[PRODUCT ID]],MasterData[],6,0)</f>
        <v>79.92</v>
      </c>
      <c r="L71" s="12">
        <f>InputData[[#This Row],[BUYING PRIZE]]*InputData[[#This Row],[QUANTITY]]</f>
        <v>144</v>
      </c>
      <c r="M71" s="12">
        <f>InputData[[#This Row],[SELLING PRICE]]*InputData[[#This Row],[QUANTITY]]*(1-InputData[[#This Row],[DISCOUNT %]])</f>
        <v>159.84</v>
      </c>
      <c r="N71" s="11">
        <f>DAY(InputData[[#This Row],[DATE]])</f>
        <v>25</v>
      </c>
      <c r="O71" s="11" t="str">
        <f>TEXT(InputData[[#This Row],[DATE]],"MMM")</f>
        <v>Mar</v>
      </c>
      <c r="P71" s="11">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2">
        <f>VLOOKUP(InputData[[#This Row],[PRODUCT ID]],MasterData[],5,0)</f>
        <v>98</v>
      </c>
      <c r="K72" s="12">
        <f>VLOOKUP(InputData[[#This Row],[PRODUCT ID]],MasterData[],6,0)</f>
        <v>103.88</v>
      </c>
      <c r="L72" s="12">
        <f>InputData[[#This Row],[BUYING PRIZE]]*InputData[[#This Row],[QUANTITY]]</f>
        <v>392</v>
      </c>
      <c r="M72" s="12">
        <f>InputData[[#This Row],[SELLING PRICE]]*InputData[[#This Row],[QUANTITY]]*(1-InputData[[#This Row],[DISCOUNT %]])</f>
        <v>415.52</v>
      </c>
      <c r="N72" s="11">
        <f>DAY(InputData[[#This Row],[DATE]])</f>
        <v>26</v>
      </c>
      <c r="O72" s="11" t="str">
        <f>TEXT(InputData[[#This Row],[DATE]],"MMM")</f>
        <v>Mar</v>
      </c>
      <c r="P72" s="11">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2">
        <f>VLOOKUP(InputData[[#This Row],[PRODUCT ID]],MasterData[],5,0)</f>
        <v>120</v>
      </c>
      <c r="K73" s="12">
        <f>VLOOKUP(InputData[[#This Row],[PRODUCT ID]],MasterData[],6,0)</f>
        <v>162</v>
      </c>
      <c r="L73" s="12">
        <f>InputData[[#This Row],[BUYING PRIZE]]*InputData[[#This Row],[QUANTITY]]</f>
        <v>120</v>
      </c>
      <c r="M73" s="12">
        <f>InputData[[#This Row],[SELLING PRICE]]*InputData[[#This Row],[QUANTITY]]*(1-InputData[[#This Row],[DISCOUNT %]])</f>
        <v>162</v>
      </c>
      <c r="N73" s="11">
        <f>DAY(InputData[[#This Row],[DATE]])</f>
        <v>26</v>
      </c>
      <c r="O73" s="11" t="str">
        <f>TEXT(InputData[[#This Row],[DATE]],"MMM")</f>
        <v>Mar</v>
      </c>
      <c r="P73" s="11">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2">
        <f>VLOOKUP(InputData[[#This Row],[PRODUCT ID]],MasterData[],5,0)</f>
        <v>148</v>
      </c>
      <c r="K74" s="12">
        <f>VLOOKUP(InputData[[#This Row],[PRODUCT ID]],MasterData[],6,0)</f>
        <v>164.28</v>
      </c>
      <c r="L74" s="12">
        <f>InputData[[#This Row],[BUYING PRIZE]]*InputData[[#This Row],[QUANTITY]]</f>
        <v>1332</v>
      </c>
      <c r="M74" s="12">
        <f>InputData[[#This Row],[SELLING PRICE]]*InputData[[#This Row],[QUANTITY]]*(1-InputData[[#This Row],[DISCOUNT %]])</f>
        <v>1478.52</v>
      </c>
      <c r="N74" s="11">
        <f>DAY(InputData[[#This Row],[DATE]])</f>
        <v>26</v>
      </c>
      <c r="O74" s="11" t="str">
        <f>TEXT(InputData[[#This Row],[DATE]],"MMM")</f>
        <v>Mar</v>
      </c>
      <c r="P74" s="11">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2">
        <f>VLOOKUP(InputData[[#This Row],[PRODUCT ID]],MasterData[],5,0)</f>
        <v>148</v>
      </c>
      <c r="K75" s="12">
        <f>VLOOKUP(InputData[[#This Row],[PRODUCT ID]],MasterData[],6,0)</f>
        <v>201.28</v>
      </c>
      <c r="L75" s="12">
        <f>InputData[[#This Row],[BUYING PRIZE]]*InputData[[#This Row],[QUANTITY]]</f>
        <v>444</v>
      </c>
      <c r="M75" s="12">
        <f>InputData[[#This Row],[SELLING PRICE]]*InputData[[#This Row],[QUANTITY]]*(1-InputData[[#This Row],[DISCOUNT %]])</f>
        <v>603.84</v>
      </c>
      <c r="N75" s="11">
        <f>DAY(InputData[[#This Row],[DATE]])</f>
        <v>27</v>
      </c>
      <c r="O75" s="11" t="str">
        <f>TEXT(InputData[[#This Row],[DATE]],"MMM")</f>
        <v>Mar</v>
      </c>
      <c r="P75" s="11">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2">
        <f>VLOOKUP(InputData[[#This Row],[PRODUCT ID]],MasterData[],5,0)</f>
        <v>43</v>
      </c>
      <c r="K76" s="12">
        <f>VLOOKUP(InputData[[#This Row],[PRODUCT ID]],MasterData[],6,0)</f>
        <v>47.730000000000004</v>
      </c>
      <c r="L76" s="12">
        <f>InputData[[#This Row],[BUYING PRIZE]]*InputData[[#This Row],[QUANTITY]]</f>
        <v>344</v>
      </c>
      <c r="M76" s="12">
        <f>InputData[[#This Row],[SELLING PRICE]]*InputData[[#This Row],[QUANTITY]]*(1-InputData[[#This Row],[DISCOUNT %]])</f>
        <v>381.84000000000003</v>
      </c>
      <c r="N76" s="11">
        <f>DAY(InputData[[#This Row],[DATE]])</f>
        <v>28</v>
      </c>
      <c r="O76" s="11" t="str">
        <f>TEXT(InputData[[#This Row],[DATE]],"MMM")</f>
        <v>Mar</v>
      </c>
      <c r="P76" s="11">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2">
        <f>VLOOKUP(InputData[[#This Row],[PRODUCT ID]],MasterData[],5,0)</f>
        <v>72</v>
      </c>
      <c r="K77" s="12">
        <f>VLOOKUP(InputData[[#This Row],[PRODUCT ID]],MasterData[],6,0)</f>
        <v>79.92</v>
      </c>
      <c r="L77" s="12">
        <f>InputData[[#This Row],[BUYING PRIZE]]*InputData[[#This Row],[QUANTITY]]</f>
        <v>72</v>
      </c>
      <c r="M77" s="12">
        <f>InputData[[#This Row],[SELLING PRICE]]*InputData[[#This Row],[QUANTITY]]*(1-InputData[[#This Row],[DISCOUNT %]])</f>
        <v>79.92</v>
      </c>
      <c r="N77" s="11">
        <f>DAY(InputData[[#This Row],[DATE]])</f>
        <v>30</v>
      </c>
      <c r="O77" s="11" t="str">
        <f>TEXT(InputData[[#This Row],[DATE]],"MMM")</f>
        <v>Mar</v>
      </c>
      <c r="P77" s="11">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2">
        <f>VLOOKUP(InputData[[#This Row],[PRODUCT ID]],MasterData[],5,0)</f>
        <v>120</v>
      </c>
      <c r="K78" s="12">
        <f>VLOOKUP(InputData[[#This Row],[PRODUCT ID]],MasterData[],6,0)</f>
        <v>162</v>
      </c>
      <c r="L78" s="12">
        <f>InputData[[#This Row],[BUYING PRIZE]]*InputData[[#This Row],[QUANTITY]]</f>
        <v>360</v>
      </c>
      <c r="M78" s="12">
        <f>InputData[[#This Row],[SELLING PRICE]]*InputData[[#This Row],[QUANTITY]]*(1-InputData[[#This Row],[DISCOUNT %]])</f>
        <v>486</v>
      </c>
      <c r="N78" s="11">
        <f>DAY(InputData[[#This Row],[DATE]])</f>
        <v>31</v>
      </c>
      <c r="O78" s="11" t="str">
        <f>TEXT(InputData[[#This Row],[DATE]],"MMM")</f>
        <v>Mar</v>
      </c>
      <c r="P78" s="11">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2">
        <f>VLOOKUP(InputData[[#This Row],[PRODUCT ID]],MasterData[],5,0)</f>
        <v>90</v>
      </c>
      <c r="K79" s="12">
        <f>VLOOKUP(InputData[[#This Row],[PRODUCT ID]],MasterData[],6,0)</f>
        <v>115.2</v>
      </c>
      <c r="L79" s="12">
        <f>InputData[[#This Row],[BUYING PRIZE]]*InputData[[#This Row],[QUANTITY]]</f>
        <v>360</v>
      </c>
      <c r="M79" s="12">
        <f>InputData[[#This Row],[SELLING PRICE]]*InputData[[#This Row],[QUANTITY]]*(1-InputData[[#This Row],[DISCOUNT %]])</f>
        <v>460.8</v>
      </c>
      <c r="N79" s="11">
        <f>DAY(InputData[[#This Row],[DATE]])</f>
        <v>4</v>
      </c>
      <c r="O79" s="11" t="str">
        <f>TEXT(InputData[[#This Row],[DATE]],"MMM")</f>
        <v>Apr</v>
      </c>
      <c r="P79" s="11">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2">
        <f>VLOOKUP(InputData[[#This Row],[PRODUCT ID]],MasterData[],5,0)</f>
        <v>6</v>
      </c>
      <c r="K80" s="12">
        <f>VLOOKUP(InputData[[#This Row],[PRODUCT ID]],MasterData[],6,0)</f>
        <v>7.8599999999999994</v>
      </c>
      <c r="L80" s="12">
        <f>InputData[[#This Row],[BUYING PRIZE]]*InputData[[#This Row],[QUANTITY]]</f>
        <v>54</v>
      </c>
      <c r="M80" s="12">
        <f>InputData[[#This Row],[SELLING PRICE]]*InputData[[#This Row],[QUANTITY]]*(1-InputData[[#This Row],[DISCOUNT %]])</f>
        <v>70.739999999999995</v>
      </c>
      <c r="N80" s="11">
        <f>DAY(InputData[[#This Row],[DATE]])</f>
        <v>4</v>
      </c>
      <c r="O80" s="11" t="str">
        <f>TEXT(InputData[[#This Row],[DATE]],"MMM")</f>
        <v>Apr</v>
      </c>
      <c r="P80" s="11">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2">
        <f>VLOOKUP(InputData[[#This Row],[PRODUCT ID]],MasterData[],5,0)</f>
        <v>93</v>
      </c>
      <c r="K81" s="12">
        <f>VLOOKUP(InputData[[#This Row],[PRODUCT ID]],MasterData[],6,0)</f>
        <v>104.16</v>
      </c>
      <c r="L81" s="12">
        <f>InputData[[#This Row],[BUYING PRIZE]]*InputData[[#This Row],[QUANTITY]]</f>
        <v>1395</v>
      </c>
      <c r="M81" s="12">
        <f>InputData[[#This Row],[SELLING PRICE]]*InputData[[#This Row],[QUANTITY]]*(1-InputData[[#This Row],[DISCOUNT %]])</f>
        <v>1562.3999999999999</v>
      </c>
      <c r="N81" s="11">
        <f>DAY(InputData[[#This Row],[DATE]])</f>
        <v>5</v>
      </c>
      <c r="O81" s="11" t="str">
        <f>TEXT(InputData[[#This Row],[DATE]],"MMM")</f>
        <v>Apr</v>
      </c>
      <c r="P81" s="11">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2">
        <f>VLOOKUP(InputData[[#This Row],[PRODUCT ID]],MasterData[],5,0)</f>
        <v>133</v>
      </c>
      <c r="K82" s="12">
        <f>VLOOKUP(InputData[[#This Row],[PRODUCT ID]],MasterData[],6,0)</f>
        <v>155.61000000000001</v>
      </c>
      <c r="L82" s="12">
        <f>InputData[[#This Row],[BUYING PRIZE]]*InputData[[#This Row],[QUANTITY]]</f>
        <v>399</v>
      </c>
      <c r="M82" s="12">
        <f>InputData[[#This Row],[SELLING PRICE]]*InputData[[#This Row],[QUANTITY]]*(1-InputData[[#This Row],[DISCOUNT %]])</f>
        <v>466.83000000000004</v>
      </c>
      <c r="N82" s="11">
        <f>DAY(InputData[[#This Row],[DATE]])</f>
        <v>9</v>
      </c>
      <c r="O82" s="11" t="str">
        <f>TEXT(InputData[[#This Row],[DATE]],"MMM")</f>
        <v>Apr</v>
      </c>
      <c r="P82" s="11">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2">
        <f>VLOOKUP(InputData[[#This Row],[PRODUCT ID]],MasterData[],5,0)</f>
        <v>121</v>
      </c>
      <c r="K83" s="12">
        <f>VLOOKUP(InputData[[#This Row],[PRODUCT ID]],MasterData[],6,0)</f>
        <v>141.57</v>
      </c>
      <c r="L83" s="12">
        <f>InputData[[#This Row],[BUYING PRIZE]]*InputData[[#This Row],[QUANTITY]]</f>
        <v>1694</v>
      </c>
      <c r="M83" s="12">
        <f>InputData[[#This Row],[SELLING PRICE]]*InputData[[#This Row],[QUANTITY]]*(1-InputData[[#This Row],[DISCOUNT %]])</f>
        <v>1981.98</v>
      </c>
      <c r="N83" s="11">
        <f>DAY(InputData[[#This Row],[DATE]])</f>
        <v>10</v>
      </c>
      <c r="O83" s="11" t="str">
        <f>TEXT(InputData[[#This Row],[DATE]],"MMM")</f>
        <v>Apr</v>
      </c>
      <c r="P83" s="11">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2">
        <f>VLOOKUP(InputData[[#This Row],[PRODUCT ID]],MasterData[],5,0)</f>
        <v>67</v>
      </c>
      <c r="K84" s="12">
        <f>VLOOKUP(InputData[[#This Row],[PRODUCT ID]],MasterData[],6,0)</f>
        <v>85.76</v>
      </c>
      <c r="L84" s="12">
        <f>InputData[[#This Row],[BUYING PRIZE]]*InputData[[#This Row],[QUANTITY]]</f>
        <v>201</v>
      </c>
      <c r="M84" s="12">
        <f>InputData[[#This Row],[SELLING PRICE]]*InputData[[#This Row],[QUANTITY]]*(1-InputData[[#This Row],[DISCOUNT %]])</f>
        <v>257.28000000000003</v>
      </c>
      <c r="N84" s="11">
        <f>DAY(InputData[[#This Row],[DATE]])</f>
        <v>12</v>
      </c>
      <c r="O84" s="11" t="str">
        <f>TEXT(InputData[[#This Row],[DATE]],"MMM")</f>
        <v>Apr</v>
      </c>
      <c r="P84" s="11">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2">
        <f>VLOOKUP(InputData[[#This Row],[PRODUCT ID]],MasterData[],5,0)</f>
        <v>47</v>
      </c>
      <c r="K85" s="12">
        <f>VLOOKUP(InputData[[#This Row],[PRODUCT ID]],MasterData[],6,0)</f>
        <v>53.11</v>
      </c>
      <c r="L85" s="12">
        <f>InputData[[#This Row],[BUYING PRIZE]]*InputData[[#This Row],[QUANTITY]]</f>
        <v>188</v>
      </c>
      <c r="M85" s="12">
        <f>InputData[[#This Row],[SELLING PRICE]]*InputData[[#This Row],[QUANTITY]]*(1-InputData[[#This Row],[DISCOUNT %]])</f>
        <v>212.44</v>
      </c>
      <c r="N85" s="11">
        <f>DAY(InputData[[#This Row],[DATE]])</f>
        <v>12</v>
      </c>
      <c r="O85" s="11" t="str">
        <f>TEXT(InputData[[#This Row],[DATE]],"MMM")</f>
        <v>Apr</v>
      </c>
      <c r="P85" s="11">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2">
        <f>VLOOKUP(InputData[[#This Row],[PRODUCT ID]],MasterData[],5,0)</f>
        <v>48</v>
      </c>
      <c r="K86" s="12">
        <f>VLOOKUP(InputData[[#This Row],[PRODUCT ID]],MasterData[],6,0)</f>
        <v>57.120000000000005</v>
      </c>
      <c r="L86" s="12">
        <f>InputData[[#This Row],[BUYING PRIZE]]*InputData[[#This Row],[QUANTITY]]</f>
        <v>432</v>
      </c>
      <c r="M86" s="12">
        <f>InputData[[#This Row],[SELLING PRICE]]*InputData[[#This Row],[QUANTITY]]*(1-InputData[[#This Row],[DISCOUNT %]])</f>
        <v>514.08000000000004</v>
      </c>
      <c r="N86" s="11">
        <f>DAY(InputData[[#This Row],[DATE]])</f>
        <v>12</v>
      </c>
      <c r="O86" s="11" t="str">
        <f>TEXT(InputData[[#This Row],[DATE]],"MMM")</f>
        <v>Apr</v>
      </c>
      <c r="P86" s="11">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2">
        <f>VLOOKUP(InputData[[#This Row],[PRODUCT ID]],MasterData[],5,0)</f>
        <v>95</v>
      </c>
      <c r="K87" s="12">
        <f>VLOOKUP(InputData[[#This Row],[PRODUCT ID]],MasterData[],6,0)</f>
        <v>119.7</v>
      </c>
      <c r="L87" s="12">
        <f>InputData[[#This Row],[BUYING PRIZE]]*InputData[[#This Row],[QUANTITY]]</f>
        <v>1235</v>
      </c>
      <c r="M87" s="12">
        <f>InputData[[#This Row],[SELLING PRICE]]*InputData[[#This Row],[QUANTITY]]*(1-InputData[[#This Row],[DISCOUNT %]])</f>
        <v>1556.1000000000001</v>
      </c>
      <c r="N87" s="11">
        <f>DAY(InputData[[#This Row],[DATE]])</f>
        <v>12</v>
      </c>
      <c r="O87" s="11" t="str">
        <f>TEXT(InputData[[#This Row],[DATE]],"MMM")</f>
        <v>Apr</v>
      </c>
      <c r="P87" s="11">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2">
        <f>VLOOKUP(InputData[[#This Row],[PRODUCT ID]],MasterData[],5,0)</f>
        <v>134</v>
      </c>
      <c r="K88" s="12">
        <f>VLOOKUP(InputData[[#This Row],[PRODUCT ID]],MasterData[],6,0)</f>
        <v>156.78</v>
      </c>
      <c r="L88" s="12">
        <f>InputData[[#This Row],[BUYING PRIZE]]*InputData[[#This Row],[QUANTITY]]</f>
        <v>402</v>
      </c>
      <c r="M88" s="12">
        <f>InputData[[#This Row],[SELLING PRICE]]*InputData[[#This Row],[QUANTITY]]*(1-InputData[[#This Row],[DISCOUNT %]])</f>
        <v>470.34000000000003</v>
      </c>
      <c r="N88" s="11">
        <f>DAY(InputData[[#This Row],[DATE]])</f>
        <v>15</v>
      </c>
      <c r="O88" s="11" t="str">
        <f>TEXT(InputData[[#This Row],[DATE]],"MMM")</f>
        <v>Apr</v>
      </c>
      <c r="P88" s="11">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2">
        <f>VLOOKUP(InputData[[#This Row],[PRODUCT ID]],MasterData[],5,0)</f>
        <v>37</v>
      </c>
      <c r="K89" s="12">
        <f>VLOOKUP(InputData[[#This Row],[PRODUCT ID]],MasterData[],6,0)</f>
        <v>49.21</v>
      </c>
      <c r="L89" s="12">
        <f>InputData[[#This Row],[BUYING PRIZE]]*InputData[[#This Row],[QUANTITY]]</f>
        <v>555</v>
      </c>
      <c r="M89" s="12">
        <f>InputData[[#This Row],[SELLING PRICE]]*InputData[[#This Row],[QUANTITY]]*(1-InputData[[#This Row],[DISCOUNT %]])</f>
        <v>738.15</v>
      </c>
      <c r="N89" s="11">
        <f>DAY(InputData[[#This Row],[DATE]])</f>
        <v>16</v>
      </c>
      <c r="O89" s="11" t="str">
        <f>TEXT(InputData[[#This Row],[DATE]],"MMM")</f>
        <v>Apr</v>
      </c>
      <c r="P89" s="11">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2">
        <f>VLOOKUP(InputData[[#This Row],[PRODUCT ID]],MasterData[],5,0)</f>
        <v>72</v>
      </c>
      <c r="K90" s="12">
        <f>VLOOKUP(InputData[[#This Row],[PRODUCT ID]],MasterData[],6,0)</f>
        <v>79.92</v>
      </c>
      <c r="L90" s="12">
        <f>InputData[[#This Row],[BUYING PRIZE]]*InputData[[#This Row],[QUANTITY]]</f>
        <v>648</v>
      </c>
      <c r="M90" s="12">
        <f>InputData[[#This Row],[SELLING PRICE]]*InputData[[#This Row],[QUANTITY]]*(1-InputData[[#This Row],[DISCOUNT %]])</f>
        <v>719.28</v>
      </c>
      <c r="N90" s="11">
        <f>DAY(InputData[[#This Row],[DATE]])</f>
        <v>18</v>
      </c>
      <c r="O90" s="11" t="str">
        <f>TEXT(InputData[[#This Row],[DATE]],"MMM")</f>
        <v>Apr</v>
      </c>
      <c r="P90" s="11">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2">
        <f>VLOOKUP(InputData[[#This Row],[PRODUCT ID]],MasterData[],5,0)</f>
        <v>150</v>
      </c>
      <c r="K91" s="12">
        <f>VLOOKUP(InputData[[#This Row],[PRODUCT ID]],MasterData[],6,0)</f>
        <v>210</v>
      </c>
      <c r="L91" s="12">
        <f>InputData[[#This Row],[BUYING PRIZE]]*InputData[[#This Row],[QUANTITY]]</f>
        <v>1950</v>
      </c>
      <c r="M91" s="12">
        <f>InputData[[#This Row],[SELLING PRICE]]*InputData[[#This Row],[QUANTITY]]*(1-InputData[[#This Row],[DISCOUNT %]])</f>
        <v>2730</v>
      </c>
      <c r="N91" s="11">
        <f>DAY(InputData[[#This Row],[DATE]])</f>
        <v>18</v>
      </c>
      <c r="O91" s="11" t="str">
        <f>TEXT(InputData[[#This Row],[DATE]],"MMM")</f>
        <v>Apr</v>
      </c>
      <c r="P91" s="11">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2">
        <f>VLOOKUP(InputData[[#This Row],[PRODUCT ID]],MasterData[],5,0)</f>
        <v>120</v>
      </c>
      <c r="K92" s="12">
        <f>VLOOKUP(InputData[[#This Row],[PRODUCT ID]],MasterData[],6,0)</f>
        <v>162</v>
      </c>
      <c r="L92" s="12">
        <f>InputData[[#This Row],[BUYING PRIZE]]*InputData[[#This Row],[QUANTITY]]</f>
        <v>720</v>
      </c>
      <c r="M92" s="12">
        <f>InputData[[#This Row],[SELLING PRICE]]*InputData[[#This Row],[QUANTITY]]*(1-InputData[[#This Row],[DISCOUNT %]])</f>
        <v>972</v>
      </c>
      <c r="N92" s="11">
        <f>DAY(InputData[[#This Row],[DATE]])</f>
        <v>23</v>
      </c>
      <c r="O92" s="11" t="str">
        <f>TEXT(InputData[[#This Row],[DATE]],"MMM")</f>
        <v>Apr</v>
      </c>
      <c r="P92" s="11">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2">
        <f>VLOOKUP(InputData[[#This Row],[PRODUCT ID]],MasterData[],5,0)</f>
        <v>37</v>
      </c>
      <c r="K93" s="12">
        <f>VLOOKUP(InputData[[#This Row],[PRODUCT ID]],MasterData[],6,0)</f>
        <v>41.81</v>
      </c>
      <c r="L93" s="12">
        <f>InputData[[#This Row],[BUYING PRIZE]]*InputData[[#This Row],[QUANTITY]]</f>
        <v>370</v>
      </c>
      <c r="M93" s="12">
        <f>InputData[[#This Row],[SELLING PRICE]]*InputData[[#This Row],[QUANTITY]]*(1-InputData[[#This Row],[DISCOUNT %]])</f>
        <v>418.1</v>
      </c>
      <c r="N93" s="11">
        <f>DAY(InputData[[#This Row],[DATE]])</f>
        <v>23</v>
      </c>
      <c r="O93" s="11" t="str">
        <f>TEXT(InputData[[#This Row],[DATE]],"MMM")</f>
        <v>Apr</v>
      </c>
      <c r="P93" s="11">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2">
        <f>VLOOKUP(InputData[[#This Row],[PRODUCT ID]],MasterData[],5,0)</f>
        <v>148</v>
      </c>
      <c r="K94" s="12">
        <f>VLOOKUP(InputData[[#This Row],[PRODUCT ID]],MasterData[],6,0)</f>
        <v>201.28</v>
      </c>
      <c r="L94" s="12">
        <f>InputData[[#This Row],[BUYING PRIZE]]*InputData[[#This Row],[QUANTITY]]</f>
        <v>296</v>
      </c>
      <c r="M94" s="12">
        <f>InputData[[#This Row],[SELLING PRICE]]*InputData[[#This Row],[QUANTITY]]*(1-InputData[[#This Row],[DISCOUNT %]])</f>
        <v>402.56</v>
      </c>
      <c r="N94" s="11">
        <f>DAY(InputData[[#This Row],[DATE]])</f>
        <v>24</v>
      </c>
      <c r="O94" s="11" t="str">
        <f>TEXT(InputData[[#This Row],[DATE]],"MMM")</f>
        <v>Apr</v>
      </c>
      <c r="P94" s="11">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2">
        <f>VLOOKUP(InputData[[#This Row],[PRODUCT ID]],MasterData[],5,0)</f>
        <v>67</v>
      </c>
      <c r="K95" s="12">
        <f>VLOOKUP(InputData[[#This Row],[PRODUCT ID]],MasterData[],6,0)</f>
        <v>85.76</v>
      </c>
      <c r="L95" s="12">
        <f>InputData[[#This Row],[BUYING PRIZE]]*InputData[[#This Row],[QUANTITY]]</f>
        <v>201</v>
      </c>
      <c r="M95" s="12">
        <f>InputData[[#This Row],[SELLING PRICE]]*InputData[[#This Row],[QUANTITY]]*(1-InputData[[#This Row],[DISCOUNT %]])</f>
        <v>257.28000000000003</v>
      </c>
      <c r="N95" s="11">
        <f>DAY(InputData[[#This Row],[DATE]])</f>
        <v>26</v>
      </c>
      <c r="O95" s="11" t="str">
        <f>TEXT(InputData[[#This Row],[DATE]],"MMM")</f>
        <v>Apr</v>
      </c>
      <c r="P95" s="11">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2">
        <f>VLOOKUP(InputData[[#This Row],[PRODUCT ID]],MasterData[],5,0)</f>
        <v>148</v>
      </c>
      <c r="K96" s="12">
        <f>VLOOKUP(InputData[[#This Row],[PRODUCT ID]],MasterData[],6,0)</f>
        <v>201.28</v>
      </c>
      <c r="L96" s="12">
        <f>InputData[[#This Row],[BUYING PRIZE]]*InputData[[#This Row],[QUANTITY]]</f>
        <v>1036</v>
      </c>
      <c r="M96" s="12">
        <f>InputData[[#This Row],[SELLING PRICE]]*InputData[[#This Row],[QUANTITY]]*(1-InputData[[#This Row],[DISCOUNT %]])</f>
        <v>1408.96</v>
      </c>
      <c r="N96" s="11">
        <f>DAY(InputData[[#This Row],[DATE]])</f>
        <v>29</v>
      </c>
      <c r="O96" s="11" t="str">
        <f>TEXT(InputData[[#This Row],[DATE]],"MMM")</f>
        <v>Apr</v>
      </c>
      <c r="P96" s="11">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2">
        <f>VLOOKUP(InputData[[#This Row],[PRODUCT ID]],MasterData[],5,0)</f>
        <v>47</v>
      </c>
      <c r="K97" s="12">
        <f>VLOOKUP(InputData[[#This Row],[PRODUCT ID]],MasterData[],6,0)</f>
        <v>53.11</v>
      </c>
      <c r="L97" s="12">
        <f>InputData[[#This Row],[BUYING PRIZE]]*InputData[[#This Row],[QUANTITY]]</f>
        <v>47</v>
      </c>
      <c r="M97" s="12">
        <f>InputData[[#This Row],[SELLING PRICE]]*InputData[[#This Row],[QUANTITY]]*(1-InputData[[#This Row],[DISCOUNT %]])</f>
        <v>53.11</v>
      </c>
      <c r="N97" s="11">
        <f>DAY(InputData[[#This Row],[DATE]])</f>
        <v>30</v>
      </c>
      <c r="O97" s="11" t="str">
        <f>TEXT(InputData[[#This Row],[DATE]],"MMM")</f>
        <v>Apr</v>
      </c>
      <c r="P97" s="11">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2">
        <f>VLOOKUP(InputData[[#This Row],[PRODUCT ID]],MasterData[],5,0)</f>
        <v>37</v>
      </c>
      <c r="K98" s="12">
        <f>VLOOKUP(InputData[[#This Row],[PRODUCT ID]],MasterData[],6,0)</f>
        <v>49.21</v>
      </c>
      <c r="L98" s="12">
        <f>InputData[[#This Row],[BUYING PRIZE]]*InputData[[#This Row],[QUANTITY]]</f>
        <v>111</v>
      </c>
      <c r="M98" s="12">
        <f>InputData[[#This Row],[SELLING PRICE]]*InputData[[#This Row],[QUANTITY]]*(1-InputData[[#This Row],[DISCOUNT %]])</f>
        <v>147.63</v>
      </c>
      <c r="N98" s="11">
        <f>DAY(InputData[[#This Row],[DATE]])</f>
        <v>1</v>
      </c>
      <c r="O98" s="11" t="str">
        <f>TEXT(InputData[[#This Row],[DATE]],"MMM")</f>
        <v>May</v>
      </c>
      <c r="P98" s="11">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2">
        <f>VLOOKUP(InputData[[#This Row],[PRODUCT ID]],MasterData[],5,0)</f>
        <v>120</v>
      </c>
      <c r="K99" s="12">
        <f>VLOOKUP(InputData[[#This Row],[PRODUCT ID]],MasterData[],6,0)</f>
        <v>162</v>
      </c>
      <c r="L99" s="12">
        <f>InputData[[#This Row],[BUYING PRIZE]]*InputData[[#This Row],[QUANTITY]]</f>
        <v>120</v>
      </c>
      <c r="M99" s="12">
        <f>InputData[[#This Row],[SELLING PRICE]]*InputData[[#This Row],[QUANTITY]]*(1-InputData[[#This Row],[DISCOUNT %]])</f>
        <v>162</v>
      </c>
      <c r="N99" s="11">
        <f>DAY(InputData[[#This Row],[DATE]])</f>
        <v>1</v>
      </c>
      <c r="O99" s="11" t="str">
        <f>TEXT(InputData[[#This Row],[DATE]],"MMM")</f>
        <v>May</v>
      </c>
      <c r="P99" s="11">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2">
        <f>VLOOKUP(InputData[[#This Row],[PRODUCT ID]],MasterData[],5,0)</f>
        <v>55</v>
      </c>
      <c r="K100" s="12">
        <f>VLOOKUP(InputData[[#This Row],[PRODUCT ID]],MasterData[],6,0)</f>
        <v>58.3</v>
      </c>
      <c r="L100" s="12">
        <f>InputData[[#This Row],[BUYING PRIZE]]*InputData[[#This Row],[QUANTITY]]</f>
        <v>165</v>
      </c>
      <c r="M100" s="12">
        <f>InputData[[#This Row],[SELLING PRICE]]*InputData[[#This Row],[QUANTITY]]*(1-InputData[[#This Row],[DISCOUNT %]])</f>
        <v>174.89999999999998</v>
      </c>
      <c r="N100" s="11">
        <f>DAY(InputData[[#This Row],[DATE]])</f>
        <v>3</v>
      </c>
      <c r="O100" s="11" t="str">
        <f>TEXT(InputData[[#This Row],[DATE]],"MMM")</f>
        <v>May</v>
      </c>
      <c r="P100" s="11">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2">
        <f>VLOOKUP(InputData[[#This Row],[PRODUCT ID]],MasterData[],5,0)</f>
        <v>12</v>
      </c>
      <c r="K101" s="12">
        <f>VLOOKUP(InputData[[#This Row],[PRODUCT ID]],MasterData[],6,0)</f>
        <v>15.719999999999999</v>
      </c>
      <c r="L101" s="12">
        <f>InputData[[#This Row],[BUYING PRIZE]]*InputData[[#This Row],[QUANTITY]]</f>
        <v>156</v>
      </c>
      <c r="M101" s="12">
        <f>InputData[[#This Row],[SELLING PRICE]]*InputData[[#This Row],[QUANTITY]]*(1-InputData[[#This Row],[DISCOUNT %]])</f>
        <v>204.35999999999999</v>
      </c>
      <c r="N101" s="11">
        <f>DAY(InputData[[#This Row],[DATE]])</f>
        <v>4</v>
      </c>
      <c r="O101" s="11" t="str">
        <f>TEXT(InputData[[#This Row],[DATE]],"MMM")</f>
        <v>May</v>
      </c>
      <c r="P101" s="11">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2">
        <f>VLOOKUP(InputData[[#This Row],[PRODUCT ID]],MasterData[],5,0)</f>
        <v>112</v>
      </c>
      <c r="K102" s="12">
        <f>VLOOKUP(InputData[[#This Row],[PRODUCT ID]],MasterData[],6,0)</f>
        <v>146.72</v>
      </c>
      <c r="L102" s="12">
        <f>InputData[[#This Row],[BUYING PRIZE]]*InputData[[#This Row],[QUANTITY]]</f>
        <v>448</v>
      </c>
      <c r="M102" s="12">
        <f>InputData[[#This Row],[SELLING PRICE]]*InputData[[#This Row],[QUANTITY]]*(1-InputData[[#This Row],[DISCOUNT %]])</f>
        <v>586.88</v>
      </c>
      <c r="N102" s="11">
        <f>DAY(InputData[[#This Row],[DATE]])</f>
        <v>4</v>
      </c>
      <c r="O102" s="11" t="str">
        <f>TEXT(InputData[[#This Row],[DATE]],"MMM")</f>
        <v>May</v>
      </c>
      <c r="P102" s="11">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2">
        <f>VLOOKUP(InputData[[#This Row],[PRODUCT ID]],MasterData[],5,0)</f>
        <v>6</v>
      </c>
      <c r="K103" s="12">
        <f>VLOOKUP(InputData[[#This Row],[PRODUCT ID]],MasterData[],6,0)</f>
        <v>7.8599999999999994</v>
      </c>
      <c r="L103" s="12">
        <f>InputData[[#This Row],[BUYING PRIZE]]*InputData[[#This Row],[QUANTITY]]</f>
        <v>78</v>
      </c>
      <c r="M103" s="12">
        <f>InputData[[#This Row],[SELLING PRICE]]*InputData[[#This Row],[QUANTITY]]*(1-InputData[[#This Row],[DISCOUNT %]])</f>
        <v>102.17999999999999</v>
      </c>
      <c r="N103" s="11">
        <f>DAY(InputData[[#This Row],[DATE]])</f>
        <v>5</v>
      </c>
      <c r="O103" s="11" t="str">
        <f>TEXT(InputData[[#This Row],[DATE]],"MMM")</f>
        <v>May</v>
      </c>
      <c r="P103" s="11">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2">
        <f>VLOOKUP(InputData[[#This Row],[PRODUCT ID]],MasterData[],5,0)</f>
        <v>83</v>
      </c>
      <c r="K104" s="12">
        <f>VLOOKUP(InputData[[#This Row],[PRODUCT ID]],MasterData[],6,0)</f>
        <v>94.62</v>
      </c>
      <c r="L104" s="12">
        <f>InputData[[#This Row],[BUYING PRIZE]]*InputData[[#This Row],[QUANTITY]]</f>
        <v>1245</v>
      </c>
      <c r="M104" s="12">
        <f>InputData[[#This Row],[SELLING PRICE]]*InputData[[#This Row],[QUANTITY]]*(1-InputData[[#This Row],[DISCOUNT %]])</f>
        <v>1419.3000000000002</v>
      </c>
      <c r="N104" s="11">
        <f>DAY(InputData[[#This Row],[DATE]])</f>
        <v>6</v>
      </c>
      <c r="O104" s="11" t="str">
        <f>TEXT(InputData[[#This Row],[DATE]],"MMM")</f>
        <v>May</v>
      </c>
      <c r="P104" s="11">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2">
        <f>VLOOKUP(InputData[[#This Row],[PRODUCT ID]],MasterData[],5,0)</f>
        <v>6</v>
      </c>
      <c r="K105" s="12">
        <f>VLOOKUP(InputData[[#This Row],[PRODUCT ID]],MasterData[],6,0)</f>
        <v>7.8599999999999994</v>
      </c>
      <c r="L105" s="12">
        <f>InputData[[#This Row],[BUYING PRIZE]]*InputData[[#This Row],[QUANTITY]]</f>
        <v>36</v>
      </c>
      <c r="M105" s="12">
        <f>InputData[[#This Row],[SELLING PRICE]]*InputData[[#This Row],[QUANTITY]]*(1-InputData[[#This Row],[DISCOUNT %]])</f>
        <v>47.16</v>
      </c>
      <c r="N105" s="11">
        <f>DAY(InputData[[#This Row],[DATE]])</f>
        <v>6</v>
      </c>
      <c r="O105" s="11" t="str">
        <f>TEXT(InputData[[#This Row],[DATE]],"MMM")</f>
        <v>May</v>
      </c>
      <c r="P105" s="11">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2">
        <f>VLOOKUP(InputData[[#This Row],[PRODUCT ID]],MasterData[],5,0)</f>
        <v>37</v>
      </c>
      <c r="K106" s="12">
        <f>VLOOKUP(InputData[[#This Row],[PRODUCT ID]],MasterData[],6,0)</f>
        <v>49.21</v>
      </c>
      <c r="L106" s="12">
        <f>InputData[[#This Row],[BUYING PRIZE]]*InputData[[#This Row],[QUANTITY]]</f>
        <v>37</v>
      </c>
      <c r="M106" s="12">
        <f>InputData[[#This Row],[SELLING PRICE]]*InputData[[#This Row],[QUANTITY]]*(1-InputData[[#This Row],[DISCOUNT %]])</f>
        <v>49.21</v>
      </c>
      <c r="N106" s="11">
        <f>DAY(InputData[[#This Row],[DATE]])</f>
        <v>7</v>
      </c>
      <c r="O106" s="11" t="str">
        <f>TEXT(InputData[[#This Row],[DATE]],"MMM")</f>
        <v>May</v>
      </c>
      <c r="P106" s="11">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2">
        <f>VLOOKUP(InputData[[#This Row],[PRODUCT ID]],MasterData[],5,0)</f>
        <v>13</v>
      </c>
      <c r="K107" s="12">
        <f>VLOOKUP(InputData[[#This Row],[PRODUCT ID]],MasterData[],6,0)</f>
        <v>16.64</v>
      </c>
      <c r="L107" s="12">
        <f>InputData[[#This Row],[BUYING PRIZE]]*InputData[[#This Row],[QUANTITY]]</f>
        <v>78</v>
      </c>
      <c r="M107" s="12">
        <f>InputData[[#This Row],[SELLING PRICE]]*InputData[[#This Row],[QUANTITY]]*(1-InputData[[#This Row],[DISCOUNT %]])</f>
        <v>99.84</v>
      </c>
      <c r="N107" s="11">
        <f>DAY(InputData[[#This Row],[DATE]])</f>
        <v>9</v>
      </c>
      <c r="O107" s="11" t="str">
        <f>TEXT(InputData[[#This Row],[DATE]],"MMM")</f>
        <v>May</v>
      </c>
      <c r="P107" s="11">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2">
        <f>VLOOKUP(InputData[[#This Row],[PRODUCT ID]],MasterData[],5,0)</f>
        <v>37</v>
      </c>
      <c r="K108" s="12">
        <f>VLOOKUP(InputData[[#This Row],[PRODUCT ID]],MasterData[],6,0)</f>
        <v>41.81</v>
      </c>
      <c r="L108" s="12">
        <f>InputData[[#This Row],[BUYING PRIZE]]*InputData[[#This Row],[QUANTITY]]</f>
        <v>296</v>
      </c>
      <c r="M108" s="12">
        <f>InputData[[#This Row],[SELLING PRICE]]*InputData[[#This Row],[QUANTITY]]*(1-InputData[[#This Row],[DISCOUNT %]])</f>
        <v>334.48</v>
      </c>
      <c r="N108" s="11">
        <f>DAY(InputData[[#This Row],[DATE]])</f>
        <v>9</v>
      </c>
      <c r="O108" s="11" t="str">
        <f>TEXT(InputData[[#This Row],[DATE]],"MMM")</f>
        <v>May</v>
      </c>
      <c r="P108" s="11">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2">
        <f>VLOOKUP(InputData[[#This Row],[PRODUCT ID]],MasterData[],5,0)</f>
        <v>13</v>
      </c>
      <c r="K109" s="12">
        <f>VLOOKUP(InputData[[#This Row],[PRODUCT ID]],MasterData[],6,0)</f>
        <v>16.64</v>
      </c>
      <c r="L109" s="12">
        <f>InputData[[#This Row],[BUYING PRIZE]]*InputData[[#This Row],[QUANTITY]]</f>
        <v>39</v>
      </c>
      <c r="M109" s="12">
        <f>InputData[[#This Row],[SELLING PRICE]]*InputData[[#This Row],[QUANTITY]]*(1-InputData[[#This Row],[DISCOUNT %]])</f>
        <v>49.92</v>
      </c>
      <c r="N109" s="11">
        <f>DAY(InputData[[#This Row],[DATE]])</f>
        <v>12</v>
      </c>
      <c r="O109" s="11" t="str">
        <f>TEXT(InputData[[#This Row],[DATE]],"MMM")</f>
        <v>May</v>
      </c>
      <c r="P109" s="11">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2">
        <f>VLOOKUP(InputData[[#This Row],[PRODUCT ID]],MasterData[],5,0)</f>
        <v>5</v>
      </c>
      <c r="K110" s="12">
        <f>VLOOKUP(InputData[[#This Row],[PRODUCT ID]],MasterData[],6,0)</f>
        <v>6.7</v>
      </c>
      <c r="L110" s="12">
        <f>InputData[[#This Row],[BUYING PRIZE]]*InputData[[#This Row],[QUANTITY]]</f>
        <v>75</v>
      </c>
      <c r="M110" s="12">
        <f>InputData[[#This Row],[SELLING PRICE]]*InputData[[#This Row],[QUANTITY]]*(1-InputData[[#This Row],[DISCOUNT %]])</f>
        <v>100.5</v>
      </c>
      <c r="N110" s="11">
        <f>DAY(InputData[[#This Row],[DATE]])</f>
        <v>12</v>
      </c>
      <c r="O110" s="11" t="str">
        <f>TEXT(InputData[[#This Row],[DATE]],"MMM")</f>
        <v>May</v>
      </c>
      <c r="P110" s="11">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2">
        <f>VLOOKUP(InputData[[#This Row],[PRODUCT ID]],MasterData[],5,0)</f>
        <v>47</v>
      </c>
      <c r="K111" s="12">
        <f>VLOOKUP(InputData[[#This Row],[PRODUCT ID]],MasterData[],6,0)</f>
        <v>53.11</v>
      </c>
      <c r="L111" s="12">
        <f>InputData[[#This Row],[BUYING PRIZE]]*InputData[[#This Row],[QUANTITY]]</f>
        <v>188</v>
      </c>
      <c r="M111" s="12">
        <f>InputData[[#This Row],[SELLING PRICE]]*InputData[[#This Row],[QUANTITY]]*(1-InputData[[#This Row],[DISCOUNT %]])</f>
        <v>212.44</v>
      </c>
      <c r="N111" s="11">
        <f>DAY(InputData[[#This Row],[DATE]])</f>
        <v>13</v>
      </c>
      <c r="O111" s="11" t="str">
        <f>TEXT(InputData[[#This Row],[DATE]],"MMM")</f>
        <v>May</v>
      </c>
      <c r="P111" s="11">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2">
        <f>VLOOKUP(InputData[[#This Row],[PRODUCT ID]],MasterData[],5,0)</f>
        <v>120</v>
      </c>
      <c r="K112" s="12">
        <f>VLOOKUP(InputData[[#This Row],[PRODUCT ID]],MasterData[],6,0)</f>
        <v>162</v>
      </c>
      <c r="L112" s="12">
        <f>InputData[[#This Row],[BUYING PRIZE]]*InputData[[#This Row],[QUANTITY]]</f>
        <v>240</v>
      </c>
      <c r="M112" s="12">
        <f>InputData[[#This Row],[SELLING PRICE]]*InputData[[#This Row],[QUANTITY]]*(1-InputData[[#This Row],[DISCOUNT %]])</f>
        <v>324</v>
      </c>
      <c r="N112" s="11">
        <f>DAY(InputData[[#This Row],[DATE]])</f>
        <v>20</v>
      </c>
      <c r="O112" s="11" t="str">
        <f>TEXT(InputData[[#This Row],[DATE]],"MMM")</f>
        <v>May</v>
      </c>
      <c r="P112" s="11">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2">
        <f>VLOOKUP(InputData[[#This Row],[PRODUCT ID]],MasterData[],5,0)</f>
        <v>90</v>
      </c>
      <c r="K113" s="12">
        <f>VLOOKUP(InputData[[#This Row],[PRODUCT ID]],MasterData[],6,0)</f>
        <v>115.2</v>
      </c>
      <c r="L113" s="12">
        <f>InputData[[#This Row],[BUYING PRIZE]]*InputData[[#This Row],[QUANTITY]]</f>
        <v>990</v>
      </c>
      <c r="M113" s="12">
        <f>InputData[[#This Row],[SELLING PRICE]]*InputData[[#This Row],[QUANTITY]]*(1-InputData[[#This Row],[DISCOUNT %]])</f>
        <v>1267.2</v>
      </c>
      <c r="N113" s="11">
        <f>DAY(InputData[[#This Row],[DATE]])</f>
        <v>23</v>
      </c>
      <c r="O113" s="11" t="str">
        <f>TEXT(InputData[[#This Row],[DATE]],"MMM")</f>
        <v>May</v>
      </c>
      <c r="P113" s="11">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2">
        <f>VLOOKUP(InputData[[#This Row],[PRODUCT ID]],MasterData[],5,0)</f>
        <v>141</v>
      </c>
      <c r="K114" s="12">
        <f>VLOOKUP(InputData[[#This Row],[PRODUCT ID]],MasterData[],6,0)</f>
        <v>149.46</v>
      </c>
      <c r="L114" s="12">
        <f>InputData[[#This Row],[BUYING PRIZE]]*InputData[[#This Row],[QUANTITY]]</f>
        <v>1833</v>
      </c>
      <c r="M114" s="12">
        <f>InputData[[#This Row],[SELLING PRICE]]*InputData[[#This Row],[QUANTITY]]*(1-InputData[[#This Row],[DISCOUNT %]])</f>
        <v>1942.98</v>
      </c>
      <c r="N114" s="11">
        <f>DAY(InputData[[#This Row],[DATE]])</f>
        <v>30</v>
      </c>
      <c r="O114" s="11" t="str">
        <f>TEXT(InputData[[#This Row],[DATE]],"MMM")</f>
        <v>May</v>
      </c>
      <c r="P114" s="11">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2">
        <f>VLOOKUP(InputData[[#This Row],[PRODUCT ID]],MasterData[],5,0)</f>
        <v>112</v>
      </c>
      <c r="K115" s="12">
        <f>VLOOKUP(InputData[[#This Row],[PRODUCT ID]],MasterData[],6,0)</f>
        <v>122.08</v>
      </c>
      <c r="L115" s="12">
        <f>InputData[[#This Row],[BUYING PRIZE]]*InputData[[#This Row],[QUANTITY]]</f>
        <v>672</v>
      </c>
      <c r="M115" s="12">
        <f>InputData[[#This Row],[SELLING PRICE]]*InputData[[#This Row],[QUANTITY]]*(1-InputData[[#This Row],[DISCOUNT %]])</f>
        <v>732.48</v>
      </c>
      <c r="N115" s="11">
        <f>DAY(InputData[[#This Row],[DATE]])</f>
        <v>30</v>
      </c>
      <c r="O115" s="11" t="str">
        <f>TEXT(InputData[[#This Row],[DATE]],"MMM")</f>
        <v>May</v>
      </c>
      <c r="P115" s="11">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2">
        <f>VLOOKUP(InputData[[#This Row],[PRODUCT ID]],MasterData[],5,0)</f>
        <v>126</v>
      </c>
      <c r="K116" s="12">
        <f>VLOOKUP(InputData[[#This Row],[PRODUCT ID]],MasterData[],6,0)</f>
        <v>162.54</v>
      </c>
      <c r="L116" s="12">
        <f>InputData[[#This Row],[BUYING PRIZE]]*InputData[[#This Row],[QUANTITY]]</f>
        <v>1260</v>
      </c>
      <c r="M116" s="12">
        <f>InputData[[#This Row],[SELLING PRICE]]*InputData[[#This Row],[QUANTITY]]*(1-InputData[[#This Row],[DISCOUNT %]])</f>
        <v>1625.3999999999999</v>
      </c>
      <c r="N116" s="11">
        <f>DAY(InputData[[#This Row],[DATE]])</f>
        <v>3</v>
      </c>
      <c r="O116" s="11" t="str">
        <f>TEXT(InputData[[#This Row],[DATE]],"MMM")</f>
        <v>Jun</v>
      </c>
      <c r="P116" s="11">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2">
        <f>VLOOKUP(InputData[[#This Row],[PRODUCT ID]],MasterData[],5,0)</f>
        <v>61</v>
      </c>
      <c r="K117" s="12">
        <f>VLOOKUP(InputData[[#This Row],[PRODUCT ID]],MasterData[],6,0)</f>
        <v>76.25</v>
      </c>
      <c r="L117" s="12">
        <f>InputData[[#This Row],[BUYING PRIZE]]*InputData[[#This Row],[QUANTITY]]</f>
        <v>488</v>
      </c>
      <c r="M117" s="12">
        <f>InputData[[#This Row],[SELLING PRICE]]*InputData[[#This Row],[QUANTITY]]*(1-InputData[[#This Row],[DISCOUNT %]])</f>
        <v>610</v>
      </c>
      <c r="N117" s="11">
        <f>DAY(InputData[[#This Row],[DATE]])</f>
        <v>4</v>
      </c>
      <c r="O117" s="11" t="str">
        <f>TEXT(InputData[[#This Row],[DATE]],"MMM")</f>
        <v>Jun</v>
      </c>
      <c r="P117" s="11">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2">
        <f>VLOOKUP(InputData[[#This Row],[PRODUCT ID]],MasterData[],5,0)</f>
        <v>61</v>
      </c>
      <c r="K118" s="12">
        <f>VLOOKUP(InputData[[#This Row],[PRODUCT ID]],MasterData[],6,0)</f>
        <v>76.25</v>
      </c>
      <c r="L118" s="12">
        <f>InputData[[#This Row],[BUYING PRIZE]]*InputData[[#This Row],[QUANTITY]]</f>
        <v>732</v>
      </c>
      <c r="M118" s="12">
        <f>InputData[[#This Row],[SELLING PRICE]]*InputData[[#This Row],[QUANTITY]]*(1-InputData[[#This Row],[DISCOUNT %]])</f>
        <v>915</v>
      </c>
      <c r="N118" s="11">
        <f>DAY(InputData[[#This Row],[DATE]])</f>
        <v>4</v>
      </c>
      <c r="O118" s="11" t="str">
        <f>TEXT(InputData[[#This Row],[DATE]],"MMM")</f>
        <v>Jun</v>
      </c>
      <c r="P118" s="11">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2">
        <f>VLOOKUP(InputData[[#This Row],[PRODUCT ID]],MasterData[],5,0)</f>
        <v>121</v>
      </c>
      <c r="K119" s="12">
        <f>VLOOKUP(InputData[[#This Row],[PRODUCT ID]],MasterData[],6,0)</f>
        <v>141.57</v>
      </c>
      <c r="L119" s="12">
        <f>InputData[[#This Row],[BUYING PRIZE]]*InputData[[#This Row],[QUANTITY]]</f>
        <v>1815</v>
      </c>
      <c r="M119" s="12">
        <f>InputData[[#This Row],[SELLING PRICE]]*InputData[[#This Row],[QUANTITY]]*(1-InputData[[#This Row],[DISCOUNT %]])</f>
        <v>2123.5499999999997</v>
      </c>
      <c r="N119" s="11">
        <f>DAY(InputData[[#This Row],[DATE]])</f>
        <v>5</v>
      </c>
      <c r="O119" s="11" t="str">
        <f>TEXT(InputData[[#This Row],[DATE]],"MMM")</f>
        <v>Jun</v>
      </c>
      <c r="P119" s="11">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2">
        <f>VLOOKUP(InputData[[#This Row],[PRODUCT ID]],MasterData[],5,0)</f>
        <v>5</v>
      </c>
      <c r="K120" s="12">
        <f>VLOOKUP(InputData[[#This Row],[PRODUCT ID]],MasterData[],6,0)</f>
        <v>6.7</v>
      </c>
      <c r="L120" s="12">
        <f>InputData[[#This Row],[BUYING PRIZE]]*InputData[[#This Row],[QUANTITY]]</f>
        <v>50</v>
      </c>
      <c r="M120" s="12">
        <f>InputData[[#This Row],[SELLING PRICE]]*InputData[[#This Row],[QUANTITY]]*(1-InputData[[#This Row],[DISCOUNT %]])</f>
        <v>67</v>
      </c>
      <c r="N120" s="11">
        <f>DAY(InputData[[#This Row],[DATE]])</f>
        <v>5</v>
      </c>
      <c r="O120" s="11" t="str">
        <f>TEXT(InputData[[#This Row],[DATE]],"MMM")</f>
        <v>Jun</v>
      </c>
      <c r="P120" s="11">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2">
        <f>VLOOKUP(InputData[[#This Row],[PRODUCT ID]],MasterData[],5,0)</f>
        <v>95</v>
      </c>
      <c r="K121" s="12">
        <f>VLOOKUP(InputData[[#This Row],[PRODUCT ID]],MasterData[],6,0)</f>
        <v>119.7</v>
      </c>
      <c r="L121" s="12">
        <f>InputData[[#This Row],[BUYING PRIZE]]*InputData[[#This Row],[QUANTITY]]</f>
        <v>570</v>
      </c>
      <c r="M121" s="12">
        <f>InputData[[#This Row],[SELLING PRICE]]*InputData[[#This Row],[QUANTITY]]*(1-InputData[[#This Row],[DISCOUNT %]])</f>
        <v>718.2</v>
      </c>
      <c r="N121" s="11">
        <f>DAY(InputData[[#This Row],[DATE]])</f>
        <v>6</v>
      </c>
      <c r="O121" s="11" t="str">
        <f>TEXT(InputData[[#This Row],[DATE]],"MMM")</f>
        <v>Jun</v>
      </c>
      <c r="P121" s="11">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2">
        <f>VLOOKUP(InputData[[#This Row],[PRODUCT ID]],MasterData[],5,0)</f>
        <v>37</v>
      </c>
      <c r="K122" s="12">
        <f>VLOOKUP(InputData[[#This Row],[PRODUCT ID]],MasterData[],6,0)</f>
        <v>41.81</v>
      </c>
      <c r="L122" s="12">
        <f>InputData[[#This Row],[BUYING PRIZE]]*InputData[[#This Row],[QUANTITY]]</f>
        <v>407</v>
      </c>
      <c r="M122" s="12">
        <f>InputData[[#This Row],[SELLING PRICE]]*InputData[[#This Row],[QUANTITY]]*(1-InputData[[#This Row],[DISCOUNT %]])</f>
        <v>459.91</v>
      </c>
      <c r="N122" s="11">
        <f>DAY(InputData[[#This Row],[DATE]])</f>
        <v>8</v>
      </c>
      <c r="O122" s="11" t="str">
        <f>TEXT(InputData[[#This Row],[DATE]],"MMM")</f>
        <v>Jun</v>
      </c>
      <c r="P122" s="11">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2">
        <f>VLOOKUP(InputData[[#This Row],[PRODUCT ID]],MasterData[],5,0)</f>
        <v>44</v>
      </c>
      <c r="K123" s="12">
        <f>VLOOKUP(InputData[[#This Row],[PRODUCT ID]],MasterData[],6,0)</f>
        <v>48.84</v>
      </c>
      <c r="L123" s="12">
        <f>InputData[[#This Row],[BUYING PRIZE]]*InputData[[#This Row],[QUANTITY]]</f>
        <v>484</v>
      </c>
      <c r="M123" s="12">
        <f>InputData[[#This Row],[SELLING PRICE]]*InputData[[#This Row],[QUANTITY]]*(1-InputData[[#This Row],[DISCOUNT %]])</f>
        <v>537.24</v>
      </c>
      <c r="N123" s="11">
        <f>DAY(InputData[[#This Row],[DATE]])</f>
        <v>8</v>
      </c>
      <c r="O123" s="11" t="str">
        <f>TEXT(InputData[[#This Row],[DATE]],"MMM")</f>
        <v>Jun</v>
      </c>
      <c r="P123" s="11">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2">
        <f>VLOOKUP(InputData[[#This Row],[PRODUCT ID]],MasterData[],5,0)</f>
        <v>98</v>
      </c>
      <c r="K124" s="12">
        <f>VLOOKUP(InputData[[#This Row],[PRODUCT ID]],MasterData[],6,0)</f>
        <v>103.88</v>
      </c>
      <c r="L124" s="12">
        <f>InputData[[#This Row],[BUYING PRIZE]]*InputData[[#This Row],[QUANTITY]]</f>
        <v>686</v>
      </c>
      <c r="M124" s="12">
        <f>InputData[[#This Row],[SELLING PRICE]]*InputData[[#This Row],[QUANTITY]]*(1-InputData[[#This Row],[DISCOUNT %]])</f>
        <v>727.16</v>
      </c>
      <c r="N124" s="11">
        <f>DAY(InputData[[#This Row],[DATE]])</f>
        <v>9</v>
      </c>
      <c r="O124" s="11" t="str">
        <f>TEXT(InputData[[#This Row],[DATE]],"MMM")</f>
        <v>Jun</v>
      </c>
      <c r="P124" s="11">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2">
        <f>VLOOKUP(InputData[[#This Row],[PRODUCT ID]],MasterData[],5,0)</f>
        <v>89</v>
      </c>
      <c r="K125" s="12">
        <f>VLOOKUP(InputData[[#This Row],[PRODUCT ID]],MasterData[],6,0)</f>
        <v>117.48</v>
      </c>
      <c r="L125" s="12">
        <f>InputData[[#This Row],[BUYING PRIZE]]*InputData[[#This Row],[QUANTITY]]</f>
        <v>1068</v>
      </c>
      <c r="M125" s="12">
        <f>InputData[[#This Row],[SELLING PRICE]]*InputData[[#This Row],[QUANTITY]]*(1-InputData[[#This Row],[DISCOUNT %]])</f>
        <v>1409.76</v>
      </c>
      <c r="N125" s="11">
        <f>DAY(InputData[[#This Row],[DATE]])</f>
        <v>11</v>
      </c>
      <c r="O125" s="11" t="str">
        <f>TEXT(InputData[[#This Row],[DATE]],"MMM")</f>
        <v>Jun</v>
      </c>
      <c r="P125" s="11">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2">
        <f>VLOOKUP(InputData[[#This Row],[PRODUCT ID]],MasterData[],5,0)</f>
        <v>138</v>
      </c>
      <c r="K126" s="12">
        <f>VLOOKUP(InputData[[#This Row],[PRODUCT ID]],MasterData[],6,0)</f>
        <v>173.88</v>
      </c>
      <c r="L126" s="12">
        <f>InputData[[#This Row],[BUYING PRIZE]]*InputData[[#This Row],[QUANTITY]]</f>
        <v>828</v>
      </c>
      <c r="M126" s="12">
        <f>InputData[[#This Row],[SELLING PRICE]]*InputData[[#This Row],[QUANTITY]]*(1-InputData[[#This Row],[DISCOUNT %]])</f>
        <v>1043.28</v>
      </c>
      <c r="N126" s="11">
        <f>DAY(InputData[[#This Row],[DATE]])</f>
        <v>12</v>
      </c>
      <c r="O126" s="11" t="str">
        <f>TEXT(InputData[[#This Row],[DATE]],"MMM")</f>
        <v>Jun</v>
      </c>
      <c r="P126" s="11">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2">
        <f>VLOOKUP(InputData[[#This Row],[PRODUCT ID]],MasterData[],5,0)</f>
        <v>7</v>
      </c>
      <c r="K127" s="12">
        <f>VLOOKUP(InputData[[#This Row],[PRODUCT ID]],MasterData[],6,0)</f>
        <v>8.33</v>
      </c>
      <c r="L127" s="12">
        <f>InputData[[#This Row],[BUYING PRIZE]]*InputData[[#This Row],[QUANTITY]]</f>
        <v>70</v>
      </c>
      <c r="M127" s="12">
        <f>InputData[[#This Row],[SELLING PRICE]]*InputData[[#This Row],[QUANTITY]]*(1-InputData[[#This Row],[DISCOUNT %]])</f>
        <v>83.3</v>
      </c>
      <c r="N127" s="11">
        <f>DAY(InputData[[#This Row],[DATE]])</f>
        <v>14</v>
      </c>
      <c r="O127" s="11" t="str">
        <f>TEXT(InputData[[#This Row],[DATE]],"MMM")</f>
        <v>Jun</v>
      </c>
      <c r="P127" s="11">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2">
        <f>VLOOKUP(InputData[[#This Row],[PRODUCT ID]],MasterData[],5,0)</f>
        <v>150</v>
      </c>
      <c r="K128" s="12">
        <f>VLOOKUP(InputData[[#This Row],[PRODUCT ID]],MasterData[],6,0)</f>
        <v>210</v>
      </c>
      <c r="L128" s="12">
        <f>InputData[[#This Row],[BUYING PRIZE]]*InputData[[#This Row],[QUANTITY]]</f>
        <v>750</v>
      </c>
      <c r="M128" s="12">
        <f>InputData[[#This Row],[SELLING PRICE]]*InputData[[#This Row],[QUANTITY]]*(1-InputData[[#This Row],[DISCOUNT %]])</f>
        <v>1050</v>
      </c>
      <c r="N128" s="11">
        <f>DAY(InputData[[#This Row],[DATE]])</f>
        <v>16</v>
      </c>
      <c r="O128" s="11" t="str">
        <f>TEXT(InputData[[#This Row],[DATE]],"MMM")</f>
        <v>Jun</v>
      </c>
      <c r="P128" s="11">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2">
        <f>VLOOKUP(InputData[[#This Row],[PRODUCT ID]],MasterData[],5,0)</f>
        <v>12</v>
      </c>
      <c r="K129" s="12">
        <f>VLOOKUP(InputData[[#This Row],[PRODUCT ID]],MasterData[],6,0)</f>
        <v>15.719999999999999</v>
      </c>
      <c r="L129" s="12">
        <f>InputData[[#This Row],[BUYING PRIZE]]*InputData[[#This Row],[QUANTITY]]</f>
        <v>144</v>
      </c>
      <c r="M129" s="12">
        <f>InputData[[#This Row],[SELLING PRICE]]*InputData[[#This Row],[QUANTITY]]*(1-InputData[[#This Row],[DISCOUNT %]])</f>
        <v>188.64</v>
      </c>
      <c r="N129" s="11">
        <f>DAY(InputData[[#This Row],[DATE]])</f>
        <v>16</v>
      </c>
      <c r="O129" s="11" t="str">
        <f>TEXT(InputData[[#This Row],[DATE]],"MMM")</f>
        <v>Jun</v>
      </c>
      <c r="P129" s="11">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2">
        <f>VLOOKUP(InputData[[#This Row],[PRODUCT ID]],MasterData[],5,0)</f>
        <v>37</v>
      </c>
      <c r="K130" s="12">
        <f>VLOOKUP(InputData[[#This Row],[PRODUCT ID]],MasterData[],6,0)</f>
        <v>42.55</v>
      </c>
      <c r="L130" s="12">
        <f>InputData[[#This Row],[BUYING PRIZE]]*InputData[[#This Row],[QUANTITY]]</f>
        <v>407</v>
      </c>
      <c r="M130" s="12">
        <f>InputData[[#This Row],[SELLING PRICE]]*InputData[[#This Row],[QUANTITY]]*(1-InputData[[#This Row],[DISCOUNT %]])</f>
        <v>468.04999999999995</v>
      </c>
      <c r="N130" s="11">
        <f>DAY(InputData[[#This Row],[DATE]])</f>
        <v>16</v>
      </c>
      <c r="O130" s="11" t="str">
        <f>TEXT(InputData[[#This Row],[DATE]],"MMM")</f>
        <v>Jun</v>
      </c>
      <c r="P130" s="11">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2">
        <f>VLOOKUP(InputData[[#This Row],[PRODUCT ID]],MasterData[],5,0)</f>
        <v>7</v>
      </c>
      <c r="K131" s="12">
        <f>VLOOKUP(InputData[[#This Row],[PRODUCT ID]],MasterData[],6,0)</f>
        <v>8.33</v>
      </c>
      <c r="L131" s="12">
        <f>InputData[[#This Row],[BUYING PRIZE]]*InputData[[#This Row],[QUANTITY]]</f>
        <v>91</v>
      </c>
      <c r="M131" s="12">
        <f>InputData[[#This Row],[SELLING PRICE]]*InputData[[#This Row],[QUANTITY]]*(1-InputData[[#This Row],[DISCOUNT %]])</f>
        <v>108.29</v>
      </c>
      <c r="N131" s="11">
        <f>DAY(InputData[[#This Row],[DATE]])</f>
        <v>18</v>
      </c>
      <c r="O131" s="11" t="str">
        <f>TEXT(InputData[[#This Row],[DATE]],"MMM")</f>
        <v>Jun</v>
      </c>
      <c r="P131" s="11">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2">
        <f>VLOOKUP(InputData[[#This Row],[PRODUCT ID]],MasterData[],5,0)</f>
        <v>138</v>
      </c>
      <c r="K132" s="12">
        <f>VLOOKUP(InputData[[#This Row],[PRODUCT ID]],MasterData[],6,0)</f>
        <v>173.88</v>
      </c>
      <c r="L132" s="12">
        <f>InputData[[#This Row],[BUYING PRIZE]]*InputData[[#This Row],[QUANTITY]]</f>
        <v>690</v>
      </c>
      <c r="M132" s="12">
        <f>InputData[[#This Row],[SELLING PRICE]]*InputData[[#This Row],[QUANTITY]]*(1-InputData[[#This Row],[DISCOUNT %]])</f>
        <v>869.4</v>
      </c>
      <c r="N132" s="11">
        <f>DAY(InputData[[#This Row],[DATE]])</f>
        <v>19</v>
      </c>
      <c r="O132" s="11" t="str">
        <f>TEXT(InputData[[#This Row],[DATE]],"MMM")</f>
        <v>Jun</v>
      </c>
      <c r="P132" s="11">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2">
        <f>VLOOKUP(InputData[[#This Row],[PRODUCT ID]],MasterData[],5,0)</f>
        <v>13</v>
      </c>
      <c r="K133" s="12">
        <f>VLOOKUP(InputData[[#This Row],[PRODUCT ID]],MasterData[],6,0)</f>
        <v>16.64</v>
      </c>
      <c r="L133" s="12">
        <f>InputData[[#This Row],[BUYING PRIZE]]*InputData[[#This Row],[QUANTITY]]</f>
        <v>13</v>
      </c>
      <c r="M133" s="12">
        <f>InputData[[#This Row],[SELLING PRICE]]*InputData[[#This Row],[QUANTITY]]*(1-InputData[[#This Row],[DISCOUNT %]])</f>
        <v>16.64</v>
      </c>
      <c r="N133" s="11">
        <f>DAY(InputData[[#This Row],[DATE]])</f>
        <v>20</v>
      </c>
      <c r="O133" s="11" t="str">
        <f>TEXT(InputData[[#This Row],[DATE]],"MMM")</f>
        <v>Jun</v>
      </c>
      <c r="P133" s="11">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2">
        <f>VLOOKUP(InputData[[#This Row],[PRODUCT ID]],MasterData[],5,0)</f>
        <v>13</v>
      </c>
      <c r="K134" s="12">
        <f>VLOOKUP(InputData[[#This Row],[PRODUCT ID]],MasterData[],6,0)</f>
        <v>16.64</v>
      </c>
      <c r="L134" s="12">
        <f>InputData[[#This Row],[BUYING PRIZE]]*InputData[[#This Row],[QUANTITY]]</f>
        <v>52</v>
      </c>
      <c r="M134" s="12">
        <f>InputData[[#This Row],[SELLING PRICE]]*InputData[[#This Row],[QUANTITY]]*(1-InputData[[#This Row],[DISCOUNT %]])</f>
        <v>66.56</v>
      </c>
      <c r="N134" s="11">
        <f>DAY(InputData[[#This Row],[DATE]])</f>
        <v>23</v>
      </c>
      <c r="O134" s="11" t="str">
        <f>TEXT(InputData[[#This Row],[DATE]],"MMM")</f>
        <v>Jun</v>
      </c>
      <c r="P134" s="11">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2">
        <f>VLOOKUP(InputData[[#This Row],[PRODUCT ID]],MasterData[],5,0)</f>
        <v>44</v>
      </c>
      <c r="K135" s="12">
        <f>VLOOKUP(InputData[[#This Row],[PRODUCT ID]],MasterData[],6,0)</f>
        <v>48.4</v>
      </c>
      <c r="L135" s="12">
        <f>InputData[[#This Row],[BUYING PRIZE]]*InputData[[#This Row],[QUANTITY]]</f>
        <v>572</v>
      </c>
      <c r="M135" s="12">
        <f>InputData[[#This Row],[SELLING PRICE]]*InputData[[#This Row],[QUANTITY]]*(1-InputData[[#This Row],[DISCOUNT %]])</f>
        <v>629.19999999999993</v>
      </c>
      <c r="N135" s="11">
        <f>DAY(InputData[[#This Row],[DATE]])</f>
        <v>24</v>
      </c>
      <c r="O135" s="11" t="str">
        <f>TEXT(InputData[[#This Row],[DATE]],"MMM")</f>
        <v>Jun</v>
      </c>
      <c r="P135" s="11">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2">
        <f>VLOOKUP(InputData[[#This Row],[PRODUCT ID]],MasterData[],5,0)</f>
        <v>6</v>
      </c>
      <c r="K136" s="12">
        <f>VLOOKUP(InputData[[#This Row],[PRODUCT ID]],MasterData[],6,0)</f>
        <v>7.8599999999999994</v>
      </c>
      <c r="L136" s="12">
        <f>InputData[[#This Row],[BUYING PRIZE]]*InputData[[#This Row],[QUANTITY]]</f>
        <v>42</v>
      </c>
      <c r="M136" s="12">
        <f>InputData[[#This Row],[SELLING PRICE]]*InputData[[#This Row],[QUANTITY]]*(1-InputData[[#This Row],[DISCOUNT %]])</f>
        <v>55.019999999999996</v>
      </c>
      <c r="N136" s="11">
        <f>DAY(InputData[[#This Row],[DATE]])</f>
        <v>26</v>
      </c>
      <c r="O136" s="11" t="str">
        <f>TEXT(InputData[[#This Row],[DATE]],"MMM")</f>
        <v>Jun</v>
      </c>
      <c r="P136" s="11">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2">
        <f>VLOOKUP(InputData[[#This Row],[PRODUCT ID]],MasterData[],5,0)</f>
        <v>133</v>
      </c>
      <c r="K137" s="12">
        <f>VLOOKUP(InputData[[#This Row],[PRODUCT ID]],MasterData[],6,0)</f>
        <v>155.61000000000001</v>
      </c>
      <c r="L137" s="12">
        <f>InputData[[#This Row],[BUYING PRIZE]]*InputData[[#This Row],[QUANTITY]]</f>
        <v>1463</v>
      </c>
      <c r="M137" s="12">
        <f>InputData[[#This Row],[SELLING PRICE]]*InputData[[#This Row],[QUANTITY]]*(1-InputData[[#This Row],[DISCOUNT %]])</f>
        <v>1711.71</v>
      </c>
      <c r="N137" s="11">
        <f>DAY(InputData[[#This Row],[DATE]])</f>
        <v>27</v>
      </c>
      <c r="O137" s="11" t="str">
        <f>TEXT(InputData[[#This Row],[DATE]],"MMM")</f>
        <v>Jun</v>
      </c>
      <c r="P137" s="11">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2">
        <f>VLOOKUP(InputData[[#This Row],[PRODUCT ID]],MasterData[],5,0)</f>
        <v>126</v>
      </c>
      <c r="K138" s="12">
        <f>VLOOKUP(InputData[[#This Row],[PRODUCT ID]],MasterData[],6,0)</f>
        <v>162.54</v>
      </c>
      <c r="L138" s="12">
        <f>InputData[[#This Row],[BUYING PRIZE]]*InputData[[#This Row],[QUANTITY]]</f>
        <v>252</v>
      </c>
      <c r="M138" s="12">
        <f>InputData[[#This Row],[SELLING PRICE]]*InputData[[#This Row],[QUANTITY]]*(1-InputData[[#This Row],[DISCOUNT %]])</f>
        <v>325.08</v>
      </c>
      <c r="N138" s="11">
        <f>DAY(InputData[[#This Row],[DATE]])</f>
        <v>28</v>
      </c>
      <c r="O138" s="11" t="str">
        <f>TEXT(InputData[[#This Row],[DATE]],"MMM")</f>
        <v>Jun</v>
      </c>
      <c r="P138" s="11">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2">
        <f>VLOOKUP(InputData[[#This Row],[PRODUCT ID]],MasterData[],5,0)</f>
        <v>5</v>
      </c>
      <c r="K139" s="12">
        <f>VLOOKUP(InputData[[#This Row],[PRODUCT ID]],MasterData[],6,0)</f>
        <v>6.7</v>
      </c>
      <c r="L139" s="12">
        <f>InputData[[#This Row],[BUYING PRIZE]]*InputData[[#This Row],[QUANTITY]]</f>
        <v>35</v>
      </c>
      <c r="M139" s="12">
        <f>InputData[[#This Row],[SELLING PRICE]]*InputData[[#This Row],[QUANTITY]]*(1-InputData[[#This Row],[DISCOUNT %]])</f>
        <v>46.9</v>
      </c>
      <c r="N139" s="11">
        <f>DAY(InputData[[#This Row],[DATE]])</f>
        <v>28</v>
      </c>
      <c r="O139" s="11" t="str">
        <f>TEXT(InputData[[#This Row],[DATE]],"MMM")</f>
        <v>Jun</v>
      </c>
      <c r="P139" s="11">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2">
        <f>VLOOKUP(InputData[[#This Row],[PRODUCT ID]],MasterData[],5,0)</f>
        <v>112</v>
      </c>
      <c r="K140" s="12">
        <f>VLOOKUP(InputData[[#This Row],[PRODUCT ID]],MasterData[],6,0)</f>
        <v>146.72</v>
      </c>
      <c r="L140" s="12">
        <f>InputData[[#This Row],[BUYING PRIZE]]*InputData[[#This Row],[QUANTITY]]</f>
        <v>448</v>
      </c>
      <c r="M140" s="12">
        <f>InputData[[#This Row],[SELLING PRICE]]*InputData[[#This Row],[QUANTITY]]*(1-InputData[[#This Row],[DISCOUNT %]])</f>
        <v>586.88</v>
      </c>
      <c r="N140" s="11">
        <f>DAY(InputData[[#This Row],[DATE]])</f>
        <v>29</v>
      </c>
      <c r="O140" s="11" t="str">
        <f>TEXT(InputData[[#This Row],[DATE]],"MMM")</f>
        <v>Jun</v>
      </c>
      <c r="P140" s="11">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2">
        <f>VLOOKUP(InputData[[#This Row],[PRODUCT ID]],MasterData[],5,0)</f>
        <v>133</v>
      </c>
      <c r="K141" s="12">
        <f>VLOOKUP(InputData[[#This Row],[PRODUCT ID]],MasterData[],6,0)</f>
        <v>155.61000000000001</v>
      </c>
      <c r="L141" s="12">
        <f>InputData[[#This Row],[BUYING PRIZE]]*InputData[[#This Row],[QUANTITY]]</f>
        <v>1463</v>
      </c>
      <c r="M141" s="12">
        <f>InputData[[#This Row],[SELLING PRICE]]*InputData[[#This Row],[QUANTITY]]*(1-InputData[[#This Row],[DISCOUNT %]])</f>
        <v>1711.71</v>
      </c>
      <c r="N141" s="11">
        <f>DAY(InputData[[#This Row],[DATE]])</f>
        <v>1</v>
      </c>
      <c r="O141" s="11" t="str">
        <f>TEXT(InputData[[#This Row],[DATE]],"MMM")</f>
        <v>Jul</v>
      </c>
      <c r="P141" s="11">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2">
        <f>VLOOKUP(InputData[[#This Row],[PRODUCT ID]],MasterData[],5,0)</f>
        <v>148</v>
      </c>
      <c r="K142" s="12">
        <f>VLOOKUP(InputData[[#This Row],[PRODUCT ID]],MasterData[],6,0)</f>
        <v>164.28</v>
      </c>
      <c r="L142" s="12">
        <f>InputData[[#This Row],[BUYING PRIZE]]*InputData[[#This Row],[QUANTITY]]</f>
        <v>1628</v>
      </c>
      <c r="M142" s="12">
        <f>InputData[[#This Row],[SELLING PRICE]]*InputData[[#This Row],[QUANTITY]]*(1-InputData[[#This Row],[DISCOUNT %]])</f>
        <v>1807.08</v>
      </c>
      <c r="N142" s="11">
        <f>DAY(InputData[[#This Row],[DATE]])</f>
        <v>2</v>
      </c>
      <c r="O142" s="11" t="str">
        <f>TEXT(InputData[[#This Row],[DATE]],"MMM")</f>
        <v>Jul</v>
      </c>
      <c r="P142" s="11">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2">
        <f>VLOOKUP(InputData[[#This Row],[PRODUCT ID]],MasterData[],5,0)</f>
        <v>95</v>
      </c>
      <c r="K143" s="12">
        <f>VLOOKUP(InputData[[#This Row],[PRODUCT ID]],MasterData[],6,0)</f>
        <v>119.7</v>
      </c>
      <c r="L143" s="12">
        <f>InputData[[#This Row],[BUYING PRIZE]]*InputData[[#This Row],[QUANTITY]]</f>
        <v>855</v>
      </c>
      <c r="M143" s="12">
        <f>InputData[[#This Row],[SELLING PRICE]]*InputData[[#This Row],[QUANTITY]]*(1-InputData[[#This Row],[DISCOUNT %]])</f>
        <v>1077.3</v>
      </c>
      <c r="N143" s="11">
        <f>DAY(InputData[[#This Row],[DATE]])</f>
        <v>3</v>
      </c>
      <c r="O143" s="11" t="str">
        <f>TEXT(InputData[[#This Row],[DATE]],"MMM")</f>
        <v>Jul</v>
      </c>
      <c r="P143" s="11">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2">
        <f>VLOOKUP(InputData[[#This Row],[PRODUCT ID]],MasterData[],5,0)</f>
        <v>71</v>
      </c>
      <c r="K144" s="12">
        <f>VLOOKUP(InputData[[#This Row],[PRODUCT ID]],MasterData[],6,0)</f>
        <v>80.94</v>
      </c>
      <c r="L144" s="12">
        <f>InputData[[#This Row],[BUYING PRIZE]]*InputData[[#This Row],[QUANTITY]]</f>
        <v>568</v>
      </c>
      <c r="M144" s="12">
        <f>InputData[[#This Row],[SELLING PRICE]]*InputData[[#This Row],[QUANTITY]]*(1-InputData[[#This Row],[DISCOUNT %]])</f>
        <v>647.52</v>
      </c>
      <c r="N144" s="11">
        <f>DAY(InputData[[#This Row],[DATE]])</f>
        <v>3</v>
      </c>
      <c r="O144" s="11" t="str">
        <f>TEXT(InputData[[#This Row],[DATE]],"MMM")</f>
        <v>Jul</v>
      </c>
      <c r="P144" s="11">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2">
        <f>VLOOKUP(InputData[[#This Row],[PRODUCT ID]],MasterData[],5,0)</f>
        <v>105</v>
      </c>
      <c r="K145" s="12">
        <f>VLOOKUP(InputData[[#This Row],[PRODUCT ID]],MasterData[],6,0)</f>
        <v>142.80000000000001</v>
      </c>
      <c r="L145" s="12">
        <f>InputData[[#This Row],[BUYING PRIZE]]*InputData[[#This Row],[QUANTITY]]</f>
        <v>840</v>
      </c>
      <c r="M145" s="12">
        <f>InputData[[#This Row],[SELLING PRICE]]*InputData[[#This Row],[QUANTITY]]*(1-InputData[[#This Row],[DISCOUNT %]])</f>
        <v>1142.4000000000001</v>
      </c>
      <c r="N145" s="11">
        <f>DAY(InputData[[#This Row],[DATE]])</f>
        <v>5</v>
      </c>
      <c r="O145" s="11" t="str">
        <f>TEXT(InputData[[#This Row],[DATE]],"MMM")</f>
        <v>Jul</v>
      </c>
      <c r="P145" s="11">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2">
        <f>VLOOKUP(InputData[[#This Row],[PRODUCT ID]],MasterData[],5,0)</f>
        <v>138</v>
      </c>
      <c r="K146" s="12">
        <f>VLOOKUP(InputData[[#This Row],[PRODUCT ID]],MasterData[],6,0)</f>
        <v>173.88</v>
      </c>
      <c r="L146" s="12">
        <f>InputData[[#This Row],[BUYING PRIZE]]*InputData[[#This Row],[QUANTITY]]</f>
        <v>2070</v>
      </c>
      <c r="M146" s="12">
        <f>InputData[[#This Row],[SELLING PRICE]]*InputData[[#This Row],[QUANTITY]]*(1-InputData[[#This Row],[DISCOUNT %]])</f>
        <v>2608.1999999999998</v>
      </c>
      <c r="N146" s="11">
        <f>DAY(InputData[[#This Row],[DATE]])</f>
        <v>6</v>
      </c>
      <c r="O146" s="11" t="str">
        <f>TEXT(InputData[[#This Row],[DATE]],"MMM")</f>
        <v>Jul</v>
      </c>
      <c r="P146" s="11">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2">
        <f>VLOOKUP(InputData[[#This Row],[PRODUCT ID]],MasterData[],5,0)</f>
        <v>44</v>
      </c>
      <c r="K147" s="12">
        <f>VLOOKUP(InputData[[#This Row],[PRODUCT ID]],MasterData[],6,0)</f>
        <v>48.84</v>
      </c>
      <c r="L147" s="12">
        <f>InputData[[#This Row],[BUYING PRIZE]]*InputData[[#This Row],[QUANTITY]]</f>
        <v>440</v>
      </c>
      <c r="M147" s="12">
        <f>InputData[[#This Row],[SELLING PRICE]]*InputData[[#This Row],[QUANTITY]]*(1-InputData[[#This Row],[DISCOUNT %]])</f>
        <v>488.40000000000003</v>
      </c>
      <c r="N147" s="11">
        <f>DAY(InputData[[#This Row],[DATE]])</f>
        <v>8</v>
      </c>
      <c r="O147" s="11" t="str">
        <f>TEXT(InputData[[#This Row],[DATE]],"MMM")</f>
        <v>Jul</v>
      </c>
      <c r="P147" s="11">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2">
        <f>VLOOKUP(InputData[[#This Row],[PRODUCT ID]],MasterData[],5,0)</f>
        <v>55</v>
      </c>
      <c r="K148" s="12">
        <f>VLOOKUP(InputData[[#This Row],[PRODUCT ID]],MasterData[],6,0)</f>
        <v>58.3</v>
      </c>
      <c r="L148" s="12">
        <f>InputData[[#This Row],[BUYING PRIZE]]*InputData[[#This Row],[QUANTITY]]</f>
        <v>330</v>
      </c>
      <c r="M148" s="12">
        <f>InputData[[#This Row],[SELLING PRICE]]*InputData[[#This Row],[QUANTITY]]*(1-InputData[[#This Row],[DISCOUNT %]])</f>
        <v>349.79999999999995</v>
      </c>
      <c r="N148" s="11">
        <f>DAY(InputData[[#This Row],[DATE]])</f>
        <v>10</v>
      </c>
      <c r="O148" s="11" t="str">
        <f>TEXT(InputData[[#This Row],[DATE]],"MMM")</f>
        <v>Jul</v>
      </c>
      <c r="P148" s="11">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2">
        <f>VLOOKUP(InputData[[#This Row],[PRODUCT ID]],MasterData[],5,0)</f>
        <v>6</v>
      </c>
      <c r="K149" s="12">
        <f>VLOOKUP(InputData[[#This Row],[PRODUCT ID]],MasterData[],6,0)</f>
        <v>7.8599999999999994</v>
      </c>
      <c r="L149" s="12">
        <f>InputData[[#This Row],[BUYING PRIZE]]*InputData[[#This Row],[QUANTITY]]</f>
        <v>24</v>
      </c>
      <c r="M149" s="12">
        <f>InputData[[#This Row],[SELLING PRICE]]*InputData[[#This Row],[QUANTITY]]*(1-InputData[[#This Row],[DISCOUNT %]])</f>
        <v>31.439999999999998</v>
      </c>
      <c r="N149" s="11">
        <f>DAY(InputData[[#This Row],[DATE]])</f>
        <v>11</v>
      </c>
      <c r="O149" s="11" t="str">
        <f>TEXT(InputData[[#This Row],[DATE]],"MMM")</f>
        <v>Jul</v>
      </c>
      <c r="P149" s="11">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2">
        <f>VLOOKUP(InputData[[#This Row],[PRODUCT ID]],MasterData[],5,0)</f>
        <v>150</v>
      </c>
      <c r="K150" s="12">
        <f>VLOOKUP(InputData[[#This Row],[PRODUCT ID]],MasterData[],6,0)</f>
        <v>210</v>
      </c>
      <c r="L150" s="12">
        <f>InputData[[#This Row],[BUYING PRIZE]]*InputData[[#This Row],[QUANTITY]]</f>
        <v>150</v>
      </c>
      <c r="M150" s="12">
        <f>InputData[[#This Row],[SELLING PRICE]]*InputData[[#This Row],[QUANTITY]]*(1-InputData[[#This Row],[DISCOUNT %]])</f>
        <v>210</v>
      </c>
      <c r="N150" s="11">
        <f>DAY(InputData[[#This Row],[DATE]])</f>
        <v>13</v>
      </c>
      <c r="O150" s="11" t="str">
        <f>TEXT(InputData[[#This Row],[DATE]],"MMM")</f>
        <v>Jul</v>
      </c>
      <c r="P150" s="11">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2">
        <f>VLOOKUP(InputData[[#This Row],[PRODUCT ID]],MasterData[],5,0)</f>
        <v>141</v>
      </c>
      <c r="K151" s="12">
        <f>VLOOKUP(InputData[[#This Row],[PRODUCT ID]],MasterData[],6,0)</f>
        <v>149.46</v>
      </c>
      <c r="L151" s="12">
        <f>InputData[[#This Row],[BUYING PRIZE]]*InputData[[#This Row],[QUANTITY]]</f>
        <v>1128</v>
      </c>
      <c r="M151" s="12">
        <f>InputData[[#This Row],[SELLING PRICE]]*InputData[[#This Row],[QUANTITY]]*(1-InputData[[#This Row],[DISCOUNT %]])</f>
        <v>1195.68</v>
      </c>
      <c r="N151" s="11">
        <f>DAY(InputData[[#This Row],[DATE]])</f>
        <v>16</v>
      </c>
      <c r="O151" s="11" t="str">
        <f>TEXT(InputData[[#This Row],[DATE]],"MMM")</f>
        <v>Jul</v>
      </c>
      <c r="P151" s="11">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2">
        <f>VLOOKUP(InputData[[#This Row],[PRODUCT ID]],MasterData[],5,0)</f>
        <v>48</v>
      </c>
      <c r="K152" s="12">
        <f>VLOOKUP(InputData[[#This Row],[PRODUCT ID]],MasterData[],6,0)</f>
        <v>57.120000000000005</v>
      </c>
      <c r="L152" s="12">
        <f>InputData[[#This Row],[BUYING PRIZE]]*InputData[[#This Row],[QUANTITY]]</f>
        <v>672</v>
      </c>
      <c r="M152" s="12">
        <f>InputData[[#This Row],[SELLING PRICE]]*InputData[[#This Row],[QUANTITY]]*(1-InputData[[#This Row],[DISCOUNT %]])</f>
        <v>799.68000000000006</v>
      </c>
      <c r="N152" s="11">
        <f>DAY(InputData[[#This Row],[DATE]])</f>
        <v>18</v>
      </c>
      <c r="O152" s="11" t="str">
        <f>TEXT(InputData[[#This Row],[DATE]],"MMM")</f>
        <v>Jul</v>
      </c>
      <c r="P152" s="11">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2">
        <f>VLOOKUP(InputData[[#This Row],[PRODUCT ID]],MasterData[],5,0)</f>
        <v>72</v>
      </c>
      <c r="K153" s="12">
        <f>VLOOKUP(InputData[[#This Row],[PRODUCT ID]],MasterData[],6,0)</f>
        <v>79.92</v>
      </c>
      <c r="L153" s="12">
        <f>InputData[[#This Row],[BUYING PRIZE]]*InputData[[#This Row],[QUANTITY]]</f>
        <v>792</v>
      </c>
      <c r="M153" s="12">
        <f>InputData[[#This Row],[SELLING PRICE]]*InputData[[#This Row],[QUANTITY]]*(1-InputData[[#This Row],[DISCOUNT %]])</f>
        <v>879.12</v>
      </c>
      <c r="N153" s="11">
        <f>DAY(InputData[[#This Row],[DATE]])</f>
        <v>20</v>
      </c>
      <c r="O153" s="11" t="str">
        <f>TEXT(InputData[[#This Row],[DATE]],"MMM")</f>
        <v>Jul</v>
      </c>
      <c r="P153" s="11">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2">
        <f>VLOOKUP(InputData[[#This Row],[PRODUCT ID]],MasterData[],5,0)</f>
        <v>67</v>
      </c>
      <c r="K154" s="12">
        <f>VLOOKUP(InputData[[#This Row],[PRODUCT ID]],MasterData[],6,0)</f>
        <v>83.08</v>
      </c>
      <c r="L154" s="12">
        <f>InputData[[#This Row],[BUYING PRIZE]]*InputData[[#This Row],[QUANTITY]]</f>
        <v>335</v>
      </c>
      <c r="M154" s="12">
        <f>InputData[[#This Row],[SELLING PRICE]]*InputData[[#This Row],[QUANTITY]]*(1-InputData[[#This Row],[DISCOUNT %]])</f>
        <v>415.4</v>
      </c>
      <c r="N154" s="11">
        <f>DAY(InputData[[#This Row],[DATE]])</f>
        <v>20</v>
      </c>
      <c r="O154" s="11" t="str">
        <f>TEXT(InputData[[#This Row],[DATE]],"MMM")</f>
        <v>Jul</v>
      </c>
      <c r="P154" s="11">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2">
        <f>VLOOKUP(InputData[[#This Row],[PRODUCT ID]],MasterData[],5,0)</f>
        <v>47</v>
      </c>
      <c r="K155" s="12">
        <f>VLOOKUP(InputData[[#This Row],[PRODUCT ID]],MasterData[],6,0)</f>
        <v>53.11</v>
      </c>
      <c r="L155" s="12">
        <f>InputData[[#This Row],[BUYING PRIZE]]*InputData[[#This Row],[QUANTITY]]</f>
        <v>705</v>
      </c>
      <c r="M155" s="12">
        <f>InputData[[#This Row],[SELLING PRICE]]*InputData[[#This Row],[QUANTITY]]*(1-InputData[[#This Row],[DISCOUNT %]])</f>
        <v>796.65</v>
      </c>
      <c r="N155" s="11">
        <f>DAY(InputData[[#This Row],[DATE]])</f>
        <v>21</v>
      </c>
      <c r="O155" s="11" t="str">
        <f>TEXT(InputData[[#This Row],[DATE]],"MMM")</f>
        <v>Jul</v>
      </c>
      <c r="P155" s="11">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2">
        <f>VLOOKUP(InputData[[#This Row],[PRODUCT ID]],MasterData[],5,0)</f>
        <v>18</v>
      </c>
      <c r="K156" s="12">
        <f>VLOOKUP(InputData[[#This Row],[PRODUCT ID]],MasterData[],6,0)</f>
        <v>24.66</v>
      </c>
      <c r="L156" s="12">
        <f>InputData[[#This Row],[BUYING PRIZE]]*InputData[[#This Row],[QUANTITY]]</f>
        <v>54</v>
      </c>
      <c r="M156" s="12">
        <f>InputData[[#This Row],[SELLING PRICE]]*InputData[[#This Row],[QUANTITY]]*(1-InputData[[#This Row],[DISCOUNT %]])</f>
        <v>73.98</v>
      </c>
      <c r="N156" s="11">
        <f>DAY(InputData[[#This Row],[DATE]])</f>
        <v>22</v>
      </c>
      <c r="O156" s="11" t="str">
        <f>TEXT(InputData[[#This Row],[DATE]],"MMM")</f>
        <v>Jul</v>
      </c>
      <c r="P156" s="11">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2">
        <f>VLOOKUP(InputData[[#This Row],[PRODUCT ID]],MasterData[],5,0)</f>
        <v>144</v>
      </c>
      <c r="K157" s="12">
        <f>VLOOKUP(InputData[[#This Row],[PRODUCT ID]],MasterData[],6,0)</f>
        <v>156.96</v>
      </c>
      <c r="L157" s="12">
        <f>InputData[[#This Row],[BUYING PRIZE]]*InputData[[#This Row],[QUANTITY]]</f>
        <v>2016</v>
      </c>
      <c r="M157" s="12">
        <f>InputData[[#This Row],[SELLING PRICE]]*InputData[[#This Row],[QUANTITY]]*(1-InputData[[#This Row],[DISCOUNT %]])</f>
        <v>2197.44</v>
      </c>
      <c r="N157" s="11">
        <f>DAY(InputData[[#This Row],[DATE]])</f>
        <v>22</v>
      </c>
      <c r="O157" s="11" t="str">
        <f>TEXT(InputData[[#This Row],[DATE]],"MMM")</f>
        <v>Jul</v>
      </c>
      <c r="P157" s="11">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2">
        <f>VLOOKUP(InputData[[#This Row],[PRODUCT ID]],MasterData[],5,0)</f>
        <v>90</v>
      </c>
      <c r="K158" s="12">
        <f>VLOOKUP(InputData[[#This Row],[PRODUCT ID]],MasterData[],6,0)</f>
        <v>96.3</v>
      </c>
      <c r="L158" s="12">
        <f>InputData[[#This Row],[BUYING PRIZE]]*InputData[[#This Row],[QUANTITY]]</f>
        <v>630</v>
      </c>
      <c r="M158" s="12">
        <f>InputData[[#This Row],[SELLING PRICE]]*InputData[[#This Row],[QUANTITY]]*(1-InputData[[#This Row],[DISCOUNT %]])</f>
        <v>674.1</v>
      </c>
      <c r="N158" s="11">
        <f>DAY(InputData[[#This Row],[DATE]])</f>
        <v>23</v>
      </c>
      <c r="O158" s="11" t="str">
        <f>TEXT(InputData[[#This Row],[DATE]],"MMM")</f>
        <v>Jul</v>
      </c>
      <c r="P158" s="11">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2">
        <f>VLOOKUP(InputData[[#This Row],[PRODUCT ID]],MasterData[],5,0)</f>
        <v>67</v>
      </c>
      <c r="K159" s="12">
        <f>VLOOKUP(InputData[[#This Row],[PRODUCT ID]],MasterData[],6,0)</f>
        <v>85.76</v>
      </c>
      <c r="L159" s="12">
        <f>InputData[[#This Row],[BUYING PRIZE]]*InputData[[#This Row],[QUANTITY]]</f>
        <v>536</v>
      </c>
      <c r="M159" s="12">
        <f>InputData[[#This Row],[SELLING PRICE]]*InputData[[#This Row],[QUANTITY]]*(1-InputData[[#This Row],[DISCOUNT %]])</f>
        <v>686.08</v>
      </c>
      <c r="N159" s="11">
        <f>DAY(InputData[[#This Row],[DATE]])</f>
        <v>23</v>
      </c>
      <c r="O159" s="11" t="str">
        <f>TEXT(InputData[[#This Row],[DATE]],"MMM")</f>
        <v>Jul</v>
      </c>
      <c r="P159" s="11">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2">
        <f>VLOOKUP(InputData[[#This Row],[PRODUCT ID]],MasterData[],5,0)</f>
        <v>6</v>
      </c>
      <c r="K160" s="12">
        <f>VLOOKUP(InputData[[#This Row],[PRODUCT ID]],MasterData[],6,0)</f>
        <v>7.8599999999999994</v>
      </c>
      <c r="L160" s="12">
        <f>InputData[[#This Row],[BUYING PRIZE]]*InputData[[#This Row],[QUANTITY]]</f>
        <v>24</v>
      </c>
      <c r="M160" s="12">
        <f>InputData[[#This Row],[SELLING PRICE]]*InputData[[#This Row],[QUANTITY]]*(1-InputData[[#This Row],[DISCOUNT %]])</f>
        <v>31.439999999999998</v>
      </c>
      <c r="N160" s="11">
        <f>DAY(InputData[[#This Row],[DATE]])</f>
        <v>24</v>
      </c>
      <c r="O160" s="11" t="str">
        <f>TEXT(InputData[[#This Row],[DATE]],"MMM")</f>
        <v>Jul</v>
      </c>
      <c r="P160" s="11">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2">
        <f>VLOOKUP(InputData[[#This Row],[PRODUCT ID]],MasterData[],5,0)</f>
        <v>76</v>
      </c>
      <c r="K161" s="12">
        <f>VLOOKUP(InputData[[#This Row],[PRODUCT ID]],MasterData[],6,0)</f>
        <v>82.08</v>
      </c>
      <c r="L161" s="12">
        <f>InputData[[#This Row],[BUYING PRIZE]]*InputData[[#This Row],[QUANTITY]]</f>
        <v>1140</v>
      </c>
      <c r="M161" s="12">
        <f>InputData[[#This Row],[SELLING PRICE]]*InputData[[#This Row],[QUANTITY]]*(1-InputData[[#This Row],[DISCOUNT %]])</f>
        <v>1231.2</v>
      </c>
      <c r="N161" s="11">
        <f>DAY(InputData[[#This Row],[DATE]])</f>
        <v>29</v>
      </c>
      <c r="O161" s="11" t="str">
        <f>TEXT(InputData[[#This Row],[DATE]],"MMM")</f>
        <v>Jul</v>
      </c>
      <c r="P161" s="11">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2">
        <f>VLOOKUP(InputData[[#This Row],[PRODUCT ID]],MasterData[],5,0)</f>
        <v>98</v>
      </c>
      <c r="K162" s="12">
        <f>VLOOKUP(InputData[[#This Row],[PRODUCT ID]],MasterData[],6,0)</f>
        <v>103.88</v>
      </c>
      <c r="L162" s="12">
        <f>InputData[[#This Row],[BUYING PRIZE]]*InputData[[#This Row],[QUANTITY]]</f>
        <v>1078</v>
      </c>
      <c r="M162" s="12">
        <f>InputData[[#This Row],[SELLING PRICE]]*InputData[[#This Row],[QUANTITY]]*(1-InputData[[#This Row],[DISCOUNT %]])</f>
        <v>1142.6799999999998</v>
      </c>
      <c r="N162" s="11">
        <f>DAY(InputData[[#This Row],[DATE]])</f>
        <v>1</v>
      </c>
      <c r="O162" s="11" t="str">
        <f>TEXT(InputData[[#This Row],[DATE]],"MMM")</f>
        <v>Aug</v>
      </c>
      <c r="P162" s="11">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2">
        <f>VLOOKUP(InputData[[#This Row],[PRODUCT ID]],MasterData[],5,0)</f>
        <v>141</v>
      </c>
      <c r="K163" s="12">
        <f>VLOOKUP(InputData[[#This Row],[PRODUCT ID]],MasterData[],6,0)</f>
        <v>149.46</v>
      </c>
      <c r="L163" s="12">
        <f>InputData[[#This Row],[BUYING PRIZE]]*InputData[[#This Row],[QUANTITY]]</f>
        <v>423</v>
      </c>
      <c r="M163" s="12">
        <f>InputData[[#This Row],[SELLING PRICE]]*InputData[[#This Row],[QUANTITY]]*(1-InputData[[#This Row],[DISCOUNT %]])</f>
        <v>448.38</v>
      </c>
      <c r="N163" s="11">
        <f>DAY(InputData[[#This Row],[DATE]])</f>
        <v>2</v>
      </c>
      <c r="O163" s="11" t="str">
        <f>TEXT(InputData[[#This Row],[DATE]],"MMM")</f>
        <v>Aug</v>
      </c>
      <c r="P163" s="11">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2">
        <f>VLOOKUP(InputData[[#This Row],[PRODUCT ID]],MasterData[],5,0)</f>
        <v>121</v>
      </c>
      <c r="K164" s="12">
        <f>VLOOKUP(InputData[[#This Row],[PRODUCT ID]],MasterData[],6,0)</f>
        <v>141.57</v>
      </c>
      <c r="L164" s="12">
        <f>InputData[[#This Row],[BUYING PRIZE]]*InputData[[#This Row],[QUANTITY]]</f>
        <v>1573</v>
      </c>
      <c r="M164" s="12">
        <f>InputData[[#This Row],[SELLING PRICE]]*InputData[[#This Row],[QUANTITY]]*(1-InputData[[#This Row],[DISCOUNT %]])</f>
        <v>1840.4099999999999</v>
      </c>
      <c r="N164" s="11">
        <f>DAY(InputData[[#This Row],[DATE]])</f>
        <v>3</v>
      </c>
      <c r="O164" s="11" t="str">
        <f>TEXT(InputData[[#This Row],[DATE]],"MMM")</f>
        <v>Aug</v>
      </c>
      <c r="P164" s="11">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2">
        <f>VLOOKUP(InputData[[#This Row],[PRODUCT ID]],MasterData[],5,0)</f>
        <v>55</v>
      </c>
      <c r="K165" s="12">
        <f>VLOOKUP(InputData[[#This Row],[PRODUCT ID]],MasterData[],6,0)</f>
        <v>58.3</v>
      </c>
      <c r="L165" s="12">
        <f>InputData[[#This Row],[BUYING PRIZE]]*InputData[[#This Row],[QUANTITY]]</f>
        <v>660</v>
      </c>
      <c r="M165" s="12">
        <f>InputData[[#This Row],[SELLING PRICE]]*InputData[[#This Row],[QUANTITY]]*(1-InputData[[#This Row],[DISCOUNT %]])</f>
        <v>699.59999999999991</v>
      </c>
      <c r="N165" s="11">
        <f>DAY(InputData[[#This Row],[DATE]])</f>
        <v>3</v>
      </c>
      <c r="O165" s="11" t="str">
        <f>TEXT(InputData[[#This Row],[DATE]],"MMM")</f>
        <v>Aug</v>
      </c>
      <c r="P165" s="11">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2">
        <f>VLOOKUP(InputData[[#This Row],[PRODUCT ID]],MasterData[],5,0)</f>
        <v>37</v>
      </c>
      <c r="K166" s="12">
        <f>VLOOKUP(InputData[[#This Row],[PRODUCT ID]],MasterData[],6,0)</f>
        <v>41.81</v>
      </c>
      <c r="L166" s="12">
        <f>InputData[[#This Row],[BUYING PRIZE]]*InputData[[#This Row],[QUANTITY]]</f>
        <v>518</v>
      </c>
      <c r="M166" s="12">
        <f>InputData[[#This Row],[SELLING PRICE]]*InputData[[#This Row],[QUANTITY]]*(1-InputData[[#This Row],[DISCOUNT %]])</f>
        <v>585.34</v>
      </c>
      <c r="N166" s="11">
        <f>DAY(InputData[[#This Row],[DATE]])</f>
        <v>5</v>
      </c>
      <c r="O166" s="11" t="str">
        <f>TEXT(InputData[[#This Row],[DATE]],"MMM")</f>
        <v>Aug</v>
      </c>
      <c r="P166" s="11">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2">
        <f>VLOOKUP(InputData[[#This Row],[PRODUCT ID]],MasterData[],5,0)</f>
        <v>67</v>
      </c>
      <c r="K167" s="12">
        <f>VLOOKUP(InputData[[#This Row],[PRODUCT ID]],MasterData[],6,0)</f>
        <v>85.76</v>
      </c>
      <c r="L167" s="12">
        <f>InputData[[#This Row],[BUYING PRIZE]]*InputData[[#This Row],[QUANTITY]]</f>
        <v>67</v>
      </c>
      <c r="M167" s="12">
        <f>InputData[[#This Row],[SELLING PRICE]]*InputData[[#This Row],[QUANTITY]]*(1-InputData[[#This Row],[DISCOUNT %]])</f>
        <v>85.76</v>
      </c>
      <c r="N167" s="11">
        <f>DAY(InputData[[#This Row],[DATE]])</f>
        <v>6</v>
      </c>
      <c r="O167" s="11" t="str">
        <f>TEXT(InputData[[#This Row],[DATE]],"MMM")</f>
        <v>Aug</v>
      </c>
      <c r="P167" s="11">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2">
        <f>VLOOKUP(InputData[[#This Row],[PRODUCT ID]],MasterData[],5,0)</f>
        <v>133</v>
      </c>
      <c r="K168" s="12">
        <f>VLOOKUP(InputData[[#This Row],[PRODUCT ID]],MasterData[],6,0)</f>
        <v>155.61000000000001</v>
      </c>
      <c r="L168" s="12">
        <f>InputData[[#This Row],[BUYING PRIZE]]*InputData[[#This Row],[QUANTITY]]</f>
        <v>532</v>
      </c>
      <c r="M168" s="12">
        <f>InputData[[#This Row],[SELLING PRICE]]*InputData[[#This Row],[QUANTITY]]*(1-InputData[[#This Row],[DISCOUNT %]])</f>
        <v>622.44000000000005</v>
      </c>
      <c r="N168" s="11">
        <f>DAY(InputData[[#This Row],[DATE]])</f>
        <v>10</v>
      </c>
      <c r="O168" s="11" t="str">
        <f>TEXT(InputData[[#This Row],[DATE]],"MMM")</f>
        <v>Aug</v>
      </c>
      <c r="P168" s="11">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2">
        <f>VLOOKUP(InputData[[#This Row],[PRODUCT ID]],MasterData[],5,0)</f>
        <v>76</v>
      </c>
      <c r="K169" s="12">
        <f>VLOOKUP(InputData[[#This Row],[PRODUCT ID]],MasterData[],6,0)</f>
        <v>82.08</v>
      </c>
      <c r="L169" s="12">
        <f>InputData[[#This Row],[BUYING PRIZE]]*InputData[[#This Row],[QUANTITY]]</f>
        <v>760</v>
      </c>
      <c r="M169" s="12">
        <f>InputData[[#This Row],[SELLING PRICE]]*InputData[[#This Row],[QUANTITY]]*(1-InputData[[#This Row],[DISCOUNT %]])</f>
        <v>820.8</v>
      </c>
      <c r="N169" s="11">
        <f>DAY(InputData[[#This Row],[DATE]])</f>
        <v>10</v>
      </c>
      <c r="O169" s="11" t="str">
        <f>TEXT(InputData[[#This Row],[DATE]],"MMM")</f>
        <v>Aug</v>
      </c>
      <c r="P169" s="11">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2">
        <f>VLOOKUP(InputData[[#This Row],[PRODUCT ID]],MasterData[],5,0)</f>
        <v>75</v>
      </c>
      <c r="K170" s="12">
        <f>VLOOKUP(InputData[[#This Row],[PRODUCT ID]],MasterData[],6,0)</f>
        <v>85.5</v>
      </c>
      <c r="L170" s="12">
        <f>InputData[[#This Row],[BUYING PRIZE]]*InputData[[#This Row],[QUANTITY]]</f>
        <v>450</v>
      </c>
      <c r="M170" s="12">
        <f>InputData[[#This Row],[SELLING PRICE]]*InputData[[#This Row],[QUANTITY]]*(1-InputData[[#This Row],[DISCOUNT %]])</f>
        <v>513</v>
      </c>
      <c r="N170" s="11">
        <f>DAY(InputData[[#This Row],[DATE]])</f>
        <v>10</v>
      </c>
      <c r="O170" s="11" t="str">
        <f>TEXT(InputData[[#This Row],[DATE]],"MMM")</f>
        <v>Aug</v>
      </c>
      <c r="P170" s="11">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2">
        <f>VLOOKUP(InputData[[#This Row],[PRODUCT ID]],MasterData[],5,0)</f>
        <v>141</v>
      </c>
      <c r="K171" s="12">
        <f>VLOOKUP(InputData[[#This Row],[PRODUCT ID]],MasterData[],6,0)</f>
        <v>149.46</v>
      </c>
      <c r="L171" s="12">
        <f>InputData[[#This Row],[BUYING PRIZE]]*InputData[[#This Row],[QUANTITY]]</f>
        <v>564</v>
      </c>
      <c r="M171" s="12">
        <f>InputData[[#This Row],[SELLING PRICE]]*InputData[[#This Row],[QUANTITY]]*(1-InputData[[#This Row],[DISCOUNT %]])</f>
        <v>597.84</v>
      </c>
      <c r="N171" s="11">
        <f>DAY(InputData[[#This Row],[DATE]])</f>
        <v>11</v>
      </c>
      <c r="O171" s="11" t="str">
        <f>TEXT(InputData[[#This Row],[DATE]],"MMM")</f>
        <v>Aug</v>
      </c>
      <c r="P171" s="11">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2">
        <f>VLOOKUP(InputData[[#This Row],[PRODUCT ID]],MasterData[],5,0)</f>
        <v>44</v>
      </c>
      <c r="K172" s="12">
        <f>VLOOKUP(InputData[[#This Row],[PRODUCT ID]],MasterData[],6,0)</f>
        <v>48.4</v>
      </c>
      <c r="L172" s="12">
        <f>InputData[[#This Row],[BUYING PRIZE]]*InputData[[#This Row],[QUANTITY]]</f>
        <v>572</v>
      </c>
      <c r="M172" s="12">
        <f>InputData[[#This Row],[SELLING PRICE]]*InputData[[#This Row],[QUANTITY]]*(1-InputData[[#This Row],[DISCOUNT %]])</f>
        <v>629.19999999999993</v>
      </c>
      <c r="N172" s="11">
        <f>DAY(InputData[[#This Row],[DATE]])</f>
        <v>13</v>
      </c>
      <c r="O172" s="11" t="str">
        <f>TEXT(InputData[[#This Row],[DATE]],"MMM")</f>
        <v>Aug</v>
      </c>
      <c r="P172" s="11">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2">
        <f>VLOOKUP(InputData[[#This Row],[PRODUCT ID]],MasterData[],5,0)</f>
        <v>48</v>
      </c>
      <c r="K173" s="12">
        <f>VLOOKUP(InputData[[#This Row],[PRODUCT ID]],MasterData[],6,0)</f>
        <v>57.120000000000005</v>
      </c>
      <c r="L173" s="12">
        <f>InputData[[#This Row],[BUYING PRIZE]]*InputData[[#This Row],[QUANTITY]]</f>
        <v>432</v>
      </c>
      <c r="M173" s="12">
        <f>InputData[[#This Row],[SELLING PRICE]]*InputData[[#This Row],[QUANTITY]]*(1-InputData[[#This Row],[DISCOUNT %]])</f>
        <v>514.08000000000004</v>
      </c>
      <c r="N173" s="11">
        <f>DAY(InputData[[#This Row],[DATE]])</f>
        <v>13</v>
      </c>
      <c r="O173" s="11" t="str">
        <f>TEXT(InputData[[#This Row],[DATE]],"MMM")</f>
        <v>Aug</v>
      </c>
      <c r="P173" s="11">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2">
        <f>VLOOKUP(InputData[[#This Row],[PRODUCT ID]],MasterData[],5,0)</f>
        <v>71</v>
      </c>
      <c r="K174" s="12">
        <f>VLOOKUP(InputData[[#This Row],[PRODUCT ID]],MasterData[],6,0)</f>
        <v>80.94</v>
      </c>
      <c r="L174" s="12">
        <f>InputData[[#This Row],[BUYING PRIZE]]*InputData[[#This Row],[QUANTITY]]</f>
        <v>213</v>
      </c>
      <c r="M174" s="12">
        <f>InputData[[#This Row],[SELLING PRICE]]*InputData[[#This Row],[QUANTITY]]*(1-InputData[[#This Row],[DISCOUNT %]])</f>
        <v>242.82</v>
      </c>
      <c r="N174" s="11">
        <f>DAY(InputData[[#This Row],[DATE]])</f>
        <v>16</v>
      </c>
      <c r="O174" s="11" t="str">
        <f>TEXT(InputData[[#This Row],[DATE]],"MMM")</f>
        <v>Aug</v>
      </c>
      <c r="P174" s="11">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2">
        <f>VLOOKUP(InputData[[#This Row],[PRODUCT ID]],MasterData[],5,0)</f>
        <v>7</v>
      </c>
      <c r="K175" s="12">
        <f>VLOOKUP(InputData[[#This Row],[PRODUCT ID]],MasterData[],6,0)</f>
        <v>8.33</v>
      </c>
      <c r="L175" s="12">
        <f>InputData[[#This Row],[BUYING PRIZE]]*InputData[[#This Row],[QUANTITY]]</f>
        <v>42</v>
      </c>
      <c r="M175" s="12">
        <f>InputData[[#This Row],[SELLING PRICE]]*InputData[[#This Row],[QUANTITY]]*(1-InputData[[#This Row],[DISCOUNT %]])</f>
        <v>49.980000000000004</v>
      </c>
      <c r="N175" s="11">
        <f>DAY(InputData[[#This Row],[DATE]])</f>
        <v>18</v>
      </c>
      <c r="O175" s="11" t="str">
        <f>TEXT(InputData[[#This Row],[DATE]],"MMM")</f>
        <v>Aug</v>
      </c>
      <c r="P175" s="11">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2">
        <f>VLOOKUP(InputData[[#This Row],[PRODUCT ID]],MasterData[],5,0)</f>
        <v>61</v>
      </c>
      <c r="K176" s="12">
        <f>VLOOKUP(InputData[[#This Row],[PRODUCT ID]],MasterData[],6,0)</f>
        <v>76.25</v>
      </c>
      <c r="L176" s="12">
        <f>InputData[[#This Row],[BUYING PRIZE]]*InputData[[#This Row],[QUANTITY]]</f>
        <v>915</v>
      </c>
      <c r="M176" s="12">
        <f>InputData[[#This Row],[SELLING PRICE]]*InputData[[#This Row],[QUANTITY]]*(1-InputData[[#This Row],[DISCOUNT %]])</f>
        <v>1143.75</v>
      </c>
      <c r="N176" s="11">
        <f>DAY(InputData[[#This Row],[DATE]])</f>
        <v>20</v>
      </c>
      <c r="O176" s="11" t="str">
        <f>TEXT(InputData[[#This Row],[DATE]],"MMM")</f>
        <v>Aug</v>
      </c>
      <c r="P176" s="11">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2">
        <f>VLOOKUP(InputData[[#This Row],[PRODUCT ID]],MasterData[],5,0)</f>
        <v>93</v>
      </c>
      <c r="K177" s="12">
        <f>VLOOKUP(InputData[[#This Row],[PRODUCT ID]],MasterData[],6,0)</f>
        <v>104.16</v>
      </c>
      <c r="L177" s="12">
        <f>InputData[[#This Row],[BUYING PRIZE]]*InputData[[#This Row],[QUANTITY]]</f>
        <v>837</v>
      </c>
      <c r="M177" s="12">
        <f>InputData[[#This Row],[SELLING PRICE]]*InputData[[#This Row],[QUANTITY]]*(1-InputData[[#This Row],[DISCOUNT %]])</f>
        <v>937.43999999999994</v>
      </c>
      <c r="N177" s="11">
        <f>DAY(InputData[[#This Row],[DATE]])</f>
        <v>20</v>
      </c>
      <c r="O177" s="11" t="str">
        <f>TEXT(InputData[[#This Row],[DATE]],"MMM")</f>
        <v>Aug</v>
      </c>
      <c r="P177" s="11">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2">
        <f>VLOOKUP(InputData[[#This Row],[PRODUCT ID]],MasterData[],5,0)</f>
        <v>37</v>
      </c>
      <c r="K178" s="12">
        <f>VLOOKUP(InputData[[#This Row],[PRODUCT ID]],MasterData[],6,0)</f>
        <v>41.81</v>
      </c>
      <c r="L178" s="12">
        <f>InputData[[#This Row],[BUYING PRIZE]]*InputData[[#This Row],[QUANTITY]]</f>
        <v>481</v>
      </c>
      <c r="M178" s="12">
        <f>InputData[[#This Row],[SELLING PRICE]]*InputData[[#This Row],[QUANTITY]]*(1-InputData[[#This Row],[DISCOUNT %]])</f>
        <v>543.53</v>
      </c>
      <c r="N178" s="11">
        <f>DAY(InputData[[#This Row],[DATE]])</f>
        <v>20</v>
      </c>
      <c r="O178" s="11" t="str">
        <f>TEXT(InputData[[#This Row],[DATE]],"MMM")</f>
        <v>Aug</v>
      </c>
      <c r="P178" s="11">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2">
        <f>VLOOKUP(InputData[[#This Row],[PRODUCT ID]],MasterData[],5,0)</f>
        <v>37</v>
      </c>
      <c r="K179" s="12">
        <f>VLOOKUP(InputData[[#This Row],[PRODUCT ID]],MasterData[],6,0)</f>
        <v>42.55</v>
      </c>
      <c r="L179" s="12">
        <f>InputData[[#This Row],[BUYING PRIZE]]*InputData[[#This Row],[QUANTITY]]</f>
        <v>148</v>
      </c>
      <c r="M179" s="12">
        <f>InputData[[#This Row],[SELLING PRICE]]*InputData[[#This Row],[QUANTITY]]*(1-InputData[[#This Row],[DISCOUNT %]])</f>
        <v>170.2</v>
      </c>
      <c r="N179" s="11">
        <f>DAY(InputData[[#This Row],[DATE]])</f>
        <v>26</v>
      </c>
      <c r="O179" s="11" t="str">
        <f>TEXT(InputData[[#This Row],[DATE]],"MMM")</f>
        <v>Aug</v>
      </c>
      <c r="P179" s="11">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2">
        <f>VLOOKUP(InputData[[#This Row],[PRODUCT ID]],MasterData[],5,0)</f>
        <v>55</v>
      </c>
      <c r="K180" s="12">
        <f>VLOOKUP(InputData[[#This Row],[PRODUCT ID]],MasterData[],6,0)</f>
        <v>58.3</v>
      </c>
      <c r="L180" s="12">
        <f>InputData[[#This Row],[BUYING PRIZE]]*InputData[[#This Row],[QUANTITY]]</f>
        <v>660</v>
      </c>
      <c r="M180" s="12">
        <f>InputData[[#This Row],[SELLING PRICE]]*InputData[[#This Row],[QUANTITY]]*(1-InputData[[#This Row],[DISCOUNT %]])</f>
        <v>699.59999999999991</v>
      </c>
      <c r="N180" s="11">
        <f>DAY(InputData[[#This Row],[DATE]])</f>
        <v>29</v>
      </c>
      <c r="O180" s="11" t="str">
        <f>TEXT(InputData[[#This Row],[DATE]],"MMM")</f>
        <v>Aug</v>
      </c>
      <c r="P180" s="11">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2">
        <f>VLOOKUP(InputData[[#This Row],[PRODUCT ID]],MasterData[],5,0)</f>
        <v>112</v>
      </c>
      <c r="K181" s="12">
        <f>VLOOKUP(InputData[[#This Row],[PRODUCT ID]],MasterData[],6,0)</f>
        <v>122.08</v>
      </c>
      <c r="L181" s="12">
        <f>InputData[[#This Row],[BUYING PRIZE]]*InputData[[#This Row],[QUANTITY]]</f>
        <v>1456</v>
      </c>
      <c r="M181" s="12">
        <f>InputData[[#This Row],[SELLING PRICE]]*InputData[[#This Row],[QUANTITY]]*(1-InputData[[#This Row],[DISCOUNT %]])</f>
        <v>1587.04</v>
      </c>
      <c r="N181" s="11">
        <f>DAY(InputData[[#This Row],[DATE]])</f>
        <v>30</v>
      </c>
      <c r="O181" s="11" t="str">
        <f>TEXT(InputData[[#This Row],[DATE]],"MMM")</f>
        <v>Aug</v>
      </c>
      <c r="P181" s="11">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2">
        <f>VLOOKUP(InputData[[#This Row],[PRODUCT ID]],MasterData[],5,0)</f>
        <v>98</v>
      </c>
      <c r="K182" s="12">
        <f>VLOOKUP(InputData[[#This Row],[PRODUCT ID]],MasterData[],6,0)</f>
        <v>103.88</v>
      </c>
      <c r="L182" s="12">
        <f>InputData[[#This Row],[BUYING PRIZE]]*InputData[[#This Row],[QUANTITY]]</f>
        <v>196</v>
      </c>
      <c r="M182" s="12">
        <f>InputData[[#This Row],[SELLING PRICE]]*InputData[[#This Row],[QUANTITY]]*(1-InputData[[#This Row],[DISCOUNT %]])</f>
        <v>207.76</v>
      </c>
      <c r="N182" s="11">
        <f>DAY(InputData[[#This Row],[DATE]])</f>
        <v>31</v>
      </c>
      <c r="O182" s="11" t="str">
        <f>TEXT(InputData[[#This Row],[DATE]],"MMM")</f>
        <v>Aug</v>
      </c>
      <c r="P182" s="11">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2">
        <f>VLOOKUP(InputData[[#This Row],[PRODUCT ID]],MasterData[],5,0)</f>
        <v>5</v>
      </c>
      <c r="K183" s="12">
        <f>VLOOKUP(InputData[[#This Row],[PRODUCT ID]],MasterData[],6,0)</f>
        <v>6.7</v>
      </c>
      <c r="L183" s="12">
        <f>InputData[[#This Row],[BUYING PRIZE]]*InputData[[#This Row],[QUANTITY]]</f>
        <v>55</v>
      </c>
      <c r="M183" s="12">
        <f>InputData[[#This Row],[SELLING PRICE]]*InputData[[#This Row],[QUANTITY]]*(1-InputData[[#This Row],[DISCOUNT %]])</f>
        <v>73.7</v>
      </c>
      <c r="N183" s="11">
        <f>DAY(InputData[[#This Row],[DATE]])</f>
        <v>31</v>
      </c>
      <c r="O183" s="11" t="str">
        <f>TEXT(InputData[[#This Row],[DATE]],"MMM")</f>
        <v>Aug</v>
      </c>
      <c r="P183" s="11">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2">
        <f>VLOOKUP(InputData[[#This Row],[PRODUCT ID]],MasterData[],5,0)</f>
        <v>144</v>
      </c>
      <c r="K184" s="12">
        <f>VLOOKUP(InputData[[#This Row],[PRODUCT ID]],MasterData[],6,0)</f>
        <v>156.96</v>
      </c>
      <c r="L184" s="12">
        <f>InputData[[#This Row],[BUYING PRIZE]]*InputData[[#This Row],[QUANTITY]]</f>
        <v>144</v>
      </c>
      <c r="M184" s="12">
        <f>InputData[[#This Row],[SELLING PRICE]]*InputData[[#This Row],[QUANTITY]]*(1-InputData[[#This Row],[DISCOUNT %]])</f>
        <v>156.96</v>
      </c>
      <c r="N184" s="11">
        <f>DAY(InputData[[#This Row],[DATE]])</f>
        <v>1</v>
      </c>
      <c r="O184" s="11" t="str">
        <f>TEXT(InputData[[#This Row],[DATE]],"MMM")</f>
        <v>Sep</v>
      </c>
      <c r="P184" s="11">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2">
        <f>VLOOKUP(InputData[[#This Row],[PRODUCT ID]],MasterData[],5,0)</f>
        <v>71</v>
      </c>
      <c r="K185" s="12">
        <f>VLOOKUP(InputData[[#This Row],[PRODUCT ID]],MasterData[],6,0)</f>
        <v>80.94</v>
      </c>
      <c r="L185" s="12">
        <f>InputData[[#This Row],[BUYING PRIZE]]*InputData[[#This Row],[QUANTITY]]</f>
        <v>994</v>
      </c>
      <c r="M185" s="12">
        <f>InputData[[#This Row],[SELLING PRICE]]*InputData[[#This Row],[QUANTITY]]*(1-InputData[[#This Row],[DISCOUNT %]])</f>
        <v>1133.1599999999999</v>
      </c>
      <c r="N185" s="11">
        <f>DAY(InputData[[#This Row],[DATE]])</f>
        <v>1</v>
      </c>
      <c r="O185" s="11" t="str">
        <f>TEXT(InputData[[#This Row],[DATE]],"MMM")</f>
        <v>Sep</v>
      </c>
      <c r="P185" s="11">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2">
        <f>VLOOKUP(InputData[[#This Row],[PRODUCT ID]],MasterData[],5,0)</f>
        <v>138</v>
      </c>
      <c r="K186" s="12">
        <f>VLOOKUP(InputData[[#This Row],[PRODUCT ID]],MasterData[],6,0)</f>
        <v>173.88</v>
      </c>
      <c r="L186" s="12">
        <f>InputData[[#This Row],[BUYING PRIZE]]*InputData[[#This Row],[QUANTITY]]</f>
        <v>1104</v>
      </c>
      <c r="M186" s="12">
        <f>InputData[[#This Row],[SELLING PRICE]]*InputData[[#This Row],[QUANTITY]]*(1-InputData[[#This Row],[DISCOUNT %]])</f>
        <v>1391.04</v>
      </c>
      <c r="N186" s="11">
        <f>DAY(InputData[[#This Row],[DATE]])</f>
        <v>3</v>
      </c>
      <c r="O186" s="11" t="str">
        <f>TEXT(InputData[[#This Row],[DATE]],"MMM")</f>
        <v>Sep</v>
      </c>
      <c r="P186" s="11">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2">
        <f>VLOOKUP(InputData[[#This Row],[PRODUCT ID]],MasterData[],5,0)</f>
        <v>37</v>
      </c>
      <c r="K187" s="12">
        <f>VLOOKUP(InputData[[#This Row],[PRODUCT ID]],MasterData[],6,0)</f>
        <v>41.81</v>
      </c>
      <c r="L187" s="12">
        <f>InputData[[#This Row],[BUYING PRIZE]]*InputData[[#This Row],[QUANTITY]]</f>
        <v>259</v>
      </c>
      <c r="M187" s="12">
        <f>InputData[[#This Row],[SELLING PRICE]]*InputData[[#This Row],[QUANTITY]]*(1-InputData[[#This Row],[DISCOUNT %]])</f>
        <v>292.67</v>
      </c>
      <c r="N187" s="11">
        <f>DAY(InputData[[#This Row],[DATE]])</f>
        <v>4</v>
      </c>
      <c r="O187" s="11" t="str">
        <f>TEXT(InputData[[#This Row],[DATE]],"MMM")</f>
        <v>Sep</v>
      </c>
      <c r="P187" s="11">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2">
        <f>VLOOKUP(InputData[[#This Row],[PRODUCT ID]],MasterData[],5,0)</f>
        <v>141</v>
      </c>
      <c r="K188" s="12">
        <f>VLOOKUP(InputData[[#This Row],[PRODUCT ID]],MasterData[],6,0)</f>
        <v>149.46</v>
      </c>
      <c r="L188" s="12">
        <f>InputData[[#This Row],[BUYING PRIZE]]*InputData[[#This Row],[QUANTITY]]</f>
        <v>2115</v>
      </c>
      <c r="M188" s="12">
        <f>InputData[[#This Row],[SELLING PRICE]]*InputData[[#This Row],[QUANTITY]]*(1-InputData[[#This Row],[DISCOUNT %]])</f>
        <v>2241.9</v>
      </c>
      <c r="N188" s="11">
        <f>DAY(InputData[[#This Row],[DATE]])</f>
        <v>4</v>
      </c>
      <c r="O188" s="11" t="str">
        <f>TEXT(InputData[[#This Row],[DATE]],"MMM")</f>
        <v>Sep</v>
      </c>
      <c r="P188" s="11">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2">
        <f>VLOOKUP(InputData[[#This Row],[PRODUCT ID]],MasterData[],5,0)</f>
        <v>89</v>
      </c>
      <c r="K189" s="12">
        <f>VLOOKUP(InputData[[#This Row],[PRODUCT ID]],MasterData[],6,0)</f>
        <v>117.48</v>
      </c>
      <c r="L189" s="12">
        <f>InputData[[#This Row],[BUYING PRIZE]]*InputData[[#This Row],[QUANTITY]]</f>
        <v>89</v>
      </c>
      <c r="M189" s="12">
        <f>InputData[[#This Row],[SELLING PRICE]]*InputData[[#This Row],[QUANTITY]]*(1-InputData[[#This Row],[DISCOUNT %]])</f>
        <v>117.48</v>
      </c>
      <c r="N189" s="11">
        <f>DAY(InputData[[#This Row],[DATE]])</f>
        <v>5</v>
      </c>
      <c r="O189" s="11" t="str">
        <f>TEXT(InputData[[#This Row],[DATE]],"MMM")</f>
        <v>Sep</v>
      </c>
      <c r="P189" s="11">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2">
        <f>VLOOKUP(InputData[[#This Row],[PRODUCT ID]],MasterData[],5,0)</f>
        <v>150</v>
      </c>
      <c r="K190" s="12">
        <f>VLOOKUP(InputData[[#This Row],[PRODUCT ID]],MasterData[],6,0)</f>
        <v>210</v>
      </c>
      <c r="L190" s="12">
        <f>InputData[[#This Row],[BUYING PRIZE]]*InputData[[#This Row],[QUANTITY]]</f>
        <v>750</v>
      </c>
      <c r="M190" s="12">
        <f>InputData[[#This Row],[SELLING PRICE]]*InputData[[#This Row],[QUANTITY]]*(1-InputData[[#This Row],[DISCOUNT %]])</f>
        <v>1050</v>
      </c>
      <c r="N190" s="11">
        <f>DAY(InputData[[#This Row],[DATE]])</f>
        <v>7</v>
      </c>
      <c r="O190" s="11" t="str">
        <f>TEXT(InputData[[#This Row],[DATE]],"MMM")</f>
        <v>Sep</v>
      </c>
      <c r="P190" s="11">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2">
        <f>VLOOKUP(InputData[[#This Row],[PRODUCT ID]],MasterData[],5,0)</f>
        <v>76</v>
      </c>
      <c r="K191" s="12">
        <f>VLOOKUP(InputData[[#This Row],[PRODUCT ID]],MasterData[],6,0)</f>
        <v>82.08</v>
      </c>
      <c r="L191" s="12">
        <f>InputData[[#This Row],[BUYING PRIZE]]*InputData[[#This Row],[QUANTITY]]</f>
        <v>304</v>
      </c>
      <c r="M191" s="12">
        <f>InputData[[#This Row],[SELLING PRICE]]*InputData[[#This Row],[QUANTITY]]*(1-InputData[[#This Row],[DISCOUNT %]])</f>
        <v>328.32</v>
      </c>
      <c r="N191" s="11">
        <f>DAY(InputData[[#This Row],[DATE]])</f>
        <v>9</v>
      </c>
      <c r="O191" s="11" t="str">
        <f>TEXT(InputData[[#This Row],[DATE]],"MMM")</f>
        <v>Sep</v>
      </c>
      <c r="P191" s="11">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2">
        <f>VLOOKUP(InputData[[#This Row],[PRODUCT ID]],MasterData[],5,0)</f>
        <v>148</v>
      </c>
      <c r="K192" s="12">
        <f>VLOOKUP(InputData[[#This Row],[PRODUCT ID]],MasterData[],6,0)</f>
        <v>201.28</v>
      </c>
      <c r="L192" s="12">
        <f>InputData[[#This Row],[BUYING PRIZE]]*InputData[[#This Row],[QUANTITY]]</f>
        <v>888</v>
      </c>
      <c r="M192" s="12">
        <f>InputData[[#This Row],[SELLING PRICE]]*InputData[[#This Row],[QUANTITY]]*(1-InputData[[#This Row],[DISCOUNT %]])</f>
        <v>1207.68</v>
      </c>
      <c r="N192" s="11">
        <f>DAY(InputData[[#This Row],[DATE]])</f>
        <v>10</v>
      </c>
      <c r="O192" s="11" t="str">
        <f>TEXT(InputData[[#This Row],[DATE]],"MMM")</f>
        <v>Sep</v>
      </c>
      <c r="P192" s="11">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2">
        <f>VLOOKUP(InputData[[#This Row],[PRODUCT ID]],MasterData[],5,0)</f>
        <v>98</v>
      </c>
      <c r="K193" s="12">
        <f>VLOOKUP(InputData[[#This Row],[PRODUCT ID]],MasterData[],6,0)</f>
        <v>103.88</v>
      </c>
      <c r="L193" s="12">
        <f>InputData[[#This Row],[BUYING PRIZE]]*InputData[[#This Row],[QUANTITY]]</f>
        <v>882</v>
      </c>
      <c r="M193" s="12">
        <f>InputData[[#This Row],[SELLING PRICE]]*InputData[[#This Row],[QUANTITY]]*(1-InputData[[#This Row],[DISCOUNT %]])</f>
        <v>934.92</v>
      </c>
      <c r="N193" s="11">
        <f>DAY(InputData[[#This Row],[DATE]])</f>
        <v>10</v>
      </c>
      <c r="O193" s="11" t="str">
        <f>TEXT(InputData[[#This Row],[DATE]],"MMM")</f>
        <v>Sep</v>
      </c>
      <c r="P193" s="11">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2">
        <f>VLOOKUP(InputData[[#This Row],[PRODUCT ID]],MasterData[],5,0)</f>
        <v>18</v>
      </c>
      <c r="K194" s="12">
        <f>VLOOKUP(InputData[[#This Row],[PRODUCT ID]],MasterData[],6,0)</f>
        <v>24.66</v>
      </c>
      <c r="L194" s="12">
        <f>InputData[[#This Row],[BUYING PRIZE]]*InputData[[#This Row],[QUANTITY]]</f>
        <v>36</v>
      </c>
      <c r="M194" s="12">
        <f>InputData[[#This Row],[SELLING PRICE]]*InputData[[#This Row],[QUANTITY]]*(1-InputData[[#This Row],[DISCOUNT %]])</f>
        <v>49.32</v>
      </c>
      <c r="N194" s="11">
        <f>DAY(InputData[[#This Row],[DATE]])</f>
        <v>10</v>
      </c>
      <c r="O194" s="11" t="str">
        <f>TEXT(InputData[[#This Row],[DATE]],"MMM")</f>
        <v>Sep</v>
      </c>
      <c r="P194" s="11">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2">
        <f>VLOOKUP(InputData[[#This Row],[PRODUCT ID]],MasterData[],5,0)</f>
        <v>98</v>
      </c>
      <c r="K195" s="12">
        <f>VLOOKUP(InputData[[#This Row],[PRODUCT ID]],MasterData[],6,0)</f>
        <v>103.88</v>
      </c>
      <c r="L195" s="12">
        <f>InputData[[#This Row],[BUYING PRIZE]]*InputData[[#This Row],[QUANTITY]]</f>
        <v>588</v>
      </c>
      <c r="M195" s="12">
        <f>InputData[[#This Row],[SELLING PRICE]]*InputData[[#This Row],[QUANTITY]]*(1-InputData[[#This Row],[DISCOUNT %]])</f>
        <v>623.28</v>
      </c>
      <c r="N195" s="11">
        <f>DAY(InputData[[#This Row],[DATE]])</f>
        <v>11</v>
      </c>
      <c r="O195" s="11" t="str">
        <f>TEXT(InputData[[#This Row],[DATE]],"MMM")</f>
        <v>Sep</v>
      </c>
      <c r="P195" s="11">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2">
        <f>VLOOKUP(InputData[[#This Row],[PRODUCT ID]],MasterData[],5,0)</f>
        <v>138</v>
      </c>
      <c r="K196" s="12">
        <f>VLOOKUP(InputData[[#This Row],[PRODUCT ID]],MasterData[],6,0)</f>
        <v>173.88</v>
      </c>
      <c r="L196" s="12">
        <f>InputData[[#This Row],[BUYING PRIZE]]*InputData[[#This Row],[QUANTITY]]</f>
        <v>966</v>
      </c>
      <c r="M196" s="12">
        <f>InputData[[#This Row],[SELLING PRICE]]*InputData[[#This Row],[QUANTITY]]*(1-InputData[[#This Row],[DISCOUNT %]])</f>
        <v>1217.1599999999999</v>
      </c>
      <c r="N196" s="11">
        <f>DAY(InputData[[#This Row],[DATE]])</f>
        <v>13</v>
      </c>
      <c r="O196" s="11" t="str">
        <f>TEXT(InputData[[#This Row],[DATE]],"MMM")</f>
        <v>Sep</v>
      </c>
      <c r="P196" s="11">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2">
        <f>VLOOKUP(InputData[[#This Row],[PRODUCT ID]],MasterData[],5,0)</f>
        <v>120</v>
      </c>
      <c r="K197" s="12">
        <f>VLOOKUP(InputData[[#This Row],[PRODUCT ID]],MasterData[],6,0)</f>
        <v>162</v>
      </c>
      <c r="L197" s="12">
        <f>InputData[[#This Row],[BUYING PRIZE]]*InputData[[#This Row],[QUANTITY]]</f>
        <v>720</v>
      </c>
      <c r="M197" s="12">
        <f>InputData[[#This Row],[SELLING PRICE]]*InputData[[#This Row],[QUANTITY]]*(1-InputData[[#This Row],[DISCOUNT %]])</f>
        <v>972</v>
      </c>
      <c r="N197" s="11">
        <f>DAY(InputData[[#This Row],[DATE]])</f>
        <v>15</v>
      </c>
      <c r="O197" s="11" t="str">
        <f>TEXT(InputData[[#This Row],[DATE]],"MMM")</f>
        <v>Sep</v>
      </c>
      <c r="P197" s="11">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2">
        <f>VLOOKUP(InputData[[#This Row],[PRODUCT ID]],MasterData[],5,0)</f>
        <v>120</v>
      </c>
      <c r="K198" s="12">
        <f>VLOOKUP(InputData[[#This Row],[PRODUCT ID]],MasterData[],6,0)</f>
        <v>162</v>
      </c>
      <c r="L198" s="12">
        <f>InputData[[#This Row],[BUYING PRIZE]]*InputData[[#This Row],[QUANTITY]]</f>
        <v>1680</v>
      </c>
      <c r="M198" s="12">
        <f>InputData[[#This Row],[SELLING PRICE]]*InputData[[#This Row],[QUANTITY]]*(1-InputData[[#This Row],[DISCOUNT %]])</f>
        <v>2268</v>
      </c>
      <c r="N198" s="11">
        <f>DAY(InputData[[#This Row],[DATE]])</f>
        <v>15</v>
      </c>
      <c r="O198" s="11" t="str">
        <f>TEXT(InputData[[#This Row],[DATE]],"MMM")</f>
        <v>Sep</v>
      </c>
      <c r="P198" s="11">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2">
        <f>VLOOKUP(InputData[[#This Row],[PRODUCT ID]],MasterData[],5,0)</f>
        <v>61</v>
      </c>
      <c r="K199" s="12">
        <f>VLOOKUP(InputData[[#This Row],[PRODUCT ID]],MasterData[],6,0)</f>
        <v>76.25</v>
      </c>
      <c r="L199" s="12">
        <f>InputData[[#This Row],[BUYING PRIZE]]*InputData[[#This Row],[QUANTITY]]</f>
        <v>427</v>
      </c>
      <c r="M199" s="12">
        <f>InputData[[#This Row],[SELLING PRICE]]*InputData[[#This Row],[QUANTITY]]*(1-InputData[[#This Row],[DISCOUNT %]])</f>
        <v>533.75</v>
      </c>
      <c r="N199" s="11">
        <f>DAY(InputData[[#This Row],[DATE]])</f>
        <v>21</v>
      </c>
      <c r="O199" s="11" t="str">
        <f>TEXT(InputData[[#This Row],[DATE]],"MMM")</f>
        <v>Sep</v>
      </c>
      <c r="P199" s="11">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2">
        <f>VLOOKUP(InputData[[#This Row],[PRODUCT ID]],MasterData[],5,0)</f>
        <v>90</v>
      </c>
      <c r="K200" s="12">
        <f>VLOOKUP(InputData[[#This Row],[PRODUCT ID]],MasterData[],6,0)</f>
        <v>115.2</v>
      </c>
      <c r="L200" s="12">
        <f>InputData[[#This Row],[BUYING PRIZE]]*InputData[[#This Row],[QUANTITY]]</f>
        <v>180</v>
      </c>
      <c r="M200" s="12">
        <f>InputData[[#This Row],[SELLING PRICE]]*InputData[[#This Row],[QUANTITY]]*(1-InputData[[#This Row],[DISCOUNT %]])</f>
        <v>230.4</v>
      </c>
      <c r="N200" s="11">
        <f>DAY(InputData[[#This Row],[DATE]])</f>
        <v>22</v>
      </c>
      <c r="O200" s="11" t="str">
        <f>TEXT(InputData[[#This Row],[DATE]],"MMM")</f>
        <v>Sep</v>
      </c>
      <c r="P200" s="11">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2">
        <f>VLOOKUP(InputData[[#This Row],[PRODUCT ID]],MasterData[],5,0)</f>
        <v>105</v>
      </c>
      <c r="K201" s="12">
        <f>VLOOKUP(InputData[[#This Row],[PRODUCT ID]],MasterData[],6,0)</f>
        <v>142.80000000000001</v>
      </c>
      <c r="L201" s="12">
        <f>InputData[[#This Row],[BUYING PRIZE]]*InputData[[#This Row],[QUANTITY]]</f>
        <v>420</v>
      </c>
      <c r="M201" s="12">
        <f>InputData[[#This Row],[SELLING PRICE]]*InputData[[#This Row],[QUANTITY]]*(1-InputData[[#This Row],[DISCOUNT %]])</f>
        <v>571.20000000000005</v>
      </c>
      <c r="N201" s="11">
        <f>DAY(InputData[[#This Row],[DATE]])</f>
        <v>22</v>
      </c>
      <c r="O201" s="11" t="str">
        <f>TEXT(InputData[[#This Row],[DATE]],"MMM")</f>
        <v>Sep</v>
      </c>
      <c r="P201" s="11">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2">
        <f>VLOOKUP(InputData[[#This Row],[PRODUCT ID]],MasterData[],5,0)</f>
        <v>37</v>
      </c>
      <c r="K202" s="12">
        <f>VLOOKUP(InputData[[#This Row],[PRODUCT ID]],MasterData[],6,0)</f>
        <v>49.21</v>
      </c>
      <c r="L202" s="12">
        <f>InputData[[#This Row],[BUYING PRIZE]]*InputData[[#This Row],[QUANTITY]]</f>
        <v>444</v>
      </c>
      <c r="M202" s="12">
        <f>InputData[[#This Row],[SELLING PRICE]]*InputData[[#This Row],[QUANTITY]]*(1-InputData[[#This Row],[DISCOUNT %]])</f>
        <v>590.52</v>
      </c>
      <c r="N202" s="11">
        <f>DAY(InputData[[#This Row],[DATE]])</f>
        <v>23</v>
      </c>
      <c r="O202" s="11" t="str">
        <f>TEXT(InputData[[#This Row],[DATE]],"MMM")</f>
        <v>Sep</v>
      </c>
      <c r="P202" s="11">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2">
        <f>VLOOKUP(InputData[[#This Row],[PRODUCT ID]],MasterData[],5,0)</f>
        <v>126</v>
      </c>
      <c r="K203" s="12">
        <f>VLOOKUP(InputData[[#This Row],[PRODUCT ID]],MasterData[],6,0)</f>
        <v>162.54</v>
      </c>
      <c r="L203" s="12">
        <f>InputData[[#This Row],[BUYING PRIZE]]*InputData[[#This Row],[QUANTITY]]</f>
        <v>882</v>
      </c>
      <c r="M203" s="12">
        <f>InputData[[#This Row],[SELLING PRICE]]*InputData[[#This Row],[QUANTITY]]*(1-InputData[[#This Row],[DISCOUNT %]])</f>
        <v>1137.78</v>
      </c>
      <c r="N203" s="11">
        <f>DAY(InputData[[#This Row],[DATE]])</f>
        <v>23</v>
      </c>
      <c r="O203" s="11" t="str">
        <f>TEXT(InputData[[#This Row],[DATE]],"MMM")</f>
        <v>Sep</v>
      </c>
      <c r="P203" s="11">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2">
        <f>VLOOKUP(InputData[[#This Row],[PRODUCT ID]],MasterData[],5,0)</f>
        <v>55</v>
      </c>
      <c r="K204" s="12">
        <f>VLOOKUP(InputData[[#This Row],[PRODUCT ID]],MasterData[],6,0)</f>
        <v>58.3</v>
      </c>
      <c r="L204" s="12">
        <f>InputData[[#This Row],[BUYING PRIZE]]*InputData[[#This Row],[QUANTITY]]</f>
        <v>55</v>
      </c>
      <c r="M204" s="12">
        <f>InputData[[#This Row],[SELLING PRICE]]*InputData[[#This Row],[QUANTITY]]*(1-InputData[[#This Row],[DISCOUNT %]])</f>
        <v>58.3</v>
      </c>
      <c r="N204" s="11">
        <f>DAY(InputData[[#This Row],[DATE]])</f>
        <v>27</v>
      </c>
      <c r="O204" s="11" t="str">
        <f>TEXT(InputData[[#This Row],[DATE]],"MMM")</f>
        <v>Sep</v>
      </c>
      <c r="P204" s="11">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2">
        <f>VLOOKUP(InputData[[#This Row],[PRODUCT ID]],MasterData[],5,0)</f>
        <v>112</v>
      </c>
      <c r="K205" s="12">
        <f>VLOOKUP(InputData[[#This Row],[PRODUCT ID]],MasterData[],6,0)</f>
        <v>146.72</v>
      </c>
      <c r="L205" s="12">
        <f>InputData[[#This Row],[BUYING PRIZE]]*InputData[[#This Row],[QUANTITY]]</f>
        <v>1008</v>
      </c>
      <c r="M205" s="12">
        <f>InputData[[#This Row],[SELLING PRICE]]*InputData[[#This Row],[QUANTITY]]*(1-InputData[[#This Row],[DISCOUNT %]])</f>
        <v>1320.48</v>
      </c>
      <c r="N205" s="11">
        <f>DAY(InputData[[#This Row],[DATE]])</f>
        <v>30</v>
      </c>
      <c r="O205" s="11" t="str">
        <f>TEXT(InputData[[#This Row],[DATE]],"MMM")</f>
        <v>Sep</v>
      </c>
      <c r="P205" s="11">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2">
        <f>VLOOKUP(InputData[[#This Row],[PRODUCT ID]],MasterData[],5,0)</f>
        <v>75</v>
      </c>
      <c r="K206" s="12">
        <f>VLOOKUP(InputData[[#This Row],[PRODUCT ID]],MasterData[],6,0)</f>
        <v>85.5</v>
      </c>
      <c r="L206" s="12">
        <f>InputData[[#This Row],[BUYING PRIZE]]*InputData[[#This Row],[QUANTITY]]</f>
        <v>375</v>
      </c>
      <c r="M206" s="12">
        <f>InputData[[#This Row],[SELLING PRICE]]*InputData[[#This Row],[QUANTITY]]*(1-InputData[[#This Row],[DISCOUNT %]])</f>
        <v>427.5</v>
      </c>
      <c r="N206" s="11">
        <f>DAY(InputData[[#This Row],[DATE]])</f>
        <v>30</v>
      </c>
      <c r="O206" s="11" t="str">
        <f>TEXT(InputData[[#This Row],[DATE]],"MMM")</f>
        <v>Sep</v>
      </c>
      <c r="P206" s="11">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2">
        <f>VLOOKUP(InputData[[#This Row],[PRODUCT ID]],MasterData[],5,0)</f>
        <v>148</v>
      </c>
      <c r="K207" s="12">
        <f>VLOOKUP(InputData[[#This Row],[PRODUCT ID]],MasterData[],6,0)</f>
        <v>201.28</v>
      </c>
      <c r="L207" s="12">
        <f>InputData[[#This Row],[BUYING PRIZE]]*InputData[[#This Row],[QUANTITY]]</f>
        <v>2072</v>
      </c>
      <c r="M207" s="12">
        <f>InputData[[#This Row],[SELLING PRICE]]*InputData[[#This Row],[QUANTITY]]*(1-InputData[[#This Row],[DISCOUNT %]])</f>
        <v>2817.92</v>
      </c>
      <c r="N207" s="11">
        <f>DAY(InputData[[#This Row],[DATE]])</f>
        <v>1</v>
      </c>
      <c r="O207" s="11" t="str">
        <f>TEXT(InputData[[#This Row],[DATE]],"MMM")</f>
        <v>Oct</v>
      </c>
      <c r="P207" s="11">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2">
        <f>VLOOKUP(InputData[[#This Row],[PRODUCT ID]],MasterData[],5,0)</f>
        <v>112</v>
      </c>
      <c r="K208" s="12">
        <f>VLOOKUP(InputData[[#This Row],[PRODUCT ID]],MasterData[],6,0)</f>
        <v>146.72</v>
      </c>
      <c r="L208" s="12">
        <f>InputData[[#This Row],[BUYING PRIZE]]*InputData[[#This Row],[QUANTITY]]</f>
        <v>1680</v>
      </c>
      <c r="M208" s="12">
        <f>InputData[[#This Row],[SELLING PRICE]]*InputData[[#This Row],[QUANTITY]]*(1-InputData[[#This Row],[DISCOUNT %]])</f>
        <v>2200.8000000000002</v>
      </c>
      <c r="N208" s="11">
        <f>DAY(InputData[[#This Row],[DATE]])</f>
        <v>2</v>
      </c>
      <c r="O208" s="11" t="str">
        <f>TEXT(InputData[[#This Row],[DATE]],"MMM")</f>
        <v>Oct</v>
      </c>
      <c r="P208" s="11">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2">
        <f>VLOOKUP(InputData[[#This Row],[PRODUCT ID]],MasterData[],5,0)</f>
        <v>150</v>
      </c>
      <c r="K209" s="12">
        <f>VLOOKUP(InputData[[#This Row],[PRODUCT ID]],MasterData[],6,0)</f>
        <v>210</v>
      </c>
      <c r="L209" s="12">
        <f>InputData[[#This Row],[BUYING PRIZE]]*InputData[[#This Row],[QUANTITY]]</f>
        <v>1350</v>
      </c>
      <c r="M209" s="12">
        <f>InputData[[#This Row],[SELLING PRICE]]*InputData[[#This Row],[QUANTITY]]*(1-InputData[[#This Row],[DISCOUNT %]])</f>
        <v>1890</v>
      </c>
      <c r="N209" s="11">
        <f>DAY(InputData[[#This Row],[DATE]])</f>
        <v>3</v>
      </c>
      <c r="O209" s="11" t="str">
        <f>TEXT(InputData[[#This Row],[DATE]],"MMM")</f>
        <v>Oct</v>
      </c>
      <c r="P209" s="11">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2">
        <f>VLOOKUP(InputData[[#This Row],[PRODUCT ID]],MasterData[],5,0)</f>
        <v>5</v>
      </c>
      <c r="K210" s="12">
        <f>VLOOKUP(InputData[[#This Row],[PRODUCT ID]],MasterData[],6,0)</f>
        <v>6.7</v>
      </c>
      <c r="L210" s="12">
        <f>InputData[[#This Row],[BUYING PRIZE]]*InputData[[#This Row],[QUANTITY]]</f>
        <v>5</v>
      </c>
      <c r="M210" s="12">
        <f>InputData[[#This Row],[SELLING PRICE]]*InputData[[#This Row],[QUANTITY]]*(1-InputData[[#This Row],[DISCOUNT %]])</f>
        <v>6.7</v>
      </c>
      <c r="N210" s="11">
        <f>DAY(InputData[[#This Row],[DATE]])</f>
        <v>6</v>
      </c>
      <c r="O210" s="11" t="str">
        <f>TEXT(InputData[[#This Row],[DATE]],"MMM")</f>
        <v>Oct</v>
      </c>
      <c r="P210" s="11">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2">
        <f>VLOOKUP(InputData[[#This Row],[PRODUCT ID]],MasterData[],5,0)</f>
        <v>90</v>
      </c>
      <c r="K211" s="12">
        <f>VLOOKUP(InputData[[#This Row],[PRODUCT ID]],MasterData[],6,0)</f>
        <v>96.3</v>
      </c>
      <c r="L211" s="12">
        <f>InputData[[#This Row],[BUYING PRIZE]]*InputData[[#This Row],[QUANTITY]]</f>
        <v>1080</v>
      </c>
      <c r="M211" s="12">
        <f>InputData[[#This Row],[SELLING PRICE]]*InputData[[#This Row],[QUANTITY]]*(1-InputData[[#This Row],[DISCOUNT %]])</f>
        <v>1155.5999999999999</v>
      </c>
      <c r="N211" s="11">
        <f>DAY(InputData[[#This Row],[DATE]])</f>
        <v>6</v>
      </c>
      <c r="O211" s="11" t="str">
        <f>TEXT(InputData[[#This Row],[DATE]],"MMM")</f>
        <v>Oct</v>
      </c>
      <c r="P211" s="11">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2">
        <f>VLOOKUP(InputData[[#This Row],[PRODUCT ID]],MasterData[],5,0)</f>
        <v>18</v>
      </c>
      <c r="K212" s="12">
        <f>VLOOKUP(InputData[[#This Row],[PRODUCT ID]],MasterData[],6,0)</f>
        <v>24.66</v>
      </c>
      <c r="L212" s="12">
        <f>InputData[[#This Row],[BUYING PRIZE]]*InputData[[#This Row],[QUANTITY]]</f>
        <v>108</v>
      </c>
      <c r="M212" s="12">
        <f>InputData[[#This Row],[SELLING PRICE]]*InputData[[#This Row],[QUANTITY]]*(1-InputData[[#This Row],[DISCOUNT %]])</f>
        <v>147.96</v>
      </c>
      <c r="N212" s="11">
        <f>DAY(InputData[[#This Row],[DATE]])</f>
        <v>7</v>
      </c>
      <c r="O212" s="11" t="str">
        <f>TEXT(InputData[[#This Row],[DATE]],"MMM")</f>
        <v>Oct</v>
      </c>
      <c r="P212" s="11">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2">
        <f>VLOOKUP(InputData[[#This Row],[PRODUCT ID]],MasterData[],5,0)</f>
        <v>72</v>
      </c>
      <c r="K213" s="12">
        <f>VLOOKUP(InputData[[#This Row],[PRODUCT ID]],MasterData[],6,0)</f>
        <v>79.92</v>
      </c>
      <c r="L213" s="12">
        <f>InputData[[#This Row],[BUYING PRIZE]]*InputData[[#This Row],[QUANTITY]]</f>
        <v>360</v>
      </c>
      <c r="M213" s="12">
        <f>InputData[[#This Row],[SELLING PRICE]]*InputData[[#This Row],[QUANTITY]]*(1-InputData[[#This Row],[DISCOUNT %]])</f>
        <v>399.6</v>
      </c>
      <c r="N213" s="11">
        <f>DAY(InputData[[#This Row],[DATE]])</f>
        <v>9</v>
      </c>
      <c r="O213" s="11" t="str">
        <f>TEXT(InputData[[#This Row],[DATE]],"MMM")</f>
        <v>Oct</v>
      </c>
      <c r="P213" s="11">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2">
        <f>VLOOKUP(InputData[[#This Row],[PRODUCT ID]],MasterData[],5,0)</f>
        <v>89</v>
      </c>
      <c r="K214" s="12">
        <f>VLOOKUP(InputData[[#This Row],[PRODUCT ID]],MasterData[],6,0)</f>
        <v>117.48</v>
      </c>
      <c r="L214" s="12">
        <f>InputData[[#This Row],[BUYING PRIZE]]*InputData[[#This Row],[QUANTITY]]</f>
        <v>979</v>
      </c>
      <c r="M214" s="12">
        <f>InputData[[#This Row],[SELLING PRICE]]*InputData[[#This Row],[QUANTITY]]*(1-InputData[[#This Row],[DISCOUNT %]])</f>
        <v>1292.28</v>
      </c>
      <c r="N214" s="11">
        <f>DAY(InputData[[#This Row],[DATE]])</f>
        <v>9</v>
      </c>
      <c r="O214" s="11" t="str">
        <f>TEXT(InputData[[#This Row],[DATE]],"MMM")</f>
        <v>Oct</v>
      </c>
      <c r="P214" s="11">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2">
        <f>VLOOKUP(InputData[[#This Row],[PRODUCT ID]],MasterData[],5,0)</f>
        <v>5</v>
      </c>
      <c r="K215" s="12">
        <f>VLOOKUP(InputData[[#This Row],[PRODUCT ID]],MasterData[],6,0)</f>
        <v>6.7</v>
      </c>
      <c r="L215" s="12">
        <f>InputData[[#This Row],[BUYING PRIZE]]*InputData[[#This Row],[QUANTITY]]</f>
        <v>70</v>
      </c>
      <c r="M215" s="12">
        <f>InputData[[#This Row],[SELLING PRICE]]*InputData[[#This Row],[QUANTITY]]*(1-InputData[[#This Row],[DISCOUNT %]])</f>
        <v>93.8</v>
      </c>
      <c r="N215" s="11">
        <f>DAY(InputData[[#This Row],[DATE]])</f>
        <v>10</v>
      </c>
      <c r="O215" s="11" t="str">
        <f>TEXT(InputData[[#This Row],[DATE]],"MMM")</f>
        <v>Oct</v>
      </c>
      <c r="P215" s="11">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2">
        <f>VLOOKUP(InputData[[#This Row],[PRODUCT ID]],MasterData[],5,0)</f>
        <v>44</v>
      </c>
      <c r="K216" s="12">
        <f>VLOOKUP(InputData[[#This Row],[PRODUCT ID]],MasterData[],6,0)</f>
        <v>48.4</v>
      </c>
      <c r="L216" s="12">
        <f>InputData[[#This Row],[BUYING PRIZE]]*InputData[[#This Row],[QUANTITY]]</f>
        <v>660</v>
      </c>
      <c r="M216" s="12">
        <f>InputData[[#This Row],[SELLING PRICE]]*InputData[[#This Row],[QUANTITY]]*(1-InputData[[#This Row],[DISCOUNT %]])</f>
        <v>726</v>
      </c>
      <c r="N216" s="11">
        <f>DAY(InputData[[#This Row],[DATE]])</f>
        <v>11</v>
      </c>
      <c r="O216" s="11" t="str">
        <f>TEXT(InputData[[#This Row],[DATE]],"MMM")</f>
        <v>Oct</v>
      </c>
      <c r="P216" s="11">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2">
        <f>VLOOKUP(InputData[[#This Row],[PRODUCT ID]],MasterData[],5,0)</f>
        <v>48</v>
      </c>
      <c r="K217" s="12">
        <f>VLOOKUP(InputData[[#This Row],[PRODUCT ID]],MasterData[],6,0)</f>
        <v>57.120000000000005</v>
      </c>
      <c r="L217" s="12">
        <f>InputData[[#This Row],[BUYING PRIZE]]*InputData[[#This Row],[QUANTITY]]</f>
        <v>384</v>
      </c>
      <c r="M217" s="12">
        <f>InputData[[#This Row],[SELLING PRICE]]*InputData[[#This Row],[QUANTITY]]*(1-InputData[[#This Row],[DISCOUNT %]])</f>
        <v>456.96000000000004</v>
      </c>
      <c r="N217" s="11">
        <f>DAY(InputData[[#This Row],[DATE]])</f>
        <v>12</v>
      </c>
      <c r="O217" s="11" t="str">
        <f>TEXT(InputData[[#This Row],[DATE]],"MMM")</f>
        <v>Oct</v>
      </c>
      <c r="P217" s="11">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2">
        <f>VLOOKUP(InputData[[#This Row],[PRODUCT ID]],MasterData[],5,0)</f>
        <v>98</v>
      </c>
      <c r="K218" s="12">
        <f>VLOOKUP(InputData[[#This Row],[PRODUCT ID]],MasterData[],6,0)</f>
        <v>103.88</v>
      </c>
      <c r="L218" s="12">
        <f>InputData[[#This Row],[BUYING PRIZE]]*InputData[[#This Row],[QUANTITY]]</f>
        <v>1274</v>
      </c>
      <c r="M218" s="12">
        <f>InputData[[#This Row],[SELLING PRICE]]*InputData[[#This Row],[QUANTITY]]*(1-InputData[[#This Row],[DISCOUNT %]])</f>
        <v>1350.44</v>
      </c>
      <c r="N218" s="11">
        <f>DAY(InputData[[#This Row],[DATE]])</f>
        <v>17</v>
      </c>
      <c r="O218" s="11" t="str">
        <f>TEXT(InputData[[#This Row],[DATE]],"MMM")</f>
        <v>Oct</v>
      </c>
      <c r="P218" s="11">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2">
        <f>VLOOKUP(InputData[[#This Row],[PRODUCT ID]],MasterData[],5,0)</f>
        <v>7</v>
      </c>
      <c r="K219" s="12">
        <f>VLOOKUP(InputData[[#This Row],[PRODUCT ID]],MasterData[],6,0)</f>
        <v>8.33</v>
      </c>
      <c r="L219" s="12">
        <f>InputData[[#This Row],[BUYING PRIZE]]*InputData[[#This Row],[QUANTITY]]</f>
        <v>42</v>
      </c>
      <c r="M219" s="12">
        <f>InputData[[#This Row],[SELLING PRICE]]*InputData[[#This Row],[QUANTITY]]*(1-InputData[[#This Row],[DISCOUNT %]])</f>
        <v>49.980000000000004</v>
      </c>
      <c r="N219" s="11">
        <f>DAY(InputData[[#This Row],[DATE]])</f>
        <v>18</v>
      </c>
      <c r="O219" s="11" t="str">
        <f>TEXT(InputData[[#This Row],[DATE]],"MMM")</f>
        <v>Oct</v>
      </c>
      <c r="P219" s="11">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2">
        <f>VLOOKUP(InputData[[#This Row],[PRODUCT ID]],MasterData[],5,0)</f>
        <v>126</v>
      </c>
      <c r="K220" s="12">
        <f>VLOOKUP(InputData[[#This Row],[PRODUCT ID]],MasterData[],6,0)</f>
        <v>162.54</v>
      </c>
      <c r="L220" s="12">
        <f>InputData[[#This Row],[BUYING PRIZE]]*InputData[[#This Row],[QUANTITY]]</f>
        <v>1638</v>
      </c>
      <c r="M220" s="12">
        <f>InputData[[#This Row],[SELLING PRICE]]*InputData[[#This Row],[QUANTITY]]*(1-InputData[[#This Row],[DISCOUNT %]])</f>
        <v>2113.02</v>
      </c>
      <c r="N220" s="11">
        <f>DAY(InputData[[#This Row],[DATE]])</f>
        <v>18</v>
      </c>
      <c r="O220" s="11" t="str">
        <f>TEXT(InputData[[#This Row],[DATE]],"MMM")</f>
        <v>Oct</v>
      </c>
      <c r="P220" s="11">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2">
        <f>VLOOKUP(InputData[[#This Row],[PRODUCT ID]],MasterData[],5,0)</f>
        <v>44</v>
      </c>
      <c r="K221" s="12">
        <f>VLOOKUP(InputData[[#This Row],[PRODUCT ID]],MasterData[],6,0)</f>
        <v>48.4</v>
      </c>
      <c r="L221" s="12">
        <f>InputData[[#This Row],[BUYING PRIZE]]*InputData[[#This Row],[QUANTITY]]</f>
        <v>308</v>
      </c>
      <c r="M221" s="12">
        <f>InputData[[#This Row],[SELLING PRICE]]*InputData[[#This Row],[QUANTITY]]*(1-InputData[[#This Row],[DISCOUNT %]])</f>
        <v>338.8</v>
      </c>
      <c r="N221" s="11">
        <f>DAY(InputData[[#This Row],[DATE]])</f>
        <v>22</v>
      </c>
      <c r="O221" s="11" t="str">
        <f>TEXT(InputData[[#This Row],[DATE]],"MMM")</f>
        <v>Oct</v>
      </c>
      <c r="P221" s="11">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2">
        <f>VLOOKUP(InputData[[#This Row],[PRODUCT ID]],MasterData[],5,0)</f>
        <v>144</v>
      </c>
      <c r="K222" s="12">
        <f>VLOOKUP(InputData[[#This Row],[PRODUCT ID]],MasterData[],6,0)</f>
        <v>156.96</v>
      </c>
      <c r="L222" s="12">
        <f>InputData[[#This Row],[BUYING PRIZE]]*InputData[[#This Row],[QUANTITY]]</f>
        <v>1872</v>
      </c>
      <c r="M222" s="12">
        <f>InputData[[#This Row],[SELLING PRICE]]*InputData[[#This Row],[QUANTITY]]*(1-InputData[[#This Row],[DISCOUNT %]])</f>
        <v>2040.48</v>
      </c>
      <c r="N222" s="11">
        <f>DAY(InputData[[#This Row],[DATE]])</f>
        <v>22</v>
      </c>
      <c r="O222" s="11" t="str">
        <f>TEXT(InputData[[#This Row],[DATE]],"MMM")</f>
        <v>Oct</v>
      </c>
      <c r="P222" s="11">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2">
        <f>VLOOKUP(InputData[[#This Row],[PRODUCT ID]],MasterData[],5,0)</f>
        <v>6</v>
      </c>
      <c r="K223" s="12">
        <f>VLOOKUP(InputData[[#This Row],[PRODUCT ID]],MasterData[],6,0)</f>
        <v>7.8599999999999994</v>
      </c>
      <c r="L223" s="12">
        <f>InputData[[#This Row],[BUYING PRIZE]]*InputData[[#This Row],[QUANTITY]]</f>
        <v>6</v>
      </c>
      <c r="M223" s="12">
        <f>InputData[[#This Row],[SELLING PRICE]]*InputData[[#This Row],[QUANTITY]]*(1-InputData[[#This Row],[DISCOUNT %]])</f>
        <v>7.8599999999999994</v>
      </c>
      <c r="N223" s="11">
        <f>DAY(InputData[[#This Row],[DATE]])</f>
        <v>22</v>
      </c>
      <c r="O223" s="11" t="str">
        <f>TEXT(InputData[[#This Row],[DATE]],"MMM")</f>
        <v>Oct</v>
      </c>
      <c r="P223" s="11">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2">
        <f>VLOOKUP(InputData[[#This Row],[PRODUCT ID]],MasterData[],5,0)</f>
        <v>44</v>
      </c>
      <c r="K224" s="12">
        <f>VLOOKUP(InputData[[#This Row],[PRODUCT ID]],MasterData[],6,0)</f>
        <v>48.4</v>
      </c>
      <c r="L224" s="12">
        <f>InputData[[#This Row],[BUYING PRIZE]]*InputData[[#This Row],[QUANTITY]]</f>
        <v>132</v>
      </c>
      <c r="M224" s="12">
        <f>InputData[[#This Row],[SELLING PRICE]]*InputData[[#This Row],[QUANTITY]]*(1-InputData[[#This Row],[DISCOUNT %]])</f>
        <v>145.19999999999999</v>
      </c>
      <c r="N224" s="11">
        <f>DAY(InputData[[#This Row],[DATE]])</f>
        <v>24</v>
      </c>
      <c r="O224" s="11" t="str">
        <f>TEXT(InputData[[#This Row],[DATE]],"MMM")</f>
        <v>Oct</v>
      </c>
      <c r="P224" s="11">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2">
        <f>VLOOKUP(InputData[[#This Row],[PRODUCT ID]],MasterData[],5,0)</f>
        <v>76</v>
      </c>
      <c r="K225" s="12">
        <f>VLOOKUP(InputData[[#This Row],[PRODUCT ID]],MasterData[],6,0)</f>
        <v>82.08</v>
      </c>
      <c r="L225" s="12">
        <f>InputData[[#This Row],[BUYING PRIZE]]*InputData[[#This Row],[QUANTITY]]</f>
        <v>684</v>
      </c>
      <c r="M225" s="12">
        <f>InputData[[#This Row],[SELLING PRICE]]*InputData[[#This Row],[QUANTITY]]*(1-InputData[[#This Row],[DISCOUNT %]])</f>
        <v>738.72</v>
      </c>
      <c r="N225" s="11">
        <f>DAY(InputData[[#This Row],[DATE]])</f>
        <v>25</v>
      </c>
      <c r="O225" s="11" t="str">
        <f>TEXT(InputData[[#This Row],[DATE]],"MMM")</f>
        <v>Oct</v>
      </c>
      <c r="P225" s="11">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2">
        <f>VLOOKUP(InputData[[#This Row],[PRODUCT ID]],MasterData[],5,0)</f>
        <v>44</v>
      </c>
      <c r="K226" s="12">
        <f>VLOOKUP(InputData[[#This Row],[PRODUCT ID]],MasterData[],6,0)</f>
        <v>48.84</v>
      </c>
      <c r="L226" s="12">
        <f>InputData[[#This Row],[BUYING PRIZE]]*InputData[[#This Row],[QUANTITY]]</f>
        <v>264</v>
      </c>
      <c r="M226" s="12">
        <f>InputData[[#This Row],[SELLING PRICE]]*InputData[[#This Row],[QUANTITY]]*(1-InputData[[#This Row],[DISCOUNT %]])</f>
        <v>293.04000000000002</v>
      </c>
      <c r="N226" s="11">
        <f>DAY(InputData[[#This Row],[DATE]])</f>
        <v>26</v>
      </c>
      <c r="O226" s="11" t="str">
        <f>TEXT(InputData[[#This Row],[DATE]],"MMM")</f>
        <v>Oct</v>
      </c>
      <c r="P226" s="11">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2">
        <f>VLOOKUP(InputData[[#This Row],[PRODUCT ID]],MasterData[],5,0)</f>
        <v>83</v>
      </c>
      <c r="K227" s="12">
        <f>VLOOKUP(InputData[[#This Row],[PRODUCT ID]],MasterData[],6,0)</f>
        <v>94.62</v>
      </c>
      <c r="L227" s="12">
        <f>InputData[[#This Row],[BUYING PRIZE]]*InputData[[#This Row],[QUANTITY]]</f>
        <v>83</v>
      </c>
      <c r="M227" s="12">
        <f>InputData[[#This Row],[SELLING PRICE]]*InputData[[#This Row],[QUANTITY]]*(1-InputData[[#This Row],[DISCOUNT %]])</f>
        <v>94.62</v>
      </c>
      <c r="N227" s="11">
        <f>DAY(InputData[[#This Row],[DATE]])</f>
        <v>28</v>
      </c>
      <c r="O227" s="11" t="str">
        <f>TEXT(InputData[[#This Row],[DATE]],"MMM")</f>
        <v>Oct</v>
      </c>
      <c r="P227" s="11">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2">
        <f>VLOOKUP(InputData[[#This Row],[PRODUCT ID]],MasterData[],5,0)</f>
        <v>72</v>
      </c>
      <c r="K228" s="12">
        <f>VLOOKUP(InputData[[#This Row],[PRODUCT ID]],MasterData[],6,0)</f>
        <v>79.92</v>
      </c>
      <c r="L228" s="12">
        <f>InputData[[#This Row],[BUYING PRIZE]]*InputData[[#This Row],[QUANTITY]]</f>
        <v>1008</v>
      </c>
      <c r="M228" s="12">
        <f>InputData[[#This Row],[SELLING PRICE]]*InputData[[#This Row],[QUANTITY]]*(1-InputData[[#This Row],[DISCOUNT %]])</f>
        <v>1118.8800000000001</v>
      </c>
      <c r="N228" s="11">
        <f>DAY(InputData[[#This Row],[DATE]])</f>
        <v>29</v>
      </c>
      <c r="O228" s="11" t="str">
        <f>TEXT(InputData[[#This Row],[DATE]],"MMM")</f>
        <v>Oct</v>
      </c>
      <c r="P228" s="11">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2">
        <f>VLOOKUP(InputData[[#This Row],[PRODUCT ID]],MasterData[],5,0)</f>
        <v>126</v>
      </c>
      <c r="K229" s="12">
        <f>VLOOKUP(InputData[[#This Row],[PRODUCT ID]],MasterData[],6,0)</f>
        <v>162.54</v>
      </c>
      <c r="L229" s="12">
        <f>InputData[[#This Row],[BUYING PRIZE]]*InputData[[#This Row],[QUANTITY]]</f>
        <v>756</v>
      </c>
      <c r="M229" s="12">
        <f>InputData[[#This Row],[SELLING PRICE]]*InputData[[#This Row],[QUANTITY]]*(1-InputData[[#This Row],[DISCOUNT %]])</f>
        <v>975.24</v>
      </c>
      <c r="N229" s="11">
        <f>DAY(InputData[[#This Row],[DATE]])</f>
        <v>31</v>
      </c>
      <c r="O229" s="11" t="str">
        <f>TEXT(InputData[[#This Row],[DATE]],"MMM")</f>
        <v>Oct</v>
      </c>
      <c r="P229" s="11">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2">
        <f>VLOOKUP(InputData[[#This Row],[PRODUCT ID]],MasterData[],5,0)</f>
        <v>112</v>
      </c>
      <c r="K230" s="12">
        <f>VLOOKUP(InputData[[#This Row],[PRODUCT ID]],MasterData[],6,0)</f>
        <v>122.08</v>
      </c>
      <c r="L230" s="12">
        <f>InputData[[#This Row],[BUYING PRIZE]]*InputData[[#This Row],[QUANTITY]]</f>
        <v>1344</v>
      </c>
      <c r="M230" s="12">
        <f>InputData[[#This Row],[SELLING PRICE]]*InputData[[#This Row],[QUANTITY]]*(1-InputData[[#This Row],[DISCOUNT %]])</f>
        <v>1464.96</v>
      </c>
      <c r="N230" s="11">
        <f>DAY(InputData[[#This Row],[DATE]])</f>
        <v>3</v>
      </c>
      <c r="O230" s="11" t="str">
        <f>TEXT(InputData[[#This Row],[DATE]],"MMM")</f>
        <v>Nov</v>
      </c>
      <c r="P230" s="11">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2">
        <f>VLOOKUP(InputData[[#This Row],[PRODUCT ID]],MasterData[],5,0)</f>
        <v>90</v>
      </c>
      <c r="K231" s="12">
        <f>VLOOKUP(InputData[[#This Row],[PRODUCT ID]],MasterData[],6,0)</f>
        <v>96.3</v>
      </c>
      <c r="L231" s="12">
        <f>InputData[[#This Row],[BUYING PRIZE]]*InputData[[#This Row],[QUANTITY]]</f>
        <v>900</v>
      </c>
      <c r="M231" s="12">
        <f>InputData[[#This Row],[SELLING PRICE]]*InputData[[#This Row],[QUANTITY]]*(1-InputData[[#This Row],[DISCOUNT %]])</f>
        <v>963</v>
      </c>
      <c r="N231" s="11">
        <f>DAY(InputData[[#This Row],[DATE]])</f>
        <v>6</v>
      </c>
      <c r="O231" s="11" t="str">
        <f>TEXT(InputData[[#This Row],[DATE]],"MMM")</f>
        <v>Nov</v>
      </c>
      <c r="P231" s="11">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2">
        <f>VLOOKUP(InputData[[#This Row],[PRODUCT ID]],MasterData[],5,0)</f>
        <v>43</v>
      </c>
      <c r="K232" s="12">
        <f>VLOOKUP(InputData[[#This Row],[PRODUCT ID]],MasterData[],6,0)</f>
        <v>47.730000000000004</v>
      </c>
      <c r="L232" s="12">
        <f>InputData[[#This Row],[BUYING PRIZE]]*InputData[[#This Row],[QUANTITY]]</f>
        <v>645</v>
      </c>
      <c r="M232" s="12">
        <f>InputData[[#This Row],[SELLING PRICE]]*InputData[[#This Row],[QUANTITY]]*(1-InputData[[#This Row],[DISCOUNT %]])</f>
        <v>715.95</v>
      </c>
      <c r="N232" s="11">
        <f>DAY(InputData[[#This Row],[DATE]])</f>
        <v>8</v>
      </c>
      <c r="O232" s="11" t="str">
        <f>TEXT(InputData[[#This Row],[DATE]],"MMM")</f>
        <v>Nov</v>
      </c>
      <c r="P232" s="11">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2">
        <f>VLOOKUP(InputData[[#This Row],[PRODUCT ID]],MasterData[],5,0)</f>
        <v>120</v>
      </c>
      <c r="K233" s="12">
        <f>VLOOKUP(InputData[[#This Row],[PRODUCT ID]],MasterData[],6,0)</f>
        <v>162</v>
      </c>
      <c r="L233" s="12">
        <f>InputData[[#This Row],[BUYING PRIZE]]*InputData[[#This Row],[QUANTITY]]</f>
        <v>720</v>
      </c>
      <c r="M233" s="12">
        <f>InputData[[#This Row],[SELLING PRICE]]*InputData[[#This Row],[QUANTITY]]*(1-InputData[[#This Row],[DISCOUNT %]])</f>
        <v>972</v>
      </c>
      <c r="N233" s="11">
        <f>DAY(InputData[[#This Row],[DATE]])</f>
        <v>10</v>
      </c>
      <c r="O233" s="11" t="str">
        <f>TEXT(InputData[[#This Row],[DATE]],"MMM")</f>
        <v>Nov</v>
      </c>
      <c r="P233" s="11">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2">
        <f>VLOOKUP(InputData[[#This Row],[PRODUCT ID]],MasterData[],5,0)</f>
        <v>90</v>
      </c>
      <c r="K234" s="12">
        <f>VLOOKUP(InputData[[#This Row],[PRODUCT ID]],MasterData[],6,0)</f>
        <v>115.2</v>
      </c>
      <c r="L234" s="12">
        <f>InputData[[#This Row],[BUYING PRIZE]]*InputData[[#This Row],[QUANTITY]]</f>
        <v>1080</v>
      </c>
      <c r="M234" s="12">
        <f>InputData[[#This Row],[SELLING PRICE]]*InputData[[#This Row],[QUANTITY]]*(1-InputData[[#This Row],[DISCOUNT %]])</f>
        <v>1382.4</v>
      </c>
      <c r="N234" s="11">
        <f>DAY(InputData[[#This Row],[DATE]])</f>
        <v>11</v>
      </c>
      <c r="O234" s="11" t="str">
        <f>TEXT(InputData[[#This Row],[DATE]],"MMM")</f>
        <v>Nov</v>
      </c>
      <c r="P234" s="11">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2">
        <f>VLOOKUP(InputData[[#This Row],[PRODUCT ID]],MasterData[],5,0)</f>
        <v>148</v>
      </c>
      <c r="K235" s="12">
        <f>VLOOKUP(InputData[[#This Row],[PRODUCT ID]],MasterData[],6,0)</f>
        <v>164.28</v>
      </c>
      <c r="L235" s="12">
        <f>InputData[[#This Row],[BUYING PRIZE]]*InputData[[#This Row],[QUANTITY]]</f>
        <v>444</v>
      </c>
      <c r="M235" s="12">
        <f>InputData[[#This Row],[SELLING PRICE]]*InputData[[#This Row],[QUANTITY]]*(1-InputData[[#This Row],[DISCOUNT %]])</f>
        <v>492.84000000000003</v>
      </c>
      <c r="N235" s="11">
        <f>DAY(InputData[[#This Row],[DATE]])</f>
        <v>12</v>
      </c>
      <c r="O235" s="11" t="str">
        <f>TEXT(InputData[[#This Row],[DATE]],"MMM")</f>
        <v>Nov</v>
      </c>
      <c r="P235" s="11">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2">
        <f>VLOOKUP(InputData[[#This Row],[PRODUCT ID]],MasterData[],5,0)</f>
        <v>55</v>
      </c>
      <c r="K236" s="12">
        <f>VLOOKUP(InputData[[#This Row],[PRODUCT ID]],MasterData[],6,0)</f>
        <v>58.3</v>
      </c>
      <c r="L236" s="12">
        <f>InputData[[#This Row],[BUYING PRIZE]]*InputData[[#This Row],[QUANTITY]]</f>
        <v>770</v>
      </c>
      <c r="M236" s="12">
        <f>InputData[[#This Row],[SELLING PRICE]]*InputData[[#This Row],[QUANTITY]]*(1-InputData[[#This Row],[DISCOUNT %]])</f>
        <v>816.19999999999993</v>
      </c>
      <c r="N236" s="11">
        <f>DAY(InputData[[#This Row],[DATE]])</f>
        <v>20</v>
      </c>
      <c r="O236" s="11" t="str">
        <f>TEXT(InputData[[#This Row],[DATE]],"MMM")</f>
        <v>Nov</v>
      </c>
      <c r="P236" s="11">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2">
        <f>VLOOKUP(InputData[[#This Row],[PRODUCT ID]],MasterData[],5,0)</f>
        <v>83</v>
      </c>
      <c r="K237" s="12">
        <f>VLOOKUP(InputData[[#This Row],[PRODUCT ID]],MasterData[],6,0)</f>
        <v>94.62</v>
      </c>
      <c r="L237" s="12">
        <f>InputData[[#This Row],[BUYING PRIZE]]*InputData[[#This Row],[QUANTITY]]</f>
        <v>913</v>
      </c>
      <c r="M237" s="12">
        <f>InputData[[#This Row],[SELLING PRICE]]*InputData[[#This Row],[QUANTITY]]*(1-InputData[[#This Row],[DISCOUNT %]])</f>
        <v>1040.8200000000002</v>
      </c>
      <c r="N237" s="11">
        <f>DAY(InputData[[#This Row],[DATE]])</f>
        <v>20</v>
      </c>
      <c r="O237" s="11" t="str">
        <f>TEXT(InputData[[#This Row],[DATE]],"MMM")</f>
        <v>Nov</v>
      </c>
      <c r="P237" s="11">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2">
        <f>VLOOKUP(InputData[[#This Row],[PRODUCT ID]],MasterData[],5,0)</f>
        <v>112</v>
      </c>
      <c r="K238" s="12">
        <f>VLOOKUP(InputData[[#This Row],[PRODUCT ID]],MasterData[],6,0)</f>
        <v>146.72</v>
      </c>
      <c r="L238" s="12">
        <f>InputData[[#This Row],[BUYING PRIZE]]*InputData[[#This Row],[QUANTITY]]</f>
        <v>112</v>
      </c>
      <c r="M238" s="12">
        <f>InputData[[#This Row],[SELLING PRICE]]*InputData[[#This Row],[QUANTITY]]*(1-InputData[[#This Row],[DISCOUNT %]])</f>
        <v>146.72</v>
      </c>
      <c r="N238" s="11">
        <f>DAY(InputData[[#This Row],[DATE]])</f>
        <v>21</v>
      </c>
      <c r="O238" s="11" t="str">
        <f>TEXT(InputData[[#This Row],[DATE]],"MMM")</f>
        <v>Nov</v>
      </c>
      <c r="P238" s="11">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2">
        <f>VLOOKUP(InputData[[#This Row],[PRODUCT ID]],MasterData[],5,0)</f>
        <v>75</v>
      </c>
      <c r="K239" s="12">
        <f>VLOOKUP(InputData[[#This Row],[PRODUCT ID]],MasterData[],6,0)</f>
        <v>85.5</v>
      </c>
      <c r="L239" s="12">
        <f>InputData[[#This Row],[BUYING PRIZE]]*InputData[[#This Row],[QUANTITY]]</f>
        <v>75</v>
      </c>
      <c r="M239" s="12">
        <f>InputData[[#This Row],[SELLING PRICE]]*InputData[[#This Row],[QUANTITY]]*(1-InputData[[#This Row],[DISCOUNT %]])</f>
        <v>85.5</v>
      </c>
      <c r="N239" s="11">
        <f>DAY(InputData[[#This Row],[DATE]])</f>
        <v>21</v>
      </c>
      <c r="O239" s="11" t="str">
        <f>TEXT(InputData[[#This Row],[DATE]],"MMM")</f>
        <v>Nov</v>
      </c>
      <c r="P239" s="11">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2">
        <f>VLOOKUP(InputData[[#This Row],[PRODUCT ID]],MasterData[],5,0)</f>
        <v>73</v>
      </c>
      <c r="K240" s="12">
        <f>VLOOKUP(InputData[[#This Row],[PRODUCT ID]],MasterData[],6,0)</f>
        <v>94.17</v>
      </c>
      <c r="L240" s="12">
        <f>InputData[[#This Row],[BUYING PRIZE]]*InputData[[#This Row],[QUANTITY]]</f>
        <v>584</v>
      </c>
      <c r="M240" s="12">
        <f>InputData[[#This Row],[SELLING PRICE]]*InputData[[#This Row],[QUANTITY]]*(1-InputData[[#This Row],[DISCOUNT %]])</f>
        <v>753.36</v>
      </c>
      <c r="N240" s="11">
        <f>DAY(InputData[[#This Row],[DATE]])</f>
        <v>27</v>
      </c>
      <c r="O240" s="11" t="str">
        <f>TEXT(InputData[[#This Row],[DATE]],"MMM")</f>
        <v>Nov</v>
      </c>
      <c r="P240" s="11">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2">
        <f>VLOOKUP(InputData[[#This Row],[PRODUCT ID]],MasterData[],5,0)</f>
        <v>90</v>
      </c>
      <c r="K241" s="12">
        <f>VLOOKUP(InputData[[#This Row],[PRODUCT ID]],MasterData[],6,0)</f>
        <v>115.2</v>
      </c>
      <c r="L241" s="12">
        <f>InputData[[#This Row],[BUYING PRIZE]]*InputData[[#This Row],[QUANTITY]]</f>
        <v>180</v>
      </c>
      <c r="M241" s="12">
        <f>InputData[[#This Row],[SELLING PRICE]]*InputData[[#This Row],[QUANTITY]]*(1-InputData[[#This Row],[DISCOUNT %]])</f>
        <v>230.4</v>
      </c>
      <c r="N241" s="11">
        <f>DAY(InputData[[#This Row],[DATE]])</f>
        <v>28</v>
      </c>
      <c r="O241" s="11" t="str">
        <f>TEXT(InputData[[#This Row],[DATE]],"MMM")</f>
        <v>Nov</v>
      </c>
      <c r="P241" s="11">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2">
        <f>VLOOKUP(InputData[[#This Row],[PRODUCT ID]],MasterData[],5,0)</f>
        <v>37</v>
      </c>
      <c r="K242" s="12">
        <f>VLOOKUP(InputData[[#This Row],[PRODUCT ID]],MasterData[],6,0)</f>
        <v>42.55</v>
      </c>
      <c r="L242" s="12">
        <f>InputData[[#This Row],[BUYING PRIZE]]*InputData[[#This Row],[QUANTITY]]</f>
        <v>555</v>
      </c>
      <c r="M242" s="12">
        <f>InputData[[#This Row],[SELLING PRICE]]*InputData[[#This Row],[QUANTITY]]*(1-InputData[[#This Row],[DISCOUNT %]])</f>
        <v>638.25</v>
      </c>
      <c r="N242" s="11">
        <f>DAY(InputData[[#This Row],[DATE]])</f>
        <v>30</v>
      </c>
      <c r="O242" s="11" t="str">
        <f>TEXT(InputData[[#This Row],[DATE]],"MMM")</f>
        <v>Nov</v>
      </c>
      <c r="P242" s="11">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2">
        <f>VLOOKUP(InputData[[#This Row],[PRODUCT ID]],MasterData[],5,0)</f>
        <v>13</v>
      </c>
      <c r="K243" s="12">
        <f>VLOOKUP(InputData[[#This Row],[PRODUCT ID]],MasterData[],6,0)</f>
        <v>16.64</v>
      </c>
      <c r="L243" s="12">
        <f>InputData[[#This Row],[BUYING PRIZE]]*InputData[[#This Row],[QUANTITY]]</f>
        <v>130</v>
      </c>
      <c r="M243" s="12">
        <f>InputData[[#This Row],[SELLING PRICE]]*InputData[[#This Row],[QUANTITY]]*(1-InputData[[#This Row],[DISCOUNT %]])</f>
        <v>166.4</v>
      </c>
      <c r="N243" s="11">
        <f>DAY(InputData[[#This Row],[DATE]])</f>
        <v>2</v>
      </c>
      <c r="O243" s="11" t="str">
        <f>TEXT(InputData[[#This Row],[DATE]],"MMM")</f>
        <v>Dec</v>
      </c>
      <c r="P243" s="11">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2">
        <f>VLOOKUP(InputData[[#This Row],[PRODUCT ID]],MasterData[],5,0)</f>
        <v>55</v>
      </c>
      <c r="K244" s="12">
        <f>VLOOKUP(InputData[[#This Row],[PRODUCT ID]],MasterData[],6,0)</f>
        <v>58.3</v>
      </c>
      <c r="L244" s="12">
        <f>InputData[[#This Row],[BUYING PRIZE]]*InputData[[#This Row],[QUANTITY]]</f>
        <v>110</v>
      </c>
      <c r="M244" s="12">
        <f>InputData[[#This Row],[SELLING PRICE]]*InputData[[#This Row],[QUANTITY]]*(1-InputData[[#This Row],[DISCOUNT %]])</f>
        <v>116.6</v>
      </c>
      <c r="N244" s="11">
        <f>DAY(InputData[[#This Row],[DATE]])</f>
        <v>3</v>
      </c>
      <c r="O244" s="11" t="str">
        <f>TEXT(InputData[[#This Row],[DATE]],"MMM")</f>
        <v>Dec</v>
      </c>
      <c r="P244" s="11">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2">
        <f>VLOOKUP(InputData[[#This Row],[PRODUCT ID]],MasterData[],5,0)</f>
        <v>150</v>
      </c>
      <c r="K245" s="12">
        <f>VLOOKUP(InputData[[#This Row],[PRODUCT ID]],MasterData[],6,0)</f>
        <v>210</v>
      </c>
      <c r="L245" s="12">
        <f>InputData[[#This Row],[BUYING PRIZE]]*InputData[[#This Row],[QUANTITY]]</f>
        <v>1200</v>
      </c>
      <c r="M245" s="12">
        <f>InputData[[#This Row],[SELLING PRICE]]*InputData[[#This Row],[QUANTITY]]*(1-InputData[[#This Row],[DISCOUNT %]])</f>
        <v>1680</v>
      </c>
      <c r="N245" s="11">
        <f>DAY(InputData[[#This Row],[DATE]])</f>
        <v>3</v>
      </c>
      <c r="O245" s="11" t="str">
        <f>TEXT(InputData[[#This Row],[DATE]],"MMM")</f>
        <v>Dec</v>
      </c>
      <c r="P245" s="11">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2">
        <f>VLOOKUP(InputData[[#This Row],[PRODUCT ID]],MasterData[],5,0)</f>
        <v>44</v>
      </c>
      <c r="K246" s="12">
        <f>VLOOKUP(InputData[[#This Row],[PRODUCT ID]],MasterData[],6,0)</f>
        <v>48.84</v>
      </c>
      <c r="L246" s="12">
        <f>InputData[[#This Row],[BUYING PRIZE]]*InputData[[#This Row],[QUANTITY]]</f>
        <v>660</v>
      </c>
      <c r="M246" s="12">
        <f>InputData[[#This Row],[SELLING PRICE]]*InputData[[#This Row],[QUANTITY]]*(1-InputData[[#This Row],[DISCOUNT %]])</f>
        <v>732.6</v>
      </c>
      <c r="N246" s="11">
        <f>DAY(InputData[[#This Row],[DATE]])</f>
        <v>5</v>
      </c>
      <c r="O246" s="11" t="str">
        <f>TEXT(InputData[[#This Row],[DATE]],"MMM")</f>
        <v>Dec</v>
      </c>
      <c r="P246" s="11">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2">
        <f>VLOOKUP(InputData[[#This Row],[PRODUCT ID]],MasterData[],5,0)</f>
        <v>148</v>
      </c>
      <c r="K247" s="12">
        <f>VLOOKUP(InputData[[#This Row],[PRODUCT ID]],MasterData[],6,0)</f>
        <v>164.28</v>
      </c>
      <c r="L247" s="12">
        <f>InputData[[#This Row],[BUYING PRIZE]]*InputData[[#This Row],[QUANTITY]]</f>
        <v>148</v>
      </c>
      <c r="M247" s="12">
        <f>InputData[[#This Row],[SELLING PRICE]]*InputData[[#This Row],[QUANTITY]]*(1-InputData[[#This Row],[DISCOUNT %]])</f>
        <v>164.28</v>
      </c>
      <c r="N247" s="11">
        <f>DAY(InputData[[#This Row],[DATE]])</f>
        <v>5</v>
      </c>
      <c r="O247" s="11" t="str">
        <f>TEXT(InputData[[#This Row],[DATE]],"MMM")</f>
        <v>Dec</v>
      </c>
      <c r="P247" s="11">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2">
        <f>VLOOKUP(InputData[[#This Row],[PRODUCT ID]],MasterData[],5,0)</f>
        <v>112</v>
      </c>
      <c r="K248" s="12">
        <f>VLOOKUP(InputData[[#This Row],[PRODUCT ID]],MasterData[],6,0)</f>
        <v>122.08</v>
      </c>
      <c r="L248" s="12">
        <f>InputData[[#This Row],[BUYING PRIZE]]*InputData[[#This Row],[QUANTITY]]</f>
        <v>896</v>
      </c>
      <c r="M248" s="12">
        <f>InputData[[#This Row],[SELLING PRICE]]*InputData[[#This Row],[QUANTITY]]*(1-InputData[[#This Row],[DISCOUNT %]])</f>
        <v>976.64</v>
      </c>
      <c r="N248" s="11">
        <f>DAY(InputData[[#This Row],[DATE]])</f>
        <v>7</v>
      </c>
      <c r="O248" s="11" t="str">
        <f>TEXT(InputData[[#This Row],[DATE]],"MMM")</f>
        <v>Dec</v>
      </c>
      <c r="P248" s="11">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2">
        <f>VLOOKUP(InputData[[#This Row],[PRODUCT ID]],MasterData[],5,0)</f>
        <v>76</v>
      </c>
      <c r="K249" s="12">
        <f>VLOOKUP(InputData[[#This Row],[PRODUCT ID]],MasterData[],6,0)</f>
        <v>82.08</v>
      </c>
      <c r="L249" s="12">
        <f>InputData[[#This Row],[BUYING PRIZE]]*InputData[[#This Row],[QUANTITY]]</f>
        <v>1064</v>
      </c>
      <c r="M249" s="12">
        <f>InputData[[#This Row],[SELLING PRICE]]*InputData[[#This Row],[QUANTITY]]*(1-InputData[[#This Row],[DISCOUNT %]])</f>
        <v>1149.1199999999999</v>
      </c>
      <c r="N249" s="11">
        <f>DAY(InputData[[#This Row],[DATE]])</f>
        <v>8</v>
      </c>
      <c r="O249" s="11" t="str">
        <f>TEXT(InputData[[#This Row],[DATE]],"MMM")</f>
        <v>Dec</v>
      </c>
      <c r="P249" s="11">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2">
        <f>VLOOKUP(InputData[[#This Row],[PRODUCT ID]],MasterData[],5,0)</f>
        <v>120</v>
      </c>
      <c r="K250" s="12">
        <f>VLOOKUP(InputData[[#This Row],[PRODUCT ID]],MasterData[],6,0)</f>
        <v>162</v>
      </c>
      <c r="L250" s="12">
        <f>InputData[[#This Row],[BUYING PRIZE]]*InputData[[#This Row],[QUANTITY]]</f>
        <v>480</v>
      </c>
      <c r="M250" s="12">
        <f>InputData[[#This Row],[SELLING PRICE]]*InputData[[#This Row],[QUANTITY]]*(1-InputData[[#This Row],[DISCOUNT %]])</f>
        <v>648</v>
      </c>
      <c r="N250" s="11">
        <f>DAY(InputData[[#This Row],[DATE]])</f>
        <v>14</v>
      </c>
      <c r="O250" s="11" t="str">
        <f>TEXT(InputData[[#This Row],[DATE]],"MMM")</f>
        <v>Dec</v>
      </c>
      <c r="P250" s="11">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2">
        <f>VLOOKUP(InputData[[#This Row],[PRODUCT ID]],MasterData[],5,0)</f>
        <v>71</v>
      </c>
      <c r="K251" s="12">
        <f>VLOOKUP(InputData[[#This Row],[PRODUCT ID]],MasterData[],6,0)</f>
        <v>80.94</v>
      </c>
      <c r="L251" s="12">
        <f>InputData[[#This Row],[BUYING PRIZE]]*InputData[[#This Row],[QUANTITY]]</f>
        <v>142</v>
      </c>
      <c r="M251" s="12">
        <f>InputData[[#This Row],[SELLING PRICE]]*InputData[[#This Row],[QUANTITY]]*(1-InputData[[#This Row],[DISCOUNT %]])</f>
        <v>161.88</v>
      </c>
      <c r="N251" s="11">
        <f>DAY(InputData[[#This Row],[DATE]])</f>
        <v>18</v>
      </c>
      <c r="O251" s="11" t="str">
        <f>TEXT(InputData[[#This Row],[DATE]],"MMM")</f>
        <v>Dec</v>
      </c>
      <c r="P251" s="11">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2">
        <f>VLOOKUP(InputData[[#This Row],[PRODUCT ID]],MasterData[],5,0)</f>
        <v>121</v>
      </c>
      <c r="K252" s="12">
        <f>VLOOKUP(InputData[[#This Row],[PRODUCT ID]],MasterData[],6,0)</f>
        <v>141.57</v>
      </c>
      <c r="L252" s="12">
        <f>InputData[[#This Row],[BUYING PRIZE]]*InputData[[#This Row],[QUANTITY]]</f>
        <v>968</v>
      </c>
      <c r="M252" s="12">
        <f>InputData[[#This Row],[SELLING PRICE]]*InputData[[#This Row],[QUANTITY]]*(1-InputData[[#This Row],[DISCOUNT %]])</f>
        <v>1132.56</v>
      </c>
      <c r="N252" s="11">
        <f>DAY(InputData[[#This Row],[DATE]])</f>
        <v>18</v>
      </c>
      <c r="O252" s="11" t="str">
        <f>TEXT(InputData[[#This Row],[DATE]],"MMM")</f>
        <v>Dec</v>
      </c>
      <c r="P252" s="11">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2">
        <f>VLOOKUP(InputData[[#This Row],[PRODUCT ID]],MasterData[],5,0)</f>
        <v>141</v>
      </c>
      <c r="K253" s="12">
        <f>VLOOKUP(InputData[[#This Row],[PRODUCT ID]],MasterData[],6,0)</f>
        <v>149.46</v>
      </c>
      <c r="L253" s="12">
        <f>InputData[[#This Row],[BUYING PRIZE]]*InputData[[#This Row],[QUANTITY]]</f>
        <v>1692</v>
      </c>
      <c r="M253" s="12">
        <f>InputData[[#This Row],[SELLING PRICE]]*InputData[[#This Row],[QUANTITY]]*(1-InputData[[#This Row],[DISCOUNT %]])</f>
        <v>1793.52</v>
      </c>
      <c r="N253" s="11">
        <f>DAY(InputData[[#This Row],[DATE]])</f>
        <v>19</v>
      </c>
      <c r="O253" s="11" t="str">
        <f>TEXT(InputData[[#This Row],[DATE]],"MMM")</f>
        <v>Dec</v>
      </c>
      <c r="P253" s="11">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2">
        <f>VLOOKUP(InputData[[#This Row],[PRODUCT ID]],MasterData[],5,0)</f>
        <v>47</v>
      </c>
      <c r="K254" s="12">
        <f>VLOOKUP(InputData[[#This Row],[PRODUCT ID]],MasterData[],6,0)</f>
        <v>53.11</v>
      </c>
      <c r="L254" s="12">
        <f>InputData[[#This Row],[BUYING PRIZE]]*InputData[[#This Row],[QUANTITY]]</f>
        <v>141</v>
      </c>
      <c r="M254" s="12">
        <f>InputData[[#This Row],[SELLING PRICE]]*InputData[[#This Row],[QUANTITY]]*(1-InputData[[#This Row],[DISCOUNT %]])</f>
        <v>159.32999999999998</v>
      </c>
      <c r="N254" s="11">
        <f>DAY(InputData[[#This Row],[DATE]])</f>
        <v>19</v>
      </c>
      <c r="O254" s="11" t="str">
        <f>TEXT(InputData[[#This Row],[DATE]],"MMM")</f>
        <v>Dec</v>
      </c>
      <c r="P254" s="11">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2">
        <f>VLOOKUP(InputData[[#This Row],[PRODUCT ID]],MasterData[],5,0)</f>
        <v>44</v>
      </c>
      <c r="K255" s="12">
        <f>VLOOKUP(InputData[[#This Row],[PRODUCT ID]],MasterData[],6,0)</f>
        <v>48.4</v>
      </c>
      <c r="L255" s="12">
        <f>InputData[[#This Row],[BUYING PRIZE]]*InputData[[#This Row],[QUANTITY]]</f>
        <v>440</v>
      </c>
      <c r="M255" s="12">
        <f>InputData[[#This Row],[SELLING PRICE]]*InputData[[#This Row],[QUANTITY]]*(1-InputData[[#This Row],[DISCOUNT %]])</f>
        <v>484</v>
      </c>
      <c r="N255" s="11">
        <f>DAY(InputData[[#This Row],[DATE]])</f>
        <v>19</v>
      </c>
      <c r="O255" s="11" t="str">
        <f>TEXT(InputData[[#This Row],[DATE]],"MMM")</f>
        <v>Dec</v>
      </c>
      <c r="P255" s="11">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2">
        <f>VLOOKUP(InputData[[#This Row],[PRODUCT ID]],MasterData[],5,0)</f>
        <v>73</v>
      </c>
      <c r="K256" s="12">
        <f>VLOOKUP(InputData[[#This Row],[PRODUCT ID]],MasterData[],6,0)</f>
        <v>94.17</v>
      </c>
      <c r="L256" s="12">
        <f>InputData[[#This Row],[BUYING PRIZE]]*InputData[[#This Row],[QUANTITY]]</f>
        <v>1022</v>
      </c>
      <c r="M256" s="12">
        <f>InputData[[#This Row],[SELLING PRICE]]*InputData[[#This Row],[QUANTITY]]*(1-InputData[[#This Row],[DISCOUNT %]])</f>
        <v>1318.38</v>
      </c>
      <c r="N256" s="11">
        <f>DAY(InputData[[#This Row],[DATE]])</f>
        <v>20</v>
      </c>
      <c r="O256" s="11" t="str">
        <f>TEXT(InputData[[#This Row],[DATE]],"MMM")</f>
        <v>Dec</v>
      </c>
      <c r="P256" s="11">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2">
        <f>VLOOKUP(InputData[[#This Row],[PRODUCT ID]],MasterData[],5,0)</f>
        <v>18</v>
      </c>
      <c r="K257" s="12">
        <f>VLOOKUP(InputData[[#This Row],[PRODUCT ID]],MasterData[],6,0)</f>
        <v>24.66</v>
      </c>
      <c r="L257" s="12">
        <f>InputData[[#This Row],[BUYING PRIZE]]*InputData[[#This Row],[QUANTITY]]</f>
        <v>180</v>
      </c>
      <c r="M257" s="12">
        <f>InputData[[#This Row],[SELLING PRICE]]*InputData[[#This Row],[QUANTITY]]*(1-InputData[[#This Row],[DISCOUNT %]])</f>
        <v>246.6</v>
      </c>
      <c r="N257" s="11">
        <f>DAY(InputData[[#This Row],[DATE]])</f>
        <v>21</v>
      </c>
      <c r="O257" s="11" t="str">
        <f>TEXT(InputData[[#This Row],[DATE]],"MMM")</f>
        <v>Dec</v>
      </c>
      <c r="P257" s="11">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2">
        <f>VLOOKUP(InputData[[#This Row],[PRODUCT ID]],MasterData[],5,0)</f>
        <v>120</v>
      </c>
      <c r="K258" s="12">
        <f>VLOOKUP(InputData[[#This Row],[PRODUCT ID]],MasterData[],6,0)</f>
        <v>162</v>
      </c>
      <c r="L258" s="12">
        <f>InputData[[#This Row],[BUYING PRIZE]]*InputData[[#This Row],[QUANTITY]]</f>
        <v>960</v>
      </c>
      <c r="M258" s="12">
        <f>InputData[[#This Row],[SELLING PRICE]]*InputData[[#This Row],[QUANTITY]]*(1-InputData[[#This Row],[DISCOUNT %]])</f>
        <v>1296</v>
      </c>
      <c r="N258" s="11">
        <f>DAY(InputData[[#This Row],[DATE]])</f>
        <v>24</v>
      </c>
      <c r="O258" s="11" t="str">
        <f>TEXT(InputData[[#This Row],[DATE]],"MMM")</f>
        <v>Dec</v>
      </c>
      <c r="P258" s="11">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2">
        <f>VLOOKUP(InputData[[#This Row],[PRODUCT ID]],MasterData[],5,0)</f>
        <v>90</v>
      </c>
      <c r="K259" s="12">
        <f>VLOOKUP(InputData[[#This Row],[PRODUCT ID]],MasterData[],6,0)</f>
        <v>96.3</v>
      </c>
      <c r="L259" s="12">
        <f>InputData[[#This Row],[BUYING PRIZE]]*InputData[[#This Row],[QUANTITY]]</f>
        <v>720</v>
      </c>
      <c r="M259" s="12">
        <f>InputData[[#This Row],[SELLING PRICE]]*InputData[[#This Row],[QUANTITY]]*(1-InputData[[#This Row],[DISCOUNT %]])</f>
        <v>770.4</v>
      </c>
      <c r="N259" s="11">
        <f>DAY(InputData[[#This Row],[DATE]])</f>
        <v>24</v>
      </c>
      <c r="O259" s="11" t="str">
        <f>TEXT(InputData[[#This Row],[DATE]],"MMM")</f>
        <v>Dec</v>
      </c>
      <c r="P259" s="11">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2">
        <f>VLOOKUP(InputData[[#This Row],[PRODUCT ID]],MasterData[],5,0)</f>
        <v>138</v>
      </c>
      <c r="K260" s="12">
        <f>VLOOKUP(InputData[[#This Row],[PRODUCT ID]],MasterData[],6,0)</f>
        <v>173.88</v>
      </c>
      <c r="L260" s="12">
        <f>InputData[[#This Row],[BUYING PRIZE]]*InputData[[#This Row],[QUANTITY]]</f>
        <v>1932</v>
      </c>
      <c r="M260" s="12">
        <f>InputData[[#This Row],[SELLING PRICE]]*InputData[[#This Row],[QUANTITY]]*(1-InputData[[#This Row],[DISCOUNT %]])</f>
        <v>2434.3199999999997</v>
      </c>
      <c r="N260" s="11">
        <f>DAY(InputData[[#This Row],[DATE]])</f>
        <v>26</v>
      </c>
      <c r="O260" s="11" t="str">
        <f>TEXT(InputData[[#This Row],[DATE]],"MMM")</f>
        <v>Dec</v>
      </c>
      <c r="P260" s="11">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2">
        <f>VLOOKUP(InputData[[#This Row],[PRODUCT ID]],MasterData[],5,0)</f>
        <v>47</v>
      </c>
      <c r="K261" s="12">
        <f>VLOOKUP(InputData[[#This Row],[PRODUCT ID]],MasterData[],6,0)</f>
        <v>53.11</v>
      </c>
      <c r="L261" s="12">
        <f>InputData[[#This Row],[BUYING PRIZE]]*InputData[[#This Row],[QUANTITY]]</f>
        <v>658</v>
      </c>
      <c r="M261" s="12">
        <f>InputData[[#This Row],[SELLING PRICE]]*InputData[[#This Row],[QUANTITY]]*(1-InputData[[#This Row],[DISCOUNT %]])</f>
        <v>743.54</v>
      </c>
      <c r="N261" s="11">
        <f>DAY(InputData[[#This Row],[DATE]])</f>
        <v>27</v>
      </c>
      <c r="O261" s="11" t="str">
        <f>TEXT(InputData[[#This Row],[DATE]],"MMM")</f>
        <v>Dec</v>
      </c>
      <c r="P261" s="11">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2">
        <f>VLOOKUP(InputData[[#This Row],[PRODUCT ID]],MasterData[],5,0)</f>
        <v>47</v>
      </c>
      <c r="K262" s="12">
        <f>VLOOKUP(InputData[[#This Row],[PRODUCT ID]],MasterData[],6,0)</f>
        <v>53.11</v>
      </c>
      <c r="L262" s="12">
        <f>InputData[[#This Row],[BUYING PRIZE]]*InputData[[#This Row],[QUANTITY]]</f>
        <v>282</v>
      </c>
      <c r="M262" s="12">
        <f>InputData[[#This Row],[SELLING PRICE]]*InputData[[#This Row],[QUANTITY]]*(1-InputData[[#This Row],[DISCOUNT %]])</f>
        <v>318.65999999999997</v>
      </c>
      <c r="N262" s="11">
        <f>DAY(InputData[[#This Row],[DATE]])</f>
        <v>28</v>
      </c>
      <c r="O262" s="11" t="str">
        <f>TEXT(InputData[[#This Row],[DATE]],"MMM")</f>
        <v>Dec</v>
      </c>
      <c r="P262" s="11">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2">
        <f>VLOOKUP(InputData[[#This Row],[PRODUCT ID]],MasterData[],5,0)</f>
        <v>148</v>
      </c>
      <c r="K263" s="12">
        <f>VLOOKUP(InputData[[#This Row],[PRODUCT ID]],MasterData[],6,0)</f>
        <v>164.28</v>
      </c>
      <c r="L263" s="12">
        <f>InputData[[#This Row],[BUYING PRIZE]]*InputData[[#This Row],[QUANTITY]]</f>
        <v>1924</v>
      </c>
      <c r="M263" s="12">
        <f>InputData[[#This Row],[SELLING PRICE]]*InputData[[#This Row],[QUANTITY]]*(1-InputData[[#This Row],[DISCOUNT %]])</f>
        <v>2135.64</v>
      </c>
      <c r="N263" s="11">
        <f>DAY(InputData[[#This Row],[DATE]])</f>
        <v>30</v>
      </c>
      <c r="O263" s="11" t="str">
        <f>TEXT(InputData[[#This Row],[DATE]],"MMM")</f>
        <v>Dec</v>
      </c>
      <c r="P263" s="11">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2">
        <f>VLOOKUP(InputData[[#This Row],[PRODUCT ID]],MasterData[],5,0)</f>
        <v>121</v>
      </c>
      <c r="K264" s="12">
        <f>VLOOKUP(InputData[[#This Row],[PRODUCT ID]],MasterData[],6,0)</f>
        <v>141.57</v>
      </c>
      <c r="L264" s="12">
        <f>InputData[[#This Row],[BUYING PRIZE]]*InputData[[#This Row],[QUANTITY]]</f>
        <v>121</v>
      </c>
      <c r="M264" s="12">
        <f>InputData[[#This Row],[SELLING PRICE]]*InputData[[#This Row],[QUANTITY]]*(1-InputData[[#This Row],[DISCOUNT %]])</f>
        <v>141.57</v>
      </c>
      <c r="N264" s="11">
        <f>DAY(InputData[[#This Row],[DATE]])</f>
        <v>1</v>
      </c>
      <c r="O264" s="11" t="str">
        <f>TEXT(InputData[[#This Row],[DATE]],"MMM")</f>
        <v>Jan</v>
      </c>
      <c r="P264" s="11">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2">
        <f>VLOOKUP(InputData[[#This Row],[PRODUCT ID]],MasterData[],5,0)</f>
        <v>148</v>
      </c>
      <c r="K265" s="12">
        <f>VLOOKUP(InputData[[#This Row],[PRODUCT ID]],MasterData[],6,0)</f>
        <v>164.28</v>
      </c>
      <c r="L265" s="12">
        <f>InputData[[#This Row],[BUYING PRIZE]]*InputData[[#This Row],[QUANTITY]]</f>
        <v>1036</v>
      </c>
      <c r="M265" s="12">
        <f>InputData[[#This Row],[SELLING PRICE]]*InputData[[#This Row],[QUANTITY]]*(1-InputData[[#This Row],[DISCOUNT %]])</f>
        <v>1149.96</v>
      </c>
      <c r="N265" s="11">
        <f>DAY(InputData[[#This Row],[DATE]])</f>
        <v>2</v>
      </c>
      <c r="O265" s="11" t="str">
        <f>TEXT(InputData[[#This Row],[DATE]],"MMM")</f>
        <v>Jan</v>
      </c>
      <c r="P265" s="11">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2">
        <f>VLOOKUP(InputData[[#This Row],[PRODUCT ID]],MasterData[],5,0)</f>
        <v>12</v>
      </c>
      <c r="K266" s="12">
        <f>VLOOKUP(InputData[[#This Row],[PRODUCT ID]],MasterData[],6,0)</f>
        <v>15.719999999999999</v>
      </c>
      <c r="L266" s="12">
        <f>InputData[[#This Row],[BUYING PRIZE]]*InputData[[#This Row],[QUANTITY]]</f>
        <v>24</v>
      </c>
      <c r="M266" s="12">
        <f>InputData[[#This Row],[SELLING PRICE]]*InputData[[#This Row],[QUANTITY]]*(1-InputData[[#This Row],[DISCOUNT %]])</f>
        <v>31.439999999999998</v>
      </c>
      <c r="N266" s="11">
        <f>DAY(InputData[[#This Row],[DATE]])</f>
        <v>2</v>
      </c>
      <c r="O266" s="11" t="str">
        <f>TEXT(InputData[[#This Row],[DATE]],"MMM")</f>
        <v>Jan</v>
      </c>
      <c r="P266" s="11">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2">
        <f>VLOOKUP(InputData[[#This Row],[PRODUCT ID]],MasterData[],5,0)</f>
        <v>95</v>
      </c>
      <c r="K267" s="12">
        <f>VLOOKUP(InputData[[#This Row],[PRODUCT ID]],MasterData[],6,0)</f>
        <v>119.7</v>
      </c>
      <c r="L267" s="12">
        <f>InputData[[#This Row],[BUYING PRIZE]]*InputData[[#This Row],[QUANTITY]]</f>
        <v>95</v>
      </c>
      <c r="M267" s="12">
        <f>InputData[[#This Row],[SELLING PRICE]]*InputData[[#This Row],[QUANTITY]]*(1-InputData[[#This Row],[DISCOUNT %]])</f>
        <v>119.7</v>
      </c>
      <c r="N267" s="11">
        <f>DAY(InputData[[#This Row],[DATE]])</f>
        <v>2</v>
      </c>
      <c r="O267" s="11" t="str">
        <f>TEXT(InputData[[#This Row],[DATE]],"MMM")</f>
        <v>Jan</v>
      </c>
      <c r="P267" s="11">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2">
        <f>VLOOKUP(InputData[[#This Row],[PRODUCT ID]],MasterData[],5,0)</f>
        <v>67</v>
      </c>
      <c r="K268" s="12">
        <f>VLOOKUP(InputData[[#This Row],[PRODUCT ID]],MasterData[],6,0)</f>
        <v>83.08</v>
      </c>
      <c r="L268" s="12">
        <f>InputData[[#This Row],[BUYING PRIZE]]*InputData[[#This Row],[QUANTITY]]</f>
        <v>603</v>
      </c>
      <c r="M268" s="12">
        <f>InputData[[#This Row],[SELLING PRICE]]*InputData[[#This Row],[QUANTITY]]*(1-InputData[[#This Row],[DISCOUNT %]])</f>
        <v>747.72</v>
      </c>
      <c r="N268" s="11">
        <f>DAY(InputData[[#This Row],[DATE]])</f>
        <v>3</v>
      </c>
      <c r="O268" s="11" t="str">
        <f>TEXT(InputData[[#This Row],[DATE]],"MMM")</f>
        <v>Jan</v>
      </c>
      <c r="P268" s="11">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2">
        <f>VLOOKUP(InputData[[#This Row],[PRODUCT ID]],MasterData[],5,0)</f>
        <v>73</v>
      </c>
      <c r="K269" s="12">
        <f>VLOOKUP(InputData[[#This Row],[PRODUCT ID]],MasterData[],6,0)</f>
        <v>94.17</v>
      </c>
      <c r="L269" s="12">
        <f>InputData[[#This Row],[BUYING PRIZE]]*InputData[[#This Row],[QUANTITY]]</f>
        <v>584</v>
      </c>
      <c r="M269" s="12">
        <f>InputData[[#This Row],[SELLING PRICE]]*InputData[[#This Row],[QUANTITY]]*(1-InputData[[#This Row],[DISCOUNT %]])</f>
        <v>753.36</v>
      </c>
      <c r="N269" s="11">
        <f>DAY(InputData[[#This Row],[DATE]])</f>
        <v>4</v>
      </c>
      <c r="O269" s="11" t="str">
        <f>TEXT(InputData[[#This Row],[DATE]],"MMM")</f>
        <v>Jan</v>
      </c>
      <c r="P269" s="11">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2">
        <f>VLOOKUP(InputData[[#This Row],[PRODUCT ID]],MasterData[],5,0)</f>
        <v>47</v>
      </c>
      <c r="K270" s="12">
        <f>VLOOKUP(InputData[[#This Row],[PRODUCT ID]],MasterData[],6,0)</f>
        <v>53.11</v>
      </c>
      <c r="L270" s="12">
        <f>InputData[[#This Row],[BUYING PRIZE]]*InputData[[#This Row],[QUANTITY]]</f>
        <v>47</v>
      </c>
      <c r="M270" s="12">
        <f>InputData[[#This Row],[SELLING PRICE]]*InputData[[#This Row],[QUANTITY]]*(1-InputData[[#This Row],[DISCOUNT %]])</f>
        <v>53.11</v>
      </c>
      <c r="N270" s="11">
        <f>DAY(InputData[[#This Row],[DATE]])</f>
        <v>4</v>
      </c>
      <c r="O270" s="11" t="str">
        <f>TEXT(InputData[[#This Row],[DATE]],"MMM")</f>
        <v>Jan</v>
      </c>
      <c r="P270" s="11">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2">
        <f>VLOOKUP(InputData[[#This Row],[PRODUCT ID]],MasterData[],5,0)</f>
        <v>89</v>
      </c>
      <c r="K271" s="12">
        <f>VLOOKUP(InputData[[#This Row],[PRODUCT ID]],MasterData[],6,0)</f>
        <v>117.48</v>
      </c>
      <c r="L271" s="12">
        <f>InputData[[#This Row],[BUYING PRIZE]]*InputData[[#This Row],[QUANTITY]]</f>
        <v>1068</v>
      </c>
      <c r="M271" s="12">
        <f>InputData[[#This Row],[SELLING PRICE]]*InputData[[#This Row],[QUANTITY]]*(1-InputData[[#This Row],[DISCOUNT %]])</f>
        <v>1409.76</v>
      </c>
      <c r="N271" s="11">
        <f>DAY(InputData[[#This Row],[DATE]])</f>
        <v>9</v>
      </c>
      <c r="O271" s="11" t="str">
        <f>TEXT(InputData[[#This Row],[DATE]],"MMM")</f>
        <v>Jan</v>
      </c>
      <c r="P271" s="11">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2">
        <f>VLOOKUP(InputData[[#This Row],[PRODUCT ID]],MasterData[],5,0)</f>
        <v>55</v>
      </c>
      <c r="K272" s="12">
        <f>VLOOKUP(InputData[[#This Row],[PRODUCT ID]],MasterData[],6,0)</f>
        <v>58.3</v>
      </c>
      <c r="L272" s="12">
        <f>InputData[[#This Row],[BUYING PRIZE]]*InputData[[#This Row],[QUANTITY]]</f>
        <v>770</v>
      </c>
      <c r="M272" s="12">
        <f>InputData[[#This Row],[SELLING PRICE]]*InputData[[#This Row],[QUANTITY]]*(1-InputData[[#This Row],[DISCOUNT %]])</f>
        <v>816.19999999999993</v>
      </c>
      <c r="N272" s="11">
        <f>DAY(InputData[[#This Row],[DATE]])</f>
        <v>10</v>
      </c>
      <c r="O272" s="11" t="str">
        <f>TEXT(InputData[[#This Row],[DATE]],"MMM")</f>
        <v>Jan</v>
      </c>
      <c r="P272" s="11">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2">
        <f>VLOOKUP(InputData[[#This Row],[PRODUCT ID]],MasterData[],5,0)</f>
        <v>89</v>
      </c>
      <c r="K273" s="12">
        <f>VLOOKUP(InputData[[#This Row],[PRODUCT ID]],MasterData[],6,0)</f>
        <v>117.48</v>
      </c>
      <c r="L273" s="12">
        <f>InputData[[#This Row],[BUYING PRIZE]]*InputData[[#This Row],[QUANTITY]]</f>
        <v>178</v>
      </c>
      <c r="M273" s="12">
        <f>InputData[[#This Row],[SELLING PRICE]]*InputData[[#This Row],[QUANTITY]]*(1-InputData[[#This Row],[DISCOUNT %]])</f>
        <v>234.96</v>
      </c>
      <c r="N273" s="11">
        <f>DAY(InputData[[#This Row],[DATE]])</f>
        <v>11</v>
      </c>
      <c r="O273" s="11" t="str">
        <f>TEXT(InputData[[#This Row],[DATE]],"MMM")</f>
        <v>Jan</v>
      </c>
      <c r="P273" s="11">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2">
        <f>VLOOKUP(InputData[[#This Row],[PRODUCT ID]],MasterData[],5,0)</f>
        <v>150</v>
      </c>
      <c r="K274" s="12">
        <f>VLOOKUP(InputData[[#This Row],[PRODUCT ID]],MasterData[],6,0)</f>
        <v>210</v>
      </c>
      <c r="L274" s="12">
        <f>InputData[[#This Row],[BUYING PRIZE]]*InputData[[#This Row],[QUANTITY]]</f>
        <v>900</v>
      </c>
      <c r="M274" s="12">
        <f>InputData[[#This Row],[SELLING PRICE]]*InputData[[#This Row],[QUANTITY]]*(1-InputData[[#This Row],[DISCOUNT %]])</f>
        <v>1260</v>
      </c>
      <c r="N274" s="11">
        <f>DAY(InputData[[#This Row],[DATE]])</f>
        <v>13</v>
      </c>
      <c r="O274" s="11" t="str">
        <f>TEXT(InputData[[#This Row],[DATE]],"MMM")</f>
        <v>Jan</v>
      </c>
      <c r="P274" s="11">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2">
        <f>VLOOKUP(InputData[[#This Row],[PRODUCT ID]],MasterData[],5,0)</f>
        <v>44</v>
      </c>
      <c r="K275" s="12">
        <f>VLOOKUP(InputData[[#This Row],[PRODUCT ID]],MasterData[],6,0)</f>
        <v>48.4</v>
      </c>
      <c r="L275" s="12">
        <f>InputData[[#This Row],[BUYING PRIZE]]*InputData[[#This Row],[QUANTITY]]</f>
        <v>616</v>
      </c>
      <c r="M275" s="12">
        <f>InputData[[#This Row],[SELLING PRICE]]*InputData[[#This Row],[QUANTITY]]*(1-InputData[[#This Row],[DISCOUNT %]])</f>
        <v>677.6</v>
      </c>
      <c r="N275" s="11">
        <f>DAY(InputData[[#This Row],[DATE]])</f>
        <v>14</v>
      </c>
      <c r="O275" s="11" t="str">
        <f>TEXT(InputData[[#This Row],[DATE]],"MMM")</f>
        <v>Jan</v>
      </c>
      <c r="P275" s="11">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2">
        <f>VLOOKUP(InputData[[#This Row],[PRODUCT ID]],MasterData[],5,0)</f>
        <v>121</v>
      </c>
      <c r="K276" s="12">
        <f>VLOOKUP(InputData[[#This Row],[PRODUCT ID]],MasterData[],6,0)</f>
        <v>141.57</v>
      </c>
      <c r="L276" s="12">
        <f>InputData[[#This Row],[BUYING PRIZE]]*InputData[[#This Row],[QUANTITY]]</f>
        <v>1210</v>
      </c>
      <c r="M276" s="12">
        <f>InputData[[#This Row],[SELLING PRICE]]*InputData[[#This Row],[QUANTITY]]*(1-InputData[[#This Row],[DISCOUNT %]])</f>
        <v>1415.6999999999998</v>
      </c>
      <c r="N276" s="11">
        <f>DAY(InputData[[#This Row],[DATE]])</f>
        <v>15</v>
      </c>
      <c r="O276" s="11" t="str">
        <f>TEXT(InputData[[#This Row],[DATE]],"MMM")</f>
        <v>Jan</v>
      </c>
      <c r="P276" s="11">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2">
        <f>VLOOKUP(InputData[[#This Row],[PRODUCT ID]],MasterData[],5,0)</f>
        <v>112</v>
      </c>
      <c r="K277" s="12">
        <f>VLOOKUP(InputData[[#This Row],[PRODUCT ID]],MasterData[],6,0)</f>
        <v>146.72</v>
      </c>
      <c r="L277" s="12">
        <f>InputData[[#This Row],[BUYING PRIZE]]*InputData[[#This Row],[QUANTITY]]</f>
        <v>1232</v>
      </c>
      <c r="M277" s="12">
        <f>InputData[[#This Row],[SELLING PRICE]]*InputData[[#This Row],[QUANTITY]]*(1-InputData[[#This Row],[DISCOUNT %]])</f>
        <v>1613.92</v>
      </c>
      <c r="N277" s="11">
        <f>DAY(InputData[[#This Row],[DATE]])</f>
        <v>16</v>
      </c>
      <c r="O277" s="11" t="str">
        <f>TEXT(InputData[[#This Row],[DATE]],"MMM")</f>
        <v>Jan</v>
      </c>
      <c r="P277" s="11">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2">
        <f>VLOOKUP(InputData[[#This Row],[PRODUCT ID]],MasterData[],5,0)</f>
        <v>90</v>
      </c>
      <c r="K278" s="12">
        <f>VLOOKUP(InputData[[#This Row],[PRODUCT ID]],MasterData[],6,0)</f>
        <v>115.2</v>
      </c>
      <c r="L278" s="12">
        <f>InputData[[#This Row],[BUYING PRIZE]]*InputData[[#This Row],[QUANTITY]]</f>
        <v>360</v>
      </c>
      <c r="M278" s="12">
        <f>InputData[[#This Row],[SELLING PRICE]]*InputData[[#This Row],[QUANTITY]]*(1-InputData[[#This Row],[DISCOUNT %]])</f>
        <v>460.8</v>
      </c>
      <c r="N278" s="11">
        <f>DAY(InputData[[#This Row],[DATE]])</f>
        <v>17</v>
      </c>
      <c r="O278" s="11" t="str">
        <f>TEXT(InputData[[#This Row],[DATE]],"MMM")</f>
        <v>Jan</v>
      </c>
      <c r="P278" s="11">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2">
        <f>VLOOKUP(InputData[[#This Row],[PRODUCT ID]],MasterData[],5,0)</f>
        <v>83</v>
      </c>
      <c r="K279" s="12">
        <f>VLOOKUP(InputData[[#This Row],[PRODUCT ID]],MasterData[],6,0)</f>
        <v>94.62</v>
      </c>
      <c r="L279" s="12">
        <f>InputData[[#This Row],[BUYING PRIZE]]*InputData[[#This Row],[QUANTITY]]</f>
        <v>747</v>
      </c>
      <c r="M279" s="12">
        <f>InputData[[#This Row],[SELLING PRICE]]*InputData[[#This Row],[QUANTITY]]*(1-InputData[[#This Row],[DISCOUNT %]])</f>
        <v>851.58</v>
      </c>
      <c r="N279" s="11">
        <f>DAY(InputData[[#This Row],[DATE]])</f>
        <v>18</v>
      </c>
      <c r="O279" s="11" t="str">
        <f>TEXT(InputData[[#This Row],[DATE]],"MMM")</f>
        <v>Jan</v>
      </c>
      <c r="P279" s="11">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2">
        <f>VLOOKUP(InputData[[#This Row],[PRODUCT ID]],MasterData[],5,0)</f>
        <v>126</v>
      </c>
      <c r="K280" s="12">
        <f>VLOOKUP(InputData[[#This Row],[PRODUCT ID]],MasterData[],6,0)</f>
        <v>162.54</v>
      </c>
      <c r="L280" s="12">
        <f>InputData[[#This Row],[BUYING PRIZE]]*InputData[[#This Row],[QUANTITY]]</f>
        <v>252</v>
      </c>
      <c r="M280" s="12">
        <f>InputData[[#This Row],[SELLING PRICE]]*InputData[[#This Row],[QUANTITY]]*(1-InputData[[#This Row],[DISCOUNT %]])</f>
        <v>325.08</v>
      </c>
      <c r="N280" s="11">
        <f>DAY(InputData[[#This Row],[DATE]])</f>
        <v>20</v>
      </c>
      <c r="O280" s="11" t="str">
        <f>TEXT(InputData[[#This Row],[DATE]],"MMM")</f>
        <v>Jan</v>
      </c>
      <c r="P280" s="11">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2">
        <f>VLOOKUP(InputData[[#This Row],[PRODUCT ID]],MasterData[],5,0)</f>
        <v>112</v>
      </c>
      <c r="K281" s="12">
        <f>VLOOKUP(InputData[[#This Row],[PRODUCT ID]],MasterData[],6,0)</f>
        <v>146.72</v>
      </c>
      <c r="L281" s="12">
        <f>InputData[[#This Row],[BUYING PRIZE]]*InputData[[#This Row],[QUANTITY]]</f>
        <v>784</v>
      </c>
      <c r="M281" s="12">
        <f>InputData[[#This Row],[SELLING PRICE]]*InputData[[#This Row],[QUANTITY]]*(1-InputData[[#This Row],[DISCOUNT %]])</f>
        <v>1027.04</v>
      </c>
      <c r="N281" s="11">
        <f>DAY(InputData[[#This Row],[DATE]])</f>
        <v>20</v>
      </c>
      <c r="O281" s="11" t="str">
        <f>TEXT(InputData[[#This Row],[DATE]],"MMM")</f>
        <v>Jan</v>
      </c>
      <c r="P281" s="11">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2">
        <f>VLOOKUP(InputData[[#This Row],[PRODUCT ID]],MasterData[],5,0)</f>
        <v>98</v>
      </c>
      <c r="K282" s="12">
        <f>VLOOKUP(InputData[[#This Row],[PRODUCT ID]],MasterData[],6,0)</f>
        <v>103.88</v>
      </c>
      <c r="L282" s="12">
        <f>InputData[[#This Row],[BUYING PRIZE]]*InputData[[#This Row],[QUANTITY]]</f>
        <v>588</v>
      </c>
      <c r="M282" s="12">
        <f>InputData[[#This Row],[SELLING PRICE]]*InputData[[#This Row],[QUANTITY]]*(1-InputData[[#This Row],[DISCOUNT %]])</f>
        <v>623.28</v>
      </c>
      <c r="N282" s="11">
        <f>DAY(InputData[[#This Row],[DATE]])</f>
        <v>22</v>
      </c>
      <c r="O282" s="11" t="str">
        <f>TEXT(InputData[[#This Row],[DATE]],"MMM")</f>
        <v>Jan</v>
      </c>
      <c r="P282" s="11">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2">
        <f>VLOOKUP(InputData[[#This Row],[PRODUCT ID]],MasterData[],5,0)</f>
        <v>105</v>
      </c>
      <c r="K283" s="12">
        <f>VLOOKUP(InputData[[#This Row],[PRODUCT ID]],MasterData[],6,0)</f>
        <v>142.80000000000001</v>
      </c>
      <c r="L283" s="12">
        <f>InputData[[#This Row],[BUYING PRIZE]]*InputData[[#This Row],[QUANTITY]]</f>
        <v>525</v>
      </c>
      <c r="M283" s="12">
        <f>InputData[[#This Row],[SELLING PRICE]]*InputData[[#This Row],[QUANTITY]]*(1-InputData[[#This Row],[DISCOUNT %]])</f>
        <v>714</v>
      </c>
      <c r="N283" s="11">
        <f>DAY(InputData[[#This Row],[DATE]])</f>
        <v>23</v>
      </c>
      <c r="O283" s="11" t="str">
        <f>TEXT(InputData[[#This Row],[DATE]],"MMM")</f>
        <v>Jan</v>
      </c>
      <c r="P283" s="11">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2">
        <f>VLOOKUP(InputData[[#This Row],[PRODUCT ID]],MasterData[],5,0)</f>
        <v>120</v>
      </c>
      <c r="K284" s="12">
        <f>VLOOKUP(InputData[[#This Row],[PRODUCT ID]],MasterData[],6,0)</f>
        <v>162</v>
      </c>
      <c r="L284" s="12">
        <f>InputData[[#This Row],[BUYING PRIZE]]*InputData[[#This Row],[QUANTITY]]</f>
        <v>960</v>
      </c>
      <c r="M284" s="12">
        <f>InputData[[#This Row],[SELLING PRICE]]*InputData[[#This Row],[QUANTITY]]*(1-InputData[[#This Row],[DISCOUNT %]])</f>
        <v>1296</v>
      </c>
      <c r="N284" s="11">
        <f>DAY(InputData[[#This Row],[DATE]])</f>
        <v>23</v>
      </c>
      <c r="O284" s="11" t="str">
        <f>TEXT(InputData[[#This Row],[DATE]],"MMM")</f>
        <v>Jan</v>
      </c>
      <c r="P284" s="11">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2">
        <f>VLOOKUP(InputData[[#This Row],[PRODUCT ID]],MasterData[],5,0)</f>
        <v>148</v>
      </c>
      <c r="K285" s="12">
        <f>VLOOKUP(InputData[[#This Row],[PRODUCT ID]],MasterData[],6,0)</f>
        <v>201.28</v>
      </c>
      <c r="L285" s="12">
        <f>InputData[[#This Row],[BUYING PRIZE]]*InputData[[#This Row],[QUANTITY]]</f>
        <v>2220</v>
      </c>
      <c r="M285" s="12">
        <f>InputData[[#This Row],[SELLING PRICE]]*InputData[[#This Row],[QUANTITY]]*(1-InputData[[#This Row],[DISCOUNT %]])</f>
        <v>3019.2</v>
      </c>
      <c r="N285" s="11">
        <f>DAY(InputData[[#This Row],[DATE]])</f>
        <v>24</v>
      </c>
      <c r="O285" s="11" t="str">
        <f>TEXT(InputData[[#This Row],[DATE]],"MMM")</f>
        <v>Jan</v>
      </c>
      <c r="P285" s="11">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2">
        <f>VLOOKUP(InputData[[#This Row],[PRODUCT ID]],MasterData[],5,0)</f>
        <v>134</v>
      </c>
      <c r="K286" s="12">
        <f>VLOOKUP(InputData[[#This Row],[PRODUCT ID]],MasterData[],6,0)</f>
        <v>156.78</v>
      </c>
      <c r="L286" s="12">
        <f>InputData[[#This Row],[BUYING PRIZE]]*InputData[[#This Row],[QUANTITY]]</f>
        <v>1876</v>
      </c>
      <c r="M286" s="12">
        <f>InputData[[#This Row],[SELLING PRICE]]*InputData[[#This Row],[QUANTITY]]*(1-InputData[[#This Row],[DISCOUNT %]])</f>
        <v>2194.92</v>
      </c>
      <c r="N286" s="11">
        <f>DAY(InputData[[#This Row],[DATE]])</f>
        <v>25</v>
      </c>
      <c r="O286" s="11" t="str">
        <f>TEXT(InputData[[#This Row],[DATE]],"MMM")</f>
        <v>Jan</v>
      </c>
      <c r="P286" s="11">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2">
        <f>VLOOKUP(InputData[[#This Row],[PRODUCT ID]],MasterData[],5,0)</f>
        <v>13</v>
      </c>
      <c r="K287" s="12">
        <f>VLOOKUP(InputData[[#This Row],[PRODUCT ID]],MasterData[],6,0)</f>
        <v>16.64</v>
      </c>
      <c r="L287" s="12">
        <f>InputData[[#This Row],[BUYING PRIZE]]*InputData[[#This Row],[QUANTITY]]</f>
        <v>143</v>
      </c>
      <c r="M287" s="12">
        <f>InputData[[#This Row],[SELLING PRICE]]*InputData[[#This Row],[QUANTITY]]*(1-InputData[[#This Row],[DISCOUNT %]])</f>
        <v>183.04000000000002</v>
      </c>
      <c r="N287" s="11">
        <f>DAY(InputData[[#This Row],[DATE]])</f>
        <v>28</v>
      </c>
      <c r="O287" s="11" t="str">
        <f>TEXT(InputData[[#This Row],[DATE]],"MMM")</f>
        <v>Jan</v>
      </c>
      <c r="P287" s="11">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2">
        <f>VLOOKUP(InputData[[#This Row],[PRODUCT ID]],MasterData[],5,0)</f>
        <v>141</v>
      </c>
      <c r="K288" s="12">
        <f>VLOOKUP(InputData[[#This Row],[PRODUCT ID]],MasterData[],6,0)</f>
        <v>149.46</v>
      </c>
      <c r="L288" s="12">
        <f>InputData[[#This Row],[BUYING PRIZE]]*InputData[[#This Row],[QUANTITY]]</f>
        <v>846</v>
      </c>
      <c r="M288" s="12">
        <f>InputData[[#This Row],[SELLING PRICE]]*InputData[[#This Row],[QUANTITY]]*(1-InputData[[#This Row],[DISCOUNT %]])</f>
        <v>896.76</v>
      </c>
      <c r="N288" s="11">
        <f>DAY(InputData[[#This Row],[DATE]])</f>
        <v>31</v>
      </c>
      <c r="O288" s="11" t="str">
        <f>TEXT(InputData[[#This Row],[DATE]],"MMM")</f>
        <v>Jan</v>
      </c>
      <c r="P288" s="11">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2">
        <f>VLOOKUP(InputData[[#This Row],[PRODUCT ID]],MasterData[],5,0)</f>
        <v>138</v>
      </c>
      <c r="K289" s="12">
        <f>VLOOKUP(InputData[[#This Row],[PRODUCT ID]],MasterData[],6,0)</f>
        <v>173.88</v>
      </c>
      <c r="L289" s="12">
        <f>InputData[[#This Row],[BUYING PRIZE]]*InputData[[#This Row],[QUANTITY]]</f>
        <v>1242</v>
      </c>
      <c r="M289" s="12">
        <f>InputData[[#This Row],[SELLING PRICE]]*InputData[[#This Row],[QUANTITY]]*(1-InputData[[#This Row],[DISCOUNT %]])</f>
        <v>1564.92</v>
      </c>
      <c r="N289" s="11">
        <f>DAY(InputData[[#This Row],[DATE]])</f>
        <v>31</v>
      </c>
      <c r="O289" s="11" t="str">
        <f>TEXT(InputData[[#This Row],[DATE]],"MMM")</f>
        <v>Jan</v>
      </c>
      <c r="P289" s="11">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2">
        <f>VLOOKUP(InputData[[#This Row],[PRODUCT ID]],MasterData[],5,0)</f>
        <v>133</v>
      </c>
      <c r="K290" s="12">
        <f>VLOOKUP(InputData[[#This Row],[PRODUCT ID]],MasterData[],6,0)</f>
        <v>155.61000000000001</v>
      </c>
      <c r="L290" s="12">
        <f>InputData[[#This Row],[BUYING PRIZE]]*InputData[[#This Row],[QUANTITY]]</f>
        <v>1197</v>
      </c>
      <c r="M290" s="12">
        <f>InputData[[#This Row],[SELLING PRICE]]*InputData[[#This Row],[QUANTITY]]*(1-InputData[[#This Row],[DISCOUNT %]])</f>
        <v>1400.4900000000002</v>
      </c>
      <c r="N290" s="11">
        <f>DAY(InputData[[#This Row],[DATE]])</f>
        <v>1</v>
      </c>
      <c r="O290" s="11" t="str">
        <f>TEXT(InputData[[#This Row],[DATE]],"MMM")</f>
        <v>Feb</v>
      </c>
      <c r="P290" s="11">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2">
        <f>VLOOKUP(InputData[[#This Row],[PRODUCT ID]],MasterData[],5,0)</f>
        <v>112</v>
      </c>
      <c r="K291" s="12">
        <f>VLOOKUP(InputData[[#This Row],[PRODUCT ID]],MasterData[],6,0)</f>
        <v>146.72</v>
      </c>
      <c r="L291" s="12">
        <f>InputData[[#This Row],[BUYING PRIZE]]*InputData[[#This Row],[QUANTITY]]</f>
        <v>896</v>
      </c>
      <c r="M291" s="12">
        <f>InputData[[#This Row],[SELLING PRICE]]*InputData[[#This Row],[QUANTITY]]*(1-InputData[[#This Row],[DISCOUNT %]])</f>
        <v>1173.76</v>
      </c>
      <c r="N291" s="11">
        <f>DAY(InputData[[#This Row],[DATE]])</f>
        <v>3</v>
      </c>
      <c r="O291" s="11" t="str">
        <f>TEXT(InputData[[#This Row],[DATE]],"MMM")</f>
        <v>Feb</v>
      </c>
      <c r="P291" s="11">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2">
        <f>VLOOKUP(InputData[[#This Row],[PRODUCT ID]],MasterData[],5,0)</f>
        <v>37</v>
      </c>
      <c r="K292" s="12">
        <f>VLOOKUP(InputData[[#This Row],[PRODUCT ID]],MasterData[],6,0)</f>
        <v>49.21</v>
      </c>
      <c r="L292" s="12">
        <f>InputData[[#This Row],[BUYING PRIZE]]*InputData[[#This Row],[QUANTITY]]</f>
        <v>222</v>
      </c>
      <c r="M292" s="12">
        <f>InputData[[#This Row],[SELLING PRICE]]*InputData[[#This Row],[QUANTITY]]*(1-InputData[[#This Row],[DISCOUNT %]])</f>
        <v>295.26</v>
      </c>
      <c r="N292" s="11">
        <f>DAY(InputData[[#This Row],[DATE]])</f>
        <v>5</v>
      </c>
      <c r="O292" s="11" t="str">
        <f>TEXT(InputData[[#This Row],[DATE]],"MMM")</f>
        <v>Feb</v>
      </c>
      <c r="P292" s="11">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2">
        <f>VLOOKUP(InputData[[#This Row],[PRODUCT ID]],MasterData[],5,0)</f>
        <v>105</v>
      </c>
      <c r="K293" s="12">
        <f>VLOOKUP(InputData[[#This Row],[PRODUCT ID]],MasterData[],6,0)</f>
        <v>142.80000000000001</v>
      </c>
      <c r="L293" s="12">
        <f>InputData[[#This Row],[BUYING PRIZE]]*InputData[[#This Row],[QUANTITY]]</f>
        <v>630</v>
      </c>
      <c r="M293" s="12">
        <f>InputData[[#This Row],[SELLING PRICE]]*InputData[[#This Row],[QUANTITY]]*(1-InputData[[#This Row],[DISCOUNT %]])</f>
        <v>856.80000000000007</v>
      </c>
      <c r="N293" s="11">
        <f>DAY(InputData[[#This Row],[DATE]])</f>
        <v>6</v>
      </c>
      <c r="O293" s="11" t="str">
        <f>TEXT(InputData[[#This Row],[DATE]],"MMM")</f>
        <v>Feb</v>
      </c>
      <c r="P293" s="11">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2">
        <f>VLOOKUP(InputData[[#This Row],[PRODUCT ID]],MasterData[],5,0)</f>
        <v>133</v>
      </c>
      <c r="K294" s="12">
        <f>VLOOKUP(InputData[[#This Row],[PRODUCT ID]],MasterData[],6,0)</f>
        <v>155.61000000000001</v>
      </c>
      <c r="L294" s="12">
        <f>InputData[[#This Row],[BUYING PRIZE]]*InputData[[#This Row],[QUANTITY]]</f>
        <v>1463</v>
      </c>
      <c r="M294" s="12">
        <f>InputData[[#This Row],[SELLING PRICE]]*InputData[[#This Row],[QUANTITY]]*(1-InputData[[#This Row],[DISCOUNT %]])</f>
        <v>1711.71</v>
      </c>
      <c r="N294" s="11">
        <f>DAY(InputData[[#This Row],[DATE]])</f>
        <v>8</v>
      </c>
      <c r="O294" s="11" t="str">
        <f>TEXT(InputData[[#This Row],[DATE]],"MMM")</f>
        <v>Feb</v>
      </c>
      <c r="P294" s="11">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2">
        <f>VLOOKUP(InputData[[#This Row],[PRODUCT ID]],MasterData[],5,0)</f>
        <v>44</v>
      </c>
      <c r="K295" s="12">
        <f>VLOOKUP(InputData[[#This Row],[PRODUCT ID]],MasterData[],6,0)</f>
        <v>48.84</v>
      </c>
      <c r="L295" s="12">
        <f>InputData[[#This Row],[BUYING PRIZE]]*InputData[[#This Row],[QUANTITY]]</f>
        <v>132</v>
      </c>
      <c r="M295" s="12">
        <f>InputData[[#This Row],[SELLING PRICE]]*InputData[[#This Row],[QUANTITY]]*(1-InputData[[#This Row],[DISCOUNT %]])</f>
        <v>146.52000000000001</v>
      </c>
      <c r="N295" s="11">
        <f>DAY(InputData[[#This Row],[DATE]])</f>
        <v>8</v>
      </c>
      <c r="O295" s="11" t="str">
        <f>TEXT(InputData[[#This Row],[DATE]],"MMM")</f>
        <v>Feb</v>
      </c>
      <c r="P295" s="11">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2">
        <f>VLOOKUP(InputData[[#This Row],[PRODUCT ID]],MasterData[],5,0)</f>
        <v>89</v>
      </c>
      <c r="K296" s="12">
        <f>VLOOKUP(InputData[[#This Row],[PRODUCT ID]],MasterData[],6,0)</f>
        <v>117.48</v>
      </c>
      <c r="L296" s="12">
        <f>InputData[[#This Row],[BUYING PRIZE]]*InputData[[#This Row],[QUANTITY]]</f>
        <v>1246</v>
      </c>
      <c r="M296" s="12">
        <f>InputData[[#This Row],[SELLING PRICE]]*InputData[[#This Row],[QUANTITY]]*(1-InputData[[#This Row],[DISCOUNT %]])</f>
        <v>1644.72</v>
      </c>
      <c r="N296" s="11">
        <f>DAY(InputData[[#This Row],[DATE]])</f>
        <v>9</v>
      </c>
      <c r="O296" s="11" t="str">
        <f>TEXT(InputData[[#This Row],[DATE]],"MMM")</f>
        <v>Feb</v>
      </c>
      <c r="P296" s="11">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2">
        <f>VLOOKUP(InputData[[#This Row],[PRODUCT ID]],MasterData[],5,0)</f>
        <v>148</v>
      </c>
      <c r="K297" s="12">
        <f>VLOOKUP(InputData[[#This Row],[PRODUCT ID]],MasterData[],6,0)</f>
        <v>164.28</v>
      </c>
      <c r="L297" s="12">
        <f>InputData[[#This Row],[BUYING PRIZE]]*InputData[[#This Row],[QUANTITY]]</f>
        <v>1924</v>
      </c>
      <c r="M297" s="12">
        <f>InputData[[#This Row],[SELLING PRICE]]*InputData[[#This Row],[QUANTITY]]*(1-InputData[[#This Row],[DISCOUNT %]])</f>
        <v>2135.64</v>
      </c>
      <c r="N297" s="11">
        <f>DAY(InputData[[#This Row],[DATE]])</f>
        <v>12</v>
      </c>
      <c r="O297" s="11" t="str">
        <f>TEXT(InputData[[#This Row],[DATE]],"MMM")</f>
        <v>Feb</v>
      </c>
      <c r="P297" s="11">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2">
        <f>VLOOKUP(InputData[[#This Row],[PRODUCT ID]],MasterData[],5,0)</f>
        <v>18</v>
      </c>
      <c r="K298" s="12">
        <f>VLOOKUP(InputData[[#This Row],[PRODUCT ID]],MasterData[],6,0)</f>
        <v>24.66</v>
      </c>
      <c r="L298" s="12">
        <f>InputData[[#This Row],[BUYING PRIZE]]*InputData[[#This Row],[QUANTITY]]</f>
        <v>144</v>
      </c>
      <c r="M298" s="12">
        <f>InputData[[#This Row],[SELLING PRICE]]*InputData[[#This Row],[QUANTITY]]*(1-InputData[[#This Row],[DISCOUNT %]])</f>
        <v>197.28</v>
      </c>
      <c r="N298" s="11">
        <f>DAY(InputData[[#This Row],[DATE]])</f>
        <v>14</v>
      </c>
      <c r="O298" s="11" t="str">
        <f>TEXT(InputData[[#This Row],[DATE]],"MMM")</f>
        <v>Feb</v>
      </c>
      <c r="P298" s="11">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2">
        <f>VLOOKUP(InputData[[#This Row],[PRODUCT ID]],MasterData[],5,0)</f>
        <v>37</v>
      </c>
      <c r="K299" s="12">
        <f>VLOOKUP(InputData[[#This Row],[PRODUCT ID]],MasterData[],6,0)</f>
        <v>41.81</v>
      </c>
      <c r="L299" s="12">
        <f>InputData[[#This Row],[BUYING PRIZE]]*InputData[[#This Row],[QUANTITY]]</f>
        <v>111</v>
      </c>
      <c r="M299" s="12">
        <f>InputData[[#This Row],[SELLING PRICE]]*InputData[[#This Row],[QUANTITY]]*(1-InputData[[#This Row],[DISCOUNT %]])</f>
        <v>125.43</v>
      </c>
      <c r="N299" s="11">
        <f>DAY(InputData[[#This Row],[DATE]])</f>
        <v>14</v>
      </c>
      <c r="O299" s="11" t="str">
        <f>TEXT(InputData[[#This Row],[DATE]],"MMM")</f>
        <v>Feb</v>
      </c>
      <c r="P299" s="11">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2">
        <f>VLOOKUP(InputData[[#This Row],[PRODUCT ID]],MasterData[],5,0)</f>
        <v>89</v>
      </c>
      <c r="K300" s="12">
        <f>VLOOKUP(InputData[[#This Row],[PRODUCT ID]],MasterData[],6,0)</f>
        <v>117.48</v>
      </c>
      <c r="L300" s="12">
        <f>InputData[[#This Row],[BUYING PRIZE]]*InputData[[#This Row],[QUANTITY]]</f>
        <v>89</v>
      </c>
      <c r="M300" s="12">
        <f>InputData[[#This Row],[SELLING PRICE]]*InputData[[#This Row],[QUANTITY]]*(1-InputData[[#This Row],[DISCOUNT %]])</f>
        <v>117.48</v>
      </c>
      <c r="N300" s="11">
        <f>DAY(InputData[[#This Row],[DATE]])</f>
        <v>16</v>
      </c>
      <c r="O300" s="11" t="str">
        <f>TEXT(InputData[[#This Row],[DATE]],"MMM")</f>
        <v>Feb</v>
      </c>
      <c r="P300" s="11">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2">
        <f>VLOOKUP(InputData[[#This Row],[PRODUCT ID]],MasterData[],5,0)</f>
        <v>105</v>
      </c>
      <c r="K301" s="12">
        <f>VLOOKUP(InputData[[#This Row],[PRODUCT ID]],MasterData[],6,0)</f>
        <v>142.80000000000001</v>
      </c>
      <c r="L301" s="12">
        <f>InputData[[#This Row],[BUYING PRIZE]]*InputData[[#This Row],[QUANTITY]]</f>
        <v>1365</v>
      </c>
      <c r="M301" s="12">
        <f>InputData[[#This Row],[SELLING PRICE]]*InputData[[#This Row],[QUANTITY]]*(1-InputData[[#This Row],[DISCOUNT %]])</f>
        <v>1856.4</v>
      </c>
      <c r="N301" s="11">
        <f>DAY(InputData[[#This Row],[DATE]])</f>
        <v>19</v>
      </c>
      <c r="O301" s="11" t="str">
        <f>TEXT(InputData[[#This Row],[DATE]],"MMM")</f>
        <v>Feb</v>
      </c>
      <c r="P301" s="11">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2">
        <f>VLOOKUP(InputData[[#This Row],[PRODUCT ID]],MasterData[],5,0)</f>
        <v>73</v>
      </c>
      <c r="K302" s="12">
        <f>VLOOKUP(InputData[[#This Row],[PRODUCT ID]],MasterData[],6,0)</f>
        <v>94.17</v>
      </c>
      <c r="L302" s="12">
        <f>InputData[[#This Row],[BUYING PRIZE]]*InputData[[#This Row],[QUANTITY]]</f>
        <v>438</v>
      </c>
      <c r="M302" s="12">
        <f>InputData[[#This Row],[SELLING PRICE]]*InputData[[#This Row],[QUANTITY]]*(1-InputData[[#This Row],[DISCOUNT %]])</f>
        <v>565.02</v>
      </c>
      <c r="N302" s="11">
        <f>DAY(InputData[[#This Row],[DATE]])</f>
        <v>20</v>
      </c>
      <c r="O302" s="11" t="str">
        <f>TEXT(InputData[[#This Row],[DATE]],"MMM")</f>
        <v>Feb</v>
      </c>
      <c r="P302" s="11">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2">
        <f>VLOOKUP(InputData[[#This Row],[PRODUCT ID]],MasterData[],5,0)</f>
        <v>112</v>
      </c>
      <c r="K303" s="12">
        <f>VLOOKUP(InputData[[#This Row],[PRODUCT ID]],MasterData[],6,0)</f>
        <v>122.08</v>
      </c>
      <c r="L303" s="12">
        <f>InputData[[#This Row],[BUYING PRIZE]]*InputData[[#This Row],[QUANTITY]]</f>
        <v>672</v>
      </c>
      <c r="M303" s="12">
        <f>InputData[[#This Row],[SELLING PRICE]]*InputData[[#This Row],[QUANTITY]]*(1-InputData[[#This Row],[DISCOUNT %]])</f>
        <v>732.48</v>
      </c>
      <c r="N303" s="11">
        <f>DAY(InputData[[#This Row],[DATE]])</f>
        <v>23</v>
      </c>
      <c r="O303" s="11" t="str">
        <f>TEXT(InputData[[#This Row],[DATE]],"MMM")</f>
        <v>Feb</v>
      </c>
      <c r="P303" s="11">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2">
        <f>VLOOKUP(InputData[[#This Row],[PRODUCT ID]],MasterData[],5,0)</f>
        <v>13</v>
      </c>
      <c r="K304" s="12">
        <f>VLOOKUP(InputData[[#This Row],[PRODUCT ID]],MasterData[],6,0)</f>
        <v>16.64</v>
      </c>
      <c r="L304" s="12">
        <f>InputData[[#This Row],[BUYING PRIZE]]*InputData[[#This Row],[QUANTITY]]</f>
        <v>195</v>
      </c>
      <c r="M304" s="12">
        <f>InputData[[#This Row],[SELLING PRICE]]*InputData[[#This Row],[QUANTITY]]*(1-InputData[[#This Row],[DISCOUNT %]])</f>
        <v>249.60000000000002</v>
      </c>
      <c r="N304" s="11">
        <f>DAY(InputData[[#This Row],[DATE]])</f>
        <v>23</v>
      </c>
      <c r="O304" s="11" t="str">
        <f>TEXT(InputData[[#This Row],[DATE]],"MMM")</f>
        <v>Feb</v>
      </c>
      <c r="P304" s="11">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2">
        <f>VLOOKUP(InputData[[#This Row],[PRODUCT ID]],MasterData[],5,0)</f>
        <v>90</v>
      </c>
      <c r="K305" s="12">
        <f>VLOOKUP(InputData[[#This Row],[PRODUCT ID]],MasterData[],6,0)</f>
        <v>96.3</v>
      </c>
      <c r="L305" s="12">
        <f>InputData[[#This Row],[BUYING PRIZE]]*InputData[[#This Row],[QUANTITY]]</f>
        <v>720</v>
      </c>
      <c r="M305" s="12">
        <f>InputData[[#This Row],[SELLING PRICE]]*InputData[[#This Row],[QUANTITY]]*(1-InputData[[#This Row],[DISCOUNT %]])</f>
        <v>770.4</v>
      </c>
      <c r="N305" s="11">
        <f>DAY(InputData[[#This Row],[DATE]])</f>
        <v>23</v>
      </c>
      <c r="O305" s="11" t="str">
        <f>TEXT(InputData[[#This Row],[DATE]],"MMM")</f>
        <v>Feb</v>
      </c>
      <c r="P305" s="11">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2">
        <f>VLOOKUP(InputData[[#This Row],[PRODUCT ID]],MasterData[],5,0)</f>
        <v>73</v>
      </c>
      <c r="K306" s="12">
        <f>VLOOKUP(InputData[[#This Row],[PRODUCT ID]],MasterData[],6,0)</f>
        <v>94.17</v>
      </c>
      <c r="L306" s="12">
        <f>InputData[[#This Row],[BUYING PRIZE]]*InputData[[#This Row],[QUANTITY]]</f>
        <v>511</v>
      </c>
      <c r="M306" s="12">
        <f>InputData[[#This Row],[SELLING PRICE]]*InputData[[#This Row],[QUANTITY]]*(1-InputData[[#This Row],[DISCOUNT %]])</f>
        <v>659.19</v>
      </c>
      <c r="N306" s="11">
        <f>DAY(InputData[[#This Row],[DATE]])</f>
        <v>27</v>
      </c>
      <c r="O306" s="11" t="str">
        <f>TEXT(InputData[[#This Row],[DATE]],"MMM")</f>
        <v>Feb</v>
      </c>
      <c r="P306" s="11">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2">
        <f>VLOOKUP(InputData[[#This Row],[PRODUCT ID]],MasterData[],5,0)</f>
        <v>133</v>
      </c>
      <c r="K307" s="12">
        <f>VLOOKUP(InputData[[#This Row],[PRODUCT ID]],MasterData[],6,0)</f>
        <v>155.61000000000001</v>
      </c>
      <c r="L307" s="12">
        <f>InputData[[#This Row],[BUYING PRIZE]]*InputData[[#This Row],[QUANTITY]]</f>
        <v>1995</v>
      </c>
      <c r="M307" s="12">
        <f>InputData[[#This Row],[SELLING PRICE]]*InputData[[#This Row],[QUANTITY]]*(1-InputData[[#This Row],[DISCOUNT %]])</f>
        <v>2334.15</v>
      </c>
      <c r="N307" s="11">
        <f>DAY(InputData[[#This Row],[DATE]])</f>
        <v>27</v>
      </c>
      <c r="O307" s="11" t="str">
        <f>TEXT(InputData[[#This Row],[DATE]],"MMM")</f>
        <v>Feb</v>
      </c>
      <c r="P307" s="11">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2">
        <f>VLOOKUP(InputData[[#This Row],[PRODUCT ID]],MasterData[],5,0)</f>
        <v>67</v>
      </c>
      <c r="K308" s="12">
        <f>VLOOKUP(InputData[[#This Row],[PRODUCT ID]],MasterData[],6,0)</f>
        <v>85.76</v>
      </c>
      <c r="L308" s="12">
        <f>InputData[[#This Row],[BUYING PRIZE]]*InputData[[#This Row],[QUANTITY]]</f>
        <v>1005</v>
      </c>
      <c r="M308" s="12">
        <f>InputData[[#This Row],[SELLING PRICE]]*InputData[[#This Row],[QUANTITY]]*(1-InputData[[#This Row],[DISCOUNT %]])</f>
        <v>1286.4000000000001</v>
      </c>
      <c r="N308" s="11">
        <f>DAY(InputData[[#This Row],[DATE]])</f>
        <v>28</v>
      </c>
      <c r="O308" s="11" t="str">
        <f>TEXT(InputData[[#This Row],[DATE]],"MMM")</f>
        <v>Feb</v>
      </c>
      <c r="P308" s="11">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2">
        <f>VLOOKUP(InputData[[#This Row],[PRODUCT ID]],MasterData[],5,0)</f>
        <v>18</v>
      </c>
      <c r="K309" s="12">
        <f>VLOOKUP(InputData[[#This Row],[PRODUCT ID]],MasterData[],6,0)</f>
        <v>24.66</v>
      </c>
      <c r="L309" s="12">
        <f>InputData[[#This Row],[BUYING PRIZE]]*InputData[[#This Row],[QUANTITY]]</f>
        <v>234</v>
      </c>
      <c r="M309" s="12">
        <f>InputData[[#This Row],[SELLING PRICE]]*InputData[[#This Row],[QUANTITY]]*(1-InputData[[#This Row],[DISCOUNT %]])</f>
        <v>320.58</v>
      </c>
      <c r="N309" s="11">
        <f>DAY(InputData[[#This Row],[DATE]])</f>
        <v>4</v>
      </c>
      <c r="O309" s="11" t="str">
        <f>TEXT(InputData[[#This Row],[DATE]],"MMM")</f>
        <v>Mar</v>
      </c>
      <c r="P309" s="11">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2">
        <f>VLOOKUP(InputData[[#This Row],[PRODUCT ID]],MasterData[],5,0)</f>
        <v>44</v>
      </c>
      <c r="K310" s="12">
        <f>VLOOKUP(InputData[[#This Row],[PRODUCT ID]],MasterData[],6,0)</f>
        <v>48.84</v>
      </c>
      <c r="L310" s="12">
        <f>InputData[[#This Row],[BUYING PRIZE]]*InputData[[#This Row],[QUANTITY]]</f>
        <v>88</v>
      </c>
      <c r="M310" s="12">
        <f>InputData[[#This Row],[SELLING PRICE]]*InputData[[#This Row],[QUANTITY]]*(1-InputData[[#This Row],[DISCOUNT %]])</f>
        <v>97.68</v>
      </c>
      <c r="N310" s="11">
        <f>DAY(InputData[[#This Row],[DATE]])</f>
        <v>6</v>
      </c>
      <c r="O310" s="11" t="str">
        <f>TEXT(InputData[[#This Row],[DATE]],"MMM")</f>
        <v>Mar</v>
      </c>
      <c r="P310" s="11">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2">
        <f>VLOOKUP(InputData[[#This Row],[PRODUCT ID]],MasterData[],5,0)</f>
        <v>71</v>
      </c>
      <c r="K311" s="12">
        <f>VLOOKUP(InputData[[#This Row],[PRODUCT ID]],MasterData[],6,0)</f>
        <v>80.94</v>
      </c>
      <c r="L311" s="12">
        <f>InputData[[#This Row],[BUYING PRIZE]]*InputData[[#This Row],[QUANTITY]]</f>
        <v>71</v>
      </c>
      <c r="M311" s="12">
        <f>InputData[[#This Row],[SELLING PRICE]]*InputData[[#This Row],[QUANTITY]]*(1-InputData[[#This Row],[DISCOUNT %]])</f>
        <v>80.94</v>
      </c>
      <c r="N311" s="11">
        <f>DAY(InputData[[#This Row],[DATE]])</f>
        <v>7</v>
      </c>
      <c r="O311" s="11" t="str">
        <f>TEXT(InputData[[#This Row],[DATE]],"MMM")</f>
        <v>Mar</v>
      </c>
      <c r="P311" s="11">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2">
        <f>VLOOKUP(InputData[[#This Row],[PRODUCT ID]],MasterData[],5,0)</f>
        <v>76</v>
      </c>
      <c r="K312" s="12">
        <f>VLOOKUP(InputData[[#This Row],[PRODUCT ID]],MasterData[],6,0)</f>
        <v>82.08</v>
      </c>
      <c r="L312" s="12">
        <f>InputData[[#This Row],[BUYING PRIZE]]*InputData[[#This Row],[QUANTITY]]</f>
        <v>456</v>
      </c>
      <c r="M312" s="12">
        <f>InputData[[#This Row],[SELLING PRICE]]*InputData[[#This Row],[QUANTITY]]*(1-InputData[[#This Row],[DISCOUNT %]])</f>
        <v>492.48</v>
      </c>
      <c r="N312" s="11">
        <f>DAY(InputData[[#This Row],[DATE]])</f>
        <v>8</v>
      </c>
      <c r="O312" s="11" t="str">
        <f>TEXT(InputData[[#This Row],[DATE]],"MMM")</f>
        <v>Mar</v>
      </c>
      <c r="P312" s="11">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2">
        <f>VLOOKUP(InputData[[#This Row],[PRODUCT ID]],MasterData[],5,0)</f>
        <v>148</v>
      </c>
      <c r="K313" s="12">
        <f>VLOOKUP(InputData[[#This Row],[PRODUCT ID]],MasterData[],6,0)</f>
        <v>201.28</v>
      </c>
      <c r="L313" s="12">
        <f>InputData[[#This Row],[BUYING PRIZE]]*InputData[[#This Row],[QUANTITY]]</f>
        <v>444</v>
      </c>
      <c r="M313" s="12">
        <f>InputData[[#This Row],[SELLING PRICE]]*InputData[[#This Row],[QUANTITY]]*(1-InputData[[#This Row],[DISCOUNT %]])</f>
        <v>603.84</v>
      </c>
      <c r="N313" s="11">
        <f>DAY(InputData[[#This Row],[DATE]])</f>
        <v>9</v>
      </c>
      <c r="O313" s="11" t="str">
        <f>TEXT(InputData[[#This Row],[DATE]],"MMM")</f>
        <v>Mar</v>
      </c>
      <c r="P313" s="11">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2">
        <f>VLOOKUP(InputData[[#This Row],[PRODUCT ID]],MasterData[],5,0)</f>
        <v>44</v>
      </c>
      <c r="K314" s="12">
        <f>VLOOKUP(InputData[[#This Row],[PRODUCT ID]],MasterData[],6,0)</f>
        <v>48.84</v>
      </c>
      <c r="L314" s="12">
        <f>InputData[[#This Row],[BUYING PRIZE]]*InputData[[#This Row],[QUANTITY]]</f>
        <v>484</v>
      </c>
      <c r="M314" s="12">
        <f>InputData[[#This Row],[SELLING PRICE]]*InputData[[#This Row],[QUANTITY]]*(1-InputData[[#This Row],[DISCOUNT %]])</f>
        <v>537.24</v>
      </c>
      <c r="N314" s="11">
        <f>DAY(InputData[[#This Row],[DATE]])</f>
        <v>9</v>
      </c>
      <c r="O314" s="11" t="str">
        <f>TEXT(InputData[[#This Row],[DATE]],"MMM")</f>
        <v>Mar</v>
      </c>
      <c r="P314" s="11">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2">
        <f>VLOOKUP(InputData[[#This Row],[PRODUCT ID]],MasterData[],5,0)</f>
        <v>95</v>
      </c>
      <c r="K315" s="12">
        <f>VLOOKUP(InputData[[#This Row],[PRODUCT ID]],MasterData[],6,0)</f>
        <v>119.7</v>
      </c>
      <c r="L315" s="12">
        <f>InputData[[#This Row],[BUYING PRIZE]]*InputData[[#This Row],[QUANTITY]]</f>
        <v>1140</v>
      </c>
      <c r="M315" s="12">
        <f>InputData[[#This Row],[SELLING PRICE]]*InputData[[#This Row],[QUANTITY]]*(1-InputData[[#This Row],[DISCOUNT %]])</f>
        <v>1436.4</v>
      </c>
      <c r="N315" s="11">
        <f>DAY(InputData[[#This Row],[DATE]])</f>
        <v>10</v>
      </c>
      <c r="O315" s="11" t="str">
        <f>TEXT(InputData[[#This Row],[DATE]],"MMM")</f>
        <v>Mar</v>
      </c>
      <c r="P315" s="11">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2">
        <f>VLOOKUP(InputData[[#This Row],[PRODUCT ID]],MasterData[],5,0)</f>
        <v>13</v>
      </c>
      <c r="K316" s="12">
        <f>VLOOKUP(InputData[[#This Row],[PRODUCT ID]],MasterData[],6,0)</f>
        <v>16.64</v>
      </c>
      <c r="L316" s="12">
        <f>InputData[[#This Row],[BUYING PRIZE]]*InputData[[#This Row],[QUANTITY]]</f>
        <v>26</v>
      </c>
      <c r="M316" s="12">
        <f>InputData[[#This Row],[SELLING PRICE]]*InputData[[#This Row],[QUANTITY]]*(1-InputData[[#This Row],[DISCOUNT %]])</f>
        <v>33.28</v>
      </c>
      <c r="N316" s="11">
        <f>DAY(InputData[[#This Row],[DATE]])</f>
        <v>14</v>
      </c>
      <c r="O316" s="11" t="str">
        <f>TEXT(InputData[[#This Row],[DATE]],"MMM")</f>
        <v>Mar</v>
      </c>
      <c r="P316" s="11">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2">
        <f>VLOOKUP(InputData[[#This Row],[PRODUCT ID]],MasterData[],5,0)</f>
        <v>18</v>
      </c>
      <c r="K317" s="12">
        <f>VLOOKUP(InputData[[#This Row],[PRODUCT ID]],MasterData[],6,0)</f>
        <v>24.66</v>
      </c>
      <c r="L317" s="12">
        <f>InputData[[#This Row],[BUYING PRIZE]]*InputData[[#This Row],[QUANTITY]]</f>
        <v>234</v>
      </c>
      <c r="M317" s="12">
        <f>InputData[[#This Row],[SELLING PRICE]]*InputData[[#This Row],[QUANTITY]]*(1-InputData[[#This Row],[DISCOUNT %]])</f>
        <v>320.58</v>
      </c>
      <c r="N317" s="11">
        <f>DAY(InputData[[#This Row],[DATE]])</f>
        <v>14</v>
      </c>
      <c r="O317" s="11" t="str">
        <f>TEXT(InputData[[#This Row],[DATE]],"MMM")</f>
        <v>Mar</v>
      </c>
      <c r="P317" s="11">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2">
        <f>VLOOKUP(InputData[[#This Row],[PRODUCT ID]],MasterData[],5,0)</f>
        <v>150</v>
      </c>
      <c r="K318" s="12">
        <f>VLOOKUP(InputData[[#This Row],[PRODUCT ID]],MasterData[],6,0)</f>
        <v>210</v>
      </c>
      <c r="L318" s="12">
        <f>InputData[[#This Row],[BUYING PRIZE]]*InputData[[#This Row],[QUANTITY]]</f>
        <v>300</v>
      </c>
      <c r="M318" s="12">
        <f>InputData[[#This Row],[SELLING PRICE]]*InputData[[#This Row],[QUANTITY]]*(1-InputData[[#This Row],[DISCOUNT %]])</f>
        <v>420</v>
      </c>
      <c r="N318" s="11">
        <f>DAY(InputData[[#This Row],[DATE]])</f>
        <v>18</v>
      </c>
      <c r="O318" s="11" t="str">
        <f>TEXT(InputData[[#This Row],[DATE]],"MMM")</f>
        <v>Mar</v>
      </c>
      <c r="P318" s="11">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2">
        <f>VLOOKUP(InputData[[#This Row],[PRODUCT ID]],MasterData[],5,0)</f>
        <v>48</v>
      </c>
      <c r="K319" s="12">
        <f>VLOOKUP(InputData[[#This Row],[PRODUCT ID]],MasterData[],6,0)</f>
        <v>57.120000000000005</v>
      </c>
      <c r="L319" s="12">
        <f>InputData[[#This Row],[BUYING PRIZE]]*InputData[[#This Row],[QUANTITY]]</f>
        <v>480</v>
      </c>
      <c r="M319" s="12">
        <f>InputData[[#This Row],[SELLING PRICE]]*InputData[[#This Row],[QUANTITY]]*(1-InputData[[#This Row],[DISCOUNT %]])</f>
        <v>571.20000000000005</v>
      </c>
      <c r="N319" s="11">
        <f>DAY(InputData[[#This Row],[DATE]])</f>
        <v>18</v>
      </c>
      <c r="O319" s="11" t="str">
        <f>TEXT(InputData[[#This Row],[DATE]],"MMM")</f>
        <v>Mar</v>
      </c>
      <c r="P319" s="11">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2">
        <f>VLOOKUP(InputData[[#This Row],[PRODUCT ID]],MasterData[],5,0)</f>
        <v>138</v>
      </c>
      <c r="K320" s="12">
        <f>VLOOKUP(InputData[[#This Row],[PRODUCT ID]],MasterData[],6,0)</f>
        <v>173.88</v>
      </c>
      <c r="L320" s="12">
        <f>InputData[[#This Row],[BUYING PRIZE]]*InputData[[#This Row],[QUANTITY]]</f>
        <v>828</v>
      </c>
      <c r="M320" s="12">
        <f>InputData[[#This Row],[SELLING PRICE]]*InputData[[#This Row],[QUANTITY]]*(1-InputData[[#This Row],[DISCOUNT %]])</f>
        <v>1043.28</v>
      </c>
      <c r="N320" s="11">
        <f>DAY(InputData[[#This Row],[DATE]])</f>
        <v>19</v>
      </c>
      <c r="O320" s="11" t="str">
        <f>TEXT(InputData[[#This Row],[DATE]],"MMM")</f>
        <v>Mar</v>
      </c>
      <c r="P320" s="11">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2">
        <f>VLOOKUP(InputData[[#This Row],[PRODUCT ID]],MasterData[],5,0)</f>
        <v>89</v>
      </c>
      <c r="K321" s="12">
        <f>VLOOKUP(InputData[[#This Row],[PRODUCT ID]],MasterData[],6,0)</f>
        <v>117.48</v>
      </c>
      <c r="L321" s="12">
        <f>InputData[[#This Row],[BUYING PRIZE]]*InputData[[#This Row],[QUANTITY]]</f>
        <v>801</v>
      </c>
      <c r="M321" s="12">
        <f>InputData[[#This Row],[SELLING PRICE]]*InputData[[#This Row],[QUANTITY]]*(1-InputData[[#This Row],[DISCOUNT %]])</f>
        <v>1057.32</v>
      </c>
      <c r="N321" s="11">
        <f>DAY(InputData[[#This Row],[DATE]])</f>
        <v>23</v>
      </c>
      <c r="O321" s="11" t="str">
        <f>TEXT(InputData[[#This Row],[DATE]],"MMM")</f>
        <v>Mar</v>
      </c>
      <c r="P321" s="11">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2">
        <f>VLOOKUP(InputData[[#This Row],[PRODUCT ID]],MasterData[],5,0)</f>
        <v>98</v>
      </c>
      <c r="K322" s="12">
        <f>VLOOKUP(InputData[[#This Row],[PRODUCT ID]],MasterData[],6,0)</f>
        <v>103.88</v>
      </c>
      <c r="L322" s="12">
        <f>InputData[[#This Row],[BUYING PRIZE]]*InputData[[#This Row],[QUANTITY]]</f>
        <v>196</v>
      </c>
      <c r="M322" s="12">
        <f>InputData[[#This Row],[SELLING PRICE]]*InputData[[#This Row],[QUANTITY]]*(1-InputData[[#This Row],[DISCOUNT %]])</f>
        <v>207.76</v>
      </c>
      <c r="N322" s="11">
        <f>DAY(InputData[[#This Row],[DATE]])</f>
        <v>25</v>
      </c>
      <c r="O322" s="11" t="str">
        <f>TEXT(InputData[[#This Row],[DATE]],"MMM")</f>
        <v>Mar</v>
      </c>
      <c r="P322" s="11">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2">
        <f>VLOOKUP(InputData[[#This Row],[PRODUCT ID]],MasterData[],5,0)</f>
        <v>148</v>
      </c>
      <c r="K323" s="12">
        <f>VLOOKUP(InputData[[#This Row],[PRODUCT ID]],MasterData[],6,0)</f>
        <v>201.28</v>
      </c>
      <c r="L323" s="12">
        <f>InputData[[#This Row],[BUYING PRIZE]]*InputData[[#This Row],[QUANTITY]]</f>
        <v>1628</v>
      </c>
      <c r="M323" s="12">
        <f>InputData[[#This Row],[SELLING PRICE]]*InputData[[#This Row],[QUANTITY]]*(1-InputData[[#This Row],[DISCOUNT %]])</f>
        <v>2214.08</v>
      </c>
      <c r="N323" s="11">
        <f>DAY(InputData[[#This Row],[DATE]])</f>
        <v>25</v>
      </c>
      <c r="O323" s="11" t="str">
        <f>TEXT(InputData[[#This Row],[DATE]],"MMM")</f>
        <v>Mar</v>
      </c>
      <c r="P323" s="11">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2">
        <f>VLOOKUP(InputData[[#This Row],[PRODUCT ID]],MasterData[],5,0)</f>
        <v>89</v>
      </c>
      <c r="K324" s="12">
        <f>VLOOKUP(InputData[[#This Row],[PRODUCT ID]],MasterData[],6,0)</f>
        <v>117.48</v>
      </c>
      <c r="L324" s="12">
        <f>InputData[[#This Row],[BUYING PRIZE]]*InputData[[#This Row],[QUANTITY]]</f>
        <v>1068</v>
      </c>
      <c r="M324" s="12">
        <f>InputData[[#This Row],[SELLING PRICE]]*InputData[[#This Row],[QUANTITY]]*(1-InputData[[#This Row],[DISCOUNT %]])</f>
        <v>1409.76</v>
      </c>
      <c r="N324" s="11">
        <f>DAY(InputData[[#This Row],[DATE]])</f>
        <v>29</v>
      </c>
      <c r="O324" s="11" t="str">
        <f>TEXT(InputData[[#This Row],[DATE]],"MMM")</f>
        <v>Mar</v>
      </c>
      <c r="P324" s="11">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2">
        <f>VLOOKUP(InputData[[#This Row],[PRODUCT ID]],MasterData[],5,0)</f>
        <v>98</v>
      </c>
      <c r="K325" s="12">
        <f>VLOOKUP(InputData[[#This Row],[PRODUCT ID]],MasterData[],6,0)</f>
        <v>103.88</v>
      </c>
      <c r="L325" s="12">
        <f>InputData[[#This Row],[BUYING PRIZE]]*InputData[[#This Row],[QUANTITY]]</f>
        <v>1274</v>
      </c>
      <c r="M325" s="12">
        <f>InputData[[#This Row],[SELLING PRICE]]*InputData[[#This Row],[QUANTITY]]*(1-InputData[[#This Row],[DISCOUNT %]])</f>
        <v>1350.44</v>
      </c>
      <c r="N325" s="11">
        <f>DAY(InputData[[#This Row],[DATE]])</f>
        <v>30</v>
      </c>
      <c r="O325" s="11" t="str">
        <f>TEXT(InputData[[#This Row],[DATE]],"MMM")</f>
        <v>Mar</v>
      </c>
      <c r="P325" s="11">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2">
        <f>VLOOKUP(InputData[[#This Row],[PRODUCT ID]],MasterData[],5,0)</f>
        <v>105</v>
      </c>
      <c r="K326" s="12">
        <f>VLOOKUP(InputData[[#This Row],[PRODUCT ID]],MasterData[],6,0)</f>
        <v>142.80000000000001</v>
      </c>
      <c r="L326" s="12">
        <f>InputData[[#This Row],[BUYING PRIZE]]*InputData[[#This Row],[QUANTITY]]</f>
        <v>210</v>
      </c>
      <c r="M326" s="12">
        <f>InputData[[#This Row],[SELLING PRICE]]*InputData[[#This Row],[QUANTITY]]*(1-InputData[[#This Row],[DISCOUNT %]])</f>
        <v>285.60000000000002</v>
      </c>
      <c r="N326" s="11">
        <f>DAY(InputData[[#This Row],[DATE]])</f>
        <v>1</v>
      </c>
      <c r="O326" s="11" t="str">
        <f>TEXT(InputData[[#This Row],[DATE]],"MMM")</f>
        <v>Apr</v>
      </c>
      <c r="P326" s="11">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2">
        <f>VLOOKUP(InputData[[#This Row],[PRODUCT ID]],MasterData[],5,0)</f>
        <v>105</v>
      </c>
      <c r="K327" s="12">
        <f>VLOOKUP(InputData[[#This Row],[PRODUCT ID]],MasterData[],6,0)</f>
        <v>142.80000000000001</v>
      </c>
      <c r="L327" s="12">
        <f>InputData[[#This Row],[BUYING PRIZE]]*InputData[[#This Row],[QUANTITY]]</f>
        <v>315</v>
      </c>
      <c r="M327" s="12">
        <f>InputData[[#This Row],[SELLING PRICE]]*InputData[[#This Row],[QUANTITY]]*(1-InputData[[#This Row],[DISCOUNT %]])</f>
        <v>428.40000000000003</v>
      </c>
      <c r="N327" s="11">
        <f>DAY(InputData[[#This Row],[DATE]])</f>
        <v>2</v>
      </c>
      <c r="O327" s="11" t="str">
        <f>TEXT(InputData[[#This Row],[DATE]],"MMM")</f>
        <v>Apr</v>
      </c>
      <c r="P327" s="11">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2">
        <f>VLOOKUP(InputData[[#This Row],[PRODUCT ID]],MasterData[],5,0)</f>
        <v>90</v>
      </c>
      <c r="K328" s="12">
        <f>VLOOKUP(InputData[[#This Row],[PRODUCT ID]],MasterData[],6,0)</f>
        <v>115.2</v>
      </c>
      <c r="L328" s="12">
        <f>InputData[[#This Row],[BUYING PRIZE]]*InputData[[#This Row],[QUANTITY]]</f>
        <v>180</v>
      </c>
      <c r="M328" s="12">
        <f>InputData[[#This Row],[SELLING PRICE]]*InputData[[#This Row],[QUANTITY]]*(1-InputData[[#This Row],[DISCOUNT %]])</f>
        <v>230.4</v>
      </c>
      <c r="N328" s="11">
        <f>DAY(InputData[[#This Row],[DATE]])</f>
        <v>6</v>
      </c>
      <c r="O328" s="11" t="str">
        <f>TEXT(InputData[[#This Row],[DATE]],"MMM")</f>
        <v>Apr</v>
      </c>
      <c r="P328" s="11">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2">
        <f>VLOOKUP(InputData[[#This Row],[PRODUCT ID]],MasterData[],5,0)</f>
        <v>18</v>
      </c>
      <c r="K329" s="12">
        <f>VLOOKUP(InputData[[#This Row],[PRODUCT ID]],MasterData[],6,0)</f>
        <v>24.66</v>
      </c>
      <c r="L329" s="12">
        <f>InputData[[#This Row],[BUYING PRIZE]]*InputData[[#This Row],[QUANTITY]]</f>
        <v>126</v>
      </c>
      <c r="M329" s="12">
        <f>InputData[[#This Row],[SELLING PRICE]]*InputData[[#This Row],[QUANTITY]]*(1-InputData[[#This Row],[DISCOUNT %]])</f>
        <v>172.62</v>
      </c>
      <c r="N329" s="11">
        <f>DAY(InputData[[#This Row],[DATE]])</f>
        <v>7</v>
      </c>
      <c r="O329" s="11" t="str">
        <f>TEXT(InputData[[#This Row],[DATE]],"MMM")</f>
        <v>Apr</v>
      </c>
      <c r="P329" s="11">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2">
        <f>VLOOKUP(InputData[[#This Row],[PRODUCT ID]],MasterData[],5,0)</f>
        <v>37</v>
      </c>
      <c r="K330" s="12">
        <f>VLOOKUP(InputData[[#This Row],[PRODUCT ID]],MasterData[],6,0)</f>
        <v>42.55</v>
      </c>
      <c r="L330" s="12">
        <f>InputData[[#This Row],[BUYING PRIZE]]*InputData[[#This Row],[QUANTITY]]</f>
        <v>444</v>
      </c>
      <c r="M330" s="12">
        <f>InputData[[#This Row],[SELLING PRICE]]*InputData[[#This Row],[QUANTITY]]*(1-InputData[[#This Row],[DISCOUNT %]])</f>
        <v>510.59999999999997</v>
      </c>
      <c r="N330" s="11">
        <f>DAY(InputData[[#This Row],[DATE]])</f>
        <v>9</v>
      </c>
      <c r="O330" s="11" t="str">
        <f>TEXT(InputData[[#This Row],[DATE]],"MMM")</f>
        <v>Apr</v>
      </c>
      <c r="P330" s="11">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2">
        <f>VLOOKUP(InputData[[#This Row],[PRODUCT ID]],MasterData[],5,0)</f>
        <v>105</v>
      </c>
      <c r="K331" s="12">
        <f>VLOOKUP(InputData[[#This Row],[PRODUCT ID]],MasterData[],6,0)</f>
        <v>142.80000000000001</v>
      </c>
      <c r="L331" s="12">
        <f>InputData[[#This Row],[BUYING PRIZE]]*InputData[[#This Row],[QUANTITY]]</f>
        <v>945</v>
      </c>
      <c r="M331" s="12">
        <f>InputData[[#This Row],[SELLING PRICE]]*InputData[[#This Row],[QUANTITY]]*(1-InputData[[#This Row],[DISCOUNT %]])</f>
        <v>1285.2</v>
      </c>
      <c r="N331" s="11">
        <f>DAY(InputData[[#This Row],[DATE]])</f>
        <v>9</v>
      </c>
      <c r="O331" s="11" t="str">
        <f>TEXT(InputData[[#This Row],[DATE]],"MMM")</f>
        <v>Apr</v>
      </c>
      <c r="P331" s="11">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2">
        <f>VLOOKUP(InputData[[#This Row],[PRODUCT ID]],MasterData[],5,0)</f>
        <v>13</v>
      </c>
      <c r="K332" s="12">
        <f>VLOOKUP(InputData[[#This Row],[PRODUCT ID]],MasterData[],6,0)</f>
        <v>16.64</v>
      </c>
      <c r="L332" s="12">
        <f>InputData[[#This Row],[BUYING PRIZE]]*InputData[[#This Row],[QUANTITY]]</f>
        <v>182</v>
      </c>
      <c r="M332" s="12">
        <f>InputData[[#This Row],[SELLING PRICE]]*InputData[[#This Row],[QUANTITY]]*(1-InputData[[#This Row],[DISCOUNT %]])</f>
        <v>232.96</v>
      </c>
      <c r="N332" s="11">
        <f>DAY(InputData[[#This Row],[DATE]])</f>
        <v>13</v>
      </c>
      <c r="O332" s="11" t="str">
        <f>TEXT(InputData[[#This Row],[DATE]],"MMM")</f>
        <v>Apr</v>
      </c>
      <c r="P332" s="11">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2">
        <f>VLOOKUP(InputData[[#This Row],[PRODUCT ID]],MasterData[],5,0)</f>
        <v>138</v>
      </c>
      <c r="K333" s="12">
        <f>VLOOKUP(InputData[[#This Row],[PRODUCT ID]],MasterData[],6,0)</f>
        <v>173.88</v>
      </c>
      <c r="L333" s="12">
        <f>InputData[[#This Row],[BUYING PRIZE]]*InputData[[#This Row],[QUANTITY]]</f>
        <v>1242</v>
      </c>
      <c r="M333" s="12">
        <f>InputData[[#This Row],[SELLING PRICE]]*InputData[[#This Row],[QUANTITY]]*(1-InputData[[#This Row],[DISCOUNT %]])</f>
        <v>1564.92</v>
      </c>
      <c r="N333" s="11">
        <f>DAY(InputData[[#This Row],[DATE]])</f>
        <v>18</v>
      </c>
      <c r="O333" s="11" t="str">
        <f>TEXT(InputData[[#This Row],[DATE]],"MMM")</f>
        <v>Apr</v>
      </c>
      <c r="P333" s="11">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2">
        <f>VLOOKUP(InputData[[#This Row],[PRODUCT ID]],MasterData[],5,0)</f>
        <v>37</v>
      </c>
      <c r="K334" s="12">
        <f>VLOOKUP(InputData[[#This Row],[PRODUCT ID]],MasterData[],6,0)</f>
        <v>49.21</v>
      </c>
      <c r="L334" s="12">
        <f>InputData[[#This Row],[BUYING PRIZE]]*InputData[[#This Row],[QUANTITY]]</f>
        <v>74</v>
      </c>
      <c r="M334" s="12">
        <f>InputData[[#This Row],[SELLING PRICE]]*InputData[[#This Row],[QUANTITY]]*(1-InputData[[#This Row],[DISCOUNT %]])</f>
        <v>98.42</v>
      </c>
      <c r="N334" s="11">
        <f>DAY(InputData[[#This Row],[DATE]])</f>
        <v>20</v>
      </c>
      <c r="O334" s="11" t="str">
        <f>TEXT(InputData[[#This Row],[DATE]],"MMM")</f>
        <v>Apr</v>
      </c>
      <c r="P334" s="11">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2">
        <f>VLOOKUP(InputData[[#This Row],[PRODUCT ID]],MasterData[],5,0)</f>
        <v>73</v>
      </c>
      <c r="K335" s="12">
        <f>VLOOKUP(InputData[[#This Row],[PRODUCT ID]],MasterData[],6,0)</f>
        <v>94.17</v>
      </c>
      <c r="L335" s="12">
        <f>InputData[[#This Row],[BUYING PRIZE]]*InputData[[#This Row],[QUANTITY]]</f>
        <v>292</v>
      </c>
      <c r="M335" s="12">
        <f>InputData[[#This Row],[SELLING PRICE]]*InputData[[#This Row],[QUANTITY]]*(1-InputData[[#This Row],[DISCOUNT %]])</f>
        <v>376.68</v>
      </c>
      <c r="N335" s="11">
        <f>DAY(InputData[[#This Row],[DATE]])</f>
        <v>20</v>
      </c>
      <c r="O335" s="11" t="str">
        <f>TEXT(InputData[[#This Row],[DATE]],"MMM")</f>
        <v>Apr</v>
      </c>
      <c r="P335" s="11">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2">
        <f>VLOOKUP(InputData[[#This Row],[PRODUCT ID]],MasterData[],5,0)</f>
        <v>148</v>
      </c>
      <c r="K336" s="12">
        <f>VLOOKUP(InputData[[#This Row],[PRODUCT ID]],MasterData[],6,0)</f>
        <v>201.28</v>
      </c>
      <c r="L336" s="12">
        <f>InputData[[#This Row],[BUYING PRIZE]]*InputData[[#This Row],[QUANTITY]]</f>
        <v>296</v>
      </c>
      <c r="M336" s="12">
        <f>InputData[[#This Row],[SELLING PRICE]]*InputData[[#This Row],[QUANTITY]]*(1-InputData[[#This Row],[DISCOUNT %]])</f>
        <v>402.56</v>
      </c>
      <c r="N336" s="11">
        <f>DAY(InputData[[#This Row],[DATE]])</f>
        <v>21</v>
      </c>
      <c r="O336" s="11" t="str">
        <f>TEXT(InputData[[#This Row],[DATE]],"MMM")</f>
        <v>Apr</v>
      </c>
      <c r="P336" s="11">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2">
        <f>VLOOKUP(InputData[[#This Row],[PRODUCT ID]],MasterData[],5,0)</f>
        <v>18</v>
      </c>
      <c r="K337" s="12">
        <f>VLOOKUP(InputData[[#This Row],[PRODUCT ID]],MasterData[],6,0)</f>
        <v>24.66</v>
      </c>
      <c r="L337" s="12">
        <f>InputData[[#This Row],[BUYING PRIZE]]*InputData[[#This Row],[QUANTITY]]</f>
        <v>252</v>
      </c>
      <c r="M337" s="12">
        <f>InputData[[#This Row],[SELLING PRICE]]*InputData[[#This Row],[QUANTITY]]*(1-InputData[[#This Row],[DISCOUNT %]])</f>
        <v>345.24</v>
      </c>
      <c r="N337" s="11">
        <f>DAY(InputData[[#This Row],[DATE]])</f>
        <v>21</v>
      </c>
      <c r="O337" s="11" t="str">
        <f>TEXT(InputData[[#This Row],[DATE]],"MMM")</f>
        <v>Apr</v>
      </c>
      <c r="P337" s="11">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2">
        <f>VLOOKUP(InputData[[#This Row],[PRODUCT ID]],MasterData[],5,0)</f>
        <v>76</v>
      </c>
      <c r="K338" s="12">
        <f>VLOOKUP(InputData[[#This Row],[PRODUCT ID]],MasterData[],6,0)</f>
        <v>82.08</v>
      </c>
      <c r="L338" s="12">
        <f>InputData[[#This Row],[BUYING PRIZE]]*InputData[[#This Row],[QUANTITY]]</f>
        <v>1140</v>
      </c>
      <c r="M338" s="12">
        <f>InputData[[#This Row],[SELLING PRICE]]*InputData[[#This Row],[QUANTITY]]*(1-InputData[[#This Row],[DISCOUNT %]])</f>
        <v>1231.2</v>
      </c>
      <c r="N338" s="11">
        <f>DAY(InputData[[#This Row],[DATE]])</f>
        <v>23</v>
      </c>
      <c r="O338" s="11" t="str">
        <f>TEXT(InputData[[#This Row],[DATE]],"MMM")</f>
        <v>Apr</v>
      </c>
      <c r="P338" s="11">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2">
        <f>VLOOKUP(InputData[[#This Row],[PRODUCT ID]],MasterData[],5,0)</f>
        <v>55</v>
      </c>
      <c r="K339" s="12">
        <f>VLOOKUP(InputData[[#This Row],[PRODUCT ID]],MasterData[],6,0)</f>
        <v>58.3</v>
      </c>
      <c r="L339" s="12">
        <f>InputData[[#This Row],[BUYING PRIZE]]*InputData[[#This Row],[QUANTITY]]</f>
        <v>220</v>
      </c>
      <c r="M339" s="12">
        <f>InputData[[#This Row],[SELLING PRICE]]*InputData[[#This Row],[QUANTITY]]*(1-InputData[[#This Row],[DISCOUNT %]])</f>
        <v>233.2</v>
      </c>
      <c r="N339" s="11">
        <f>DAY(InputData[[#This Row],[DATE]])</f>
        <v>24</v>
      </c>
      <c r="O339" s="11" t="str">
        <f>TEXT(InputData[[#This Row],[DATE]],"MMM")</f>
        <v>Apr</v>
      </c>
      <c r="P339" s="11">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2">
        <f>VLOOKUP(InputData[[#This Row],[PRODUCT ID]],MasterData[],5,0)</f>
        <v>44</v>
      </c>
      <c r="K340" s="12">
        <f>VLOOKUP(InputData[[#This Row],[PRODUCT ID]],MasterData[],6,0)</f>
        <v>48.84</v>
      </c>
      <c r="L340" s="12">
        <f>InputData[[#This Row],[BUYING PRIZE]]*InputData[[#This Row],[QUANTITY]]</f>
        <v>396</v>
      </c>
      <c r="M340" s="12">
        <f>InputData[[#This Row],[SELLING PRICE]]*InputData[[#This Row],[QUANTITY]]*(1-InputData[[#This Row],[DISCOUNT %]])</f>
        <v>439.56000000000006</v>
      </c>
      <c r="N340" s="11">
        <f>DAY(InputData[[#This Row],[DATE]])</f>
        <v>25</v>
      </c>
      <c r="O340" s="11" t="str">
        <f>TEXT(InputData[[#This Row],[DATE]],"MMM")</f>
        <v>Apr</v>
      </c>
      <c r="P340" s="11">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2">
        <f>VLOOKUP(InputData[[#This Row],[PRODUCT ID]],MasterData[],5,0)</f>
        <v>71</v>
      </c>
      <c r="K341" s="12">
        <f>VLOOKUP(InputData[[#This Row],[PRODUCT ID]],MasterData[],6,0)</f>
        <v>80.94</v>
      </c>
      <c r="L341" s="12">
        <f>InputData[[#This Row],[BUYING PRIZE]]*InputData[[#This Row],[QUANTITY]]</f>
        <v>568</v>
      </c>
      <c r="M341" s="12">
        <f>InputData[[#This Row],[SELLING PRICE]]*InputData[[#This Row],[QUANTITY]]*(1-InputData[[#This Row],[DISCOUNT %]])</f>
        <v>647.52</v>
      </c>
      <c r="N341" s="11">
        <f>DAY(InputData[[#This Row],[DATE]])</f>
        <v>25</v>
      </c>
      <c r="O341" s="11" t="str">
        <f>TEXT(InputData[[#This Row],[DATE]],"MMM")</f>
        <v>Apr</v>
      </c>
      <c r="P341" s="11">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2">
        <f>VLOOKUP(InputData[[#This Row],[PRODUCT ID]],MasterData[],5,0)</f>
        <v>48</v>
      </c>
      <c r="K342" s="12">
        <f>VLOOKUP(InputData[[#This Row],[PRODUCT ID]],MasterData[],6,0)</f>
        <v>57.120000000000005</v>
      </c>
      <c r="L342" s="12">
        <f>InputData[[#This Row],[BUYING PRIZE]]*InputData[[#This Row],[QUANTITY]]</f>
        <v>96</v>
      </c>
      <c r="M342" s="12">
        <f>InputData[[#This Row],[SELLING PRICE]]*InputData[[#This Row],[QUANTITY]]*(1-InputData[[#This Row],[DISCOUNT %]])</f>
        <v>114.24000000000001</v>
      </c>
      <c r="N342" s="11">
        <f>DAY(InputData[[#This Row],[DATE]])</f>
        <v>26</v>
      </c>
      <c r="O342" s="11" t="str">
        <f>TEXT(InputData[[#This Row],[DATE]],"MMM")</f>
        <v>Apr</v>
      </c>
      <c r="P342" s="11">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2">
        <f>VLOOKUP(InputData[[#This Row],[PRODUCT ID]],MasterData[],5,0)</f>
        <v>112</v>
      </c>
      <c r="K343" s="12">
        <f>VLOOKUP(InputData[[#This Row],[PRODUCT ID]],MasterData[],6,0)</f>
        <v>146.72</v>
      </c>
      <c r="L343" s="12">
        <f>InputData[[#This Row],[BUYING PRIZE]]*InputData[[#This Row],[QUANTITY]]</f>
        <v>1568</v>
      </c>
      <c r="M343" s="12">
        <f>InputData[[#This Row],[SELLING PRICE]]*InputData[[#This Row],[QUANTITY]]*(1-InputData[[#This Row],[DISCOUNT %]])</f>
        <v>2054.08</v>
      </c>
      <c r="N343" s="11">
        <f>DAY(InputData[[#This Row],[DATE]])</f>
        <v>28</v>
      </c>
      <c r="O343" s="11" t="str">
        <f>TEXT(InputData[[#This Row],[DATE]],"MMM")</f>
        <v>Apr</v>
      </c>
      <c r="P343" s="11">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2">
        <f>VLOOKUP(InputData[[#This Row],[PRODUCT ID]],MasterData[],5,0)</f>
        <v>13</v>
      </c>
      <c r="K344" s="12">
        <f>VLOOKUP(InputData[[#This Row],[PRODUCT ID]],MasterData[],6,0)</f>
        <v>16.64</v>
      </c>
      <c r="L344" s="12">
        <f>InputData[[#This Row],[BUYING PRIZE]]*InputData[[#This Row],[QUANTITY]]</f>
        <v>169</v>
      </c>
      <c r="M344" s="12">
        <f>InputData[[#This Row],[SELLING PRICE]]*InputData[[#This Row],[QUANTITY]]*(1-InputData[[#This Row],[DISCOUNT %]])</f>
        <v>216.32</v>
      </c>
      <c r="N344" s="11">
        <f>DAY(InputData[[#This Row],[DATE]])</f>
        <v>30</v>
      </c>
      <c r="O344" s="11" t="str">
        <f>TEXT(InputData[[#This Row],[DATE]],"MMM")</f>
        <v>Apr</v>
      </c>
      <c r="P344" s="11">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2">
        <f>VLOOKUP(InputData[[#This Row],[PRODUCT ID]],MasterData[],5,0)</f>
        <v>48</v>
      </c>
      <c r="K345" s="12">
        <f>VLOOKUP(InputData[[#This Row],[PRODUCT ID]],MasterData[],6,0)</f>
        <v>57.120000000000005</v>
      </c>
      <c r="L345" s="12">
        <f>InputData[[#This Row],[BUYING PRIZE]]*InputData[[#This Row],[QUANTITY]]</f>
        <v>384</v>
      </c>
      <c r="M345" s="12">
        <f>InputData[[#This Row],[SELLING PRICE]]*InputData[[#This Row],[QUANTITY]]*(1-InputData[[#This Row],[DISCOUNT %]])</f>
        <v>456.96000000000004</v>
      </c>
      <c r="N345" s="11">
        <f>DAY(InputData[[#This Row],[DATE]])</f>
        <v>30</v>
      </c>
      <c r="O345" s="11" t="str">
        <f>TEXT(InputData[[#This Row],[DATE]],"MMM")</f>
        <v>Apr</v>
      </c>
      <c r="P345" s="11">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2">
        <f>VLOOKUP(InputData[[#This Row],[PRODUCT ID]],MasterData[],5,0)</f>
        <v>55</v>
      </c>
      <c r="K346" s="12">
        <f>VLOOKUP(InputData[[#This Row],[PRODUCT ID]],MasterData[],6,0)</f>
        <v>58.3</v>
      </c>
      <c r="L346" s="12">
        <f>InputData[[#This Row],[BUYING PRIZE]]*InputData[[#This Row],[QUANTITY]]</f>
        <v>495</v>
      </c>
      <c r="M346" s="12">
        <f>InputData[[#This Row],[SELLING PRICE]]*InputData[[#This Row],[QUANTITY]]*(1-InputData[[#This Row],[DISCOUNT %]])</f>
        <v>524.69999999999993</v>
      </c>
      <c r="N346" s="11">
        <f>DAY(InputData[[#This Row],[DATE]])</f>
        <v>1</v>
      </c>
      <c r="O346" s="11" t="str">
        <f>TEXT(InputData[[#This Row],[DATE]],"MMM")</f>
        <v>May</v>
      </c>
      <c r="P346" s="11">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2">
        <f>VLOOKUP(InputData[[#This Row],[PRODUCT ID]],MasterData[],5,0)</f>
        <v>95</v>
      </c>
      <c r="K347" s="12">
        <f>VLOOKUP(InputData[[#This Row],[PRODUCT ID]],MasterData[],6,0)</f>
        <v>119.7</v>
      </c>
      <c r="L347" s="12">
        <f>InputData[[#This Row],[BUYING PRIZE]]*InputData[[#This Row],[QUANTITY]]</f>
        <v>570</v>
      </c>
      <c r="M347" s="12">
        <f>InputData[[#This Row],[SELLING PRICE]]*InputData[[#This Row],[QUANTITY]]*(1-InputData[[#This Row],[DISCOUNT %]])</f>
        <v>718.2</v>
      </c>
      <c r="N347" s="11">
        <f>DAY(InputData[[#This Row],[DATE]])</f>
        <v>1</v>
      </c>
      <c r="O347" s="11" t="str">
        <f>TEXT(InputData[[#This Row],[DATE]],"MMM")</f>
        <v>May</v>
      </c>
      <c r="P347" s="11">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2">
        <f>VLOOKUP(InputData[[#This Row],[PRODUCT ID]],MasterData[],5,0)</f>
        <v>112</v>
      </c>
      <c r="K348" s="12">
        <f>VLOOKUP(InputData[[#This Row],[PRODUCT ID]],MasterData[],6,0)</f>
        <v>122.08</v>
      </c>
      <c r="L348" s="12">
        <f>InputData[[#This Row],[BUYING PRIZE]]*InputData[[#This Row],[QUANTITY]]</f>
        <v>448</v>
      </c>
      <c r="M348" s="12">
        <f>InputData[[#This Row],[SELLING PRICE]]*InputData[[#This Row],[QUANTITY]]*(1-InputData[[#This Row],[DISCOUNT %]])</f>
        <v>488.32</v>
      </c>
      <c r="N348" s="11">
        <f>DAY(InputData[[#This Row],[DATE]])</f>
        <v>2</v>
      </c>
      <c r="O348" s="11" t="str">
        <f>TEXT(InputData[[#This Row],[DATE]],"MMM")</f>
        <v>May</v>
      </c>
      <c r="P348" s="11">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2">
        <f>VLOOKUP(InputData[[#This Row],[PRODUCT ID]],MasterData[],5,0)</f>
        <v>61</v>
      </c>
      <c r="K349" s="12">
        <f>VLOOKUP(InputData[[#This Row],[PRODUCT ID]],MasterData[],6,0)</f>
        <v>76.25</v>
      </c>
      <c r="L349" s="12">
        <f>InputData[[#This Row],[BUYING PRIZE]]*InputData[[#This Row],[QUANTITY]]</f>
        <v>610</v>
      </c>
      <c r="M349" s="12">
        <f>InputData[[#This Row],[SELLING PRICE]]*InputData[[#This Row],[QUANTITY]]*(1-InputData[[#This Row],[DISCOUNT %]])</f>
        <v>762.5</v>
      </c>
      <c r="N349" s="11">
        <f>DAY(InputData[[#This Row],[DATE]])</f>
        <v>4</v>
      </c>
      <c r="O349" s="11" t="str">
        <f>TEXT(InputData[[#This Row],[DATE]],"MMM")</f>
        <v>May</v>
      </c>
      <c r="P349" s="11">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2">
        <f>VLOOKUP(InputData[[#This Row],[PRODUCT ID]],MasterData[],5,0)</f>
        <v>55</v>
      </c>
      <c r="K350" s="12">
        <f>VLOOKUP(InputData[[#This Row],[PRODUCT ID]],MasterData[],6,0)</f>
        <v>58.3</v>
      </c>
      <c r="L350" s="12">
        <f>InputData[[#This Row],[BUYING PRIZE]]*InputData[[#This Row],[QUANTITY]]</f>
        <v>385</v>
      </c>
      <c r="M350" s="12">
        <f>InputData[[#This Row],[SELLING PRICE]]*InputData[[#This Row],[QUANTITY]]*(1-InputData[[#This Row],[DISCOUNT %]])</f>
        <v>408.09999999999997</v>
      </c>
      <c r="N350" s="11">
        <f>DAY(InputData[[#This Row],[DATE]])</f>
        <v>6</v>
      </c>
      <c r="O350" s="11" t="str">
        <f>TEXT(InputData[[#This Row],[DATE]],"MMM")</f>
        <v>May</v>
      </c>
      <c r="P350" s="11">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2">
        <f>VLOOKUP(InputData[[#This Row],[PRODUCT ID]],MasterData[],5,0)</f>
        <v>12</v>
      </c>
      <c r="K351" s="12">
        <f>VLOOKUP(InputData[[#This Row],[PRODUCT ID]],MasterData[],6,0)</f>
        <v>15.719999999999999</v>
      </c>
      <c r="L351" s="12">
        <f>InputData[[#This Row],[BUYING PRIZE]]*InputData[[#This Row],[QUANTITY]]</f>
        <v>48</v>
      </c>
      <c r="M351" s="12">
        <f>InputData[[#This Row],[SELLING PRICE]]*InputData[[#This Row],[QUANTITY]]*(1-InputData[[#This Row],[DISCOUNT %]])</f>
        <v>62.879999999999995</v>
      </c>
      <c r="N351" s="11">
        <f>DAY(InputData[[#This Row],[DATE]])</f>
        <v>7</v>
      </c>
      <c r="O351" s="11" t="str">
        <f>TEXT(InputData[[#This Row],[DATE]],"MMM")</f>
        <v>May</v>
      </c>
      <c r="P351" s="11">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2">
        <f>VLOOKUP(InputData[[#This Row],[PRODUCT ID]],MasterData[],5,0)</f>
        <v>48</v>
      </c>
      <c r="K352" s="12">
        <f>VLOOKUP(InputData[[#This Row],[PRODUCT ID]],MasterData[],6,0)</f>
        <v>57.120000000000005</v>
      </c>
      <c r="L352" s="12">
        <f>InputData[[#This Row],[BUYING PRIZE]]*InputData[[#This Row],[QUANTITY]]</f>
        <v>48</v>
      </c>
      <c r="M352" s="12">
        <f>InputData[[#This Row],[SELLING PRICE]]*InputData[[#This Row],[QUANTITY]]*(1-InputData[[#This Row],[DISCOUNT %]])</f>
        <v>57.120000000000005</v>
      </c>
      <c r="N352" s="11">
        <f>DAY(InputData[[#This Row],[DATE]])</f>
        <v>7</v>
      </c>
      <c r="O352" s="11" t="str">
        <f>TEXT(InputData[[#This Row],[DATE]],"MMM")</f>
        <v>May</v>
      </c>
      <c r="P352" s="11">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2">
        <f>VLOOKUP(InputData[[#This Row],[PRODUCT ID]],MasterData[],5,0)</f>
        <v>121</v>
      </c>
      <c r="K353" s="12">
        <f>VLOOKUP(InputData[[#This Row],[PRODUCT ID]],MasterData[],6,0)</f>
        <v>141.57</v>
      </c>
      <c r="L353" s="12">
        <f>InputData[[#This Row],[BUYING PRIZE]]*InputData[[#This Row],[QUANTITY]]</f>
        <v>847</v>
      </c>
      <c r="M353" s="12">
        <f>InputData[[#This Row],[SELLING PRICE]]*InputData[[#This Row],[QUANTITY]]*(1-InputData[[#This Row],[DISCOUNT %]])</f>
        <v>990.99</v>
      </c>
      <c r="N353" s="11">
        <f>DAY(InputData[[#This Row],[DATE]])</f>
        <v>8</v>
      </c>
      <c r="O353" s="11" t="str">
        <f>TEXT(InputData[[#This Row],[DATE]],"MMM")</f>
        <v>May</v>
      </c>
      <c r="P353" s="11">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2">
        <f>VLOOKUP(InputData[[#This Row],[PRODUCT ID]],MasterData[],5,0)</f>
        <v>134</v>
      </c>
      <c r="K354" s="12">
        <f>VLOOKUP(InputData[[#This Row],[PRODUCT ID]],MasterData[],6,0)</f>
        <v>156.78</v>
      </c>
      <c r="L354" s="12">
        <f>InputData[[#This Row],[BUYING PRIZE]]*InputData[[#This Row],[QUANTITY]]</f>
        <v>1608</v>
      </c>
      <c r="M354" s="12">
        <f>InputData[[#This Row],[SELLING PRICE]]*InputData[[#This Row],[QUANTITY]]*(1-InputData[[#This Row],[DISCOUNT %]])</f>
        <v>1881.3600000000001</v>
      </c>
      <c r="N354" s="11">
        <f>DAY(InputData[[#This Row],[DATE]])</f>
        <v>9</v>
      </c>
      <c r="O354" s="11" t="str">
        <f>TEXT(InputData[[#This Row],[DATE]],"MMM")</f>
        <v>May</v>
      </c>
      <c r="P354" s="11">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2">
        <f>VLOOKUP(InputData[[#This Row],[PRODUCT ID]],MasterData[],5,0)</f>
        <v>6</v>
      </c>
      <c r="K355" s="12">
        <f>VLOOKUP(InputData[[#This Row],[PRODUCT ID]],MasterData[],6,0)</f>
        <v>7.8599999999999994</v>
      </c>
      <c r="L355" s="12">
        <f>InputData[[#This Row],[BUYING PRIZE]]*InputData[[#This Row],[QUANTITY]]</f>
        <v>36</v>
      </c>
      <c r="M355" s="12">
        <f>InputData[[#This Row],[SELLING PRICE]]*InputData[[#This Row],[QUANTITY]]*(1-InputData[[#This Row],[DISCOUNT %]])</f>
        <v>47.16</v>
      </c>
      <c r="N355" s="11">
        <f>DAY(InputData[[#This Row],[DATE]])</f>
        <v>10</v>
      </c>
      <c r="O355" s="11" t="str">
        <f>TEXT(InputData[[#This Row],[DATE]],"MMM")</f>
        <v>May</v>
      </c>
      <c r="P355" s="11">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2">
        <f>VLOOKUP(InputData[[#This Row],[PRODUCT ID]],MasterData[],5,0)</f>
        <v>44</v>
      </c>
      <c r="K356" s="12">
        <f>VLOOKUP(InputData[[#This Row],[PRODUCT ID]],MasterData[],6,0)</f>
        <v>48.4</v>
      </c>
      <c r="L356" s="12">
        <f>InputData[[#This Row],[BUYING PRIZE]]*InputData[[#This Row],[QUANTITY]]</f>
        <v>308</v>
      </c>
      <c r="M356" s="12">
        <f>InputData[[#This Row],[SELLING PRICE]]*InputData[[#This Row],[QUANTITY]]*(1-InputData[[#This Row],[DISCOUNT %]])</f>
        <v>338.8</v>
      </c>
      <c r="N356" s="11">
        <f>DAY(InputData[[#This Row],[DATE]])</f>
        <v>12</v>
      </c>
      <c r="O356" s="11" t="str">
        <f>TEXT(InputData[[#This Row],[DATE]],"MMM")</f>
        <v>May</v>
      </c>
      <c r="P356" s="11">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2">
        <f>VLOOKUP(InputData[[#This Row],[PRODUCT ID]],MasterData[],5,0)</f>
        <v>73</v>
      </c>
      <c r="K357" s="12">
        <f>VLOOKUP(InputData[[#This Row],[PRODUCT ID]],MasterData[],6,0)</f>
        <v>94.17</v>
      </c>
      <c r="L357" s="12">
        <f>InputData[[#This Row],[BUYING PRIZE]]*InputData[[#This Row],[QUANTITY]]</f>
        <v>365</v>
      </c>
      <c r="M357" s="12">
        <f>InputData[[#This Row],[SELLING PRICE]]*InputData[[#This Row],[QUANTITY]]*(1-InputData[[#This Row],[DISCOUNT %]])</f>
        <v>470.85</v>
      </c>
      <c r="N357" s="11">
        <f>DAY(InputData[[#This Row],[DATE]])</f>
        <v>13</v>
      </c>
      <c r="O357" s="11" t="str">
        <f>TEXT(InputData[[#This Row],[DATE]],"MMM")</f>
        <v>May</v>
      </c>
      <c r="P357" s="11">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2">
        <f>VLOOKUP(InputData[[#This Row],[PRODUCT ID]],MasterData[],5,0)</f>
        <v>83</v>
      </c>
      <c r="K358" s="12">
        <f>VLOOKUP(InputData[[#This Row],[PRODUCT ID]],MasterData[],6,0)</f>
        <v>94.62</v>
      </c>
      <c r="L358" s="12">
        <f>InputData[[#This Row],[BUYING PRIZE]]*InputData[[#This Row],[QUANTITY]]</f>
        <v>1162</v>
      </c>
      <c r="M358" s="12">
        <f>InputData[[#This Row],[SELLING PRICE]]*InputData[[#This Row],[QUANTITY]]*(1-InputData[[#This Row],[DISCOUNT %]])</f>
        <v>1324.68</v>
      </c>
      <c r="N358" s="11">
        <f>DAY(InputData[[#This Row],[DATE]])</f>
        <v>14</v>
      </c>
      <c r="O358" s="11" t="str">
        <f>TEXT(InputData[[#This Row],[DATE]],"MMM")</f>
        <v>May</v>
      </c>
      <c r="P358" s="11">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2">
        <f>VLOOKUP(InputData[[#This Row],[PRODUCT ID]],MasterData[],5,0)</f>
        <v>61</v>
      </c>
      <c r="K359" s="12">
        <f>VLOOKUP(InputData[[#This Row],[PRODUCT ID]],MasterData[],6,0)</f>
        <v>76.25</v>
      </c>
      <c r="L359" s="12">
        <f>InputData[[#This Row],[BUYING PRIZE]]*InputData[[#This Row],[QUANTITY]]</f>
        <v>305</v>
      </c>
      <c r="M359" s="12">
        <f>InputData[[#This Row],[SELLING PRICE]]*InputData[[#This Row],[QUANTITY]]*(1-InputData[[#This Row],[DISCOUNT %]])</f>
        <v>381.25</v>
      </c>
      <c r="N359" s="11">
        <f>DAY(InputData[[#This Row],[DATE]])</f>
        <v>15</v>
      </c>
      <c r="O359" s="11" t="str">
        <f>TEXT(InputData[[#This Row],[DATE]],"MMM")</f>
        <v>May</v>
      </c>
      <c r="P359" s="11">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2">
        <f>VLOOKUP(InputData[[#This Row],[PRODUCT ID]],MasterData[],5,0)</f>
        <v>148</v>
      </c>
      <c r="K360" s="12">
        <f>VLOOKUP(InputData[[#This Row],[PRODUCT ID]],MasterData[],6,0)</f>
        <v>164.28</v>
      </c>
      <c r="L360" s="12">
        <f>InputData[[#This Row],[BUYING PRIZE]]*InputData[[#This Row],[QUANTITY]]</f>
        <v>1924</v>
      </c>
      <c r="M360" s="12">
        <f>InputData[[#This Row],[SELLING PRICE]]*InputData[[#This Row],[QUANTITY]]*(1-InputData[[#This Row],[DISCOUNT %]])</f>
        <v>2135.64</v>
      </c>
      <c r="N360" s="11">
        <f>DAY(InputData[[#This Row],[DATE]])</f>
        <v>16</v>
      </c>
      <c r="O360" s="11" t="str">
        <f>TEXT(InputData[[#This Row],[DATE]],"MMM")</f>
        <v>May</v>
      </c>
      <c r="P360" s="11">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2">
        <f>VLOOKUP(InputData[[#This Row],[PRODUCT ID]],MasterData[],5,0)</f>
        <v>93</v>
      </c>
      <c r="K361" s="12">
        <f>VLOOKUP(InputData[[#This Row],[PRODUCT ID]],MasterData[],6,0)</f>
        <v>104.16</v>
      </c>
      <c r="L361" s="12">
        <f>InputData[[#This Row],[BUYING PRIZE]]*InputData[[#This Row],[QUANTITY]]</f>
        <v>1209</v>
      </c>
      <c r="M361" s="12">
        <f>InputData[[#This Row],[SELLING PRICE]]*InputData[[#This Row],[QUANTITY]]*(1-InputData[[#This Row],[DISCOUNT %]])</f>
        <v>1354.08</v>
      </c>
      <c r="N361" s="11">
        <f>DAY(InputData[[#This Row],[DATE]])</f>
        <v>16</v>
      </c>
      <c r="O361" s="11" t="str">
        <f>TEXT(InputData[[#This Row],[DATE]],"MMM")</f>
        <v>May</v>
      </c>
      <c r="P361" s="11">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2">
        <f>VLOOKUP(InputData[[#This Row],[PRODUCT ID]],MasterData[],5,0)</f>
        <v>48</v>
      </c>
      <c r="K362" s="12">
        <f>VLOOKUP(InputData[[#This Row],[PRODUCT ID]],MasterData[],6,0)</f>
        <v>57.120000000000005</v>
      </c>
      <c r="L362" s="12">
        <f>InputData[[#This Row],[BUYING PRIZE]]*InputData[[#This Row],[QUANTITY]]</f>
        <v>384</v>
      </c>
      <c r="M362" s="12">
        <f>InputData[[#This Row],[SELLING PRICE]]*InputData[[#This Row],[QUANTITY]]*(1-InputData[[#This Row],[DISCOUNT %]])</f>
        <v>456.96000000000004</v>
      </c>
      <c r="N362" s="11">
        <f>DAY(InputData[[#This Row],[DATE]])</f>
        <v>17</v>
      </c>
      <c r="O362" s="11" t="str">
        <f>TEXT(InputData[[#This Row],[DATE]],"MMM")</f>
        <v>May</v>
      </c>
      <c r="P362" s="11">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2">
        <f>VLOOKUP(InputData[[#This Row],[PRODUCT ID]],MasterData[],5,0)</f>
        <v>48</v>
      </c>
      <c r="K363" s="12">
        <f>VLOOKUP(InputData[[#This Row],[PRODUCT ID]],MasterData[],6,0)</f>
        <v>57.120000000000005</v>
      </c>
      <c r="L363" s="12">
        <f>InputData[[#This Row],[BUYING PRIZE]]*InputData[[#This Row],[QUANTITY]]</f>
        <v>192</v>
      </c>
      <c r="M363" s="12">
        <f>InputData[[#This Row],[SELLING PRICE]]*InputData[[#This Row],[QUANTITY]]*(1-InputData[[#This Row],[DISCOUNT %]])</f>
        <v>228.48000000000002</v>
      </c>
      <c r="N363" s="11">
        <f>DAY(InputData[[#This Row],[DATE]])</f>
        <v>18</v>
      </c>
      <c r="O363" s="11" t="str">
        <f>TEXT(InputData[[#This Row],[DATE]],"MMM")</f>
        <v>May</v>
      </c>
      <c r="P363" s="11">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2">
        <f>VLOOKUP(InputData[[#This Row],[PRODUCT ID]],MasterData[],5,0)</f>
        <v>72</v>
      </c>
      <c r="K364" s="12">
        <f>VLOOKUP(InputData[[#This Row],[PRODUCT ID]],MasterData[],6,0)</f>
        <v>79.92</v>
      </c>
      <c r="L364" s="12">
        <f>InputData[[#This Row],[BUYING PRIZE]]*InputData[[#This Row],[QUANTITY]]</f>
        <v>576</v>
      </c>
      <c r="M364" s="12">
        <f>InputData[[#This Row],[SELLING PRICE]]*InputData[[#This Row],[QUANTITY]]*(1-InputData[[#This Row],[DISCOUNT %]])</f>
        <v>639.36</v>
      </c>
      <c r="N364" s="11">
        <f>DAY(InputData[[#This Row],[DATE]])</f>
        <v>18</v>
      </c>
      <c r="O364" s="11" t="str">
        <f>TEXT(InputData[[#This Row],[DATE]],"MMM")</f>
        <v>May</v>
      </c>
      <c r="P364" s="11">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2">
        <f>VLOOKUP(InputData[[#This Row],[PRODUCT ID]],MasterData[],5,0)</f>
        <v>76</v>
      </c>
      <c r="K365" s="12">
        <f>VLOOKUP(InputData[[#This Row],[PRODUCT ID]],MasterData[],6,0)</f>
        <v>82.08</v>
      </c>
      <c r="L365" s="12">
        <f>InputData[[#This Row],[BUYING PRIZE]]*InputData[[#This Row],[QUANTITY]]</f>
        <v>1140</v>
      </c>
      <c r="M365" s="12">
        <f>InputData[[#This Row],[SELLING PRICE]]*InputData[[#This Row],[QUANTITY]]*(1-InputData[[#This Row],[DISCOUNT %]])</f>
        <v>1231.2</v>
      </c>
      <c r="N365" s="11">
        <f>DAY(InputData[[#This Row],[DATE]])</f>
        <v>20</v>
      </c>
      <c r="O365" s="11" t="str">
        <f>TEXT(InputData[[#This Row],[DATE]],"MMM")</f>
        <v>May</v>
      </c>
      <c r="P365" s="11">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2">
        <f>VLOOKUP(InputData[[#This Row],[PRODUCT ID]],MasterData[],5,0)</f>
        <v>12</v>
      </c>
      <c r="K366" s="12">
        <f>VLOOKUP(InputData[[#This Row],[PRODUCT ID]],MasterData[],6,0)</f>
        <v>15.719999999999999</v>
      </c>
      <c r="L366" s="12">
        <f>InputData[[#This Row],[BUYING PRIZE]]*InputData[[#This Row],[QUANTITY]]</f>
        <v>144</v>
      </c>
      <c r="M366" s="12">
        <f>InputData[[#This Row],[SELLING PRICE]]*InputData[[#This Row],[QUANTITY]]*(1-InputData[[#This Row],[DISCOUNT %]])</f>
        <v>188.64</v>
      </c>
      <c r="N366" s="11">
        <f>DAY(InputData[[#This Row],[DATE]])</f>
        <v>22</v>
      </c>
      <c r="O366" s="11" t="str">
        <f>TEXT(InputData[[#This Row],[DATE]],"MMM")</f>
        <v>May</v>
      </c>
      <c r="P366" s="11">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2">
        <f>VLOOKUP(InputData[[#This Row],[PRODUCT ID]],MasterData[],5,0)</f>
        <v>105</v>
      </c>
      <c r="K367" s="12">
        <f>VLOOKUP(InputData[[#This Row],[PRODUCT ID]],MasterData[],6,0)</f>
        <v>142.80000000000001</v>
      </c>
      <c r="L367" s="12">
        <f>InputData[[#This Row],[BUYING PRIZE]]*InputData[[#This Row],[QUANTITY]]</f>
        <v>735</v>
      </c>
      <c r="M367" s="12">
        <f>InputData[[#This Row],[SELLING PRICE]]*InputData[[#This Row],[QUANTITY]]*(1-InputData[[#This Row],[DISCOUNT %]])</f>
        <v>999.60000000000014</v>
      </c>
      <c r="N367" s="11">
        <f>DAY(InputData[[#This Row],[DATE]])</f>
        <v>25</v>
      </c>
      <c r="O367" s="11" t="str">
        <f>TEXT(InputData[[#This Row],[DATE]],"MMM")</f>
        <v>May</v>
      </c>
      <c r="P367" s="11">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2">
        <f>VLOOKUP(InputData[[#This Row],[PRODUCT ID]],MasterData[],5,0)</f>
        <v>37</v>
      </c>
      <c r="K368" s="12">
        <f>VLOOKUP(InputData[[#This Row],[PRODUCT ID]],MasterData[],6,0)</f>
        <v>41.81</v>
      </c>
      <c r="L368" s="12">
        <f>InputData[[#This Row],[BUYING PRIZE]]*InputData[[#This Row],[QUANTITY]]</f>
        <v>74</v>
      </c>
      <c r="M368" s="12">
        <f>InputData[[#This Row],[SELLING PRICE]]*InputData[[#This Row],[QUANTITY]]*(1-InputData[[#This Row],[DISCOUNT %]])</f>
        <v>83.62</v>
      </c>
      <c r="N368" s="11">
        <f>DAY(InputData[[#This Row],[DATE]])</f>
        <v>26</v>
      </c>
      <c r="O368" s="11" t="str">
        <f>TEXT(InputData[[#This Row],[DATE]],"MMM")</f>
        <v>May</v>
      </c>
      <c r="P368" s="11">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2">
        <f>VLOOKUP(InputData[[#This Row],[PRODUCT ID]],MasterData[],5,0)</f>
        <v>48</v>
      </c>
      <c r="K369" s="12">
        <f>VLOOKUP(InputData[[#This Row],[PRODUCT ID]],MasterData[],6,0)</f>
        <v>57.120000000000005</v>
      </c>
      <c r="L369" s="12">
        <f>InputData[[#This Row],[BUYING PRIZE]]*InputData[[#This Row],[QUANTITY]]</f>
        <v>96</v>
      </c>
      <c r="M369" s="12">
        <f>InputData[[#This Row],[SELLING PRICE]]*InputData[[#This Row],[QUANTITY]]*(1-InputData[[#This Row],[DISCOUNT %]])</f>
        <v>114.24000000000001</v>
      </c>
      <c r="N369" s="11">
        <f>DAY(InputData[[#This Row],[DATE]])</f>
        <v>26</v>
      </c>
      <c r="O369" s="11" t="str">
        <f>TEXT(InputData[[#This Row],[DATE]],"MMM")</f>
        <v>May</v>
      </c>
      <c r="P369" s="11">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2">
        <f>VLOOKUP(InputData[[#This Row],[PRODUCT ID]],MasterData[],5,0)</f>
        <v>138</v>
      </c>
      <c r="K370" s="12">
        <f>VLOOKUP(InputData[[#This Row],[PRODUCT ID]],MasterData[],6,0)</f>
        <v>173.88</v>
      </c>
      <c r="L370" s="12">
        <f>InputData[[#This Row],[BUYING PRIZE]]*InputData[[#This Row],[QUANTITY]]</f>
        <v>1380</v>
      </c>
      <c r="M370" s="12">
        <f>InputData[[#This Row],[SELLING PRICE]]*InputData[[#This Row],[QUANTITY]]*(1-InputData[[#This Row],[DISCOUNT %]])</f>
        <v>1738.8</v>
      </c>
      <c r="N370" s="11">
        <f>DAY(InputData[[#This Row],[DATE]])</f>
        <v>28</v>
      </c>
      <c r="O370" s="11" t="str">
        <f>TEXT(InputData[[#This Row],[DATE]],"MMM")</f>
        <v>May</v>
      </c>
      <c r="P370" s="11">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2">
        <f>VLOOKUP(InputData[[#This Row],[PRODUCT ID]],MasterData[],5,0)</f>
        <v>83</v>
      </c>
      <c r="K371" s="12">
        <f>VLOOKUP(InputData[[#This Row],[PRODUCT ID]],MasterData[],6,0)</f>
        <v>94.62</v>
      </c>
      <c r="L371" s="12">
        <f>InputData[[#This Row],[BUYING PRIZE]]*InputData[[#This Row],[QUANTITY]]</f>
        <v>415</v>
      </c>
      <c r="M371" s="12">
        <f>InputData[[#This Row],[SELLING PRICE]]*InputData[[#This Row],[QUANTITY]]*(1-InputData[[#This Row],[DISCOUNT %]])</f>
        <v>473.1</v>
      </c>
      <c r="N371" s="11">
        <f>DAY(InputData[[#This Row],[DATE]])</f>
        <v>28</v>
      </c>
      <c r="O371" s="11" t="str">
        <f>TEXT(InputData[[#This Row],[DATE]],"MMM")</f>
        <v>May</v>
      </c>
      <c r="P371" s="11">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2">
        <f>VLOOKUP(InputData[[#This Row],[PRODUCT ID]],MasterData[],5,0)</f>
        <v>148</v>
      </c>
      <c r="K372" s="12">
        <f>VLOOKUP(InputData[[#This Row],[PRODUCT ID]],MasterData[],6,0)</f>
        <v>164.28</v>
      </c>
      <c r="L372" s="12">
        <f>InputData[[#This Row],[BUYING PRIZE]]*InputData[[#This Row],[QUANTITY]]</f>
        <v>1332</v>
      </c>
      <c r="M372" s="12">
        <f>InputData[[#This Row],[SELLING PRICE]]*InputData[[#This Row],[QUANTITY]]*(1-InputData[[#This Row],[DISCOUNT %]])</f>
        <v>1478.52</v>
      </c>
      <c r="N372" s="11">
        <f>DAY(InputData[[#This Row],[DATE]])</f>
        <v>28</v>
      </c>
      <c r="O372" s="11" t="str">
        <f>TEXT(InputData[[#This Row],[DATE]],"MMM")</f>
        <v>May</v>
      </c>
      <c r="P372" s="11">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2">
        <f>VLOOKUP(InputData[[#This Row],[PRODUCT ID]],MasterData[],5,0)</f>
        <v>44</v>
      </c>
      <c r="K373" s="12">
        <f>VLOOKUP(InputData[[#This Row],[PRODUCT ID]],MasterData[],6,0)</f>
        <v>48.84</v>
      </c>
      <c r="L373" s="12">
        <f>InputData[[#This Row],[BUYING PRIZE]]*InputData[[#This Row],[QUANTITY]]</f>
        <v>528</v>
      </c>
      <c r="M373" s="12">
        <f>InputData[[#This Row],[SELLING PRICE]]*InputData[[#This Row],[QUANTITY]]*(1-InputData[[#This Row],[DISCOUNT %]])</f>
        <v>586.08000000000004</v>
      </c>
      <c r="N373" s="11">
        <f>DAY(InputData[[#This Row],[DATE]])</f>
        <v>28</v>
      </c>
      <c r="O373" s="11" t="str">
        <f>TEXT(InputData[[#This Row],[DATE]],"MMM")</f>
        <v>May</v>
      </c>
      <c r="P373" s="11">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2">
        <f>VLOOKUP(InputData[[#This Row],[PRODUCT ID]],MasterData[],5,0)</f>
        <v>61</v>
      </c>
      <c r="K374" s="12">
        <f>VLOOKUP(InputData[[#This Row],[PRODUCT ID]],MasterData[],6,0)</f>
        <v>76.25</v>
      </c>
      <c r="L374" s="12">
        <f>InputData[[#This Row],[BUYING PRIZE]]*InputData[[#This Row],[QUANTITY]]</f>
        <v>854</v>
      </c>
      <c r="M374" s="12">
        <f>InputData[[#This Row],[SELLING PRICE]]*InputData[[#This Row],[QUANTITY]]*(1-InputData[[#This Row],[DISCOUNT %]])</f>
        <v>1067.5</v>
      </c>
      <c r="N374" s="11">
        <f>DAY(InputData[[#This Row],[DATE]])</f>
        <v>28</v>
      </c>
      <c r="O374" s="11" t="str">
        <f>TEXT(InputData[[#This Row],[DATE]],"MMM")</f>
        <v>May</v>
      </c>
      <c r="P374" s="11">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2">
        <f>VLOOKUP(InputData[[#This Row],[PRODUCT ID]],MasterData[],5,0)</f>
        <v>76</v>
      </c>
      <c r="K375" s="12">
        <f>VLOOKUP(InputData[[#This Row],[PRODUCT ID]],MasterData[],6,0)</f>
        <v>82.08</v>
      </c>
      <c r="L375" s="12">
        <f>InputData[[#This Row],[BUYING PRIZE]]*InputData[[#This Row],[QUANTITY]]</f>
        <v>684</v>
      </c>
      <c r="M375" s="12">
        <f>InputData[[#This Row],[SELLING PRICE]]*InputData[[#This Row],[QUANTITY]]*(1-InputData[[#This Row],[DISCOUNT %]])</f>
        <v>738.72</v>
      </c>
      <c r="N375" s="11">
        <f>DAY(InputData[[#This Row],[DATE]])</f>
        <v>30</v>
      </c>
      <c r="O375" s="11" t="str">
        <f>TEXT(InputData[[#This Row],[DATE]],"MMM")</f>
        <v>May</v>
      </c>
      <c r="P375" s="11">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2">
        <f>VLOOKUP(InputData[[#This Row],[PRODUCT ID]],MasterData[],5,0)</f>
        <v>133</v>
      </c>
      <c r="K376" s="12">
        <f>VLOOKUP(InputData[[#This Row],[PRODUCT ID]],MasterData[],6,0)</f>
        <v>155.61000000000001</v>
      </c>
      <c r="L376" s="12">
        <f>InputData[[#This Row],[BUYING PRIZE]]*InputData[[#This Row],[QUANTITY]]</f>
        <v>532</v>
      </c>
      <c r="M376" s="12">
        <f>InputData[[#This Row],[SELLING PRICE]]*InputData[[#This Row],[QUANTITY]]*(1-InputData[[#This Row],[DISCOUNT %]])</f>
        <v>622.44000000000005</v>
      </c>
      <c r="N376" s="11">
        <f>DAY(InputData[[#This Row],[DATE]])</f>
        <v>30</v>
      </c>
      <c r="O376" s="11" t="str">
        <f>TEXT(InputData[[#This Row],[DATE]],"MMM")</f>
        <v>May</v>
      </c>
      <c r="P376" s="11">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2">
        <f>VLOOKUP(InputData[[#This Row],[PRODUCT ID]],MasterData[],5,0)</f>
        <v>95</v>
      </c>
      <c r="K377" s="12">
        <f>VLOOKUP(InputData[[#This Row],[PRODUCT ID]],MasterData[],6,0)</f>
        <v>119.7</v>
      </c>
      <c r="L377" s="12">
        <f>InputData[[#This Row],[BUYING PRIZE]]*InputData[[#This Row],[QUANTITY]]</f>
        <v>285</v>
      </c>
      <c r="M377" s="12">
        <f>InputData[[#This Row],[SELLING PRICE]]*InputData[[#This Row],[QUANTITY]]*(1-InputData[[#This Row],[DISCOUNT %]])</f>
        <v>359.1</v>
      </c>
      <c r="N377" s="11">
        <f>DAY(InputData[[#This Row],[DATE]])</f>
        <v>30</v>
      </c>
      <c r="O377" s="11" t="str">
        <f>TEXT(InputData[[#This Row],[DATE]],"MMM")</f>
        <v>May</v>
      </c>
      <c r="P377" s="11">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2">
        <f>VLOOKUP(InputData[[#This Row],[PRODUCT ID]],MasterData[],5,0)</f>
        <v>83</v>
      </c>
      <c r="K378" s="12">
        <f>VLOOKUP(InputData[[#This Row],[PRODUCT ID]],MasterData[],6,0)</f>
        <v>94.62</v>
      </c>
      <c r="L378" s="12">
        <f>InputData[[#This Row],[BUYING PRIZE]]*InputData[[#This Row],[QUANTITY]]</f>
        <v>1162</v>
      </c>
      <c r="M378" s="12">
        <f>InputData[[#This Row],[SELLING PRICE]]*InputData[[#This Row],[QUANTITY]]*(1-InputData[[#This Row],[DISCOUNT %]])</f>
        <v>1324.68</v>
      </c>
      <c r="N378" s="11">
        <f>DAY(InputData[[#This Row],[DATE]])</f>
        <v>3</v>
      </c>
      <c r="O378" s="11" t="str">
        <f>TEXT(InputData[[#This Row],[DATE]],"MMM")</f>
        <v>Jun</v>
      </c>
      <c r="P378" s="11">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2">
        <f>VLOOKUP(InputData[[#This Row],[PRODUCT ID]],MasterData[],5,0)</f>
        <v>37</v>
      </c>
      <c r="K379" s="12">
        <f>VLOOKUP(InputData[[#This Row],[PRODUCT ID]],MasterData[],6,0)</f>
        <v>41.81</v>
      </c>
      <c r="L379" s="12">
        <f>InputData[[#This Row],[BUYING PRIZE]]*InputData[[#This Row],[QUANTITY]]</f>
        <v>296</v>
      </c>
      <c r="M379" s="12">
        <f>InputData[[#This Row],[SELLING PRICE]]*InputData[[#This Row],[QUANTITY]]*(1-InputData[[#This Row],[DISCOUNT %]])</f>
        <v>334.48</v>
      </c>
      <c r="N379" s="11">
        <f>DAY(InputData[[#This Row],[DATE]])</f>
        <v>10</v>
      </c>
      <c r="O379" s="11" t="str">
        <f>TEXT(InputData[[#This Row],[DATE]],"MMM")</f>
        <v>Jun</v>
      </c>
      <c r="P379" s="11">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2">
        <f>VLOOKUP(InputData[[#This Row],[PRODUCT ID]],MasterData[],5,0)</f>
        <v>37</v>
      </c>
      <c r="K380" s="12">
        <f>VLOOKUP(InputData[[#This Row],[PRODUCT ID]],MasterData[],6,0)</f>
        <v>42.55</v>
      </c>
      <c r="L380" s="12">
        <f>InputData[[#This Row],[BUYING PRIZE]]*InputData[[#This Row],[QUANTITY]]</f>
        <v>481</v>
      </c>
      <c r="M380" s="12">
        <f>InputData[[#This Row],[SELLING PRICE]]*InputData[[#This Row],[QUANTITY]]*(1-InputData[[#This Row],[DISCOUNT %]])</f>
        <v>553.15</v>
      </c>
      <c r="N380" s="11">
        <f>DAY(InputData[[#This Row],[DATE]])</f>
        <v>11</v>
      </c>
      <c r="O380" s="11" t="str">
        <f>TEXT(InputData[[#This Row],[DATE]],"MMM")</f>
        <v>Jun</v>
      </c>
      <c r="P380" s="11">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2">
        <f>VLOOKUP(InputData[[#This Row],[PRODUCT ID]],MasterData[],5,0)</f>
        <v>126</v>
      </c>
      <c r="K381" s="12">
        <f>VLOOKUP(InputData[[#This Row],[PRODUCT ID]],MasterData[],6,0)</f>
        <v>162.54</v>
      </c>
      <c r="L381" s="12">
        <f>InputData[[#This Row],[BUYING PRIZE]]*InputData[[#This Row],[QUANTITY]]</f>
        <v>756</v>
      </c>
      <c r="M381" s="12">
        <f>InputData[[#This Row],[SELLING PRICE]]*InputData[[#This Row],[QUANTITY]]*(1-InputData[[#This Row],[DISCOUNT %]])</f>
        <v>975.24</v>
      </c>
      <c r="N381" s="11">
        <f>DAY(InputData[[#This Row],[DATE]])</f>
        <v>11</v>
      </c>
      <c r="O381" s="11" t="str">
        <f>TEXT(InputData[[#This Row],[DATE]],"MMM")</f>
        <v>Jun</v>
      </c>
      <c r="P381" s="11">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2">
        <f>VLOOKUP(InputData[[#This Row],[PRODUCT ID]],MasterData[],5,0)</f>
        <v>18</v>
      </c>
      <c r="K382" s="12">
        <f>VLOOKUP(InputData[[#This Row],[PRODUCT ID]],MasterData[],6,0)</f>
        <v>24.66</v>
      </c>
      <c r="L382" s="12">
        <f>InputData[[#This Row],[BUYING PRIZE]]*InputData[[#This Row],[QUANTITY]]</f>
        <v>108</v>
      </c>
      <c r="M382" s="12">
        <f>InputData[[#This Row],[SELLING PRICE]]*InputData[[#This Row],[QUANTITY]]*(1-InputData[[#This Row],[DISCOUNT %]])</f>
        <v>147.96</v>
      </c>
      <c r="N382" s="11">
        <f>DAY(InputData[[#This Row],[DATE]])</f>
        <v>13</v>
      </c>
      <c r="O382" s="11" t="str">
        <f>TEXT(InputData[[#This Row],[DATE]],"MMM")</f>
        <v>Jun</v>
      </c>
      <c r="P382" s="11">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2">
        <f>VLOOKUP(InputData[[#This Row],[PRODUCT ID]],MasterData[],5,0)</f>
        <v>120</v>
      </c>
      <c r="K383" s="12">
        <f>VLOOKUP(InputData[[#This Row],[PRODUCT ID]],MasterData[],6,0)</f>
        <v>162</v>
      </c>
      <c r="L383" s="12">
        <f>InputData[[#This Row],[BUYING PRIZE]]*InputData[[#This Row],[QUANTITY]]</f>
        <v>1800</v>
      </c>
      <c r="M383" s="12">
        <f>InputData[[#This Row],[SELLING PRICE]]*InputData[[#This Row],[QUANTITY]]*(1-InputData[[#This Row],[DISCOUNT %]])</f>
        <v>2430</v>
      </c>
      <c r="N383" s="11">
        <f>DAY(InputData[[#This Row],[DATE]])</f>
        <v>15</v>
      </c>
      <c r="O383" s="11" t="str">
        <f>TEXT(InputData[[#This Row],[DATE]],"MMM")</f>
        <v>Jun</v>
      </c>
      <c r="P383" s="11">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2">
        <f>VLOOKUP(InputData[[#This Row],[PRODUCT ID]],MasterData[],5,0)</f>
        <v>47</v>
      </c>
      <c r="K384" s="12">
        <f>VLOOKUP(InputData[[#This Row],[PRODUCT ID]],MasterData[],6,0)</f>
        <v>53.11</v>
      </c>
      <c r="L384" s="12">
        <f>InputData[[#This Row],[BUYING PRIZE]]*InputData[[#This Row],[QUANTITY]]</f>
        <v>705</v>
      </c>
      <c r="M384" s="12">
        <f>InputData[[#This Row],[SELLING PRICE]]*InputData[[#This Row],[QUANTITY]]*(1-InputData[[#This Row],[DISCOUNT %]])</f>
        <v>796.65</v>
      </c>
      <c r="N384" s="11">
        <f>DAY(InputData[[#This Row],[DATE]])</f>
        <v>16</v>
      </c>
      <c r="O384" s="11" t="str">
        <f>TEXT(InputData[[#This Row],[DATE]],"MMM")</f>
        <v>Jun</v>
      </c>
      <c r="P384" s="11">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2">
        <f>VLOOKUP(InputData[[#This Row],[PRODUCT ID]],MasterData[],5,0)</f>
        <v>105</v>
      </c>
      <c r="K385" s="12">
        <f>VLOOKUP(InputData[[#This Row],[PRODUCT ID]],MasterData[],6,0)</f>
        <v>142.80000000000001</v>
      </c>
      <c r="L385" s="12">
        <f>InputData[[#This Row],[BUYING PRIZE]]*InputData[[#This Row],[QUANTITY]]</f>
        <v>840</v>
      </c>
      <c r="M385" s="12">
        <f>InputData[[#This Row],[SELLING PRICE]]*InputData[[#This Row],[QUANTITY]]*(1-InputData[[#This Row],[DISCOUNT %]])</f>
        <v>1142.4000000000001</v>
      </c>
      <c r="N385" s="11">
        <f>DAY(InputData[[#This Row],[DATE]])</f>
        <v>19</v>
      </c>
      <c r="O385" s="11" t="str">
        <f>TEXT(InputData[[#This Row],[DATE]],"MMM")</f>
        <v>Jun</v>
      </c>
      <c r="P385" s="11">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2">
        <f>VLOOKUP(InputData[[#This Row],[PRODUCT ID]],MasterData[],5,0)</f>
        <v>134</v>
      </c>
      <c r="K386" s="12">
        <f>VLOOKUP(InputData[[#This Row],[PRODUCT ID]],MasterData[],6,0)</f>
        <v>156.78</v>
      </c>
      <c r="L386" s="12">
        <f>InputData[[#This Row],[BUYING PRIZE]]*InputData[[#This Row],[QUANTITY]]</f>
        <v>1876</v>
      </c>
      <c r="M386" s="12">
        <f>InputData[[#This Row],[SELLING PRICE]]*InputData[[#This Row],[QUANTITY]]*(1-InputData[[#This Row],[DISCOUNT %]])</f>
        <v>2194.92</v>
      </c>
      <c r="N386" s="11">
        <f>DAY(InputData[[#This Row],[DATE]])</f>
        <v>21</v>
      </c>
      <c r="O386" s="11" t="str">
        <f>TEXT(InputData[[#This Row],[DATE]],"MMM")</f>
        <v>Jun</v>
      </c>
      <c r="P386" s="11">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2">
        <f>VLOOKUP(InputData[[#This Row],[PRODUCT ID]],MasterData[],5,0)</f>
        <v>90</v>
      </c>
      <c r="K387" s="12">
        <f>VLOOKUP(InputData[[#This Row],[PRODUCT ID]],MasterData[],6,0)</f>
        <v>115.2</v>
      </c>
      <c r="L387" s="12">
        <f>InputData[[#This Row],[BUYING PRIZE]]*InputData[[#This Row],[QUANTITY]]</f>
        <v>900</v>
      </c>
      <c r="M387" s="12">
        <f>InputData[[#This Row],[SELLING PRICE]]*InputData[[#This Row],[QUANTITY]]*(1-InputData[[#This Row],[DISCOUNT %]])</f>
        <v>1152</v>
      </c>
      <c r="N387" s="11">
        <f>DAY(InputData[[#This Row],[DATE]])</f>
        <v>22</v>
      </c>
      <c r="O387" s="11" t="str">
        <f>TEXT(InputData[[#This Row],[DATE]],"MMM")</f>
        <v>Jun</v>
      </c>
      <c r="P387" s="11">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2">
        <f>VLOOKUP(InputData[[#This Row],[PRODUCT ID]],MasterData[],5,0)</f>
        <v>98</v>
      </c>
      <c r="K388" s="12">
        <f>VLOOKUP(InputData[[#This Row],[PRODUCT ID]],MasterData[],6,0)</f>
        <v>103.88</v>
      </c>
      <c r="L388" s="12">
        <f>InputData[[#This Row],[BUYING PRIZE]]*InputData[[#This Row],[QUANTITY]]</f>
        <v>392</v>
      </c>
      <c r="M388" s="12">
        <f>InputData[[#This Row],[SELLING PRICE]]*InputData[[#This Row],[QUANTITY]]*(1-InputData[[#This Row],[DISCOUNT %]])</f>
        <v>415.52</v>
      </c>
      <c r="N388" s="11">
        <f>DAY(InputData[[#This Row],[DATE]])</f>
        <v>22</v>
      </c>
      <c r="O388" s="11" t="str">
        <f>TEXT(InputData[[#This Row],[DATE]],"MMM")</f>
        <v>Jun</v>
      </c>
      <c r="P388" s="11">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2">
        <f>VLOOKUP(InputData[[#This Row],[PRODUCT ID]],MasterData[],5,0)</f>
        <v>44</v>
      </c>
      <c r="K389" s="12">
        <f>VLOOKUP(InputData[[#This Row],[PRODUCT ID]],MasterData[],6,0)</f>
        <v>48.84</v>
      </c>
      <c r="L389" s="12">
        <f>InputData[[#This Row],[BUYING PRIZE]]*InputData[[#This Row],[QUANTITY]]</f>
        <v>352</v>
      </c>
      <c r="M389" s="12">
        <f>InputData[[#This Row],[SELLING PRICE]]*InputData[[#This Row],[QUANTITY]]*(1-InputData[[#This Row],[DISCOUNT %]])</f>
        <v>390.72</v>
      </c>
      <c r="N389" s="11">
        <f>DAY(InputData[[#This Row],[DATE]])</f>
        <v>23</v>
      </c>
      <c r="O389" s="11" t="str">
        <f>TEXT(InputData[[#This Row],[DATE]],"MMM")</f>
        <v>Jun</v>
      </c>
      <c r="P389" s="11">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2">
        <f>VLOOKUP(InputData[[#This Row],[PRODUCT ID]],MasterData[],5,0)</f>
        <v>37</v>
      </c>
      <c r="K390" s="12">
        <f>VLOOKUP(InputData[[#This Row],[PRODUCT ID]],MasterData[],6,0)</f>
        <v>49.21</v>
      </c>
      <c r="L390" s="12">
        <f>InputData[[#This Row],[BUYING PRIZE]]*InputData[[#This Row],[QUANTITY]]</f>
        <v>259</v>
      </c>
      <c r="M390" s="12">
        <f>InputData[[#This Row],[SELLING PRICE]]*InputData[[#This Row],[QUANTITY]]*(1-InputData[[#This Row],[DISCOUNT %]])</f>
        <v>344.47</v>
      </c>
      <c r="N390" s="11">
        <f>DAY(InputData[[#This Row],[DATE]])</f>
        <v>24</v>
      </c>
      <c r="O390" s="11" t="str">
        <f>TEXT(InputData[[#This Row],[DATE]],"MMM")</f>
        <v>Jun</v>
      </c>
      <c r="P390" s="11">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2">
        <f>VLOOKUP(InputData[[#This Row],[PRODUCT ID]],MasterData[],5,0)</f>
        <v>73</v>
      </c>
      <c r="K391" s="12">
        <f>VLOOKUP(InputData[[#This Row],[PRODUCT ID]],MasterData[],6,0)</f>
        <v>94.17</v>
      </c>
      <c r="L391" s="12">
        <f>InputData[[#This Row],[BUYING PRIZE]]*InputData[[#This Row],[QUANTITY]]</f>
        <v>511</v>
      </c>
      <c r="M391" s="12">
        <f>InputData[[#This Row],[SELLING PRICE]]*InputData[[#This Row],[QUANTITY]]*(1-InputData[[#This Row],[DISCOUNT %]])</f>
        <v>659.19</v>
      </c>
      <c r="N391" s="11">
        <f>DAY(InputData[[#This Row],[DATE]])</f>
        <v>25</v>
      </c>
      <c r="O391" s="11" t="str">
        <f>TEXT(InputData[[#This Row],[DATE]],"MMM")</f>
        <v>Jun</v>
      </c>
      <c r="P391" s="11">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2">
        <f>VLOOKUP(InputData[[#This Row],[PRODUCT ID]],MasterData[],5,0)</f>
        <v>55</v>
      </c>
      <c r="K392" s="12">
        <f>VLOOKUP(InputData[[#This Row],[PRODUCT ID]],MasterData[],6,0)</f>
        <v>58.3</v>
      </c>
      <c r="L392" s="12">
        <f>InputData[[#This Row],[BUYING PRIZE]]*InputData[[#This Row],[QUANTITY]]</f>
        <v>220</v>
      </c>
      <c r="M392" s="12">
        <f>InputData[[#This Row],[SELLING PRICE]]*InputData[[#This Row],[QUANTITY]]*(1-InputData[[#This Row],[DISCOUNT %]])</f>
        <v>233.2</v>
      </c>
      <c r="N392" s="11">
        <f>DAY(InputData[[#This Row],[DATE]])</f>
        <v>26</v>
      </c>
      <c r="O392" s="11" t="str">
        <f>TEXT(InputData[[#This Row],[DATE]],"MMM")</f>
        <v>Jun</v>
      </c>
      <c r="P392" s="11">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2">
        <f>VLOOKUP(InputData[[#This Row],[PRODUCT ID]],MasterData[],5,0)</f>
        <v>67</v>
      </c>
      <c r="K393" s="12">
        <f>VLOOKUP(InputData[[#This Row],[PRODUCT ID]],MasterData[],6,0)</f>
        <v>83.08</v>
      </c>
      <c r="L393" s="12">
        <f>InputData[[#This Row],[BUYING PRIZE]]*InputData[[#This Row],[QUANTITY]]</f>
        <v>804</v>
      </c>
      <c r="M393" s="12">
        <f>InputData[[#This Row],[SELLING PRICE]]*InputData[[#This Row],[QUANTITY]]*(1-InputData[[#This Row],[DISCOUNT %]])</f>
        <v>996.96</v>
      </c>
      <c r="N393" s="11">
        <f>DAY(InputData[[#This Row],[DATE]])</f>
        <v>26</v>
      </c>
      <c r="O393" s="11" t="str">
        <f>TEXT(InputData[[#This Row],[DATE]],"MMM")</f>
        <v>Jun</v>
      </c>
      <c r="P393" s="11">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2">
        <f>VLOOKUP(InputData[[#This Row],[PRODUCT ID]],MasterData[],5,0)</f>
        <v>95</v>
      </c>
      <c r="K394" s="12">
        <f>VLOOKUP(InputData[[#This Row],[PRODUCT ID]],MasterData[],6,0)</f>
        <v>119.7</v>
      </c>
      <c r="L394" s="12">
        <f>InputData[[#This Row],[BUYING PRIZE]]*InputData[[#This Row],[QUANTITY]]</f>
        <v>1425</v>
      </c>
      <c r="M394" s="12">
        <f>InputData[[#This Row],[SELLING PRICE]]*InputData[[#This Row],[QUANTITY]]*(1-InputData[[#This Row],[DISCOUNT %]])</f>
        <v>1795.5</v>
      </c>
      <c r="N394" s="11">
        <f>DAY(InputData[[#This Row],[DATE]])</f>
        <v>3</v>
      </c>
      <c r="O394" s="11" t="str">
        <f>TEXT(InputData[[#This Row],[DATE]],"MMM")</f>
        <v>Jul</v>
      </c>
      <c r="P394" s="11">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2">
        <f>VLOOKUP(InputData[[#This Row],[PRODUCT ID]],MasterData[],5,0)</f>
        <v>43</v>
      </c>
      <c r="K395" s="12">
        <f>VLOOKUP(InputData[[#This Row],[PRODUCT ID]],MasterData[],6,0)</f>
        <v>47.730000000000004</v>
      </c>
      <c r="L395" s="12">
        <f>InputData[[#This Row],[BUYING PRIZE]]*InputData[[#This Row],[QUANTITY]]</f>
        <v>301</v>
      </c>
      <c r="M395" s="12">
        <f>InputData[[#This Row],[SELLING PRICE]]*InputData[[#This Row],[QUANTITY]]*(1-InputData[[#This Row],[DISCOUNT %]])</f>
        <v>334.11</v>
      </c>
      <c r="N395" s="11">
        <f>DAY(InputData[[#This Row],[DATE]])</f>
        <v>4</v>
      </c>
      <c r="O395" s="11" t="str">
        <f>TEXT(InputData[[#This Row],[DATE]],"MMM")</f>
        <v>Jul</v>
      </c>
      <c r="P395" s="11">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2">
        <f>VLOOKUP(InputData[[#This Row],[PRODUCT ID]],MasterData[],5,0)</f>
        <v>7</v>
      </c>
      <c r="K396" s="12">
        <f>VLOOKUP(InputData[[#This Row],[PRODUCT ID]],MasterData[],6,0)</f>
        <v>8.33</v>
      </c>
      <c r="L396" s="12">
        <f>InputData[[#This Row],[BUYING PRIZE]]*InputData[[#This Row],[QUANTITY]]</f>
        <v>49</v>
      </c>
      <c r="M396" s="12">
        <f>InputData[[#This Row],[SELLING PRICE]]*InputData[[#This Row],[QUANTITY]]*(1-InputData[[#This Row],[DISCOUNT %]])</f>
        <v>58.31</v>
      </c>
      <c r="N396" s="11">
        <f>DAY(InputData[[#This Row],[DATE]])</f>
        <v>5</v>
      </c>
      <c r="O396" s="11" t="str">
        <f>TEXT(InputData[[#This Row],[DATE]],"MMM")</f>
        <v>Jul</v>
      </c>
      <c r="P396" s="11">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2">
        <f>VLOOKUP(InputData[[#This Row],[PRODUCT ID]],MasterData[],5,0)</f>
        <v>12</v>
      </c>
      <c r="K397" s="12">
        <f>VLOOKUP(InputData[[#This Row],[PRODUCT ID]],MasterData[],6,0)</f>
        <v>15.719999999999999</v>
      </c>
      <c r="L397" s="12">
        <f>InputData[[#This Row],[BUYING PRIZE]]*InputData[[#This Row],[QUANTITY]]</f>
        <v>96</v>
      </c>
      <c r="M397" s="12">
        <f>InputData[[#This Row],[SELLING PRICE]]*InputData[[#This Row],[QUANTITY]]*(1-InputData[[#This Row],[DISCOUNT %]])</f>
        <v>125.75999999999999</v>
      </c>
      <c r="N397" s="11">
        <f>DAY(InputData[[#This Row],[DATE]])</f>
        <v>5</v>
      </c>
      <c r="O397" s="11" t="str">
        <f>TEXT(InputData[[#This Row],[DATE]],"MMM")</f>
        <v>Jul</v>
      </c>
      <c r="P397" s="11">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2">
        <f>VLOOKUP(InputData[[#This Row],[PRODUCT ID]],MasterData[],5,0)</f>
        <v>138</v>
      </c>
      <c r="K398" s="12">
        <f>VLOOKUP(InputData[[#This Row],[PRODUCT ID]],MasterData[],6,0)</f>
        <v>173.88</v>
      </c>
      <c r="L398" s="12">
        <f>InputData[[#This Row],[BUYING PRIZE]]*InputData[[#This Row],[QUANTITY]]</f>
        <v>276</v>
      </c>
      <c r="M398" s="12">
        <f>InputData[[#This Row],[SELLING PRICE]]*InputData[[#This Row],[QUANTITY]]*(1-InputData[[#This Row],[DISCOUNT %]])</f>
        <v>347.76</v>
      </c>
      <c r="N398" s="11">
        <f>DAY(InputData[[#This Row],[DATE]])</f>
        <v>6</v>
      </c>
      <c r="O398" s="11" t="str">
        <f>TEXT(InputData[[#This Row],[DATE]],"MMM")</f>
        <v>Jul</v>
      </c>
      <c r="P398" s="11">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2">
        <f>VLOOKUP(InputData[[#This Row],[PRODUCT ID]],MasterData[],5,0)</f>
        <v>37</v>
      </c>
      <c r="K399" s="12">
        <f>VLOOKUP(InputData[[#This Row],[PRODUCT ID]],MasterData[],6,0)</f>
        <v>49.21</v>
      </c>
      <c r="L399" s="12">
        <f>InputData[[#This Row],[BUYING PRIZE]]*InputData[[#This Row],[QUANTITY]]</f>
        <v>74</v>
      </c>
      <c r="M399" s="12">
        <f>InputData[[#This Row],[SELLING PRICE]]*InputData[[#This Row],[QUANTITY]]*(1-InputData[[#This Row],[DISCOUNT %]])</f>
        <v>98.42</v>
      </c>
      <c r="N399" s="11">
        <f>DAY(InputData[[#This Row],[DATE]])</f>
        <v>8</v>
      </c>
      <c r="O399" s="11" t="str">
        <f>TEXT(InputData[[#This Row],[DATE]],"MMM")</f>
        <v>Jul</v>
      </c>
      <c r="P399" s="11">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2">
        <f>VLOOKUP(InputData[[#This Row],[PRODUCT ID]],MasterData[],5,0)</f>
        <v>89</v>
      </c>
      <c r="K400" s="12">
        <f>VLOOKUP(InputData[[#This Row],[PRODUCT ID]],MasterData[],6,0)</f>
        <v>117.48</v>
      </c>
      <c r="L400" s="12">
        <f>InputData[[#This Row],[BUYING PRIZE]]*InputData[[#This Row],[QUANTITY]]</f>
        <v>1068</v>
      </c>
      <c r="M400" s="12">
        <f>InputData[[#This Row],[SELLING PRICE]]*InputData[[#This Row],[QUANTITY]]*(1-InputData[[#This Row],[DISCOUNT %]])</f>
        <v>1409.76</v>
      </c>
      <c r="N400" s="11">
        <f>DAY(InputData[[#This Row],[DATE]])</f>
        <v>10</v>
      </c>
      <c r="O400" s="11" t="str">
        <f>TEXT(InputData[[#This Row],[DATE]],"MMM")</f>
        <v>Jul</v>
      </c>
      <c r="P400" s="11">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2">
        <f>VLOOKUP(InputData[[#This Row],[PRODUCT ID]],MasterData[],5,0)</f>
        <v>37</v>
      </c>
      <c r="K401" s="12">
        <f>VLOOKUP(InputData[[#This Row],[PRODUCT ID]],MasterData[],6,0)</f>
        <v>41.81</v>
      </c>
      <c r="L401" s="12">
        <f>InputData[[#This Row],[BUYING PRIZE]]*InputData[[#This Row],[QUANTITY]]</f>
        <v>444</v>
      </c>
      <c r="M401" s="12">
        <f>InputData[[#This Row],[SELLING PRICE]]*InputData[[#This Row],[QUANTITY]]*(1-InputData[[#This Row],[DISCOUNT %]])</f>
        <v>501.72</v>
      </c>
      <c r="N401" s="11">
        <f>DAY(InputData[[#This Row],[DATE]])</f>
        <v>12</v>
      </c>
      <c r="O401" s="11" t="str">
        <f>TEXT(InputData[[#This Row],[DATE]],"MMM")</f>
        <v>Jul</v>
      </c>
      <c r="P401" s="11">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2">
        <f>VLOOKUP(InputData[[#This Row],[PRODUCT ID]],MasterData[],5,0)</f>
        <v>7</v>
      </c>
      <c r="K402" s="12">
        <f>VLOOKUP(InputData[[#This Row],[PRODUCT ID]],MasterData[],6,0)</f>
        <v>8.33</v>
      </c>
      <c r="L402" s="12">
        <f>InputData[[#This Row],[BUYING PRIZE]]*InputData[[#This Row],[QUANTITY]]</f>
        <v>49</v>
      </c>
      <c r="M402" s="12">
        <f>InputData[[#This Row],[SELLING PRICE]]*InputData[[#This Row],[QUANTITY]]*(1-InputData[[#This Row],[DISCOUNT %]])</f>
        <v>58.31</v>
      </c>
      <c r="N402" s="11">
        <f>DAY(InputData[[#This Row],[DATE]])</f>
        <v>13</v>
      </c>
      <c r="O402" s="11" t="str">
        <f>TEXT(InputData[[#This Row],[DATE]],"MMM")</f>
        <v>Jul</v>
      </c>
      <c r="P402" s="11">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2">
        <f>VLOOKUP(InputData[[#This Row],[PRODUCT ID]],MasterData[],5,0)</f>
        <v>95</v>
      </c>
      <c r="K403" s="12">
        <f>VLOOKUP(InputData[[#This Row],[PRODUCT ID]],MasterData[],6,0)</f>
        <v>119.7</v>
      </c>
      <c r="L403" s="12">
        <f>InputData[[#This Row],[BUYING PRIZE]]*InputData[[#This Row],[QUANTITY]]</f>
        <v>855</v>
      </c>
      <c r="M403" s="12">
        <f>InputData[[#This Row],[SELLING PRICE]]*InputData[[#This Row],[QUANTITY]]*(1-InputData[[#This Row],[DISCOUNT %]])</f>
        <v>1077.3</v>
      </c>
      <c r="N403" s="11">
        <f>DAY(InputData[[#This Row],[DATE]])</f>
        <v>14</v>
      </c>
      <c r="O403" s="11" t="str">
        <f>TEXT(InputData[[#This Row],[DATE]],"MMM")</f>
        <v>Jul</v>
      </c>
      <c r="P403" s="11">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2">
        <f>VLOOKUP(InputData[[#This Row],[PRODUCT ID]],MasterData[],5,0)</f>
        <v>44</v>
      </c>
      <c r="K404" s="12">
        <f>VLOOKUP(InputData[[#This Row],[PRODUCT ID]],MasterData[],6,0)</f>
        <v>48.84</v>
      </c>
      <c r="L404" s="12">
        <f>InputData[[#This Row],[BUYING PRIZE]]*InputData[[#This Row],[QUANTITY]]</f>
        <v>88</v>
      </c>
      <c r="M404" s="12">
        <f>InputData[[#This Row],[SELLING PRICE]]*InputData[[#This Row],[QUANTITY]]*(1-InputData[[#This Row],[DISCOUNT %]])</f>
        <v>97.68</v>
      </c>
      <c r="N404" s="11">
        <f>DAY(InputData[[#This Row],[DATE]])</f>
        <v>15</v>
      </c>
      <c r="O404" s="11" t="str">
        <f>TEXT(InputData[[#This Row],[DATE]],"MMM")</f>
        <v>Jul</v>
      </c>
      <c r="P404" s="11">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2">
        <f>VLOOKUP(InputData[[#This Row],[PRODUCT ID]],MasterData[],5,0)</f>
        <v>138</v>
      </c>
      <c r="K405" s="12">
        <f>VLOOKUP(InputData[[#This Row],[PRODUCT ID]],MasterData[],6,0)</f>
        <v>173.88</v>
      </c>
      <c r="L405" s="12">
        <f>InputData[[#This Row],[BUYING PRIZE]]*InputData[[#This Row],[QUANTITY]]</f>
        <v>1104</v>
      </c>
      <c r="M405" s="12">
        <f>InputData[[#This Row],[SELLING PRICE]]*InputData[[#This Row],[QUANTITY]]*(1-InputData[[#This Row],[DISCOUNT %]])</f>
        <v>1391.04</v>
      </c>
      <c r="N405" s="11">
        <f>DAY(InputData[[#This Row],[DATE]])</f>
        <v>17</v>
      </c>
      <c r="O405" s="11" t="str">
        <f>TEXT(InputData[[#This Row],[DATE]],"MMM")</f>
        <v>Jul</v>
      </c>
      <c r="P405" s="11">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2">
        <f>VLOOKUP(InputData[[#This Row],[PRODUCT ID]],MasterData[],5,0)</f>
        <v>148</v>
      </c>
      <c r="K406" s="12">
        <f>VLOOKUP(InputData[[#This Row],[PRODUCT ID]],MasterData[],6,0)</f>
        <v>164.28</v>
      </c>
      <c r="L406" s="12">
        <f>InputData[[#This Row],[BUYING PRIZE]]*InputData[[#This Row],[QUANTITY]]</f>
        <v>1776</v>
      </c>
      <c r="M406" s="12">
        <f>InputData[[#This Row],[SELLING PRICE]]*InputData[[#This Row],[QUANTITY]]*(1-InputData[[#This Row],[DISCOUNT %]])</f>
        <v>1971.3600000000001</v>
      </c>
      <c r="N406" s="11">
        <f>DAY(InputData[[#This Row],[DATE]])</f>
        <v>18</v>
      </c>
      <c r="O406" s="11" t="str">
        <f>TEXT(InputData[[#This Row],[DATE]],"MMM")</f>
        <v>Jul</v>
      </c>
      <c r="P406" s="11">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2">
        <f>VLOOKUP(InputData[[#This Row],[PRODUCT ID]],MasterData[],5,0)</f>
        <v>120</v>
      </c>
      <c r="K407" s="12">
        <f>VLOOKUP(InputData[[#This Row],[PRODUCT ID]],MasterData[],6,0)</f>
        <v>162</v>
      </c>
      <c r="L407" s="12">
        <f>InputData[[#This Row],[BUYING PRIZE]]*InputData[[#This Row],[QUANTITY]]</f>
        <v>960</v>
      </c>
      <c r="M407" s="12">
        <f>InputData[[#This Row],[SELLING PRICE]]*InputData[[#This Row],[QUANTITY]]*(1-InputData[[#This Row],[DISCOUNT %]])</f>
        <v>1296</v>
      </c>
      <c r="N407" s="11">
        <f>DAY(InputData[[#This Row],[DATE]])</f>
        <v>20</v>
      </c>
      <c r="O407" s="11" t="str">
        <f>TEXT(InputData[[#This Row],[DATE]],"MMM")</f>
        <v>Jul</v>
      </c>
      <c r="P407" s="11">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2">
        <f>VLOOKUP(InputData[[#This Row],[PRODUCT ID]],MasterData[],5,0)</f>
        <v>55</v>
      </c>
      <c r="K408" s="12">
        <f>VLOOKUP(InputData[[#This Row],[PRODUCT ID]],MasterData[],6,0)</f>
        <v>58.3</v>
      </c>
      <c r="L408" s="12">
        <f>InputData[[#This Row],[BUYING PRIZE]]*InputData[[#This Row],[QUANTITY]]</f>
        <v>330</v>
      </c>
      <c r="M408" s="12">
        <f>InputData[[#This Row],[SELLING PRICE]]*InputData[[#This Row],[QUANTITY]]*(1-InputData[[#This Row],[DISCOUNT %]])</f>
        <v>349.79999999999995</v>
      </c>
      <c r="N408" s="11">
        <f>DAY(InputData[[#This Row],[DATE]])</f>
        <v>22</v>
      </c>
      <c r="O408" s="11" t="str">
        <f>TEXT(InputData[[#This Row],[DATE]],"MMM")</f>
        <v>Jul</v>
      </c>
      <c r="P408" s="11">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2">
        <f>VLOOKUP(InputData[[#This Row],[PRODUCT ID]],MasterData[],5,0)</f>
        <v>37</v>
      </c>
      <c r="K409" s="12">
        <f>VLOOKUP(InputData[[#This Row],[PRODUCT ID]],MasterData[],6,0)</f>
        <v>49.21</v>
      </c>
      <c r="L409" s="12">
        <f>InputData[[#This Row],[BUYING PRIZE]]*InputData[[#This Row],[QUANTITY]]</f>
        <v>74</v>
      </c>
      <c r="M409" s="12">
        <f>InputData[[#This Row],[SELLING PRICE]]*InputData[[#This Row],[QUANTITY]]*(1-InputData[[#This Row],[DISCOUNT %]])</f>
        <v>98.42</v>
      </c>
      <c r="N409" s="11">
        <f>DAY(InputData[[#This Row],[DATE]])</f>
        <v>23</v>
      </c>
      <c r="O409" s="11" t="str">
        <f>TEXT(InputData[[#This Row],[DATE]],"MMM")</f>
        <v>Jul</v>
      </c>
      <c r="P409" s="11">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2">
        <f>VLOOKUP(InputData[[#This Row],[PRODUCT ID]],MasterData[],5,0)</f>
        <v>75</v>
      </c>
      <c r="K410" s="12">
        <f>VLOOKUP(InputData[[#This Row],[PRODUCT ID]],MasterData[],6,0)</f>
        <v>85.5</v>
      </c>
      <c r="L410" s="12">
        <f>InputData[[#This Row],[BUYING PRIZE]]*InputData[[#This Row],[QUANTITY]]</f>
        <v>1050</v>
      </c>
      <c r="M410" s="12">
        <f>InputData[[#This Row],[SELLING PRICE]]*InputData[[#This Row],[QUANTITY]]*(1-InputData[[#This Row],[DISCOUNT %]])</f>
        <v>1197</v>
      </c>
      <c r="N410" s="11">
        <f>DAY(InputData[[#This Row],[DATE]])</f>
        <v>24</v>
      </c>
      <c r="O410" s="11" t="str">
        <f>TEXT(InputData[[#This Row],[DATE]],"MMM")</f>
        <v>Jul</v>
      </c>
      <c r="P410" s="11">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2">
        <f>VLOOKUP(InputData[[#This Row],[PRODUCT ID]],MasterData[],5,0)</f>
        <v>48</v>
      </c>
      <c r="K411" s="12">
        <f>VLOOKUP(InputData[[#This Row],[PRODUCT ID]],MasterData[],6,0)</f>
        <v>57.120000000000005</v>
      </c>
      <c r="L411" s="12">
        <f>InputData[[#This Row],[BUYING PRIZE]]*InputData[[#This Row],[QUANTITY]]</f>
        <v>48</v>
      </c>
      <c r="M411" s="12">
        <f>InputData[[#This Row],[SELLING PRICE]]*InputData[[#This Row],[QUANTITY]]*(1-InputData[[#This Row],[DISCOUNT %]])</f>
        <v>57.120000000000005</v>
      </c>
      <c r="N411" s="11">
        <f>DAY(InputData[[#This Row],[DATE]])</f>
        <v>24</v>
      </c>
      <c r="O411" s="11" t="str">
        <f>TEXT(InputData[[#This Row],[DATE]],"MMM")</f>
        <v>Jul</v>
      </c>
      <c r="P411" s="11">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2">
        <f>VLOOKUP(InputData[[#This Row],[PRODUCT ID]],MasterData[],5,0)</f>
        <v>76</v>
      </c>
      <c r="K412" s="12">
        <f>VLOOKUP(InputData[[#This Row],[PRODUCT ID]],MasterData[],6,0)</f>
        <v>82.08</v>
      </c>
      <c r="L412" s="12">
        <f>InputData[[#This Row],[BUYING PRIZE]]*InputData[[#This Row],[QUANTITY]]</f>
        <v>152</v>
      </c>
      <c r="M412" s="12">
        <f>InputData[[#This Row],[SELLING PRICE]]*InputData[[#This Row],[QUANTITY]]*(1-InputData[[#This Row],[DISCOUNT %]])</f>
        <v>164.16</v>
      </c>
      <c r="N412" s="11">
        <f>DAY(InputData[[#This Row],[DATE]])</f>
        <v>25</v>
      </c>
      <c r="O412" s="11" t="str">
        <f>TEXT(InputData[[#This Row],[DATE]],"MMM")</f>
        <v>Jul</v>
      </c>
      <c r="P412" s="11">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2">
        <f>VLOOKUP(InputData[[#This Row],[PRODUCT ID]],MasterData[],5,0)</f>
        <v>134</v>
      </c>
      <c r="K413" s="12">
        <f>VLOOKUP(InputData[[#This Row],[PRODUCT ID]],MasterData[],6,0)</f>
        <v>156.78</v>
      </c>
      <c r="L413" s="12">
        <f>InputData[[#This Row],[BUYING PRIZE]]*InputData[[#This Row],[QUANTITY]]</f>
        <v>1608</v>
      </c>
      <c r="M413" s="12">
        <f>InputData[[#This Row],[SELLING PRICE]]*InputData[[#This Row],[QUANTITY]]*(1-InputData[[#This Row],[DISCOUNT %]])</f>
        <v>1881.3600000000001</v>
      </c>
      <c r="N413" s="11">
        <f>DAY(InputData[[#This Row],[DATE]])</f>
        <v>25</v>
      </c>
      <c r="O413" s="11" t="str">
        <f>TEXT(InputData[[#This Row],[DATE]],"MMM")</f>
        <v>Jul</v>
      </c>
      <c r="P413" s="11">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2">
        <f>VLOOKUP(InputData[[#This Row],[PRODUCT ID]],MasterData[],5,0)</f>
        <v>71</v>
      </c>
      <c r="K414" s="12">
        <f>VLOOKUP(InputData[[#This Row],[PRODUCT ID]],MasterData[],6,0)</f>
        <v>80.94</v>
      </c>
      <c r="L414" s="12">
        <f>InputData[[#This Row],[BUYING PRIZE]]*InputData[[#This Row],[QUANTITY]]</f>
        <v>923</v>
      </c>
      <c r="M414" s="12">
        <f>InputData[[#This Row],[SELLING PRICE]]*InputData[[#This Row],[QUANTITY]]*(1-InputData[[#This Row],[DISCOUNT %]])</f>
        <v>1052.22</v>
      </c>
      <c r="N414" s="11">
        <f>DAY(InputData[[#This Row],[DATE]])</f>
        <v>25</v>
      </c>
      <c r="O414" s="11" t="str">
        <f>TEXT(InputData[[#This Row],[DATE]],"MMM")</f>
        <v>Jul</v>
      </c>
      <c r="P414" s="11">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2">
        <f>VLOOKUP(InputData[[#This Row],[PRODUCT ID]],MasterData[],5,0)</f>
        <v>71</v>
      </c>
      <c r="K415" s="12">
        <f>VLOOKUP(InputData[[#This Row],[PRODUCT ID]],MasterData[],6,0)</f>
        <v>80.94</v>
      </c>
      <c r="L415" s="12">
        <f>InputData[[#This Row],[BUYING PRIZE]]*InputData[[#This Row],[QUANTITY]]</f>
        <v>710</v>
      </c>
      <c r="M415" s="12">
        <f>InputData[[#This Row],[SELLING PRICE]]*InputData[[#This Row],[QUANTITY]]*(1-InputData[[#This Row],[DISCOUNT %]])</f>
        <v>809.4</v>
      </c>
      <c r="N415" s="11">
        <f>DAY(InputData[[#This Row],[DATE]])</f>
        <v>26</v>
      </c>
      <c r="O415" s="11" t="str">
        <f>TEXT(InputData[[#This Row],[DATE]],"MMM")</f>
        <v>Jul</v>
      </c>
      <c r="P415" s="11">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2">
        <f>VLOOKUP(InputData[[#This Row],[PRODUCT ID]],MasterData[],5,0)</f>
        <v>18</v>
      </c>
      <c r="K416" s="12">
        <f>VLOOKUP(InputData[[#This Row],[PRODUCT ID]],MasterData[],6,0)</f>
        <v>24.66</v>
      </c>
      <c r="L416" s="12">
        <f>InputData[[#This Row],[BUYING PRIZE]]*InputData[[#This Row],[QUANTITY]]</f>
        <v>18</v>
      </c>
      <c r="M416" s="12">
        <f>InputData[[#This Row],[SELLING PRICE]]*InputData[[#This Row],[QUANTITY]]*(1-InputData[[#This Row],[DISCOUNT %]])</f>
        <v>24.66</v>
      </c>
      <c r="N416" s="11">
        <f>DAY(InputData[[#This Row],[DATE]])</f>
        <v>26</v>
      </c>
      <c r="O416" s="11" t="str">
        <f>TEXT(InputData[[#This Row],[DATE]],"MMM")</f>
        <v>Jul</v>
      </c>
      <c r="P416" s="11">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2">
        <f>VLOOKUP(InputData[[#This Row],[PRODUCT ID]],MasterData[],5,0)</f>
        <v>73</v>
      </c>
      <c r="K417" s="12">
        <f>VLOOKUP(InputData[[#This Row],[PRODUCT ID]],MasterData[],6,0)</f>
        <v>94.17</v>
      </c>
      <c r="L417" s="12">
        <f>InputData[[#This Row],[BUYING PRIZE]]*InputData[[#This Row],[QUANTITY]]</f>
        <v>365</v>
      </c>
      <c r="M417" s="12">
        <f>InputData[[#This Row],[SELLING PRICE]]*InputData[[#This Row],[QUANTITY]]*(1-InputData[[#This Row],[DISCOUNT %]])</f>
        <v>470.85</v>
      </c>
      <c r="N417" s="11">
        <f>DAY(InputData[[#This Row],[DATE]])</f>
        <v>3</v>
      </c>
      <c r="O417" s="11" t="str">
        <f>TEXT(InputData[[#This Row],[DATE]],"MMM")</f>
        <v>Aug</v>
      </c>
      <c r="P417" s="11">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2">
        <f>VLOOKUP(InputData[[#This Row],[PRODUCT ID]],MasterData[],5,0)</f>
        <v>13</v>
      </c>
      <c r="K418" s="12">
        <f>VLOOKUP(InputData[[#This Row],[PRODUCT ID]],MasterData[],6,0)</f>
        <v>16.64</v>
      </c>
      <c r="L418" s="12">
        <f>InputData[[#This Row],[BUYING PRIZE]]*InputData[[#This Row],[QUANTITY]]</f>
        <v>117</v>
      </c>
      <c r="M418" s="12">
        <f>InputData[[#This Row],[SELLING PRICE]]*InputData[[#This Row],[QUANTITY]]*(1-InputData[[#This Row],[DISCOUNT %]])</f>
        <v>149.76</v>
      </c>
      <c r="N418" s="11">
        <f>DAY(InputData[[#This Row],[DATE]])</f>
        <v>6</v>
      </c>
      <c r="O418" s="11" t="str">
        <f>TEXT(InputData[[#This Row],[DATE]],"MMM")</f>
        <v>Aug</v>
      </c>
      <c r="P418" s="11">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2">
        <f>VLOOKUP(InputData[[#This Row],[PRODUCT ID]],MasterData[],5,0)</f>
        <v>13</v>
      </c>
      <c r="K419" s="12">
        <f>VLOOKUP(InputData[[#This Row],[PRODUCT ID]],MasterData[],6,0)</f>
        <v>16.64</v>
      </c>
      <c r="L419" s="12">
        <f>InputData[[#This Row],[BUYING PRIZE]]*InputData[[#This Row],[QUANTITY]]</f>
        <v>26</v>
      </c>
      <c r="M419" s="12">
        <f>InputData[[#This Row],[SELLING PRICE]]*InputData[[#This Row],[QUANTITY]]*(1-InputData[[#This Row],[DISCOUNT %]])</f>
        <v>33.28</v>
      </c>
      <c r="N419" s="11">
        <f>DAY(InputData[[#This Row],[DATE]])</f>
        <v>8</v>
      </c>
      <c r="O419" s="11" t="str">
        <f>TEXT(InputData[[#This Row],[DATE]],"MMM")</f>
        <v>Aug</v>
      </c>
      <c r="P419" s="11">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2">
        <f>VLOOKUP(InputData[[#This Row],[PRODUCT ID]],MasterData[],5,0)</f>
        <v>89</v>
      </c>
      <c r="K420" s="12">
        <f>VLOOKUP(InputData[[#This Row],[PRODUCT ID]],MasterData[],6,0)</f>
        <v>117.48</v>
      </c>
      <c r="L420" s="12">
        <f>InputData[[#This Row],[BUYING PRIZE]]*InputData[[#This Row],[QUANTITY]]</f>
        <v>1068</v>
      </c>
      <c r="M420" s="12">
        <f>InputData[[#This Row],[SELLING PRICE]]*InputData[[#This Row],[QUANTITY]]*(1-InputData[[#This Row],[DISCOUNT %]])</f>
        <v>1409.76</v>
      </c>
      <c r="N420" s="11">
        <f>DAY(InputData[[#This Row],[DATE]])</f>
        <v>8</v>
      </c>
      <c r="O420" s="11" t="str">
        <f>TEXT(InputData[[#This Row],[DATE]],"MMM")</f>
        <v>Aug</v>
      </c>
      <c r="P420" s="11">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2">
        <f>VLOOKUP(InputData[[#This Row],[PRODUCT ID]],MasterData[],5,0)</f>
        <v>126</v>
      </c>
      <c r="K421" s="12">
        <f>VLOOKUP(InputData[[#This Row],[PRODUCT ID]],MasterData[],6,0)</f>
        <v>162.54</v>
      </c>
      <c r="L421" s="12">
        <f>InputData[[#This Row],[BUYING PRIZE]]*InputData[[#This Row],[QUANTITY]]</f>
        <v>1386</v>
      </c>
      <c r="M421" s="12">
        <f>InputData[[#This Row],[SELLING PRICE]]*InputData[[#This Row],[QUANTITY]]*(1-InputData[[#This Row],[DISCOUNT %]])</f>
        <v>1787.9399999999998</v>
      </c>
      <c r="N421" s="11">
        <f>DAY(InputData[[#This Row],[DATE]])</f>
        <v>8</v>
      </c>
      <c r="O421" s="11" t="str">
        <f>TEXT(InputData[[#This Row],[DATE]],"MMM")</f>
        <v>Aug</v>
      </c>
      <c r="P421" s="11">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2">
        <f>VLOOKUP(InputData[[#This Row],[PRODUCT ID]],MasterData[],5,0)</f>
        <v>148</v>
      </c>
      <c r="K422" s="12">
        <f>VLOOKUP(InputData[[#This Row],[PRODUCT ID]],MasterData[],6,0)</f>
        <v>201.28</v>
      </c>
      <c r="L422" s="12">
        <f>InputData[[#This Row],[BUYING PRIZE]]*InputData[[#This Row],[QUANTITY]]</f>
        <v>2072</v>
      </c>
      <c r="M422" s="12">
        <f>InputData[[#This Row],[SELLING PRICE]]*InputData[[#This Row],[QUANTITY]]*(1-InputData[[#This Row],[DISCOUNT %]])</f>
        <v>2817.92</v>
      </c>
      <c r="N422" s="11">
        <f>DAY(InputData[[#This Row],[DATE]])</f>
        <v>14</v>
      </c>
      <c r="O422" s="11" t="str">
        <f>TEXT(InputData[[#This Row],[DATE]],"MMM")</f>
        <v>Aug</v>
      </c>
      <c r="P422" s="11">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2">
        <f>VLOOKUP(InputData[[#This Row],[PRODUCT ID]],MasterData[],5,0)</f>
        <v>44</v>
      </c>
      <c r="K423" s="12">
        <f>VLOOKUP(InputData[[#This Row],[PRODUCT ID]],MasterData[],6,0)</f>
        <v>48.4</v>
      </c>
      <c r="L423" s="12">
        <f>InputData[[#This Row],[BUYING PRIZE]]*InputData[[#This Row],[QUANTITY]]</f>
        <v>440</v>
      </c>
      <c r="M423" s="12">
        <f>InputData[[#This Row],[SELLING PRICE]]*InputData[[#This Row],[QUANTITY]]*(1-InputData[[#This Row],[DISCOUNT %]])</f>
        <v>484</v>
      </c>
      <c r="N423" s="11">
        <f>DAY(InputData[[#This Row],[DATE]])</f>
        <v>15</v>
      </c>
      <c r="O423" s="11" t="str">
        <f>TEXT(InputData[[#This Row],[DATE]],"MMM")</f>
        <v>Aug</v>
      </c>
      <c r="P423" s="11">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2">
        <f>VLOOKUP(InputData[[#This Row],[PRODUCT ID]],MasterData[],5,0)</f>
        <v>12</v>
      </c>
      <c r="K424" s="12">
        <f>VLOOKUP(InputData[[#This Row],[PRODUCT ID]],MasterData[],6,0)</f>
        <v>15.719999999999999</v>
      </c>
      <c r="L424" s="12">
        <f>InputData[[#This Row],[BUYING PRIZE]]*InputData[[#This Row],[QUANTITY]]</f>
        <v>84</v>
      </c>
      <c r="M424" s="12">
        <f>InputData[[#This Row],[SELLING PRICE]]*InputData[[#This Row],[QUANTITY]]*(1-InputData[[#This Row],[DISCOUNT %]])</f>
        <v>110.03999999999999</v>
      </c>
      <c r="N424" s="11">
        <f>DAY(InputData[[#This Row],[DATE]])</f>
        <v>15</v>
      </c>
      <c r="O424" s="11" t="str">
        <f>TEXT(InputData[[#This Row],[DATE]],"MMM")</f>
        <v>Aug</v>
      </c>
      <c r="P424" s="11">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2">
        <f>VLOOKUP(InputData[[#This Row],[PRODUCT ID]],MasterData[],5,0)</f>
        <v>47</v>
      </c>
      <c r="K425" s="12">
        <f>VLOOKUP(InputData[[#This Row],[PRODUCT ID]],MasterData[],6,0)</f>
        <v>53.11</v>
      </c>
      <c r="L425" s="12">
        <f>InputData[[#This Row],[BUYING PRIZE]]*InputData[[#This Row],[QUANTITY]]</f>
        <v>376</v>
      </c>
      <c r="M425" s="12">
        <f>InputData[[#This Row],[SELLING PRICE]]*InputData[[#This Row],[QUANTITY]]*(1-InputData[[#This Row],[DISCOUNT %]])</f>
        <v>424.88</v>
      </c>
      <c r="N425" s="11">
        <f>DAY(InputData[[#This Row],[DATE]])</f>
        <v>18</v>
      </c>
      <c r="O425" s="11" t="str">
        <f>TEXT(InputData[[#This Row],[DATE]],"MMM")</f>
        <v>Aug</v>
      </c>
      <c r="P425" s="11">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2">
        <f>VLOOKUP(InputData[[#This Row],[PRODUCT ID]],MasterData[],5,0)</f>
        <v>148</v>
      </c>
      <c r="K426" s="12">
        <f>VLOOKUP(InputData[[#This Row],[PRODUCT ID]],MasterData[],6,0)</f>
        <v>164.28</v>
      </c>
      <c r="L426" s="12">
        <f>InputData[[#This Row],[BUYING PRIZE]]*InputData[[#This Row],[QUANTITY]]</f>
        <v>296</v>
      </c>
      <c r="M426" s="12">
        <f>InputData[[#This Row],[SELLING PRICE]]*InputData[[#This Row],[QUANTITY]]*(1-InputData[[#This Row],[DISCOUNT %]])</f>
        <v>328.56</v>
      </c>
      <c r="N426" s="11">
        <f>DAY(InputData[[#This Row],[DATE]])</f>
        <v>18</v>
      </c>
      <c r="O426" s="11" t="str">
        <f>TEXT(InputData[[#This Row],[DATE]],"MMM")</f>
        <v>Aug</v>
      </c>
      <c r="P426" s="11">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2">
        <f>VLOOKUP(InputData[[#This Row],[PRODUCT ID]],MasterData[],5,0)</f>
        <v>43</v>
      </c>
      <c r="K427" s="12">
        <f>VLOOKUP(InputData[[#This Row],[PRODUCT ID]],MasterData[],6,0)</f>
        <v>47.730000000000004</v>
      </c>
      <c r="L427" s="12">
        <f>InputData[[#This Row],[BUYING PRIZE]]*InputData[[#This Row],[QUANTITY]]</f>
        <v>129</v>
      </c>
      <c r="M427" s="12">
        <f>InputData[[#This Row],[SELLING PRICE]]*InputData[[#This Row],[QUANTITY]]*(1-InputData[[#This Row],[DISCOUNT %]])</f>
        <v>143.19</v>
      </c>
      <c r="N427" s="11">
        <f>DAY(InputData[[#This Row],[DATE]])</f>
        <v>19</v>
      </c>
      <c r="O427" s="11" t="str">
        <f>TEXT(InputData[[#This Row],[DATE]],"MMM")</f>
        <v>Aug</v>
      </c>
      <c r="P427" s="11">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2">
        <f>VLOOKUP(InputData[[#This Row],[PRODUCT ID]],MasterData[],5,0)</f>
        <v>141</v>
      </c>
      <c r="K428" s="12">
        <f>VLOOKUP(InputData[[#This Row],[PRODUCT ID]],MasterData[],6,0)</f>
        <v>149.46</v>
      </c>
      <c r="L428" s="12">
        <f>InputData[[#This Row],[BUYING PRIZE]]*InputData[[#This Row],[QUANTITY]]</f>
        <v>1833</v>
      </c>
      <c r="M428" s="12">
        <f>InputData[[#This Row],[SELLING PRICE]]*InputData[[#This Row],[QUANTITY]]*(1-InputData[[#This Row],[DISCOUNT %]])</f>
        <v>1942.98</v>
      </c>
      <c r="N428" s="11">
        <f>DAY(InputData[[#This Row],[DATE]])</f>
        <v>20</v>
      </c>
      <c r="O428" s="11" t="str">
        <f>TEXT(InputData[[#This Row],[DATE]],"MMM")</f>
        <v>Aug</v>
      </c>
      <c r="P428" s="11">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2">
        <f>VLOOKUP(InputData[[#This Row],[PRODUCT ID]],MasterData[],5,0)</f>
        <v>95</v>
      </c>
      <c r="K429" s="12">
        <f>VLOOKUP(InputData[[#This Row],[PRODUCT ID]],MasterData[],6,0)</f>
        <v>119.7</v>
      </c>
      <c r="L429" s="12">
        <f>InputData[[#This Row],[BUYING PRIZE]]*InputData[[#This Row],[QUANTITY]]</f>
        <v>1330</v>
      </c>
      <c r="M429" s="12">
        <f>InputData[[#This Row],[SELLING PRICE]]*InputData[[#This Row],[QUANTITY]]*(1-InputData[[#This Row],[DISCOUNT %]])</f>
        <v>1675.8</v>
      </c>
      <c r="N429" s="11">
        <f>DAY(InputData[[#This Row],[DATE]])</f>
        <v>20</v>
      </c>
      <c r="O429" s="11" t="str">
        <f>TEXT(InputData[[#This Row],[DATE]],"MMM")</f>
        <v>Aug</v>
      </c>
      <c r="P429" s="11">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2">
        <f>VLOOKUP(InputData[[#This Row],[PRODUCT ID]],MasterData[],5,0)</f>
        <v>13</v>
      </c>
      <c r="K430" s="12">
        <f>VLOOKUP(InputData[[#This Row],[PRODUCT ID]],MasterData[],6,0)</f>
        <v>16.64</v>
      </c>
      <c r="L430" s="12">
        <f>InputData[[#This Row],[BUYING PRIZE]]*InputData[[#This Row],[QUANTITY]]</f>
        <v>52</v>
      </c>
      <c r="M430" s="12">
        <f>InputData[[#This Row],[SELLING PRICE]]*InputData[[#This Row],[QUANTITY]]*(1-InputData[[#This Row],[DISCOUNT %]])</f>
        <v>66.56</v>
      </c>
      <c r="N430" s="11">
        <f>DAY(InputData[[#This Row],[DATE]])</f>
        <v>21</v>
      </c>
      <c r="O430" s="11" t="str">
        <f>TEXT(InputData[[#This Row],[DATE]],"MMM")</f>
        <v>Aug</v>
      </c>
      <c r="P430" s="11">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2">
        <f>VLOOKUP(InputData[[#This Row],[PRODUCT ID]],MasterData[],5,0)</f>
        <v>76</v>
      </c>
      <c r="K431" s="12">
        <f>VLOOKUP(InputData[[#This Row],[PRODUCT ID]],MasterData[],6,0)</f>
        <v>82.08</v>
      </c>
      <c r="L431" s="12">
        <f>InputData[[#This Row],[BUYING PRIZE]]*InputData[[#This Row],[QUANTITY]]</f>
        <v>836</v>
      </c>
      <c r="M431" s="12">
        <f>InputData[[#This Row],[SELLING PRICE]]*InputData[[#This Row],[QUANTITY]]*(1-InputData[[#This Row],[DISCOUNT %]])</f>
        <v>902.88</v>
      </c>
      <c r="N431" s="11">
        <f>DAY(InputData[[#This Row],[DATE]])</f>
        <v>23</v>
      </c>
      <c r="O431" s="11" t="str">
        <f>TEXT(InputData[[#This Row],[DATE]],"MMM")</f>
        <v>Aug</v>
      </c>
      <c r="P431" s="11">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2">
        <f>VLOOKUP(InputData[[#This Row],[PRODUCT ID]],MasterData[],5,0)</f>
        <v>47</v>
      </c>
      <c r="K432" s="12">
        <f>VLOOKUP(InputData[[#This Row],[PRODUCT ID]],MasterData[],6,0)</f>
        <v>53.11</v>
      </c>
      <c r="L432" s="12">
        <f>InputData[[#This Row],[BUYING PRIZE]]*InputData[[#This Row],[QUANTITY]]</f>
        <v>658</v>
      </c>
      <c r="M432" s="12">
        <f>InputData[[#This Row],[SELLING PRICE]]*InputData[[#This Row],[QUANTITY]]*(1-InputData[[#This Row],[DISCOUNT %]])</f>
        <v>743.54</v>
      </c>
      <c r="N432" s="11">
        <f>DAY(InputData[[#This Row],[DATE]])</f>
        <v>23</v>
      </c>
      <c r="O432" s="11" t="str">
        <f>TEXT(InputData[[#This Row],[DATE]],"MMM")</f>
        <v>Aug</v>
      </c>
      <c r="P432" s="11">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2">
        <f>VLOOKUP(InputData[[#This Row],[PRODUCT ID]],MasterData[],5,0)</f>
        <v>133</v>
      </c>
      <c r="K433" s="12">
        <f>VLOOKUP(InputData[[#This Row],[PRODUCT ID]],MasterData[],6,0)</f>
        <v>155.61000000000001</v>
      </c>
      <c r="L433" s="12">
        <f>InputData[[#This Row],[BUYING PRIZE]]*InputData[[#This Row],[QUANTITY]]</f>
        <v>665</v>
      </c>
      <c r="M433" s="12">
        <f>InputData[[#This Row],[SELLING PRICE]]*InputData[[#This Row],[QUANTITY]]*(1-InputData[[#This Row],[DISCOUNT %]])</f>
        <v>778.05000000000007</v>
      </c>
      <c r="N433" s="11">
        <f>DAY(InputData[[#This Row],[DATE]])</f>
        <v>24</v>
      </c>
      <c r="O433" s="11" t="str">
        <f>TEXT(InputData[[#This Row],[DATE]],"MMM")</f>
        <v>Aug</v>
      </c>
      <c r="P433" s="11">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2">
        <f>VLOOKUP(InputData[[#This Row],[PRODUCT ID]],MasterData[],5,0)</f>
        <v>150</v>
      </c>
      <c r="K434" s="12">
        <f>VLOOKUP(InputData[[#This Row],[PRODUCT ID]],MasterData[],6,0)</f>
        <v>210</v>
      </c>
      <c r="L434" s="12">
        <f>InputData[[#This Row],[BUYING PRIZE]]*InputData[[#This Row],[QUANTITY]]</f>
        <v>1950</v>
      </c>
      <c r="M434" s="12">
        <f>InputData[[#This Row],[SELLING PRICE]]*InputData[[#This Row],[QUANTITY]]*(1-InputData[[#This Row],[DISCOUNT %]])</f>
        <v>2730</v>
      </c>
      <c r="N434" s="11">
        <f>DAY(InputData[[#This Row],[DATE]])</f>
        <v>26</v>
      </c>
      <c r="O434" s="11" t="str">
        <f>TEXT(InputData[[#This Row],[DATE]],"MMM")</f>
        <v>Aug</v>
      </c>
      <c r="P434" s="11">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2">
        <f>VLOOKUP(InputData[[#This Row],[PRODUCT ID]],MasterData[],5,0)</f>
        <v>67</v>
      </c>
      <c r="K435" s="12">
        <f>VLOOKUP(InputData[[#This Row],[PRODUCT ID]],MasterData[],6,0)</f>
        <v>85.76</v>
      </c>
      <c r="L435" s="12">
        <f>InputData[[#This Row],[BUYING PRIZE]]*InputData[[#This Row],[QUANTITY]]</f>
        <v>536</v>
      </c>
      <c r="M435" s="12">
        <f>InputData[[#This Row],[SELLING PRICE]]*InputData[[#This Row],[QUANTITY]]*(1-InputData[[#This Row],[DISCOUNT %]])</f>
        <v>686.08</v>
      </c>
      <c r="N435" s="11">
        <f>DAY(InputData[[#This Row],[DATE]])</f>
        <v>26</v>
      </c>
      <c r="O435" s="11" t="str">
        <f>TEXT(InputData[[#This Row],[DATE]],"MMM")</f>
        <v>Aug</v>
      </c>
      <c r="P435" s="11">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2">
        <f>VLOOKUP(InputData[[#This Row],[PRODUCT ID]],MasterData[],5,0)</f>
        <v>37</v>
      </c>
      <c r="K436" s="12">
        <f>VLOOKUP(InputData[[#This Row],[PRODUCT ID]],MasterData[],6,0)</f>
        <v>42.55</v>
      </c>
      <c r="L436" s="12">
        <f>InputData[[#This Row],[BUYING PRIZE]]*InputData[[#This Row],[QUANTITY]]</f>
        <v>555</v>
      </c>
      <c r="M436" s="12">
        <f>InputData[[#This Row],[SELLING PRICE]]*InputData[[#This Row],[QUANTITY]]*(1-InputData[[#This Row],[DISCOUNT %]])</f>
        <v>638.25</v>
      </c>
      <c r="N436" s="11">
        <f>DAY(InputData[[#This Row],[DATE]])</f>
        <v>27</v>
      </c>
      <c r="O436" s="11" t="str">
        <f>TEXT(InputData[[#This Row],[DATE]],"MMM")</f>
        <v>Aug</v>
      </c>
      <c r="P436" s="11">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2">
        <f>VLOOKUP(InputData[[#This Row],[PRODUCT ID]],MasterData[],5,0)</f>
        <v>133</v>
      </c>
      <c r="K437" s="12">
        <f>VLOOKUP(InputData[[#This Row],[PRODUCT ID]],MasterData[],6,0)</f>
        <v>155.61000000000001</v>
      </c>
      <c r="L437" s="12">
        <f>InputData[[#This Row],[BUYING PRIZE]]*InputData[[#This Row],[QUANTITY]]</f>
        <v>1197</v>
      </c>
      <c r="M437" s="12">
        <f>InputData[[#This Row],[SELLING PRICE]]*InputData[[#This Row],[QUANTITY]]*(1-InputData[[#This Row],[DISCOUNT %]])</f>
        <v>1400.4900000000002</v>
      </c>
      <c r="N437" s="11">
        <f>DAY(InputData[[#This Row],[DATE]])</f>
        <v>28</v>
      </c>
      <c r="O437" s="11" t="str">
        <f>TEXT(InputData[[#This Row],[DATE]],"MMM")</f>
        <v>Aug</v>
      </c>
      <c r="P437" s="11">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2">
        <f>VLOOKUP(InputData[[#This Row],[PRODUCT ID]],MasterData[],5,0)</f>
        <v>37</v>
      </c>
      <c r="K438" s="12">
        <f>VLOOKUP(InputData[[#This Row],[PRODUCT ID]],MasterData[],6,0)</f>
        <v>42.55</v>
      </c>
      <c r="L438" s="12">
        <f>InputData[[#This Row],[BUYING PRIZE]]*InputData[[#This Row],[QUANTITY]]</f>
        <v>185</v>
      </c>
      <c r="M438" s="12">
        <f>InputData[[#This Row],[SELLING PRICE]]*InputData[[#This Row],[QUANTITY]]*(1-InputData[[#This Row],[DISCOUNT %]])</f>
        <v>212.75</v>
      </c>
      <c r="N438" s="11">
        <f>DAY(InputData[[#This Row],[DATE]])</f>
        <v>28</v>
      </c>
      <c r="O438" s="11" t="str">
        <f>TEXT(InputData[[#This Row],[DATE]],"MMM")</f>
        <v>Aug</v>
      </c>
      <c r="P438" s="11">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2">
        <f>VLOOKUP(InputData[[#This Row],[PRODUCT ID]],MasterData[],5,0)</f>
        <v>75</v>
      </c>
      <c r="K439" s="12">
        <f>VLOOKUP(InputData[[#This Row],[PRODUCT ID]],MasterData[],6,0)</f>
        <v>85.5</v>
      </c>
      <c r="L439" s="12">
        <f>InputData[[#This Row],[BUYING PRIZE]]*InputData[[#This Row],[QUANTITY]]</f>
        <v>450</v>
      </c>
      <c r="M439" s="12">
        <f>InputData[[#This Row],[SELLING PRICE]]*InputData[[#This Row],[QUANTITY]]*(1-InputData[[#This Row],[DISCOUNT %]])</f>
        <v>513</v>
      </c>
      <c r="N439" s="11">
        <f>DAY(InputData[[#This Row],[DATE]])</f>
        <v>30</v>
      </c>
      <c r="O439" s="11" t="str">
        <f>TEXT(InputData[[#This Row],[DATE]],"MMM")</f>
        <v>Aug</v>
      </c>
      <c r="P439" s="11">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2">
        <f>VLOOKUP(InputData[[#This Row],[PRODUCT ID]],MasterData[],5,0)</f>
        <v>67</v>
      </c>
      <c r="K440" s="12">
        <f>VLOOKUP(InputData[[#This Row],[PRODUCT ID]],MasterData[],6,0)</f>
        <v>83.08</v>
      </c>
      <c r="L440" s="12">
        <f>InputData[[#This Row],[BUYING PRIZE]]*InputData[[#This Row],[QUANTITY]]</f>
        <v>402</v>
      </c>
      <c r="M440" s="12">
        <f>InputData[[#This Row],[SELLING PRICE]]*InputData[[#This Row],[QUANTITY]]*(1-InputData[[#This Row],[DISCOUNT %]])</f>
        <v>498.48</v>
      </c>
      <c r="N440" s="11">
        <f>DAY(InputData[[#This Row],[DATE]])</f>
        <v>30</v>
      </c>
      <c r="O440" s="11" t="str">
        <f>TEXT(InputData[[#This Row],[DATE]],"MMM")</f>
        <v>Aug</v>
      </c>
      <c r="P440" s="11">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2">
        <f>VLOOKUP(InputData[[#This Row],[PRODUCT ID]],MasterData[],5,0)</f>
        <v>7</v>
      </c>
      <c r="K441" s="12">
        <f>VLOOKUP(InputData[[#This Row],[PRODUCT ID]],MasterData[],6,0)</f>
        <v>8.33</v>
      </c>
      <c r="L441" s="12">
        <f>InputData[[#This Row],[BUYING PRIZE]]*InputData[[#This Row],[QUANTITY]]</f>
        <v>35</v>
      </c>
      <c r="M441" s="12">
        <f>InputData[[#This Row],[SELLING PRICE]]*InputData[[#This Row],[QUANTITY]]*(1-InputData[[#This Row],[DISCOUNT %]])</f>
        <v>41.65</v>
      </c>
      <c r="N441" s="11">
        <f>DAY(InputData[[#This Row],[DATE]])</f>
        <v>30</v>
      </c>
      <c r="O441" s="11" t="str">
        <f>TEXT(InputData[[#This Row],[DATE]],"MMM")</f>
        <v>Aug</v>
      </c>
      <c r="P441" s="11">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2">
        <f>VLOOKUP(InputData[[#This Row],[PRODUCT ID]],MasterData[],5,0)</f>
        <v>12</v>
      </c>
      <c r="K442" s="12">
        <f>VLOOKUP(InputData[[#This Row],[PRODUCT ID]],MasterData[],6,0)</f>
        <v>15.719999999999999</v>
      </c>
      <c r="L442" s="12">
        <f>InputData[[#This Row],[BUYING PRIZE]]*InputData[[#This Row],[QUANTITY]]</f>
        <v>156</v>
      </c>
      <c r="M442" s="12">
        <f>InputData[[#This Row],[SELLING PRICE]]*InputData[[#This Row],[QUANTITY]]*(1-InputData[[#This Row],[DISCOUNT %]])</f>
        <v>204.35999999999999</v>
      </c>
      <c r="N442" s="11">
        <f>DAY(InputData[[#This Row],[DATE]])</f>
        <v>31</v>
      </c>
      <c r="O442" s="11" t="str">
        <f>TEXT(InputData[[#This Row],[DATE]],"MMM")</f>
        <v>Aug</v>
      </c>
      <c r="P442" s="11">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2">
        <f>VLOOKUP(InputData[[#This Row],[PRODUCT ID]],MasterData[],5,0)</f>
        <v>105</v>
      </c>
      <c r="K443" s="12">
        <f>VLOOKUP(InputData[[#This Row],[PRODUCT ID]],MasterData[],6,0)</f>
        <v>142.80000000000001</v>
      </c>
      <c r="L443" s="12">
        <f>InputData[[#This Row],[BUYING PRIZE]]*InputData[[#This Row],[QUANTITY]]</f>
        <v>105</v>
      </c>
      <c r="M443" s="12">
        <f>InputData[[#This Row],[SELLING PRICE]]*InputData[[#This Row],[QUANTITY]]*(1-InputData[[#This Row],[DISCOUNT %]])</f>
        <v>142.80000000000001</v>
      </c>
      <c r="N443" s="11">
        <f>DAY(InputData[[#This Row],[DATE]])</f>
        <v>4</v>
      </c>
      <c r="O443" s="11" t="str">
        <f>TEXT(InputData[[#This Row],[DATE]],"MMM")</f>
        <v>Sep</v>
      </c>
      <c r="P443" s="11">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2">
        <f>VLOOKUP(InputData[[#This Row],[PRODUCT ID]],MasterData[],5,0)</f>
        <v>133</v>
      </c>
      <c r="K444" s="12">
        <f>VLOOKUP(InputData[[#This Row],[PRODUCT ID]],MasterData[],6,0)</f>
        <v>155.61000000000001</v>
      </c>
      <c r="L444" s="12">
        <f>InputData[[#This Row],[BUYING PRIZE]]*InputData[[#This Row],[QUANTITY]]</f>
        <v>1596</v>
      </c>
      <c r="M444" s="12">
        <f>InputData[[#This Row],[SELLING PRICE]]*InputData[[#This Row],[QUANTITY]]*(1-InputData[[#This Row],[DISCOUNT %]])</f>
        <v>1867.3200000000002</v>
      </c>
      <c r="N444" s="11">
        <f>DAY(InputData[[#This Row],[DATE]])</f>
        <v>6</v>
      </c>
      <c r="O444" s="11" t="str">
        <f>TEXT(InputData[[#This Row],[DATE]],"MMM")</f>
        <v>Sep</v>
      </c>
      <c r="P444" s="11">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2">
        <f>VLOOKUP(InputData[[#This Row],[PRODUCT ID]],MasterData[],5,0)</f>
        <v>138</v>
      </c>
      <c r="K445" s="12">
        <f>VLOOKUP(InputData[[#This Row],[PRODUCT ID]],MasterData[],6,0)</f>
        <v>173.88</v>
      </c>
      <c r="L445" s="12">
        <f>InputData[[#This Row],[BUYING PRIZE]]*InputData[[#This Row],[QUANTITY]]</f>
        <v>1242</v>
      </c>
      <c r="M445" s="12">
        <f>InputData[[#This Row],[SELLING PRICE]]*InputData[[#This Row],[QUANTITY]]*(1-InputData[[#This Row],[DISCOUNT %]])</f>
        <v>1564.92</v>
      </c>
      <c r="N445" s="11">
        <f>DAY(InputData[[#This Row],[DATE]])</f>
        <v>9</v>
      </c>
      <c r="O445" s="11" t="str">
        <f>TEXT(InputData[[#This Row],[DATE]],"MMM")</f>
        <v>Sep</v>
      </c>
      <c r="P445" s="11">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2">
        <f>VLOOKUP(InputData[[#This Row],[PRODUCT ID]],MasterData[],5,0)</f>
        <v>71</v>
      </c>
      <c r="K446" s="12">
        <f>VLOOKUP(InputData[[#This Row],[PRODUCT ID]],MasterData[],6,0)</f>
        <v>80.94</v>
      </c>
      <c r="L446" s="12">
        <f>InputData[[#This Row],[BUYING PRIZE]]*InputData[[#This Row],[QUANTITY]]</f>
        <v>213</v>
      </c>
      <c r="M446" s="12">
        <f>InputData[[#This Row],[SELLING PRICE]]*InputData[[#This Row],[QUANTITY]]*(1-InputData[[#This Row],[DISCOUNT %]])</f>
        <v>242.82</v>
      </c>
      <c r="N446" s="11">
        <f>DAY(InputData[[#This Row],[DATE]])</f>
        <v>9</v>
      </c>
      <c r="O446" s="11" t="str">
        <f>TEXT(InputData[[#This Row],[DATE]],"MMM")</f>
        <v>Sep</v>
      </c>
      <c r="P446" s="11">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2">
        <f>VLOOKUP(InputData[[#This Row],[PRODUCT ID]],MasterData[],5,0)</f>
        <v>5</v>
      </c>
      <c r="K447" s="12">
        <f>VLOOKUP(InputData[[#This Row],[PRODUCT ID]],MasterData[],6,0)</f>
        <v>6.7</v>
      </c>
      <c r="L447" s="12">
        <f>InputData[[#This Row],[BUYING PRIZE]]*InputData[[#This Row],[QUANTITY]]</f>
        <v>75</v>
      </c>
      <c r="M447" s="12">
        <f>InputData[[#This Row],[SELLING PRICE]]*InputData[[#This Row],[QUANTITY]]*(1-InputData[[#This Row],[DISCOUNT %]])</f>
        <v>100.5</v>
      </c>
      <c r="N447" s="11">
        <f>DAY(InputData[[#This Row],[DATE]])</f>
        <v>10</v>
      </c>
      <c r="O447" s="11" t="str">
        <f>TEXT(InputData[[#This Row],[DATE]],"MMM")</f>
        <v>Sep</v>
      </c>
      <c r="P447" s="11">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2">
        <f>VLOOKUP(InputData[[#This Row],[PRODUCT ID]],MasterData[],5,0)</f>
        <v>72</v>
      </c>
      <c r="K448" s="12">
        <f>VLOOKUP(InputData[[#This Row],[PRODUCT ID]],MasterData[],6,0)</f>
        <v>79.92</v>
      </c>
      <c r="L448" s="12">
        <f>InputData[[#This Row],[BUYING PRIZE]]*InputData[[#This Row],[QUANTITY]]</f>
        <v>288</v>
      </c>
      <c r="M448" s="12">
        <f>InputData[[#This Row],[SELLING PRICE]]*InputData[[#This Row],[QUANTITY]]*(1-InputData[[#This Row],[DISCOUNT %]])</f>
        <v>319.68</v>
      </c>
      <c r="N448" s="11">
        <f>DAY(InputData[[#This Row],[DATE]])</f>
        <v>10</v>
      </c>
      <c r="O448" s="11" t="str">
        <f>TEXT(InputData[[#This Row],[DATE]],"MMM")</f>
        <v>Sep</v>
      </c>
      <c r="P448" s="11">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2">
        <f>VLOOKUP(InputData[[#This Row],[PRODUCT ID]],MasterData[],5,0)</f>
        <v>47</v>
      </c>
      <c r="K449" s="12">
        <f>VLOOKUP(InputData[[#This Row],[PRODUCT ID]],MasterData[],6,0)</f>
        <v>53.11</v>
      </c>
      <c r="L449" s="12">
        <f>InputData[[#This Row],[BUYING PRIZE]]*InputData[[#This Row],[QUANTITY]]</f>
        <v>141</v>
      </c>
      <c r="M449" s="12">
        <f>InputData[[#This Row],[SELLING PRICE]]*InputData[[#This Row],[QUANTITY]]*(1-InputData[[#This Row],[DISCOUNT %]])</f>
        <v>159.32999999999998</v>
      </c>
      <c r="N449" s="11">
        <f>DAY(InputData[[#This Row],[DATE]])</f>
        <v>14</v>
      </c>
      <c r="O449" s="11" t="str">
        <f>TEXT(InputData[[#This Row],[DATE]],"MMM")</f>
        <v>Sep</v>
      </c>
      <c r="P449" s="11">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2">
        <f>VLOOKUP(InputData[[#This Row],[PRODUCT ID]],MasterData[],5,0)</f>
        <v>67</v>
      </c>
      <c r="K450" s="12">
        <f>VLOOKUP(InputData[[#This Row],[PRODUCT ID]],MasterData[],6,0)</f>
        <v>85.76</v>
      </c>
      <c r="L450" s="12">
        <f>InputData[[#This Row],[BUYING PRIZE]]*InputData[[#This Row],[QUANTITY]]</f>
        <v>1005</v>
      </c>
      <c r="M450" s="12">
        <f>InputData[[#This Row],[SELLING PRICE]]*InputData[[#This Row],[QUANTITY]]*(1-InputData[[#This Row],[DISCOUNT %]])</f>
        <v>1286.4000000000001</v>
      </c>
      <c r="N450" s="11">
        <f>DAY(InputData[[#This Row],[DATE]])</f>
        <v>15</v>
      </c>
      <c r="O450" s="11" t="str">
        <f>TEXT(InputData[[#This Row],[DATE]],"MMM")</f>
        <v>Sep</v>
      </c>
      <c r="P450" s="11">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2">
        <f>VLOOKUP(InputData[[#This Row],[PRODUCT ID]],MasterData[],5,0)</f>
        <v>18</v>
      </c>
      <c r="K451" s="12">
        <f>VLOOKUP(InputData[[#This Row],[PRODUCT ID]],MasterData[],6,0)</f>
        <v>24.66</v>
      </c>
      <c r="L451" s="12">
        <f>InputData[[#This Row],[BUYING PRIZE]]*InputData[[#This Row],[QUANTITY]]</f>
        <v>252</v>
      </c>
      <c r="M451" s="12">
        <f>InputData[[#This Row],[SELLING PRICE]]*InputData[[#This Row],[QUANTITY]]*(1-InputData[[#This Row],[DISCOUNT %]])</f>
        <v>345.24</v>
      </c>
      <c r="N451" s="11">
        <f>DAY(InputData[[#This Row],[DATE]])</f>
        <v>18</v>
      </c>
      <c r="O451" s="11" t="str">
        <f>TEXT(InputData[[#This Row],[DATE]],"MMM")</f>
        <v>Sep</v>
      </c>
      <c r="P451" s="11">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2">
        <f>VLOOKUP(InputData[[#This Row],[PRODUCT ID]],MasterData[],5,0)</f>
        <v>95</v>
      </c>
      <c r="K452" s="12">
        <f>VLOOKUP(InputData[[#This Row],[PRODUCT ID]],MasterData[],6,0)</f>
        <v>119.7</v>
      </c>
      <c r="L452" s="12">
        <f>InputData[[#This Row],[BUYING PRIZE]]*InputData[[#This Row],[QUANTITY]]</f>
        <v>760</v>
      </c>
      <c r="M452" s="12">
        <f>InputData[[#This Row],[SELLING PRICE]]*InputData[[#This Row],[QUANTITY]]*(1-InputData[[#This Row],[DISCOUNT %]])</f>
        <v>957.6</v>
      </c>
      <c r="N452" s="11">
        <f>DAY(InputData[[#This Row],[DATE]])</f>
        <v>19</v>
      </c>
      <c r="O452" s="11" t="str">
        <f>TEXT(InputData[[#This Row],[DATE]],"MMM")</f>
        <v>Sep</v>
      </c>
      <c r="P452" s="11">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2">
        <f>VLOOKUP(InputData[[#This Row],[PRODUCT ID]],MasterData[],5,0)</f>
        <v>95</v>
      </c>
      <c r="K453" s="12">
        <f>VLOOKUP(InputData[[#This Row],[PRODUCT ID]],MasterData[],6,0)</f>
        <v>119.7</v>
      </c>
      <c r="L453" s="12">
        <f>InputData[[#This Row],[BUYING PRIZE]]*InputData[[#This Row],[QUANTITY]]</f>
        <v>570</v>
      </c>
      <c r="M453" s="12">
        <f>InputData[[#This Row],[SELLING PRICE]]*InputData[[#This Row],[QUANTITY]]*(1-InputData[[#This Row],[DISCOUNT %]])</f>
        <v>718.2</v>
      </c>
      <c r="N453" s="11">
        <f>DAY(InputData[[#This Row],[DATE]])</f>
        <v>20</v>
      </c>
      <c r="O453" s="11" t="str">
        <f>TEXT(InputData[[#This Row],[DATE]],"MMM")</f>
        <v>Sep</v>
      </c>
      <c r="P453" s="11">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2">
        <f>VLOOKUP(InputData[[#This Row],[PRODUCT ID]],MasterData[],5,0)</f>
        <v>98</v>
      </c>
      <c r="K454" s="12">
        <f>VLOOKUP(InputData[[#This Row],[PRODUCT ID]],MasterData[],6,0)</f>
        <v>103.88</v>
      </c>
      <c r="L454" s="12">
        <f>InputData[[#This Row],[BUYING PRIZE]]*InputData[[#This Row],[QUANTITY]]</f>
        <v>980</v>
      </c>
      <c r="M454" s="12">
        <f>InputData[[#This Row],[SELLING PRICE]]*InputData[[#This Row],[QUANTITY]]*(1-InputData[[#This Row],[DISCOUNT %]])</f>
        <v>1038.8</v>
      </c>
      <c r="N454" s="11">
        <f>DAY(InputData[[#This Row],[DATE]])</f>
        <v>20</v>
      </c>
      <c r="O454" s="11" t="str">
        <f>TEXT(InputData[[#This Row],[DATE]],"MMM")</f>
        <v>Sep</v>
      </c>
      <c r="P454" s="11">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2">
        <f>VLOOKUP(InputData[[#This Row],[PRODUCT ID]],MasterData[],5,0)</f>
        <v>37</v>
      </c>
      <c r="K455" s="12">
        <f>VLOOKUP(InputData[[#This Row],[PRODUCT ID]],MasterData[],6,0)</f>
        <v>49.21</v>
      </c>
      <c r="L455" s="12">
        <f>InputData[[#This Row],[BUYING PRIZE]]*InputData[[#This Row],[QUANTITY]]</f>
        <v>518</v>
      </c>
      <c r="M455" s="12">
        <f>InputData[[#This Row],[SELLING PRICE]]*InputData[[#This Row],[QUANTITY]]*(1-InputData[[#This Row],[DISCOUNT %]])</f>
        <v>688.94</v>
      </c>
      <c r="N455" s="11">
        <f>DAY(InputData[[#This Row],[DATE]])</f>
        <v>21</v>
      </c>
      <c r="O455" s="11" t="str">
        <f>TEXT(InputData[[#This Row],[DATE]],"MMM")</f>
        <v>Sep</v>
      </c>
      <c r="P455" s="11">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2">
        <f>VLOOKUP(InputData[[#This Row],[PRODUCT ID]],MasterData[],5,0)</f>
        <v>18</v>
      </c>
      <c r="K456" s="12">
        <f>VLOOKUP(InputData[[#This Row],[PRODUCT ID]],MasterData[],6,0)</f>
        <v>24.66</v>
      </c>
      <c r="L456" s="12">
        <f>InputData[[#This Row],[BUYING PRIZE]]*InputData[[#This Row],[QUANTITY]]</f>
        <v>90</v>
      </c>
      <c r="M456" s="12">
        <f>InputData[[#This Row],[SELLING PRICE]]*InputData[[#This Row],[QUANTITY]]*(1-InputData[[#This Row],[DISCOUNT %]])</f>
        <v>123.3</v>
      </c>
      <c r="N456" s="11">
        <f>DAY(InputData[[#This Row],[DATE]])</f>
        <v>21</v>
      </c>
      <c r="O456" s="11" t="str">
        <f>TEXT(InputData[[#This Row],[DATE]],"MMM")</f>
        <v>Sep</v>
      </c>
      <c r="P456" s="11">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2">
        <f>VLOOKUP(InputData[[#This Row],[PRODUCT ID]],MasterData[],5,0)</f>
        <v>67</v>
      </c>
      <c r="K457" s="12">
        <f>VLOOKUP(InputData[[#This Row],[PRODUCT ID]],MasterData[],6,0)</f>
        <v>83.08</v>
      </c>
      <c r="L457" s="12">
        <f>InputData[[#This Row],[BUYING PRIZE]]*InputData[[#This Row],[QUANTITY]]</f>
        <v>804</v>
      </c>
      <c r="M457" s="12">
        <f>InputData[[#This Row],[SELLING PRICE]]*InputData[[#This Row],[QUANTITY]]*(1-InputData[[#This Row],[DISCOUNT %]])</f>
        <v>996.96</v>
      </c>
      <c r="N457" s="11">
        <f>DAY(InputData[[#This Row],[DATE]])</f>
        <v>22</v>
      </c>
      <c r="O457" s="11" t="str">
        <f>TEXT(InputData[[#This Row],[DATE]],"MMM")</f>
        <v>Sep</v>
      </c>
      <c r="P457" s="11">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2">
        <f>VLOOKUP(InputData[[#This Row],[PRODUCT ID]],MasterData[],5,0)</f>
        <v>73</v>
      </c>
      <c r="K458" s="12">
        <f>VLOOKUP(InputData[[#This Row],[PRODUCT ID]],MasterData[],6,0)</f>
        <v>94.17</v>
      </c>
      <c r="L458" s="12">
        <f>InputData[[#This Row],[BUYING PRIZE]]*InputData[[#This Row],[QUANTITY]]</f>
        <v>876</v>
      </c>
      <c r="M458" s="12">
        <f>InputData[[#This Row],[SELLING PRICE]]*InputData[[#This Row],[QUANTITY]]*(1-InputData[[#This Row],[DISCOUNT %]])</f>
        <v>1130.04</v>
      </c>
      <c r="N458" s="11">
        <f>DAY(InputData[[#This Row],[DATE]])</f>
        <v>23</v>
      </c>
      <c r="O458" s="11" t="str">
        <f>TEXT(InputData[[#This Row],[DATE]],"MMM")</f>
        <v>Sep</v>
      </c>
      <c r="P458" s="11">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2">
        <f>VLOOKUP(InputData[[#This Row],[PRODUCT ID]],MasterData[],5,0)</f>
        <v>89</v>
      </c>
      <c r="K459" s="12">
        <f>VLOOKUP(InputData[[#This Row],[PRODUCT ID]],MasterData[],6,0)</f>
        <v>117.48</v>
      </c>
      <c r="L459" s="12">
        <f>InputData[[#This Row],[BUYING PRIZE]]*InputData[[#This Row],[QUANTITY]]</f>
        <v>1246</v>
      </c>
      <c r="M459" s="12">
        <f>InputData[[#This Row],[SELLING PRICE]]*InputData[[#This Row],[QUANTITY]]*(1-InputData[[#This Row],[DISCOUNT %]])</f>
        <v>1644.72</v>
      </c>
      <c r="N459" s="11">
        <f>DAY(InputData[[#This Row],[DATE]])</f>
        <v>24</v>
      </c>
      <c r="O459" s="11" t="str">
        <f>TEXT(InputData[[#This Row],[DATE]],"MMM")</f>
        <v>Sep</v>
      </c>
      <c r="P459" s="11">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2">
        <f>VLOOKUP(InputData[[#This Row],[PRODUCT ID]],MasterData[],5,0)</f>
        <v>89</v>
      </c>
      <c r="K460" s="12">
        <f>VLOOKUP(InputData[[#This Row],[PRODUCT ID]],MasterData[],6,0)</f>
        <v>117.48</v>
      </c>
      <c r="L460" s="12">
        <f>InputData[[#This Row],[BUYING PRIZE]]*InputData[[#This Row],[QUANTITY]]</f>
        <v>712</v>
      </c>
      <c r="M460" s="12">
        <f>InputData[[#This Row],[SELLING PRICE]]*InputData[[#This Row],[QUANTITY]]*(1-InputData[[#This Row],[DISCOUNT %]])</f>
        <v>939.84</v>
      </c>
      <c r="N460" s="11">
        <f>DAY(InputData[[#This Row],[DATE]])</f>
        <v>24</v>
      </c>
      <c r="O460" s="11" t="str">
        <f>TEXT(InputData[[#This Row],[DATE]],"MMM")</f>
        <v>Sep</v>
      </c>
      <c r="P460" s="11">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2">
        <f>VLOOKUP(InputData[[#This Row],[PRODUCT ID]],MasterData[],5,0)</f>
        <v>90</v>
      </c>
      <c r="K461" s="12">
        <f>VLOOKUP(InputData[[#This Row],[PRODUCT ID]],MasterData[],6,0)</f>
        <v>96.3</v>
      </c>
      <c r="L461" s="12">
        <f>InputData[[#This Row],[BUYING PRIZE]]*InputData[[#This Row],[QUANTITY]]</f>
        <v>360</v>
      </c>
      <c r="M461" s="12">
        <f>InputData[[#This Row],[SELLING PRICE]]*InputData[[#This Row],[QUANTITY]]*(1-InputData[[#This Row],[DISCOUNT %]])</f>
        <v>385.2</v>
      </c>
      <c r="N461" s="11">
        <f>DAY(InputData[[#This Row],[DATE]])</f>
        <v>27</v>
      </c>
      <c r="O461" s="11" t="str">
        <f>TEXT(InputData[[#This Row],[DATE]],"MMM")</f>
        <v>Sep</v>
      </c>
      <c r="P461" s="11">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2">
        <f>VLOOKUP(InputData[[#This Row],[PRODUCT ID]],MasterData[],5,0)</f>
        <v>76</v>
      </c>
      <c r="K462" s="12">
        <f>VLOOKUP(InputData[[#This Row],[PRODUCT ID]],MasterData[],6,0)</f>
        <v>82.08</v>
      </c>
      <c r="L462" s="12">
        <f>InputData[[#This Row],[BUYING PRIZE]]*InputData[[#This Row],[QUANTITY]]</f>
        <v>684</v>
      </c>
      <c r="M462" s="12">
        <f>InputData[[#This Row],[SELLING PRICE]]*InputData[[#This Row],[QUANTITY]]*(1-InputData[[#This Row],[DISCOUNT %]])</f>
        <v>738.72</v>
      </c>
      <c r="N462" s="11">
        <f>DAY(InputData[[#This Row],[DATE]])</f>
        <v>27</v>
      </c>
      <c r="O462" s="11" t="str">
        <f>TEXT(InputData[[#This Row],[DATE]],"MMM")</f>
        <v>Sep</v>
      </c>
      <c r="P462" s="11">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2">
        <f>VLOOKUP(InputData[[#This Row],[PRODUCT ID]],MasterData[],5,0)</f>
        <v>72</v>
      </c>
      <c r="K463" s="12">
        <f>VLOOKUP(InputData[[#This Row],[PRODUCT ID]],MasterData[],6,0)</f>
        <v>79.92</v>
      </c>
      <c r="L463" s="12">
        <f>InputData[[#This Row],[BUYING PRIZE]]*InputData[[#This Row],[QUANTITY]]</f>
        <v>216</v>
      </c>
      <c r="M463" s="12">
        <f>InputData[[#This Row],[SELLING PRICE]]*InputData[[#This Row],[QUANTITY]]*(1-InputData[[#This Row],[DISCOUNT %]])</f>
        <v>239.76</v>
      </c>
      <c r="N463" s="11">
        <f>DAY(InputData[[#This Row],[DATE]])</f>
        <v>27</v>
      </c>
      <c r="O463" s="11" t="str">
        <f>TEXT(InputData[[#This Row],[DATE]],"MMM")</f>
        <v>Sep</v>
      </c>
      <c r="P463" s="11">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2">
        <f>VLOOKUP(InputData[[#This Row],[PRODUCT ID]],MasterData[],5,0)</f>
        <v>55</v>
      </c>
      <c r="K464" s="12">
        <f>VLOOKUP(InputData[[#This Row],[PRODUCT ID]],MasterData[],6,0)</f>
        <v>58.3</v>
      </c>
      <c r="L464" s="12">
        <f>InputData[[#This Row],[BUYING PRIZE]]*InputData[[#This Row],[QUANTITY]]</f>
        <v>715</v>
      </c>
      <c r="M464" s="12">
        <f>InputData[[#This Row],[SELLING PRICE]]*InputData[[#This Row],[QUANTITY]]*(1-InputData[[#This Row],[DISCOUNT %]])</f>
        <v>757.9</v>
      </c>
      <c r="N464" s="11">
        <f>DAY(InputData[[#This Row],[DATE]])</f>
        <v>29</v>
      </c>
      <c r="O464" s="11" t="str">
        <f>TEXT(InputData[[#This Row],[DATE]],"MMM")</f>
        <v>Sep</v>
      </c>
      <c r="P464" s="11">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2">
        <f>VLOOKUP(InputData[[#This Row],[PRODUCT ID]],MasterData[],5,0)</f>
        <v>44</v>
      </c>
      <c r="K465" s="12">
        <f>VLOOKUP(InputData[[#This Row],[PRODUCT ID]],MasterData[],6,0)</f>
        <v>48.4</v>
      </c>
      <c r="L465" s="12">
        <f>InputData[[#This Row],[BUYING PRIZE]]*InputData[[#This Row],[QUANTITY]]</f>
        <v>220</v>
      </c>
      <c r="M465" s="12">
        <f>InputData[[#This Row],[SELLING PRICE]]*InputData[[#This Row],[QUANTITY]]*(1-InputData[[#This Row],[DISCOUNT %]])</f>
        <v>242</v>
      </c>
      <c r="N465" s="11">
        <f>DAY(InputData[[#This Row],[DATE]])</f>
        <v>3</v>
      </c>
      <c r="O465" s="11" t="str">
        <f>TEXT(InputData[[#This Row],[DATE]],"MMM")</f>
        <v>Oct</v>
      </c>
      <c r="P465" s="11">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2">
        <f>VLOOKUP(InputData[[#This Row],[PRODUCT ID]],MasterData[],5,0)</f>
        <v>43</v>
      </c>
      <c r="K466" s="12">
        <f>VLOOKUP(InputData[[#This Row],[PRODUCT ID]],MasterData[],6,0)</f>
        <v>47.730000000000004</v>
      </c>
      <c r="L466" s="12">
        <f>InputData[[#This Row],[BUYING PRIZE]]*InputData[[#This Row],[QUANTITY]]</f>
        <v>645</v>
      </c>
      <c r="M466" s="12">
        <f>InputData[[#This Row],[SELLING PRICE]]*InputData[[#This Row],[QUANTITY]]*(1-InputData[[#This Row],[DISCOUNT %]])</f>
        <v>715.95</v>
      </c>
      <c r="N466" s="11">
        <f>DAY(InputData[[#This Row],[DATE]])</f>
        <v>4</v>
      </c>
      <c r="O466" s="11" t="str">
        <f>TEXT(InputData[[#This Row],[DATE]],"MMM")</f>
        <v>Oct</v>
      </c>
      <c r="P466" s="11">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2">
        <f>VLOOKUP(InputData[[#This Row],[PRODUCT ID]],MasterData[],5,0)</f>
        <v>5</v>
      </c>
      <c r="K467" s="12">
        <f>VLOOKUP(InputData[[#This Row],[PRODUCT ID]],MasterData[],6,0)</f>
        <v>6.7</v>
      </c>
      <c r="L467" s="12">
        <f>InputData[[#This Row],[BUYING PRIZE]]*InputData[[#This Row],[QUANTITY]]</f>
        <v>5</v>
      </c>
      <c r="M467" s="12">
        <f>InputData[[#This Row],[SELLING PRICE]]*InputData[[#This Row],[QUANTITY]]*(1-InputData[[#This Row],[DISCOUNT %]])</f>
        <v>6.7</v>
      </c>
      <c r="N467" s="11">
        <f>DAY(InputData[[#This Row],[DATE]])</f>
        <v>6</v>
      </c>
      <c r="O467" s="11" t="str">
        <f>TEXT(InputData[[#This Row],[DATE]],"MMM")</f>
        <v>Oct</v>
      </c>
      <c r="P467" s="11">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2">
        <f>VLOOKUP(InputData[[#This Row],[PRODUCT ID]],MasterData[],5,0)</f>
        <v>72</v>
      </c>
      <c r="K468" s="12">
        <f>VLOOKUP(InputData[[#This Row],[PRODUCT ID]],MasterData[],6,0)</f>
        <v>79.92</v>
      </c>
      <c r="L468" s="12">
        <f>InputData[[#This Row],[BUYING PRIZE]]*InputData[[#This Row],[QUANTITY]]</f>
        <v>1008</v>
      </c>
      <c r="M468" s="12">
        <f>InputData[[#This Row],[SELLING PRICE]]*InputData[[#This Row],[QUANTITY]]*(1-InputData[[#This Row],[DISCOUNT %]])</f>
        <v>1118.8800000000001</v>
      </c>
      <c r="N468" s="11">
        <f>DAY(InputData[[#This Row],[DATE]])</f>
        <v>9</v>
      </c>
      <c r="O468" s="11" t="str">
        <f>TEXT(InputData[[#This Row],[DATE]],"MMM")</f>
        <v>Oct</v>
      </c>
      <c r="P468" s="11">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2">
        <f>VLOOKUP(InputData[[#This Row],[PRODUCT ID]],MasterData[],5,0)</f>
        <v>150</v>
      </c>
      <c r="K469" s="12">
        <f>VLOOKUP(InputData[[#This Row],[PRODUCT ID]],MasterData[],6,0)</f>
        <v>210</v>
      </c>
      <c r="L469" s="12">
        <f>InputData[[#This Row],[BUYING PRIZE]]*InputData[[#This Row],[QUANTITY]]</f>
        <v>1350</v>
      </c>
      <c r="M469" s="12">
        <f>InputData[[#This Row],[SELLING PRICE]]*InputData[[#This Row],[QUANTITY]]*(1-InputData[[#This Row],[DISCOUNT %]])</f>
        <v>1890</v>
      </c>
      <c r="N469" s="11">
        <f>DAY(InputData[[#This Row],[DATE]])</f>
        <v>10</v>
      </c>
      <c r="O469" s="11" t="str">
        <f>TEXT(InputData[[#This Row],[DATE]],"MMM")</f>
        <v>Oct</v>
      </c>
      <c r="P469" s="11">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2">
        <f>VLOOKUP(InputData[[#This Row],[PRODUCT ID]],MasterData[],5,0)</f>
        <v>76</v>
      </c>
      <c r="K470" s="12">
        <f>VLOOKUP(InputData[[#This Row],[PRODUCT ID]],MasterData[],6,0)</f>
        <v>82.08</v>
      </c>
      <c r="L470" s="12">
        <f>InputData[[#This Row],[BUYING PRIZE]]*InputData[[#This Row],[QUANTITY]]</f>
        <v>912</v>
      </c>
      <c r="M470" s="12">
        <f>InputData[[#This Row],[SELLING PRICE]]*InputData[[#This Row],[QUANTITY]]*(1-InputData[[#This Row],[DISCOUNT %]])</f>
        <v>984.96</v>
      </c>
      <c r="N470" s="11">
        <f>DAY(InputData[[#This Row],[DATE]])</f>
        <v>10</v>
      </c>
      <c r="O470" s="11" t="str">
        <f>TEXT(InputData[[#This Row],[DATE]],"MMM")</f>
        <v>Oct</v>
      </c>
      <c r="P470" s="11">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2">
        <f>VLOOKUP(InputData[[#This Row],[PRODUCT ID]],MasterData[],5,0)</f>
        <v>83</v>
      </c>
      <c r="K471" s="12">
        <f>VLOOKUP(InputData[[#This Row],[PRODUCT ID]],MasterData[],6,0)</f>
        <v>94.62</v>
      </c>
      <c r="L471" s="12">
        <f>InputData[[#This Row],[BUYING PRIZE]]*InputData[[#This Row],[QUANTITY]]</f>
        <v>830</v>
      </c>
      <c r="M471" s="12">
        <f>InputData[[#This Row],[SELLING PRICE]]*InputData[[#This Row],[QUANTITY]]*(1-InputData[[#This Row],[DISCOUNT %]])</f>
        <v>946.2</v>
      </c>
      <c r="N471" s="11">
        <f>DAY(InputData[[#This Row],[DATE]])</f>
        <v>11</v>
      </c>
      <c r="O471" s="11" t="str">
        <f>TEXT(InputData[[#This Row],[DATE]],"MMM")</f>
        <v>Oct</v>
      </c>
      <c r="P471" s="11">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2">
        <f>VLOOKUP(InputData[[#This Row],[PRODUCT ID]],MasterData[],5,0)</f>
        <v>105</v>
      </c>
      <c r="K472" s="12">
        <f>VLOOKUP(InputData[[#This Row],[PRODUCT ID]],MasterData[],6,0)</f>
        <v>142.80000000000001</v>
      </c>
      <c r="L472" s="12">
        <f>InputData[[#This Row],[BUYING PRIZE]]*InputData[[#This Row],[QUANTITY]]</f>
        <v>1575</v>
      </c>
      <c r="M472" s="12">
        <f>InputData[[#This Row],[SELLING PRICE]]*InputData[[#This Row],[QUANTITY]]*(1-InputData[[#This Row],[DISCOUNT %]])</f>
        <v>2142</v>
      </c>
      <c r="N472" s="11">
        <f>DAY(InputData[[#This Row],[DATE]])</f>
        <v>13</v>
      </c>
      <c r="O472" s="11" t="str">
        <f>TEXT(InputData[[#This Row],[DATE]],"MMM")</f>
        <v>Oct</v>
      </c>
      <c r="P472" s="11">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2">
        <f>VLOOKUP(InputData[[#This Row],[PRODUCT ID]],MasterData[],5,0)</f>
        <v>76</v>
      </c>
      <c r="K473" s="12">
        <f>VLOOKUP(InputData[[#This Row],[PRODUCT ID]],MasterData[],6,0)</f>
        <v>82.08</v>
      </c>
      <c r="L473" s="12">
        <f>InputData[[#This Row],[BUYING PRIZE]]*InputData[[#This Row],[QUANTITY]]</f>
        <v>1140</v>
      </c>
      <c r="M473" s="12">
        <f>InputData[[#This Row],[SELLING PRICE]]*InputData[[#This Row],[QUANTITY]]*(1-InputData[[#This Row],[DISCOUNT %]])</f>
        <v>1231.2</v>
      </c>
      <c r="N473" s="11">
        <f>DAY(InputData[[#This Row],[DATE]])</f>
        <v>14</v>
      </c>
      <c r="O473" s="11" t="str">
        <f>TEXT(InputData[[#This Row],[DATE]],"MMM")</f>
        <v>Oct</v>
      </c>
      <c r="P473" s="11">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2">
        <f>VLOOKUP(InputData[[#This Row],[PRODUCT ID]],MasterData[],5,0)</f>
        <v>12</v>
      </c>
      <c r="K474" s="12">
        <f>VLOOKUP(InputData[[#This Row],[PRODUCT ID]],MasterData[],6,0)</f>
        <v>15.719999999999999</v>
      </c>
      <c r="L474" s="12">
        <f>InputData[[#This Row],[BUYING PRIZE]]*InputData[[#This Row],[QUANTITY]]</f>
        <v>120</v>
      </c>
      <c r="M474" s="12">
        <f>InputData[[#This Row],[SELLING PRICE]]*InputData[[#This Row],[QUANTITY]]*(1-InputData[[#This Row],[DISCOUNT %]])</f>
        <v>157.19999999999999</v>
      </c>
      <c r="N474" s="11">
        <f>DAY(InputData[[#This Row],[DATE]])</f>
        <v>15</v>
      </c>
      <c r="O474" s="11" t="str">
        <f>TEXT(InputData[[#This Row],[DATE]],"MMM")</f>
        <v>Oct</v>
      </c>
      <c r="P474" s="11">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2">
        <f>VLOOKUP(InputData[[#This Row],[PRODUCT ID]],MasterData[],5,0)</f>
        <v>90</v>
      </c>
      <c r="K475" s="12">
        <f>VLOOKUP(InputData[[#This Row],[PRODUCT ID]],MasterData[],6,0)</f>
        <v>96.3</v>
      </c>
      <c r="L475" s="12">
        <f>InputData[[#This Row],[BUYING PRIZE]]*InputData[[#This Row],[QUANTITY]]</f>
        <v>270</v>
      </c>
      <c r="M475" s="12">
        <f>InputData[[#This Row],[SELLING PRICE]]*InputData[[#This Row],[QUANTITY]]*(1-InputData[[#This Row],[DISCOUNT %]])</f>
        <v>288.89999999999998</v>
      </c>
      <c r="N475" s="11">
        <f>DAY(InputData[[#This Row],[DATE]])</f>
        <v>16</v>
      </c>
      <c r="O475" s="11" t="str">
        <f>TEXT(InputData[[#This Row],[DATE]],"MMM")</f>
        <v>Oct</v>
      </c>
      <c r="P475" s="11">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2">
        <f>VLOOKUP(InputData[[#This Row],[PRODUCT ID]],MasterData[],5,0)</f>
        <v>144</v>
      </c>
      <c r="K476" s="12">
        <f>VLOOKUP(InputData[[#This Row],[PRODUCT ID]],MasterData[],6,0)</f>
        <v>156.96</v>
      </c>
      <c r="L476" s="12">
        <f>InputData[[#This Row],[BUYING PRIZE]]*InputData[[#This Row],[QUANTITY]]</f>
        <v>2016</v>
      </c>
      <c r="M476" s="12">
        <f>InputData[[#This Row],[SELLING PRICE]]*InputData[[#This Row],[QUANTITY]]*(1-InputData[[#This Row],[DISCOUNT %]])</f>
        <v>2197.44</v>
      </c>
      <c r="N476" s="11">
        <f>DAY(InputData[[#This Row],[DATE]])</f>
        <v>23</v>
      </c>
      <c r="O476" s="11" t="str">
        <f>TEXT(InputData[[#This Row],[DATE]],"MMM")</f>
        <v>Oct</v>
      </c>
      <c r="P476" s="11">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2">
        <f>VLOOKUP(InputData[[#This Row],[PRODUCT ID]],MasterData[],5,0)</f>
        <v>120</v>
      </c>
      <c r="K477" s="12">
        <f>VLOOKUP(InputData[[#This Row],[PRODUCT ID]],MasterData[],6,0)</f>
        <v>162</v>
      </c>
      <c r="L477" s="12">
        <f>InputData[[#This Row],[BUYING PRIZE]]*InputData[[#This Row],[QUANTITY]]</f>
        <v>360</v>
      </c>
      <c r="M477" s="12">
        <f>InputData[[#This Row],[SELLING PRICE]]*InputData[[#This Row],[QUANTITY]]*(1-InputData[[#This Row],[DISCOUNT %]])</f>
        <v>486</v>
      </c>
      <c r="N477" s="11">
        <f>DAY(InputData[[#This Row],[DATE]])</f>
        <v>30</v>
      </c>
      <c r="O477" s="11" t="str">
        <f>TEXT(InputData[[#This Row],[DATE]],"MMM")</f>
        <v>Oct</v>
      </c>
      <c r="P477" s="11">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2">
        <f>VLOOKUP(InputData[[#This Row],[PRODUCT ID]],MasterData[],5,0)</f>
        <v>72</v>
      </c>
      <c r="K478" s="12">
        <f>VLOOKUP(InputData[[#This Row],[PRODUCT ID]],MasterData[],6,0)</f>
        <v>79.92</v>
      </c>
      <c r="L478" s="12">
        <f>InputData[[#This Row],[BUYING PRIZE]]*InputData[[#This Row],[QUANTITY]]</f>
        <v>576</v>
      </c>
      <c r="M478" s="12">
        <f>InputData[[#This Row],[SELLING PRICE]]*InputData[[#This Row],[QUANTITY]]*(1-InputData[[#This Row],[DISCOUNT %]])</f>
        <v>639.36</v>
      </c>
      <c r="N478" s="11">
        <f>DAY(InputData[[#This Row],[DATE]])</f>
        <v>31</v>
      </c>
      <c r="O478" s="11" t="str">
        <f>TEXT(InputData[[#This Row],[DATE]],"MMM")</f>
        <v>Oct</v>
      </c>
      <c r="P478" s="11">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2">
        <f>VLOOKUP(InputData[[#This Row],[PRODUCT ID]],MasterData[],5,0)</f>
        <v>73</v>
      </c>
      <c r="K479" s="12">
        <f>VLOOKUP(InputData[[#This Row],[PRODUCT ID]],MasterData[],6,0)</f>
        <v>94.17</v>
      </c>
      <c r="L479" s="12">
        <f>InputData[[#This Row],[BUYING PRIZE]]*InputData[[#This Row],[QUANTITY]]</f>
        <v>1095</v>
      </c>
      <c r="M479" s="12">
        <f>InputData[[#This Row],[SELLING PRICE]]*InputData[[#This Row],[QUANTITY]]*(1-InputData[[#This Row],[DISCOUNT %]])</f>
        <v>1412.55</v>
      </c>
      <c r="N479" s="11">
        <f>DAY(InputData[[#This Row],[DATE]])</f>
        <v>1</v>
      </c>
      <c r="O479" s="11" t="str">
        <f>TEXT(InputData[[#This Row],[DATE]],"MMM")</f>
        <v>Nov</v>
      </c>
      <c r="P479" s="11">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2">
        <f>VLOOKUP(InputData[[#This Row],[PRODUCT ID]],MasterData[],5,0)</f>
        <v>12</v>
      </c>
      <c r="K480" s="12">
        <f>VLOOKUP(InputData[[#This Row],[PRODUCT ID]],MasterData[],6,0)</f>
        <v>15.719999999999999</v>
      </c>
      <c r="L480" s="12">
        <f>InputData[[#This Row],[BUYING PRIZE]]*InputData[[#This Row],[QUANTITY]]</f>
        <v>180</v>
      </c>
      <c r="M480" s="12">
        <f>InputData[[#This Row],[SELLING PRICE]]*InputData[[#This Row],[QUANTITY]]*(1-InputData[[#This Row],[DISCOUNT %]])</f>
        <v>235.79999999999998</v>
      </c>
      <c r="N480" s="11">
        <f>DAY(InputData[[#This Row],[DATE]])</f>
        <v>2</v>
      </c>
      <c r="O480" s="11" t="str">
        <f>TEXT(InputData[[#This Row],[DATE]],"MMM")</f>
        <v>Nov</v>
      </c>
      <c r="P480" s="11">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2">
        <f>VLOOKUP(InputData[[#This Row],[PRODUCT ID]],MasterData[],5,0)</f>
        <v>148</v>
      </c>
      <c r="K481" s="12">
        <f>VLOOKUP(InputData[[#This Row],[PRODUCT ID]],MasterData[],6,0)</f>
        <v>201.28</v>
      </c>
      <c r="L481" s="12">
        <f>InputData[[#This Row],[BUYING PRIZE]]*InputData[[#This Row],[QUANTITY]]</f>
        <v>2220</v>
      </c>
      <c r="M481" s="12">
        <f>InputData[[#This Row],[SELLING PRICE]]*InputData[[#This Row],[QUANTITY]]*(1-InputData[[#This Row],[DISCOUNT %]])</f>
        <v>3019.2</v>
      </c>
      <c r="N481" s="11">
        <f>DAY(InputData[[#This Row],[DATE]])</f>
        <v>2</v>
      </c>
      <c r="O481" s="11" t="str">
        <f>TEXT(InputData[[#This Row],[DATE]],"MMM")</f>
        <v>Nov</v>
      </c>
      <c r="P481" s="11">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2">
        <f>VLOOKUP(InputData[[#This Row],[PRODUCT ID]],MasterData[],5,0)</f>
        <v>5</v>
      </c>
      <c r="K482" s="12">
        <f>VLOOKUP(InputData[[#This Row],[PRODUCT ID]],MasterData[],6,0)</f>
        <v>6.7</v>
      </c>
      <c r="L482" s="12">
        <f>InputData[[#This Row],[BUYING PRIZE]]*InputData[[#This Row],[QUANTITY]]</f>
        <v>25</v>
      </c>
      <c r="M482" s="12">
        <f>InputData[[#This Row],[SELLING PRICE]]*InputData[[#This Row],[QUANTITY]]*(1-InputData[[#This Row],[DISCOUNT %]])</f>
        <v>33.5</v>
      </c>
      <c r="N482" s="11">
        <f>DAY(InputData[[#This Row],[DATE]])</f>
        <v>2</v>
      </c>
      <c r="O482" s="11" t="str">
        <f>TEXT(InputData[[#This Row],[DATE]],"MMM")</f>
        <v>Nov</v>
      </c>
      <c r="P482" s="11">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2">
        <f>VLOOKUP(InputData[[#This Row],[PRODUCT ID]],MasterData[],5,0)</f>
        <v>61</v>
      </c>
      <c r="K483" s="12">
        <f>VLOOKUP(InputData[[#This Row],[PRODUCT ID]],MasterData[],6,0)</f>
        <v>76.25</v>
      </c>
      <c r="L483" s="12">
        <f>InputData[[#This Row],[BUYING PRIZE]]*InputData[[#This Row],[QUANTITY]]</f>
        <v>671</v>
      </c>
      <c r="M483" s="12">
        <f>InputData[[#This Row],[SELLING PRICE]]*InputData[[#This Row],[QUANTITY]]*(1-InputData[[#This Row],[DISCOUNT %]])</f>
        <v>838.75</v>
      </c>
      <c r="N483" s="11">
        <f>DAY(InputData[[#This Row],[DATE]])</f>
        <v>3</v>
      </c>
      <c r="O483" s="11" t="str">
        <f>TEXT(InputData[[#This Row],[DATE]],"MMM")</f>
        <v>Nov</v>
      </c>
      <c r="P483" s="11">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2">
        <f>VLOOKUP(InputData[[#This Row],[PRODUCT ID]],MasterData[],5,0)</f>
        <v>83</v>
      </c>
      <c r="K484" s="12">
        <f>VLOOKUP(InputData[[#This Row],[PRODUCT ID]],MasterData[],6,0)</f>
        <v>94.62</v>
      </c>
      <c r="L484" s="12">
        <f>InputData[[#This Row],[BUYING PRIZE]]*InputData[[#This Row],[QUANTITY]]</f>
        <v>830</v>
      </c>
      <c r="M484" s="12">
        <f>InputData[[#This Row],[SELLING PRICE]]*InputData[[#This Row],[QUANTITY]]*(1-InputData[[#This Row],[DISCOUNT %]])</f>
        <v>946.2</v>
      </c>
      <c r="N484" s="11">
        <f>DAY(InputData[[#This Row],[DATE]])</f>
        <v>4</v>
      </c>
      <c r="O484" s="11" t="str">
        <f>TEXT(InputData[[#This Row],[DATE]],"MMM")</f>
        <v>Nov</v>
      </c>
      <c r="P484" s="11">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2">
        <f>VLOOKUP(InputData[[#This Row],[PRODUCT ID]],MasterData[],5,0)</f>
        <v>150</v>
      </c>
      <c r="K485" s="12">
        <f>VLOOKUP(InputData[[#This Row],[PRODUCT ID]],MasterData[],6,0)</f>
        <v>210</v>
      </c>
      <c r="L485" s="12">
        <f>InputData[[#This Row],[BUYING PRIZE]]*InputData[[#This Row],[QUANTITY]]</f>
        <v>2250</v>
      </c>
      <c r="M485" s="12">
        <f>InputData[[#This Row],[SELLING PRICE]]*InputData[[#This Row],[QUANTITY]]*(1-InputData[[#This Row],[DISCOUNT %]])</f>
        <v>3150</v>
      </c>
      <c r="N485" s="11">
        <f>DAY(InputData[[#This Row],[DATE]])</f>
        <v>5</v>
      </c>
      <c r="O485" s="11" t="str">
        <f>TEXT(InputData[[#This Row],[DATE]],"MMM")</f>
        <v>Nov</v>
      </c>
      <c r="P485" s="11">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2">
        <f>VLOOKUP(InputData[[#This Row],[PRODUCT ID]],MasterData[],5,0)</f>
        <v>67</v>
      </c>
      <c r="K486" s="12">
        <f>VLOOKUP(InputData[[#This Row],[PRODUCT ID]],MasterData[],6,0)</f>
        <v>83.08</v>
      </c>
      <c r="L486" s="12">
        <f>InputData[[#This Row],[BUYING PRIZE]]*InputData[[#This Row],[QUANTITY]]</f>
        <v>871</v>
      </c>
      <c r="M486" s="12">
        <f>InputData[[#This Row],[SELLING PRICE]]*InputData[[#This Row],[QUANTITY]]*(1-InputData[[#This Row],[DISCOUNT %]])</f>
        <v>1080.04</v>
      </c>
      <c r="N486" s="11">
        <f>DAY(InputData[[#This Row],[DATE]])</f>
        <v>6</v>
      </c>
      <c r="O486" s="11" t="str">
        <f>TEXT(InputData[[#This Row],[DATE]],"MMM")</f>
        <v>Nov</v>
      </c>
      <c r="P486" s="11">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2">
        <f>VLOOKUP(InputData[[#This Row],[PRODUCT ID]],MasterData[],5,0)</f>
        <v>12</v>
      </c>
      <c r="K487" s="12">
        <f>VLOOKUP(InputData[[#This Row],[PRODUCT ID]],MasterData[],6,0)</f>
        <v>15.719999999999999</v>
      </c>
      <c r="L487" s="12">
        <f>InputData[[#This Row],[BUYING PRIZE]]*InputData[[#This Row],[QUANTITY]]</f>
        <v>156</v>
      </c>
      <c r="M487" s="12">
        <f>InputData[[#This Row],[SELLING PRICE]]*InputData[[#This Row],[QUANTITY]]*(1-InputData[[#This Row],[DISCOUNT %]])</f>
        <v>204.35999999999999</v>
      </c>
      <c r="N487" s="11">
        <f>DAY(InputData[[#This Row],[DATE]])</f>
        <v>6</v>
      </c>
      <c r="O487" s="11" t="str">
        <f>TEXT(InputData[[#This Row],[DATE]],"MMM")</f>
        <v>Nov</v>
      </c>
      <c r="P487" s="11">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2">
        <f>VLOOKUP(InputData[[#This Row],[PRODUCT ID]],MasterData[],5,0)</f>
        <v>120</v>
      </c>
      <c r="K488" s="12">
        <f>VLOOKUP(InputData[[#This Row],[PRODUCT ID]],MasterData[],6,0)</f>
        <v>162</v>
      </c>
      <c r="L488" s="12">
        <f>InputData[[#This Row],[BUYING PRIZE]]*InputData[[#This Row],[QUANTITY]]</f>
        <v>1560</v>
      </c>
      <c r="M488" s="12">
        <f>InputData[[#This Row],[SELLING PRICE]]*InputData[[#This Row],[QUANTITY]]*(1-InputData[[#This Row],[DISCOUNT %]])</f>
        <v>2106</v>
      </c>
      <c r="N488" s="11">
        <f>DAY(InputData[[#This Row],[DATE]])</f>
        <v>6</v>
      </c>
      <c r="O488" s="11" t="str">
        <f>TEXT(InputData[[#This Row],[DATE]],"MMM")</f>
        <v>Nov</v>
      </c>
      <c r="P488" s="11">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2">
        <f>VLOOKUP(InputData[[#This Row],[PRODUCT ID]],MasterData[],5,0)</f>
        <v>90</v>
      </c>
      <c r="K489" s="12">
        <f>VLOOKUP(InputData[[#This Row],[PRODUCT ID]],MasterData[],6,0)</f>
        <v>115.2</v>
      </c>
      <c r="L489" s="12">
        <f>InputData[[#This Row],[BUYING PRIZE]]*InputData[[#This Row],[QUANTITY]]</f>
        <v>1170</v>
      </c>
      <c r="M489" s="12">
        <f>InputData[[#This Row],[SELLING PRICE]]*InputData[[#This Row],[QUANTITY]]*(1-InputData[[#This Row],[DISCOUNT %]])</f>
        <v>1497.6000000000001</v>
      </c>
      <c r="N489" s="11">
        <f>DAY(InputData[[#This Row],[DATE]])</f>
        <v>7</v>
      </c>
      <c r="O489" s="11" t="str">
        <f>TEXT(InputData[[#This Row],[DATE]],"MMM")</f>
        <v>Nov</v>
      </c>
      <c r="P489" s="11">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2">
        <f>VLOOKUP(InputData[[#This Row],[PRODUCT ID]],MasterData[],5,0)</f>
        <v>90</v>
      </c>
      <c r="K490" s="12">
        <f>VLOOKUP(InputData[[#This Row],[PRODUCT ID]],MasterData[],6,0)</f>
        <v>96.3</v>
      </c>
      <c r="L490" s="12">
        <f>InputData[[#This Row],[BUYING PRIZE]]*InputData[[#This Row],[QUANTITY]]</f>
        <v>990</v>
      </c>
      <c r="M490" s="12">
        <f>InputData[[#This Row],[SELLING PRICE]]*InputData[[#This Row],[QUANTITY]]*(1-InputData[[#This Row],[DISCOUNT %]])</f>
        <v>1059.3</v>
      </c>
      <c r="N490" s="11">
        <f>DAY(InputData[[#This Row],[DATE]])</f>
        <v>8</v>
      </c>
      <c r="O490" s="11" t="str">
        <f>TEXT(InputData[[#This Row],[DATE]],"MMM")</f>
        <v>Nov</v>
      </c>
      <c r="P490" s="11">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2">
        <f>VLOOKUP(InputData[[#This Row],[PRODUCT ID]],MasterData[],5,0)</f>
        <v>150</v>
      </c>
      <c r="K491" s="12">
        <f>VLOOKUP(InputData[[#This Row],[PRODUCT ID]],MasterData[],6,0)</f>
        <v>210</v>
      </c>
      <c r="L491" s="12">
        <f>InputData[[#This Row],[BUYING PRIZE]]*InputData[[#This Row],[QUANTITY]]</f>
        <v>1500</v>
      </c>
      <c r="M491" s="12">
        <f>InputData[[#This Row],[SELLING PRICE]]*InputData[[#This Row],[QUANTITY]]*(1-InputData[[#This Row],[DISCOUNT %]])</f>
        <v>2100</v>
      </c>
      <c r="N491" s="11">
        <f>DAY(InputData[[#This Row],[DATE]])</f>
        <v>8</v>
      </c>
      <c r="O491" s="11" t="str">
        <f>TEXT(InputData[[#This Row],[DATE]],"MMM")</f>
        <v>Nov</v>
      </c>
      <c r="P491" s="11">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2">
        <f>VLOOKUP(InputData[[#This Row],[PRODUCT ID]],MasterData[],5,0)</f>
        <v>48</v>
      </c>
      <c r="K492" s="12">
        <f>VLOOKUP(InputData[[#This Row],[PRODUCT ID]],MasterData[],6,0)</f>
        <v>57.120000000000005</v>
      </c>
      <c r="L492" s="12">
        <f>InputData[[#This Row],[BUYING PRIZE]]*InputData[[#This Row],[QUANTITY]]</f>
        <v>384</v>
      </c>
      <c r="M492" s="12">
        <f>InputData[[#This Row],[SELLING PRICE]]*InputData[[#This Row],[QUANTITY]]*(1-InputData[[#This Row],[DISCOUNT %]])</f>
        <v>456.96000000000004</v>
      </c>
      <c r="N492" s="11">
        <f>DAY(InputData[[#This Row],[DATE]])</f>
        <v>9</v>
      </c>
      <c r="O492" s="11" t="str">
        <f>TEXT(InputData[[#This Row],[DATE]],"MMM")</f>
        <v>Nov</v>
      </c>
      <c r="P492" s="11">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2">
        <f>VLOOKUP(InputData[[#This Row],[PRODUCT ID]],MasterData[],5,0)</f>
        <v>37</v>
      </c>
      <c r="K493" s="12">
        <f>VLOOKUP(InputData[[#This Row],[PRODUCT ID]],MasterData[],6,0)</f>
        <v>49.21</v>
      </c>
      <c r="L493" s="12">
        <f>InputData[[#This Row],[BUYING PRIZE]]*InputData[[#This Row],[QUANTITY]]</f>
        <v>259</v>
      </c>
      <c r="M493" s="12">
        <f>InputData[[#This Row],[SELLING PRICE]]*InputData[[#This Row],[QUANTITY]]*(1-InputData[[#This Row],[DISCOUNT %]])</f>
        <v>344.47</v>
      </c>
      <c r="N493" s="11">
        <f>DAY(InputData[[#This Row],[DATE]])</f>
        <v>10</v>
      </c>
      <c r="O493" s="11" t="str">
        <f>TEXT(InputData[[#This Row],[DATE]],"MMM")</f>
        <v>Nov</v>
      </c>
      <c r="P493" s="11">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2">
        <f>VLOOKUP(InputData[[#This Row],[PRODUCT ID]],MasterData[],5,0)</f>
        <v>48</v>
      </c>
      <c r="K494" s="12">
        <f>VLOOKUP(InputData[[#This Row],[PRODUCT ID]],MasterData[],6,0)</f>
        <v>57.120000000000005</v>
      </c>
      <c r="L494" s="12">
        <f>InputData[[#This Row],[BUYING PRIZE]]*InputData[[#This Row],[QUANTITY]]</f>
        <v>480</v>
      </c>
      <c r="M494" s="12">
        <f>InputData[[#This Row],[SELLING PRICE]]*InputData[[#This Row],[QUANTITY]]*(1-InputData[[#This Row],[DISCOUNT %]])</f>
        <v>571.20000000000005</v>
      </c>
      <c r="N494" s="11">
        <f>DAY(InputData[[#This Row],[DATE]])</f>
        <v>13</v>
      </c>
      <c r="O494" s="11" t="str">
        <f>TEXT(InputData[[#This Row],[DATE]],"MMM")</f>
        <v>Nov</v>
      </c>
      <c r="P494" s="11">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2">
        <f>VLOOKUP(InputData[[#This Row],[PRODUCT ID]],MasterData[],5,0)</f>
        <v>105</v>
      </c>
      <c r="K495" s="12">
        <f>VLOOKUP(InputData[[#This Row],[PRODUCT ID]],MasterData[],6,0)</f>
        <v>142.80000000000001</v>
      </c>
      <c r="L495" s="12">
        <f>InputData[[#This Row],[BUYING PRIZE]]*InputData[[#This Row],[QUANTITY]]</f>
        <v>105</v>
      </c>
      <c r="M495" s="12">
        <f>InputData[[#This Row],[SELLING PRICE]]*InputData[[#This Row],[QUANTITY]]*(1-InputData[[#This Row],[DISCOUNT %]])</f>
        <v>142.80000000000001</v>
      </c>
      <c r="N495" s="11">
        <f>DAY(InputData[[#This Row],[DATE]])</f>
        <v>14</v>
      </c>
      <c r="O495" s="11" t="str">
        <f>TEXT(InputData[[#This Row],[DATE]],"MMM")</f>
        <v>Nov</v>
      </c>
      <c r="P495" s="11">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2">
        <f>VLOOKUP(InputData[[#This Row],[PRODUCT ID]],MasterData[],5,0)</f>
        <v>73</v>
      </c>
      <c r="K496" s="12">
        <f>VLOOKUP(InputData[[#This Row],[PRODUCT ID]],MasterData[],6,0)</f>
        <v>94.17</v>
      </c>
      <c r="L496" s="12">
        <f>InputData[[#This Row],[BUYING PRIZE]]*InputData[[#This Row],[QUANTITY]]</f>
        <v>1022</v>
      </c>
      <c r="M496" s="12">
        <f>InputData[[#This Row],[SELLING PRICE]]*InputData[[#This Row],[QUANTITY]]*(1-InputData[[#This Row],[DISCOUNT %]])</f>
        <v>1318.38</v>
      </c>
      <c r="N496" s="11">
        <f>DAY(InputData[[#This Row],[DATE]])</f>
        <v>15</v>
      </c>
      <c r="O496" s="11" t="str">
        <f>TEXT(InputData[[#This Row],[DATE]],"MMM")</f>
        <v>Nov</v>
      </c>
      <c r="P496" s="11">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2">
        <f>VLOOKUP(InputData[[#This Row],[PRODUCT ID]],MasterData[],5,0)</f>
        <v>134</v>
      </c>
      <c r="K497" s="12">
        <f>VLOOKUP(InputData[[#This Row],[PRODUCT ID]],MasterData[],6,0)</f>
        <v>156.78</v>
      </c>
      <c r="L497" s="12">
        <f>InputData[[#This Row],[BUYING PRIZE]]*InputData[[#This Row],[QUANTITY]]</f>
        <v>1072</v>
      </c>
      <c r="M497" s="12">
        <f>InputData[[#This Row],[SELLING PRICE]]*InputData[[#This Row],[QUANTITY]]*(1-InputData[[#This Row],[DISCOUNT %]])</f>
        <v>1254.24</v>
      </c>
      <c r="N497" s="11">
        <f>DAY(InputData[[#This Row],[DATE]])</f>
        <v>16</v>
      </c>
      <c r="O497" s="11" t="str">
        <f>TEXT(InputData[[#This Row],[DATE]],"MMM")</f>
        <v>Nov</v>
      </c>
      <c r="P497" s="11">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2">
        <f>VLOOKUP(InputData[[#This Row],[PRODUCT ID]],MasterData[],5,0)</f>
        <v>55</v>
      </c>
      <c r="K498" s="12">
        <f>VLOOKUP(InputData[[#This Row],[PRODUCT ID]],MasterData[],6,0)</f>
        <v>58.3</v>
      </c>
      <c r="L498" s="12">
        <f>InputData[[#This Row],[BUYING PRIZE]]*InputData[[#This Row],[QUANTITY]]</f>
        <v>440</v>
      </c>
      <c r="M498" s="12">
        <f>InputData[[#This Row],[SELLING PRICE]]*InputData[[#This Row],[QUANTITY]]*(1-InputData[[#This Row],[DISCOUNT %]])</f>
        <v>466.4</v>
      </c>
      <c r="N498" s="11">
        <f>DAY(InputData[[#This Row],[DATE]])</f>
        <v>18</v>
      </c>
      <c r="O498" s="11" t="str">
        <f>TEXT(InputData[[#This Row],[DATE]],"MMM")</f>
        <v>Nov</v>
      </c>
      <c r="P498" s="11">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2">
        <f>VLOOKUP(InputData[[#This Row],[PRODUCT ID]],MasterData[],5,0)</f>
        <v>61</v>
      </c>
      <c r="K499" s="12">
        <f>VLOOKUP(InputData[[#This Row],[PRODUCT ID]],MasterData[],6,0)</f>
        <v>76.25</v>
      </c>
      <c r="L499" s="12">
        <f>InputData[[#This Row],[BUYING PRIZE]]*InputData[[#This Row],[QUANTITY]]</f>
        <v>366</v>
      </c>
      <c r="M499" s="12">
        <f>InputData[[#This Row],[SELLING PRICE]]*InputData[[#This Row],[QUANTITY]]*(1-InputData[[#This Row],[DISCOUNT %]])</f>
        <v>457.5</v>
      </c>
      <c r="N499" s="11">
        <f>DAY(InputData[[#This Row],[DATE]])</f>
        <v>21</v>
      </c>
      <c r="O499" s="11" t="str">
        <f>TEXT(InputData[[#This Row],[DATE]],"MMM")</f>
        <v>Nov</v>
      </c>
      <c r="P499" s="11">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2">
        <f>VLOOKUP(InputData[[#This Row],[PRODUCT ID]],MasterData[],5,0)</f>
        <v>90</v>
      </c>
      <c r="K500" s="12">
        <f>VLOOKUP(InputData[[#This Row],[PRODUCT ID]],MasterData[],6,0)</f>
        <v>96.3</v>
      </c>
      <c r="L500" s="12">
        <f>InputData[[#This Row],[BUYING PRIZE]]*InputData[[#This Row],[QUANTITY]]</f>
        <v>1080</v>
      </c>
      <c r="M500" s="12">
        <f>InputData[[#This Row],[SELLING PRICE]]*InputData[[#This Row],[QUANTITY]]*(1-InputData[[#This Row],[DISCOUNT %]])</f>
        <v>1155.5999999999999</v>
      </c>
      <c r="N500" s="11">
        <f>DAY(InputData[[#This Row],[DATE]])</f>
        <v>23</v>
      </c>
      <c r="O500" s="11" t="str">
        <f>TEXT(InputData[[#This Row],[DATE]],"MMM")</f>
        <v>Nov</v>
      </c>
      <c r="P500" s="11">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2">
        <f>VLOOKUP(InputData[[#This Row],[PRODUCT ID]],MasterData[],5,0)</f>
        <v>44</v>
      </c>
      <c r="K501" s="12">
        <f>VLOOKUP(InputData[[#This Row],[PRODUCT ID]],MasterData[],6,0)</f>
        <v>48.84</v>
      </c>
      <c r="L501" s="12">
        <f>InputData[[#This Row],[BUYING PRIZE]]*InputData[[#This Row],[QUANTITY]]</f>
        <v>220</v>
      </c>
      <c r="M501" s="12">
        <f>InputData[[#This Row],[SELLING PRICE]]*InputData[[#This Row],[QUANTITY]]*(1-InputData[[#This Row],[DISCOUNT %]])</f>
        <v>244.20000000000002</v>
      </c>
      <c r="N501" s="11">
        <f>DAY(InputData[[#This Row],[DATE]])</f>
        <v>25</v>
      </c>
      <c r="O501" s="11" t="str">
        <f>TEXT(InputData[[#This Row],[DATE]],"MMM")</f>
        <v>Nov</v>
      </c>
      <c r="P501" s="11">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2">
        <f>VLOOKUP(InputData[[#This Row],[PRODUCT ID]],MasterData[],5,0)</f>
        <v>89</v>
      </c>
      <c r="K502" s="12">
        <f>VLOOKUP(InputData[[#This Row],[PRODUCT ID]],MasterData[],6,0)</f>
        <v>117.48</v>
      </c>
      <c r="L502" s="12">
        <f>InputData[[#This Row],[BUYING PRIZE]]*InputData[[#This Row],[QUANTITY]]</f>
        <v>445</v>
      </c>
      <c r="M502" s="12">
        <f>InputData[[#This Row],[SELLING PRICE]]*InputData[[#This Row],[QUANTITY]]*(1-InputData[[#This Row],[DISCOUNT %]])</f>
        <v>587.4</v>
      </c>
      <c r="N502" s="11">
        <f>DAY(InputData[[#This Row],[DATE]])</f>
        <v>26</v>
      </c>
      <c r="O502" s="11" t="str">
        <f>TEXT(InputData[[#This Row],[DATE]],"MMM")</f>
        <v>Nov</v>
      </c>
      <c r="P502" s="11">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2">
        <f>VLOOKUP(InputData[[#This Row],[PRODUCT ID]],MasterData[],5,0)</f>
        <v>55</v>
      </c>
      <c r="K503" s="12">
        <f>VLOOKUP(InputData[[#This Row],[PRODUCT ID]],MasterData[],6,0)</f>
        <v>58.3</v>
      </c>
      <c r="L503" s="12">
        <f>InputData[[#This Row],[BUYING PRIZE]]*InputData[[#This Row],[QUANTITY]]</f>
        <v>825</v>
      </c>
      <c r="M503" s="12">
        <f>InputData[[#This Row],[SELLING PRICE]]*InputData[[#This Row],[QUANTITY]]*(1-InputData[[#This Row],[DISCOUNT %]])</f>
        <v>874.5</v>
      </c>
      <c r="N503" s="11">
        <f>DAY(InputData[[#This Row],[DATE]])</f>
        <v>27</v>
      </c>
      <c r="O503" s="11" t="str">
        <f>TEXT(InputData[[#This Row],[DATE]],"MMM")</f>
        <v>Nov</v>
      </c>
      <c r="P503" s="11">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2">
        <f>VLOOKUP(InputData[[#This Row],[PRODUCT ID]],MasterData[],5,0)</f>
        <v>93</v>
      </c>
      <c r="K504" s="12">
        <f>VLOOKUP(InputData[[#This Row],[PRODUCT ID]],MasterData[],6,0)</f>
        <v>104.16</v>
      </c>
      <c r="L504" s="12">
        <f>InputData[[#This Row],[BUYING PRIZE]]*InputData[[#This Row],[QUANTITY]]</f>
        <v>744</v>
      </c>
      <c r="M504" s="12">
        <f>InputData[[#This Row],[SELLING PRICE]]*InputData[[#This Row],[QUANTITY]]*(1-InputData[[#This Row],[DISCOUNT %]])</f>
        <v>833.28</v>
      </c>
      <c r="N504" s="11">
        <f>DAY(InputData[[#This Row],[DATE]])</f>
        <v>28</v>
      </c>
      <c r="O504" s="11" t="str">
        <f>TEXT(InputData[[#This Row],[DATE]],"MMM")</f>
        <v>Nov</v>
      </c>
      <c r="P504" s="11">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2">
        <f>VLOOKUP(InputData[[#This Row],[PRODUCT ID]],MasterData[],5,0)</f>
        <v>12</v>
      </c>
      <c r="K505" s="12">
        <f>VLOOKUP(InputData[[#This Row],[PRODUCT ID]],MasterData[],6,0)</f>
        <v>15.719999999999999</v>
      </c>
      <c r="L505" s="12">
        <f>InputData[[#This Row],[BUYING PRIZE]]*InputData[[#This Row],[QUANTITY]]</f>
        <v>24</v>
      </c>
      <c r="M505" s="12">
        <f>InputData[[#This Row],[SELLING PRICE]]*InputData[[#This Row],[QUANTITY]]*(1-InputData[[#This Row],[DISCOUNT %]])</f>
        <v>31.439999999999998</v>
      </c>
      <c r="N505" s="11">
        <f>DAY(InputData[[#This Row],[DATE]])</f>
        <v>30</v>
      </c>
      <c r="O505" s="11" t="str">
        <f>TEXT(InputData[[#This Row],[DATE]],"MMM")</f>
        <v>Nov</v>
      </c>
      <c r="P505" s="11">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2">
        <f>VLOOKUP(InputData[[#This Row],[PRODUCT ID]],MasterData[],5,0)</f>
        <v>37</v>
      </c>
      <c r="K506" s="12">
        <f>VLOOKUP(InputData[[#This Row],[PRODUCT ID]],MasterData[],6,0)</f>
        <v>41.81</v>
      </c>
      <c r="L506" s="12">
        <f>InputData[[#This Row],[BUYING PRIZE]]*InputData[[#This Row],[QUANTITY]]</f>
        <v>185</v>
      </c>
      <c r="M506" s="12">
        <f>InputData[[#This Row],[SELLING PRICE]]*InputData[[#This Row],[QUANTITY]]*(1-InputData[[#This Row],[DISCOUNT %]])</f>
        <v>209.05</v>
      </c>
      <c r="N506" s="11">
        <f>DAY(InputData[[#This Row],[DATE]])</f>
        <v>3</v>
      </c>
      <c r="O506" s="11" t="str">
        <f>TEXT(InputData[[#This Row],[DATE]],"MMM")</f>
        <v>Dec</v>
      </c>
      <c r="P506" s="11">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2">
        <f>VLOOKUP(InputData[[#This Row],[PRODUCT ID]],MasterData[],5,0)</f>
        <v>18</v>
      </c>
      <c r="K507" s="12">
        <f>VLOOKUP(InputData[[#This Row],[PRODUCT ID]],MasterData[],6,0)</f>
        <v>24.66</v>
      </c>
      <c r="L507" s="12">
        <f>InputData[[#This Row],[BUYING PRIZE]]*InputData[[#This Row],[QUANTITY]]</f>
        <v>180</v>
      </c>
      <c r="M507" s="12">
        <f>InputData[[#This Row],[SELLING PRICE]]*InputData[[#This Row],[QUANTITY]]*(1-InputData[[#This Row],[DISCOUNT %]])</f>
        <v>246.6</v>
      </c>
      <c r="N507" s="11">
        <f>DAY(InputData[[#This Row],[DATE]])</f>
        <v>4</v>
      </c>
      <c r="O507" s="11" t="str">
        <f>TEXT(InputData[[#This Row],[DATE]],"MMM")</f>
        <v>Dec</v>
      </c>
      <c r="P507" s="11">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2">
        <f>VLOOKUP(InputData[[#This Row],[PRODUCT ID]],MasterData[],5,0)</f>
        <v>76</v>
      </c>
      <c r="K508" s="12">
        <f>VLOOKUP(InputData[[#This Row],[PRODUCT ID]],MasterData[],6,0)</f>
        <v>82.08</v>
      </c>
      <c r="L508" s="12">
        <f>InputData[[#This Row],[BUYING PRIZE]]*InputData[[#This Row],[QUANTITY]]</f>
        <v>1140</v>
      </c>
      <c r="M508" s="12">
        <f>InputData[[#This Row],[SELLING PRICE]]*InputData[[#This Row],[QUANTITY]]*(1-InputData[[#This Row],[DISCOUNT %]])</f>
        <v>1231.2</v>
      </c>
      <c r="N508" s="11">
        <f>DAY(InputData[[#This Row],[DATE]])</f>
        <v>4</v>
      </c>
      <c r="O508" s="11" t="str">
        <f>TEXT(InputData[[#This Row],[DATE]],"MMM")</f>
        <v>Dec</v>
      </c>
      <c r="P508" s="11">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2">
        <f>VLOOKUP(InputData[[#This Row],[PRODUCT ID]],MasterData[],5,0)</f>
        <v>72</v>
      </c>
      <c r="K509" s="12">
        <f>VLOOKUP(InputData[[#This Row],[PRODUCT ID]],MasterData[],6,0)</f>
        <v>79.92</v>
      </c>
      <c r="L509" s="12">
        <f>InputData[[#This Row],[BUYING PRIZE]]*InputData[[#This Row],[QUANTITY]]</f>
        <v>864</v>
      </c>
      <c r="M509" s="12">
        <f>InputData[[#This Row],[SELLING PRICE]]*InputData[[#This Row],[QUANTITY]]*(1-InputData[[#This Row],[DISCOUNT %]])</f>
        <v>959.04</v>
      </c>
      <c r="N509" s="11">
        <f>DAY(InputData[[#This Row],[DATE]])</f>
        <v>7</v>
      </c>
      <c r="O509" s="11" t="str">
        <f>TEXT(InputData[[#This Row],[DATE]],"MMM")</f>
        <v>Dec</v>
      </c>
      <c r="P509" s="11">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2">
        <f>VLOOKUP(InputData[[#This Row],[PRODUCT ID]],MasterData[],5,0)</f>
        <v>13</v>
      </c>
      <c r="K510" s="12">
        <f>VLOOKUP(InputData[[#This Row],[PRODUCT ID]],MasterData[],6,0)</f>
        <v>16.64</v>
      </c>
      <c r="L510" s="12">
        <f>InputData[[#This Row],[BUYING PRIZE]]*InputData[[#This Row],[QUANTITY]]</f>
        <v>169</v>
      </c>
      <c r="M510" s="12">
        <f>InputData[[#This Row],[SELLING PRICE]]*InputData[[#This Row],[QUANTITY]]*(1-InputData[[#This Row],[DISCOUNT %]])</f>
        <v>216.32</v>
      </c>
      <c r="N510" s="11">
        <f>DAY(InputData[[#This Row],[DATE]])</f>
        <v>7</v>
      </c>
      <c r="O510" s="11" t="str">
        <f>TEXT(InputData[[#This Row],[DATE]],"MMM")</f>
        <v>Dec</v>
      </c>
      <c r="P510" s="11">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2">
        <f>VLOOKUP(InputData[[#This Row],[PRODUCT ID]],MasterData[],5,0)</f>
        <v>72</v>
      </c>
      <c r="K511" s="12">
        <f>VLOOKUP(InputData[[#This Row],[PRODUCT ID]],MasterData[],6,0)</f>
        <v>79.92</v>
      </c>
      <c r="L511" s="12">
        <f>InputData[[#This Row],[BUYING PRIZE]]*InputData[[#This Row],[QUANTITY]]</f>
        <v>360</v>
      </c>
      <c r="M511" s="12">
        <f>InputData[[#This Row],[SELLING PRICE]]*InputData[[#This Row],[QUANTITY]]*(1-InputData[[#This Row],[DISCOUNT %]])</f>
        <v>399.6</v>
      </c>
      <c r="N511" s="11">
        <f>DAY(InputData[[#This Row],[DATE]])</f>
        <v>7</v>
      </c>
      <c r="O511" s="11" t="str">
        <f>TEXT(InputData[[#This Row],[DATE]],"MMM")</f>
        <v>Dec</v>
      </c>
      <c r="P511" s="11">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2">
        <f>VLOOKUP(InputData[[#This Row],[PRODUCT ID]],MasterData[],5,0)</f>
        <v>48</v>
      </c>
      <c r="K512" s="12">
        <f>VLOOKUP(InputData[[#This Row],[PRODUCT ID]],MasterData[],6,0)</f>
        <v>57.120000000000005</v>
      </c>
      <c r="L512" s="12">
        <f>InputData[[#This Row],[BUYING PRIZE]]*InputData[[#This Row],[QUANTITY]]</f>
        <v>240</v>
      </c>
      <c r="M512" s="12">
        <f>InputData[[#This Row],[SELLING PRICE]]*InputData[[#This Row],[QUANTITY]]*(1-InputData[[#This Row],[DISCOUNT %]])</f>
        <v>285.60000000000002</v>
      </c>
      <c r="N512" s="11">
        <f>DAY(InputData[[#This Row],[DATE]])</f>
        <v>11</v>
      </c>
      <c r="O512" s="11" t="str">
        <f>TEXT(InputData[[#This Row],[DATE]],"MMM")</f>
        <v>Dec</v>
      </c>
      <c r="P512" s="11">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2">
        <f>VLOOKUP(InputData[[#This Row],[PRODUCT ID]],MasterData[],5,0)</f>
        <v>112</v>
      </c>
      <c r="K513" s="12">
        <f>VLOOKUP(InputData[[#This Row],[PRODUCT ID]],MasterData[],6,0)</f>
        <v>122.08</v>
      </c>
      <c r="L513" s="12">
        <f>InputData[[#This Row],[BUYING PRIZE]]*InputData[[#This Row],[QUANTITY]]</f>
        <v>1008</v>
      </c>
      <c r="M513" s="12">
        <f>InputData[[#This Row],[SELLING PRICE]]*InputData[[#This Row],[QUANTITY]]*(1-InputData[[#This Row],[DISCOUNT %]])</f>
        <v>1098.72</v>
      </c>
      <c r="N513" s="11">
        <f>DAY(InputData[[#This Row],[DATE]])</f>
        <v>11</v>
      </c>
      <c r="O513" s="11" t="str">
        <f>TEXT(InputData[[#This Row],[DATE]],"MMM")</f>
        <v>Dec</v>
      </c>
      <c r="P513" s="11">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2">
        <f>VLOOKUP(InputData[[#This Row],[PRODUCT ID]],MasterData[],5,0)</f>
        <v>112</v>
      </c>
      <c r="K514" s="12">
        <f>VLOOKUP(InputData[[#This Row],[PRODUCT ID]],MasterData[],6,0)</f>
        <v>146.72</v>
      </c>
      <c r="L514" s="12">
        <f>InputData[[#This Row],[BUYING PRIZE]]*InputData[[#This Row],[QUANTITY]]</f>
        <v>1120</v>
      </c>
      <c r="M514" s="12">
        <f>InputData[[#This Row],[SELLING PRICE]]*InputData[[#This Row],[QUANTITY]]*(1-InputData[[#This Row],[DISCOUNT %]])</f>
        <v>1467.2</v>
      </c>
      <c r="N514" s="11">
        <f>DAY(InputData[[#This Row],[DATE]])</f>
        <v>11</v>
      </c>
      <c r="O514" s="11" t="str">
        <f>TEXT(InputData[[#This Row],[DATE]],"MMM")</f>
        <v>Dec</v>
      </c>
      <c r="P514" s="11">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2">
        <f>VLOOKUP(InputData[[#This Row],[PRODUCT ID]],MasterData[],5,0)</f>
        <v>148</v>
      </c>
      <c r="K515" s="12">
        <f>VLOOKUP(InputData[[#This Row],[PRODUCT ID]],MasterData[],6,0)</f>
        <v>201.28</v>
      </c>
      <c r="L515" s="12">
        <f>InputData[[#This Row],[BUYING PRIZE]]*InputData[[#This Row],[QUANTITY]]</f>
        <v>1332</v>
      </c>
      <c r="M515" s="12">
        <f>InputData[[#This Row],[SELLING PRICE]]*InputData[[#This Row],[QUANTITY]]*(1-InputData[[#This Row],[DISCOUNT %]])</f>
        <v>1811.52</v>
      </c>
      <c r="N515" s="11">
        <f>DAY(InputData[[#This Row],[DATE]])</f>
        <v>12</v>
      </c>
      <c r="O515" s="11" t="str">
        <f>TEXT(InputData[[#This Row],[DATE]],"MMM")</f>
        <v>Dec</v>
      </c>
      <c r="P515" s="11">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2">
        <f>VLOOKUP(InputData[[#This Row],[PRODUCT ID]],MasterData[],5,0)</f>
        <v>138</v>
      </c>
      <c r="K516" s="12">
        <f>VLOOKUP(InputData[[#This Row],[PRODUCT ID]],MasterData[],6,0)</f>
        <v>173.88</v>
      </c>
      <c r="L516" s="12">
        <f>InputData[[#This Row],[BUYING PRIZE]]*InputData[[#This Row],[QUANTITY]]</f>
        <v>1380</v>
      </c>
      <c r="M516" s="12">
        <f>InputData[[#This Row],[SELLING PRICE]]*InputData[[#This Row],[QUANTITY]]*(1-InputData[[#This Row],[DISCOUNT %]])</f>
        <v>1738.8</v>
      </c>
      <c r="N516" s="11">
        <f>DAY(InputData[[#This Row],[DATE]])</f>
        <v>12</v>
      </c>
      <c r="O516" s="11" t="str">
        <f>TEXT(InputData[[#This Row],[DATE]],"MMM")</f>
        <v>Dec</v>
      </c>
      <c r="P516" s="11">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2">
        <f>VLOOKUP(InputData[[#This Row],[PRODUCT ID]],MasterData[],5,0)</f>
        <v>133</v>
      </c>
      <c r="K517" s="12">
        <f>VLOOKUP(InputData[[#This Row],[PRODUCT ID]],MasterData[],6,0)</f>
        <v>155.61000000000001</v>
      </c>
      <c r="L517" s="12">
        <f>InputData[[#This Row],[BUYING PRIZE]]*InputData[[#This Row],[QUANTITY]]</f>
        <v>532</v>
      </c>
      <c r="M517" s="12">
        <f>InputData[[#This Row],[SELLING PRICE]]*InputData[[#This Row],[QUANTITY]]*(1-InputData[[#This Row],[DISCOUNT %]])</f>
        <v>622.44000000000005</v>
      </c>
      <c r="N517" s="11">
        <f>DAY(InputData[[#This Row],[DATE]])</f>
        <v>14</v>
      </c>
      <c r="O517" s="11" t="str">
        <f>TEXT(InputData[[#This Row],[DATE]],"MMM")</f>
        <v>Dec</v>
      </c>
      <c r="P517" s="11">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2">
        <f>VLOOKUP(InputData[[#This Row],[PRODUCT ID]],MasterData[],5,0)</f>
        <v>6</v>
      </c>
      <c r="K518" s="12">
        <f>VLOOKUP(InputData[[#This Row],[PRODUCT ID]],MasterData[],6,0)</f>
        <v>7.8599999999999994</v>
      </c>
      <c r="L518" s="12">
        <f>InputData[[#This Row],[BUYING PRIZE]]*InputData[[#This Row],[QUANTITY]]</f>
        <v>78</v>
      </c>
      <c r="M518" s="12">
        <f>InputData[[#This Row],[SELLING PRICE]]*InputData[[#This Row],[QUANTITY]]*(1-InputData[[#This Row],[DISCOUNT %]])</f>
        <v>102.17999999999999</v>
      </c>
      <c r="N518" s="11">
        <f>DAY(InputData[[#This Row],[DATE]])</f>
        <v>15</v>
      </c>
      <c r="O518" s="11" t="str">
        <f>TEXT(InputData[[#This Row],[DATE]],"MMM")</f>
        <v>Dec</v>
      </c>
      <c r="P518" s="11">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2">
        <f>VLOOKUP(InputData[[#This Row],[PRODUCT ID]],MasterData[],5,0)</f>
        <v>76</v>
      </c>
      <c r="K519" s="12">
        <f>VLOOKUP(InputData[[#This Row],[PRODUCT ID]],MasterData[],6,0)</f>
        <v>82.08</v>
      </c>
      <c r="L519" s="12">
        <f>InputData[[#This Row],[BUYING PRIZE]]*InputData[[#This Row],[QUANTITY]]</f>
        <v>532</v>
      </c>
      <c r="M519" s="12">
        <f>InputData[[#This Row],[SELLING PRICE]]*InputData[[#This Row],[QUANTITY]]*(1-InputData[[#This Row],[DISCOUNT %]])</f>
        <v>574.55999999999995</v>
      </c>
      <c r="N519" s="11">
        <f>DAY(InputData[[#This Row],[DATE]])</f>
        <v>19</v>
      </c>
      <c r="O519" s="11" t="str">
        <f>TEXT(InputData[[#This Row],[DATE]],"MMM")</f>
        <v>Dec</v>
      </c>
      <c r="P519" s="11">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2">
        <f>VLOOKUP(InputData[[#This Row],[PRODUCT ID]],MasterData[],5,0)</f>
        <v>44</v>
      </c>
      <c r="K520" s="12">
        <f>VLOOKUP(InputData[[#This Row],[PRODUCT ID]],MasterData[],6,0)</f>
        <v>48.4</v>
      </c>
      <c r="L520" s="12">
        <f>InputData[[#This Row],[BUYING PRIZE]]*InputData[[#This Row],[QUANTITY]]</f>
        <v>616</v>
      </c>
      <c r="M520" s="12">
        <f>InputData[[#This Row],[SELLING PRICE]]*InputData[[#This Row],[QUANTITY]]*(1-InputData[[#This Row],[DISCOUNT %]])</f>
        <v>677.6</v>
      </c>
      <c r="N520" s="11">
        <f>DAY(InputData[[#This Row],[DATE]])</f>
        <v>19</v>
      </c>
      <c r="O520" s="11" t="str">
        <f>TEXT(InputData[[#This Row],[DATE]],"MMM")</f>
        <v>Dec</v>
      </c>
      <c r="P520" s="11">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2">
        <f>VLOOKUP(InputData[[#This Row],[PRODUCT ID]],MasterData[],5,0)</f>
        <v>6</v>
      </c>
      <c r="K521" s="12">
        <f>VLOOKUP(InputData[[#This Row],[PRODUCT ID]],MasterData[],6,0)</f>
        <v>7.8599999999999994</v>
      </c>
      <c r="L521" s="12">
        <f>InputData[[#This Row],[BUYING PRIZE]]*InputData[[#This Row],[QUANTITY]]</f>
        <v>66</v>
      </c>
      <c r="M521" s="12">
        <f>InputData[[#This Row],[SELLING PRICE]]*InputData[[#This Row],[QUANTITY]]*(1-InputData[[#This Row],[DISCOUNT %]])</f>
        <v>86.46</v>
      </c>
      <c r="N521" s="11">
        <f>DAY(InputData[[#This Row],[DATE]])</f>
        <v>19</v>
      </c>
      <c r="O521" s="11" t="str">
        <f>TEXT(InputData[[#This Row],[DATE]],"MMM")</f>
        <v>Dec</v>
      </c>
      <c r="P521" s="11">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2">
        <f>VLOOKUP(InputData[[#This Row],[PRODUCT ID]],MasterData[],5,0)</f>
        <v>75</v>
      </c>
      <c r="K522" s="12">
        <f>VLOOKUP(InputData[[#This Row],[PRODUCT ID]],MasterData[],6,0)</f>
        <v>85.5</v>
      </c>
      <c r="L522" s="12">
        <f>InputData[[#This Row],[BUYING PRIZE]]*InputData[[#This Row],[QUANTITY]]</f>
        <v>750</v>
      </c>
      <c r="M522" s="12">
        <f>InputData[[#This Row],[SELLING PRICE]]*InputData[[#This Row],[QUANTITY]]*(1-InputData[[#This Row],[DISCOUNT %]])</f>
        <v>855</v>
      </c>
      <c r="N522" s="11">
        <f>DAY(InputData[[#This Row],[DATE]])</f>
        <v>21</v>
      </c>
      <c r="O522" s="11" t="str">
        <f>TEXT(InputData[[#This Row],[DATE]],"MMM")</f>
        <v>Dec</v>
      </c>
      <c r="P522" s="11">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2">
        <f>VLOOKUP(InputData[[#This Row],[PRODUCT ID]],MasterData[],5,0)</f>
        <v>83</v>
      </c>
      <c r="K523" s="12">
        <f>VLOOKUP(InputData[[#This Row],[PRODUCT ID]],MasterData[],6,0)</f>
        <v>94.62</v>
      </c>
      <c r="L523" s="12">
        <f>InputData[[#This Row],[BUYING PRIZE]]*InputData[[#This Row],[QUANTITY]]</f>
        <v>1245</v>
      </c>
      <c r="M523" s="12">
        <f>InputData[[#This Row],[SELLING PRICE]]*InputData[[#This Row],[QUANTITY]]*(1-InputData[[#This Row],[DISCOUNT %]])</f>
        <v>1419.3000000000002</v>
      </c>
      <c r="N523" s="11">
        <f>DAY(InputData[[#This Row],[DATE]])</f>
        <v>29</v>
      </c>
      <c r="O523" s="11" t="str">
        <f>TEXT(InputData[[#This Row],[DATE]],"MMM")</f>
        <v>Dec</v>
      </c>
      <c r="P523" s="11">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2">
        <f>VLOOKUP(InputData[[#This Row],[PRODUCT ID]],MasterData[],5,0)</f>
        <v>120</v>
      </c>
      <c r="K524" s="12">
        <f>VLOOKUP(InputData[[#This Row],[PRODUCT ID]],MasterData[],6,0)</f>
        <v>162</v>
      </c>
      <c r="L524" s="12">
        <f>InputData[[#This Row],[BUYING PRIZE]]*InputData[[#This Row],[QUANTITY]]</f>
        <v>120</v>
      </c>
      <c r="M524" s="12">
        <f>InputData[[#This Row],[SELLING PRICE]]*InputData[[#This Row],[QUANTITY]]*(1-InputData[[#This Row],[DISCOUNT %]])</f>
        <v>162</v>
      </c>
      <c r="N524" s="11">
        <f>DAY(InputData[[#This Row],[DATE]])</f>
        <v>29</v>
      </c>
      <c r="O524" s="11" t="str">
        <f>TEXT(InputData[[#This Row],[DATE]],"MMM")</f>
        <v>Dec</v>
      </c>
      <c r="P524" s="11">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2">
        <f>VLOOKUP(InputData[[#This Row],[PRODUCT ID]],MasterData[],5,0)</f>
        <v>138</v>
      </c>
      <c r="K525" s="12">
        <f>VLOOKUP(InputData[[#This Row],[PRODUCT ID]],MasterData[],6,0)</f>
        <v>173.88</v>
      </c>
      <c r="L525" s="12">
        <f>InputData[[#This Row],[BUYING PRIZE]]*InputData[[#This Row],[QUANTITY]]</f>
        <v>1932</v>
      </c>
      <c r="M525" s="12">
        <f>InputData[[#This Row],[SELLING PRICE]]*InputData[[#This Row],[QUANTITY]]*(1-InputData[[#This Row],[DISCOUNT %]])</f>
        <v>2434.3199999999997</v>
      </c>
      <c r="N525" s="11">
        <f>DAY(InputData[[#This Row],[DATE]])</f>
        <v>30</v>
      </c>
      <c r="O525" s="11" t="str">
        <f>TEXT(InputData[[#This Row],[DATE]],"MMM")</f>
        <v>Dec</v>
      </c>
      <c r="P525" s="11">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2">
        <f>VLOOKUP(InputData[[#This Row],[PRODUCT ID]],MasterData[],5,0)</f>
        <v>95</v>
      </c>
      <c r="K526" s="12">
        <f>VLOOKUP(InputData[[#This Row],[PRODUCT ID]],MasterData[],6,0)</f>
        <v>119.7</v>
      </c>
      <c r="L526" s="12">
        <f>InputData[[#This Row],[BUYING PRIZE]]*InputData[[#This Row],[QUANTITY]]</f>
        <v>1140</v>
      </c>
      <c r="M526" s="12">
        <f>InputData[[#This Row],[SELLING PRICE]]*InputData[[#This Row],[QUANTITY]]*(1-InputData[[#This Row],[DISCOUNT %]])</f>
        <v>1436.4</v>
      </c>
      <c r="N526" s="11">
        <f>DAY(InputData[[#This Row],[DATE]])</f>
        <v>31</v>
      </c>
      <c r="O526" s="11" t="str">
        <f>TEXT(InputData[[#This Row],[DATE]],"MMM")</f>
        <v>Dec</v>
      </c>
      <c r="P526" s="11">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2">
        <f>VLOOKUP(InputData[[#This Row],[PRODUCT ID]],MasterData[],5,0)</f>
        <v>44</v>
      </c>
      <c r="K527" s="12">
        <f>VLOOKUP(InputData[[#This Row],[PRODUCT ID]],MasterData[],6,0)</f>
        <v>48.4</v>
      </c>
      <c r="L527" s="12">
        <f>InputData[[#This Row],[BUYING PRIZE]]*InputData[[#This Row],[QUANTITY]]</f>
        <v>264</v>
      </c>
      <c r="M527" s="12">
        <f>InputData[[#This Row],[SELLING PRICE]]*InputData[[#This Row],[QUANTITY]]*(1-InputData[[#This Row],[DISCOUNT %]])</f>
        <v>290.39999999999998</v>
      </c>
      <c r="N527" s="11">
        <f>DAY(InputData[[#This Row],[DATE]])</f>
        <v>31</v>
      </c>
      <c r="O527" s="11" t="str">
        <f>TEXT(InputData[[#This Row],[DATE]],"MMM")</f>
        <v>Dec</v>
      </c>
      <c r="P527" s="11">
        <f>YEAR(InputData[[#This Row],[DATE]])</f>
        <v>2022</v>
      </c>
    </row>
    <row r="528" spans="1:16" x14ac:dyDescent="0.3">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2">
        <f>VLOOKUP(InputData[[#This Row],[PRODUCT ID]],MasterData[],5,0)</f>
        <v>44</v>
      </c>
      <c r="K528" s="12">
        <f>VLOOKUP(InputData[[#This Row],[PRODUCT ID]],MasterData[],6,0)</f>
        <v>48.4</v>
      </c>
      <c r="L528" s="12">
        <f>InputData[[#This Row],[BUYING PRIZE]]*InputData[[#This Row],[QUANTITY]]</f>
        <v>132</v>
      </c>
      <c r="M528" s="12">
        <f>InputData[[#This Row],[SELLING PRICE]]*InputData[[#This Row],[QUANTITY]]*(1-InputData[[#This Row],[DISCOUNT %]])</f>
        <v>145.19999999999999</v>
      </c>
      <c r="N528" s="11">
        <f>DAY(InputData[[#This Row],[DATE]])</f>
        <v>31</v>
      </c>
      <c r="O528" s="11" t="str">
        <f>TEXT(InputData[[#This Row],[DATE]],"MMM")</f>
        <v>Dec</v>
      </c>
      <c r="P528" s="11">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 workbookViewId="0">
      <selection activeCell="A30" sqref="A30"/>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D1398-61A9-4686-93D8-8154756AAFE6}">
  <dimension ref="A1:AB46"/>
  <sheetViews>
    <sheetView topLeftCell="A25" zoomScale="64" workbookViewId="0">
      <selection activeCell="P24" sqref="P24"/>
    </sheetView>
  </sheetViews>
  <sheetFormatPr defaultRowHeight="14.4" x14ac:dyDescent="0.3"/>
  <cols>
    <col min="1" max="1" width="21.109375" bestFit="1" customWidth="1"/>
    <col min="2" max="2" width="38.88671875" bestFit="1" customWidth="1"/>
    <col min="4" max="4" width="38.88671875" bestFit="1" customWidth="1"/>
    <col min="5" max="5" width="37.21875" bestFit="1" customWidth="1"/>
    <col min="6" max="6" width="26.44140625" bestFit="1" customWidth="1"/>
    <col min="7" max="7" width="6.33203125" bestFit="1" customWidth="1"/>
    <col min="8" max="8" width="19.109375" bestFit="1" customWidth="1"/>
    <col min="9" max="9" width="38.88671875" bestFit="1" customWidth="1"/>
    <col min="10" max="10" width="37.21875" bestFit="1" customWidth="1"/>
    <col min="11" max="11" width="26.44140625" customWidth="1"/>
    <col min="12" max="12" width="6.33203125" bestFit="1" customWidth="1"/>
    <col min="13" max="13" width="11" bestFit="1" customWidth="1"/>
    <col min="14" max="14" width="9" bestFit="1" customWidth="1"/>
    <col min="15" max="15" width="12" bestFit="1" customWidth="1"/>
    <col min="18" max="18" width="19.77734375" bestFit="1" customWidth="1"/>
    <col min="19" max="19" width="38.88671875" bestFit="1" customWidth="1"/>
    <col min="20" max="20" width="23" bestFit="1" customWidth="1"/>
    <col min="21" max="21" width="6.33203125" bestFit="1" customWidth="1"/>
    <col min="22" max="22" width="11.33203125" customWidth="1"/>
    <col min="23" max="23" width="12.109375" customWidth="1"/>
    <col min="24" max="25" width="9.33203125" bestFit="1" customWidth="1"/>
    <col min="26" max="26" width="32" bestFit="1" customWidth="1"/>
    <col min="27" max="27" width="21.109375" bestFit="1" customWidth="1"/>
    <col min="28" max="28" width="10.44140625" bestFit="1" customWidth="1"/>
  </cols>
  <sheetData>
    <row r="1" spans="1:28" x14ac:dyDescent="0.3">
      <c r="A1" s="13" t="s">
        <v>119</v>
      </c>
      <c r="B1" t="s">
        <v>120</v>
      </c>
      <c r="D1" t="s">
        <v>120</v>
      </c>
      <c r="E1" t="s">
        <v>121</v>
      </c>
      <c r="H1" s="13" t="s">
        <v>136</v>
      </c>
      <c r="I1" t="s">
        <v>120</v>
      </c>
      <c r="J1" t="s">
        <v>121</v>
      </c>
    </row>
    <row r="2" spans="1:28" x14ac:dyDescent="0.3">
      <c r="A2" s="14">
        <v>1</v>
      </c>
      <c r="B2" s="12">
        <v>13167.810000000001</v>
      </c>
      <c r="C2" t="s">
        <v>122</v>
      </c>
      <c r="D2" s="11">
        <v>401411.91999999969</v>
      </c>
      <c r="E2" s="11">
        <v>332504</v>
      </c>
      <c r="G2" t="s">
        <v>122</v>
      </c>
      <c r="H2" s="14" t="s">
        <v>123</v>
      </c>
      <c r="I2" s="11">
        <v>41346.959999999992</v>
      </c>
      <c r="J2" s="11">
        <v>34290</v>
      </c>
      <c r="K2" s="11"/>
      <c r="L2" s="11" t="s">
        <v>142</v>
      </c>
      <c r="M2" s="11" t="s">
        <v>143</v>
      </c>
      <c r="N2" s="11" t="s">
        <v>144</v>
      </c>
      <c r="O2" s="11" t="s">
        <v>145</v>
      </c>
      <c r="Q2" t="s">
        <v>122</v>
      </c>
      <c r="R2" s="13" t="s">
        <v>1</v>
      </c>
      <c r="S2" t="s">
        <v>120</v>
      </c>
      <c r="T2" t="s">
        <v>135</v>
      </c>
    </row>
    <row r="3" spans="1:28" x14ac:dyDescent="0.3">
      <c r="A3" s="14">
        <v>2</v>
      </c>
      <c r="B3" s="12">
        <v>13210.220000000001</v>
      </c>
      <c r="H3" s="14" t="s">
        <v>124</v>
      </c>
      <c r="I3" s="11">
        <v>30857.300000000003</v>
      </c>
      <c r="J3" s="11">
        <v>25341</v>
      </c>
      <c r="K3" s="11"/>
      <c r="L3" s="14" t="s">
        <v>123</v>
      </c>
      <c r="M3" s="16">
        <f>VLOOKUP(L3,H2:J13,2,0)</f>
        <v>41346.959999999992</v>
      </c>
      <c r="N3" s="16">
        <f>VLOOKUP(L3,H2:J13,2,0)-(VLOOKUP(L3,H2:J13,3,0))</f>
        <v>7056.9599999999919</v>
      </c>
      <c r="O3" s="15">
        <f>N3/VLOOKUP(L3,H2:J13,3,)</f>
        <v>0.20580227471566032</v>
      </c>
      <c r="R3" s="14" t="s">
        <v>7</v>
      </c>
      <c r="S3" s="11">
        <v>9764.7199999999993</v>
      </c>
      <c r="T3" s="11">
        <v>94</v>
      </c>
      <c r="V3" t="str">
        <f ca="1">OFFSET($R$2,1,0,COUNT($S$3:$S$26))</f>
        <v>Product01</v>
      </c>
      <c r="W3">
        <f ca="1">OFFSET($R$2,1,1,COUNT($S$3:$S$26))</f>
        <v>9764.7199999999993</v>
      </c>
      <c r="X3">
        <f ca="1">OFFSET($R$2,1,2,COUNT($S$3:$S$26))</f>
        <v>94</v>
      </c>
      <c r="Y3">
        <f ca="1">RANK(W3,W3:W26)</f>
        <v>13</v>
      </c>
      <c r="AA3" t="str">
        <f ca="1">OFFSET($R$2,1,0,COUNT($S$3:$S$26))</f>
        <v>Product01</v>
      </c>
      <c r="AB3" s="12">
        <f ca="1">OFFSET($R$2,1,1,COUNT($S$3:$S$26))</f>
        <v>9764.7199999999993</v>
      </c>
    </row>
    <row r="4" spans="1:28" x14ac:dyDescent="0.3">
      <c r="A4" s="14">
        <v>3</v>
      </c>
      <c r="B4" s="12">
        <v>20202.099999999995</v>
      </c>
      <c r="H4" s="14" t="s">
        <v>125</v>
      </c>
      <c r="I4" s="11">
        <v>28616.65</v>
      </c>
      <c r="J4" s="11">
        <v>23437</v>
      </c>
      <c r="K4" s="11"/>
      <c r="L4" s="14" t="s">
        <v>124</v>
      </c>
      <c r="M4" s="16">
        <f t="shared" ref="M4:M14" si="0">VLOOKUP(L4,H3:J14,2,0)</f>
        <v>30857.300000000003</v>
      </c>
      <c r="N4" s="16">
        <f t="shared" ref="N4:N14" si="1">VLOOKUP(L4,H3:J14,2,0)-(VLOOKUP(L4,H3:J14,3,0))</f>
        <v>5516.3000000000029</v>
      </c>
      <c r="O4" s="15">
        <f t="shared" ref="O4:O14" si="2">N4/VLOOKUP(L4,H3:J14,3,)</f>
        <v>0.21768280651907987</v>
      </c>
      <c r="R4" s="14" t="s">
        <v>11</v>
      </c>
      <c r="S4" s="11">
        <v>13423.199999999999</v>
      </c>
      <c r="T4" s="11">
        <v>94</v>
      </c>
      <c r="V4" t="str">
        <f t="shared" ref="V4:V10" ca="1" si="3">OFFSET($R$2,1,0,COUNT($S$3:$S$26))</f>
        <v>Product02</v>
      </c>
      <c r="W4">
        <f t="shared" ref="W4:W26" ca="1" si="4">OFFSET($R$2,1,1,COUNT($S$3:$S$26))</f>
        <v>13423.199999999999</v>
      </c>
      <c r="X4">
        <f t="shared" ref="X4:X26" ca="1" si="5">OFFSET($R$2,1,2,COUNT($S$3:$S$26))</f>
        <v>94</v>
      </c>
      <c r="Y4">
        <f t="shared" ref="Y4:Y26" ca="1" si="6">RANK(W4,W4:W27)</f>
        <v>4</v>
      </c>
      <c r="AA4" t="str">
        <f t="shared" ref="AA4:AA12" ca="1" si="7">OFFSET($R$2,1,0,COUNT($S$3:$S$26))</f>
        <v>Product02</v>
      </c>
      <c r="AB4" s="12">
        <f t="shared" ref="AB4:AB12" ca="1" si="8">OFFSET($R$2,1,1,COUNT($S$3:$S$26))</f>
        <v>13423.199999999999</v>
      </c>
    </row>
    <row r="5" spans="1:28" x14ac:dyDescent="0.3">
      <c r="A5" s="14">
        <v>4</v>
      </c>
      <c r="B5" s="12">
        <v>11312.2</v>
      </c>
      <c r="D5" t="s">
        <v>139</v>
      </c>
      <c r="E5" s="12">
        <f>GETPIVOTDATA("Sum of TOTAL SELLING VALUE ",$D$1)</f>
        <v>401411.91999999969</v>
      </c>
      <c r="H5" s="14" t="s">
        <v>126</v>
      </c>
      <c r="I5" s="11">
        <v>26579.11</v>
      </c>
      <c r="J5" s="11">
        <v>21282</v>
      </c>
      <c r="K5" s="11"/>
      <c r="L5" s="14" t="s">
        <v>125</v>
      </c>
      <c r="M5" s="16">
        <f t="shared" si="0"/>
        <v>28616.65</v>
      </c>
      <c r="N5" s="16">
        <f t="shared" si="1"/>
        <v>5179.6500000000015</v>
      </c>
      <c r="O5" s="15">
        <f t="shared" si="2"/>
        <v>0.22100311473311438</v>
      </c>
      <c r="R5" s="14" t="s">
        <v>13</v>
      </c>
      <c r="S5" s="11">
        <v>6394.2599999999993</v>
      </c>
      <c r="T5" s="11">
        <v>79</v>
      </c>
      <c r="V5" t="str">
        <f t="shared" ca="1" si="3"/>
        <v>Product03</v>
      </c>
      <c r="W5">
        <f t="shared" ca="1" si="4"/>
        <v>6394.2599999999993</v>
      </c>
      <c r="X5">
        <f t="shared" ca="1" si="5"/>
        <v>79</v>
      </c>
      <c r="Y5">
        <f t="shared" ca="1" si="6"/>
        <v>14</v>
      </c>
      <c r="AA5" t="str">
        <f t="shared" ca="1" si="7"/>
        <v>Product03</v>
      </c>
      <c r="AB5" s="12">
        <f t="shared" ca="1" si="8"/>
        <v>6394.2599999999993</v>
      </c>
    </row>
    <row r="6" spans="1:28" x14ac:dyDescent="0.3">
      <c r="A6" s="14">
        <v>5</v>
      </c>
      <c r="B6" s="12">
        <v>11711.449999999999</v>
      </c>
      <c r="D6" t="s">
        <v>140</v>
      </c>
      <c r="E6" s="12">
        <f>GETPIVOTDATA("Sum of TOTAL SELLING VALUE ",$D$1)-GETPIVOTDATA("Sum of TOTAL BUYING VALUE",$D$1)</f>
        <v>68907.919999999693</v>
      </c>
      <c r="H6" s="14" t="s">
        <v>127</v>
      </c>
      <c r="I6" s="11">
        <v>30910.45</v>
      </c>
      <c r="J6" s="11">
        <v>26526</v>
      </c>
      <c r="K6" s="11"/>
      <c r="L6" s="14" t="s">
        <v>126</v>
      </c>
      <c r="M6" s="16">
        <f t="shared" si="0"/>
        <v>26579.11</v>
      </c>
      <c r="N6" s="16">
        <f t="shared" si="1"/>
        <v>5297.1100000000006</v>
      </c>
      <c r="O6" s="15">
        <f t="shared" si="2"/>
        <v>0.24890094915891367</v>
      </c>
      <c r="R6" s="14" t="s">
        <v>15</v>
      </c>
      <c r="S6" s="11">
        <v>6056.1600000000008</v>
      </c>
      <c r="T6" s="11">
        <v>124</v>
      </c>
      <c r="V6" t="str">
        <f t="shared" ca="1" si="3"/>
        <v>Product04</v>
      </c>
      <c r="W6">
        <f t="shared" ca="1" si="4"/>
        <v>6056.1600000000008</v>
      </c>
      <c r="X6">
        <f t="shared" ca="1" si="5"/>
        <v>124</v>
      </c>
      <c r="Y6">
        <f t="shared" ca="1" si="6"/>
        <v>14</v>
      </c>
      <c r="AA6" t="str">
        <f t="shared" ca="1" si="7"/>
        <v>Product04</v>
      </c>
      <c r="AB6" s="12">
        <f t="shared" ca="1" si="8"/>
        <v>6056.1600000000008</v>
      </c>
    </row>
    <row r="7" spans="1:28" x14ac:dyDescent="0.3">
      <c r="A7" s="14">
        <v>6</v>
      </c>
      <c r="B7" s="12">
        <v>14365.540000000005</v>
      </c>
      <c r="D7" t="s">
        <v>141</v>
      </c>
      <c r="E7" s="15">
        <f>E6/GETPIVOTDATA("Sum of TOTAL BUYING VALUE",$D$1)</f>
        <v>0.20723937155643149</v>
      </c>
      <c r="H7" s="14" t="s">
        <v>128</v>
      </c>
      <c r="I7" s="11">
        <v>30533.710000000003</v>
      </c>
      <c r="J7" s="11">
        <v>24879</v>
      </c>
      <c r="K7" s="11"/>
      <c r="L7" s="14" t="s">
        <v>127</v>
      </c>
      <c r="M7" s="16">
        <f t="shared" si="0"/>
        <v>30910.45</v>
      </c>
      <c r="N7" s="16">
        <f t="shared" si="1"/>
        <v>4384.4500000000007</v>
      </c>
      <c r="O7" s="15">
        <f t="shared" si="2"/>
        <v>0.16528877327904701</v>
      </c>
      <c r="R7" s="14" t="s">
        <v>17</v>
      </c>
      <c r="S7" s="11">
        <v>15716.61</v>
      </c>
      <c r="T7" s="11">
        <v>101</v>
      </c>
      <c r="V7" t="str">
        <f t="shared" ca="1" si="3"/>
        <v>Product05</v>
      </c>
      <c r="W7">
        <f t="shared" ca="1" si="4"/>
        <v>15716.61</v>
      </c>
      <c r="X7">
        <f t="shared" ca="1" si="5"/>
        <v>101</v>
      </c>
      <c r="Y7">
        <f t="shared" ca="1" si="6"/>
        <v>3</v>
      </c>
      <c r="AA7" t="str">
        <f t="shared" ca="1" si="7"/>
        <v>Product05</v>
      </c>
      <c r="AB7" s="12">
        <f t="shared" ca="1" si="8"/>
        <v>15716.61</v>
      </c>
    </row>
    <row r="8" spans="1:28" x14ac:dyDescent="0.3">
      <c r="A8" s="14">
        <v>7</v>
      </c>
      <c r="B8" s="12">
        <v>7132.79</v>
      </c>
      <c r="H8" s="14" t="s">
        <v>129</v>
      </c>
      <c r="I8" s="11">
        <v>35251.79</v>
      </c>
      <c r="J8" s="11">
        <v>29878</v>
      </c>
      <c r="K8" s="11"/>
      <c r="L8" s="14" t="s">
        <v>128</v>
      </c>
      <c r="M8" s="16">
        <f t="shared" si="0"/>
        <v>30533.710000000003</v>
      </c>
      <c r="N8" s="16">
        <f t="shared" si="1"/>
        <v>5654.7100000000028</v>
      </c>
      <c r="O8" s="15">
        <f t="shared" si="2"/>
        <v>0.22728847622492876</v>
      </c>
      <c r="R8" s="14" t="s">
        <v>19</v>
      </c>
      <c r="S8" s="11">
        <v>4531.5</v>
      </c>
      <c r="T8" s="11">
        <v>53</v>
      </c>
      <c r="V8" t="str">
        <f t="shared" ca="1" si="3"/>
        <v>Product06</v>
      </c>
      <c r="W8">
        <f t="shared" ca="1" si="4"/>
        <v>4531.5</v>
      </c>
      <c r="X8">
        <f t="shared" ca="1" si="5"/>
        <v>53</v>
      </c>
      <c r="Y8">
        <f t="shared" ca="1" si="6"/>
        <v>14</v>
      </c>
      <c r="AA8" t="str">
        <f t="shared" ca="1" si="7"/>
        <v>Product06</v>
      </c>
      <c r="AB8" s="12">
        <f t="shared" ca="1" si="8"/>
        <v>4531.5</v>
      </c>
    </row>
    <row r="9" spans="1:28" x14ac:dyDescent="0.3">
      <c r="A9" s="14">
        <v>8</v>
      </c>
      <c r="B9" s="12">
        <v>14262.46</v>
      </c>
      <c r="H9" s="14" t="s">
        <v>130</v>
      </c>
      <c r="I9" s="11">
        <v>35350.400000000016</v>
      </c>
      <c r="J9" s="11">
        <v>29831</v>
      </c>
      <c r="K9" s="11"/>
      <c r="L9" s="14" t="s">
        <v>129</v>
      </c>
      <c r="M9" s="16">
        <f t="shared" si="0"/>
        <v>35251.79</v>
      </c>
      <c r="N9" s="16">
        <f t="shared" si="1"/>
        <v>5373.7900000000009</v>
      </c>
      <c r="O9" s="15">
        <f t="shared" si="2"/>
        <v>0.1798577548698039</v>
      </c>
      <c r="R9" s="14" t="s">
        <v>21</v>
      </c>
      <c r="S9" s="11">
        <v>2291.04</v>
      </c>
      <c r="T9" s="11">
        <v>48</v>
      </c>
      <c r="V9" t="str">
        <f t="shared" ca="1" si="3"/>
        <v>Product07</v>
      </c>
      <c r="W9">
        <f t="shared" ca="1" si="4"/>
        <v>2291.04</v>
      </c>
      <c r="X9">
        <f t="shared" ca="1" si="5"/>
        <v>48</v>
      </c>
      <c r="Y9">
        <f t="shared" ca="1" si="6"/>
        <v>15</v>
      </c>
      <c r="AA9" t="str">
        <f t="shared" ca="1" si="7"/>
        <v>Product07</v>
      </c>
      <c r="AB9" s="12">
        <f t="shared" ca="1" si="8"/>
        <v>2291.04</v>
      </c>
    </row>
    <row r="10" spans="1:28" x14ac:dyDescent="0.3">
      <c r="A10" s="14">
        <v>9</v>
      </c>
      <c r="B10" s="12">
        <v>16824.670000000002</v>
      </c>
      <c r="H10" s="14" t="s">
        <v>131</v>
      </c>
      <c r="I10" s="11">
        <v>35242.810000000005</v>
      </c>
      <c r="J10" s="11">
        <v>28758</v>
      </c>
      <c r="K10" s="11"/>
      <c r="L10" s="14" t="s">
        <v>130</v>
      </c>
      <c r="M10" s="16">
        <f t="shared" si="0"/>
        <v>35350.400000000016</v>
      </c>
      <c r="N10" s="16">
        <f t="shared" si="1"/>
        <v>5519.400000000016</v>
      </c>
      <c r="O10" s="15">
        <f t="shared" si="2"/>
        <v>0.18502229224632147</v>
      </c>
      <c r="R10" s="14" t="s">
        <v>23</v>
      </c>
      <c r="S10" s="11">
        <v>10502.82</v>
      </c>
      <c r="T10" s="11">
        <v>111</v>
      </c>
      <c r="V10" t="str">
        <f t="shared" ca="1" si="3"/>
        <v>Product08</v>
      </c>
      <c r="W10">
        <f t="shared" ca="1" si="4"/>
        <v>10502.82</v>
      </c>
      <c r="X10">
        <f t="shared" ca="1" si="5"/>
        <v>111</v>
      </c>
      <c r="Y10">
        <f t="shared" ca="1" si="6"/>
        <v>7</v>
      </c>
      <c r="AA10" t="str">
        <f t="shared" ca="1" si="7"/>
        <v>Product08</v>
      </c>
      <c r="AB10" s="12">
        <f t="shared" ca="1" si="8"/>
        <v>10502.82</v>
      </c>
    </row>
    <row r="11" spans="1:28" x14ac:dyDescent="0.3">
      <c r="A11" s="14">
        <v>10</v>
      </c>
      <c r="B11" s="12">
        <v>15229.35</v>
      </c>
      <c r="H11" s="14" t="s">
        <v>132</v>
      </c>
      <c r="I11" s="11">
        <v>33500.69000000001</v>
      </c>
      <c r="J11" s="11">
        <v>27842</v>
      </c>
      <c r="K11" s="11"/>
      <c r="L11" s="14" t="s">
        <v>131</v>
      </c>
      <c r="M11" s="16">
        <f t="shared" si="0"/>
        <v>35242.810000000005</v>
      </c>
      <c r="N11" s="16">
        <f t="shared" si="1"/>
        <v>6484.8100000000049</v>
      </c>
      <c r="O11" s="15">
        <f t="shared" si="2"/>
        <v>0.22549586202100302</v>
      </c>
      <c r="R11" s="14" t="s">
        <v>25</v>
      </c>
      <c r="S11" s="11">
        <v>581.64</v>
      </c>
      <c r="T11" s="11">
        <v>74</v>
      </c>
      <c r="V11" t="str">
        <f t="shared" ref="V11:V25" ca="1" si="9">OFFSET($R$2,1,0,COUNT($S$3:$S$26))</f>
        <v>Product09</v>
      </c>
      <c r="W11">
        <f t="shared" ca="1" si="4"/>
        <v>581.64</v>
      </c>
      <c r="X11">
        <f t="shared" ca="1" si="5"/>
        <v>74</v>
      </c>
      <c r="Y11">
        <f t="shared" ca="1" si="6"/>
        <v>16</v>
      </c>
      <c r="AA11" t="str">
        <f t="shared" ca="1" si="7"/>
        <v>Product09</v>
      </c>
      <c r="AB11" s="12">
        <f t="shared" ca="1" si="8"/>
        <v>581.64</v>
      </c>
    </row>
    <row r="12" spans="1:28" x14ac:dyDescent="0.3">
      <c r="A12" s="14">
        <v>11</v>
      </c>
      <c r="B12" s="12">
        <v>11915.58</v>
      </c>
      <c r="H12" s="14" t="s">
        <v>133</v>
      </c>
      <c r="I12" s="11">
        <v>36124.07</v>
      </c>
      <c r="J12" s="11">
        <v>29306</v>
      </c>
      <c r="K12" s="11"/>
      <c r="L12" s="14" t="s">
        <v>132</v>
      </c>
      <c r="M12" s="16">
        <f t="shared" si="0"/>
        <v>33500.69000000001</v>
      </c>
      <c r="N12" s="16">
        <f t="shared" si="1"/>
        <v>5658.6900000000096</v>
      </c>
      <c r="O12" s="15">
        <f t="shared" si="2"/>
        <v>0.20324294231736259</v>
      </c>
      <c r="R12" s="14" t="s">
        <v>27</v>
      </c>
      <c r="S12" s="11">
        <v>16428</v>
      </c>
      <c r="T12" s="11">
        <v>100</v>
      </c>
      <c r="V12" t="str">
        <f t="shared" ca="1" si="9"/>
        <v>Product10</v>
      </c>
      <c r="W12">
        <f t="shared" ca="1" si="4"/>
        <v>16428</v>
      </c>
      <c r="X12">
        <f t="shared" ca="1" si="5"/>
        <v>100</v>
      </c>
      <c r="Y12">
        <f t="shared" ca="1" si="6"/>
        <v>2</v>
      </c>
      <c r="AA12" t="str">
        <f t="shared" ca="1" si="7"/>
        <v>Product10</v>
      </c>
      <c r="AB12" s="12">
        <f t="shared" ca="1" si="8"/>
        <v>16428</v>
      </c>
    </row>
    <row r="13" spans="1:28" x14ac:dyDescent="0.3">
      <c r="A13" s="14">
        <v>12</v>
      </c>
      <c r="B13" s="12">
        <v>14837.359999999999</v>
      </c>
      <c r="H13" s="14" t="s">
        <v>134</v>
      </c>
      <c r="I13" s="11">
        <v>37097.979999999996</v>
      </c>
      <c r="J13" s="11">
        <v>31134</v>
      </c>
      <c r="K13" s="11"/>
      <c r="L13" s="14" t="s">
        <v>133</v>
      </c>
      <c r="M13" s="16">
        <f t="shared" si="0"/>
        <v>36124.07</v>
      </c>
      <c r="N13" s="16">
        <f t="shared" si="1"/>
        <v>6818.07</v>
      </c>
      <c r="O13" s="15">
        <f t="shared" si="2"/>
        <v>0.2326509929707227</v>
      </c>
      <c r="R13" s="14" t="s">
        <v>30</v>
      </c>
      <c r="S13" s="11">
        <v>5856.4</v>
      </c>
      <c r="T13" s="11">
        <v>121</v>
      </c>
      <c r="V13" t="str">
        <f t="shared" ca="1" si="9"/>
        <v>Product11</v>
      </c>
      <c r="W13">
        <f t="shared" ca="1" si="4"/>
        <v>5856.4</v>
      </c>
      <c r="X13">
        <f t="shared" ca="1" si="5"/>
        <v>121</v>
      </c>
      <c r="Y13">
        <f t="shared" ca="1" si="6"/>
        <v>11</v>
      </c>
    </row>
    <row r="14" spans="1:28" ht="15.6" customHeight="1" x14ac:dyDescent="0.3">
      <c r="A14" s="14">
        <v>13</v>
      </c>
      <c r="B14" s="12">
        <v>8084.26</v>
      </c>
      <c r="L14" s="14" t="s">
        <v>134</v>
      </c>
      <c r="M14" s="16">
        <f t="shared" si="0"/>
        <v>37097.979999999996</v>
      </c>
      <c r="N14" s="16">
        <f t="shared" si="1"/>
        <v>5963.9799999999959</v>
      </c>
      <c r="O14" s="15">
        <f t="shared" si="2"/>
        <v>0.19155842487312894</v>
      </c>
      <c r="R14" s="14" t="s">
        <v>32</v>
      </c>
      <c r="S14" s="11">
        <v>11582.910000000003</v>
      </c>
      <c r="T14" s="11">
        <v>123</v>
      </c>
      <c r="V14" t="str">
        <f t="shared" ca="1" si="9"/>
        <v>Product12</v>
      </c>
      <c r="W14">
        <f t="shared" ca="1" si="4"/>
        <v>11582.910000000003</v>
      </c>
      <c r="X14">
        <f t="shared" ca="1" si="5"/>
        <v>123</v>
      </c>
      <c r="Y14">
        <f t="shared" ca="1" si="6"/>
        <v>4</v>
      </c>
    </row>
    <row r="15" spans="1:28" x14ac:dyDescent="0.3">
      <c r="A15" s="14">
        <v>14</v>
      </c>
      <c r="B15" s="12">
        <v>9461.1400000000012</v>
      </c>
      <c r="R15" s="14" t="s">
        <v>34</v>
      </c>
      <c r="S15" s="11">
        <v>8423.52</v>
      </c>
      <c r="T15" s="11">
        <v>69</v>
      </c>
      <c r="V15" t="str">
        <f t="shared" ca="1" si="9"/>
        <v>Product13</v>
      </c>
      <c r="W15">
        <f t="shared" ca="1" si="4"/>
        <v>8423.52</v>
      </c>
      <c r="X15">
        <f t="shared" ca="1" si="5"/>
        <v>69</v>
      </c>
      <c r="Y15">
        <f t="shared" ca="1" si="6"/>
        <v>8</v>
      </c>
    </row>
    <row r="16" spans="1:28" x14ac:dyDescent="0.3">
      <c r="A16" s="14">
        <v>15</v>
      </c>
      <c r="B16" s="12">
        <v>12189.7</v>
      </c>
      <c r="R16" s="14" t="s">
        <v>36</v>
      </c>
      <c r="S16" s="11">
        <v>12764.640000000001</v>
      </c>
      <c r="T16" s="11">
        <v>87</v>
      </c>
      <c r="V16" t="str">
        <f t="shared" ca="1" si="9"/>
        <v>Product14</v>
      </c>
      <c r="W16">
        <f t="shared" ca="1" si="4"/>
        <v>12764.640000000001</v>
      </c>
      <c r="X16">
        <f t="shared" ca="1" si="5"/>
        <v>87</v>
      </c>
      <c r="Y16">
        <f t="shared" ca="1" si="6"/>
        <v>3</v>
      </c>
    </row>
    <row r="17" spans="1:25" x14ac:dyDescent="0.3">
      <c r="A17" s="14">
        <v>16</v>
      </c>
      <c r="B17" s="12">
        <v>12762.63</v>
      </c>
      <c r="R17" s="14" t="s">
        <v>38</v>
      </c>
      <c r="S17" s="11">
        <v>1839.2399999999998</v>
      </c>
      <c r="T17" s="11">
        <v>117</v>
      </c>
      <c r="V17" t="str">
        <f t="shared" ca="1" si="9"/>
        <v>Product15</v>
      </c>
      <c r="W17">
        <f t="shared" ca="1" si="4"/>
        <v>1839.2399999999998</v>
      </c>
      <c r="X17">
        <f t="shared" ca="1" si="5"/>
        <v>117</v>
      </c>
      <c r="Y17">
        <f t="shared" ca="1" si="6"/>
        <v>10</v>
      </c>
    </row>
    <row r="18" spans="1:25" x14ac:dyDescent="0.3">
      <c r="A18" s="14">
        <v>17</v>
      </c>
      <c r="B18" s="12">
        <v>3659.24</v>
      </c>
      <c r="R18" s="14" t="s">
        <v>40</v>
      </c>
      <c r="S18" s="11">
        <v>1996.8</v>
      </c>
      <c r="T18" s="11">
        <v>120</v>
      </c>
      <c r="V18" t="str">
        <f t="shared" ca="1" si="9"/>
        <v>Product16</v>
      </c>
      <c r="W18">
        <f t="shared" ca="1" si="4"/>
        <v>1996.8</v>
      </c>
      <c r="X18">
        <f t="shared" ca="1" si="5"/>
        <v>120</v>
      </c>
      <c r="Y18">
        <f t="shared" ca="1" si="6"/>
        <v>9</v>
      </c>
    </row>
    <row r="19" spans="1:25" x14ac:dyDescent="0.3">
      <c r="A19" s="14">
        <v>18</v>
      </c>
      <c r="B19" s="12">
        <v>18582.390000000003</v>
      </c>
      <c r="D19" s="13" t="s">
        <v>2</v>
      </c>
      <c r="E19" t="s">
        <v>120</v>
      </c>
      <c r="G19" s="13"/>
      <c r="H19" s="13" t="s">
        <v>137</v>
      </c>
      <c r="I19" t="s">
        <v>120</v>
      </c>
      <c r="J19" s="13"/>
      <c r="K19" s="13"/>
      <c r="L19" s="13"/>
      <c r="M19" s="13"/>
      <c r="N19" s="13"/>
      <c r="O19" s="13"/>
      <c r="Q19" s="13"/>
      <c r="R19" s="14" t="s">
        <v>42</v>
      </c>
      <c r="S19" s="11">
        <v>9877.1400000000012</v>
      </c>
      <c r="T19" s="11">
        <v>63</v>
      </c>
      <c r="V19" t="str">
        <f t="shared" ca="1" si="9"/>
        <v>Product17</v>
      </c>
      <c r="W19">
        <f t="shared" ca="1" si="4"/>
        <v>9877.1400000000012</v>
      </c>
      <c r="X19">
        <f t="shared" ca="1" si="5"/>
        <v>63</v>
      </c>
      <c r="Y19">
        <f t="shared" ca="1" si="6"/>
        <v>6</v>
      </c>
    </row>
    <row r="20" spans="1:25" x14ac:dyDescent="0.3">
      <c r="A20" s="14">
        <v>19</v>
      </c>
      <c r="B20" s="12">
        <v>10204.229999999998</v>
      </c>
      <c r="D20" s="14" t="s">
        <v>8</v>
      </c>
      <c r="E20" s="11">
        <v>69261.950000000012</v>
      </c>
      <c r="H20" s="14" t="s">
        <v>108</v>
      </c>
      <c r="I20" s="11">
        <v>208140.15000000005</v>
      </c>
      <c r="P20" s="13"/>
      <c r="R20" s="14" t="s">
        <v>44</v>
      </c>
      <c r="S20" s="11">
        <v>4035.2200000000003</v>
      </c>
      <c r="T20" s="11">
        <v>82</v>
      </c>
      <c r="V20" t="str">
        <f t="shared" ca="1" si="9"/>
        <v>Product18</v>
      </c>
      <c r="W20">
        <f t="shared" ca="1" si="4"/>
        <v>4035.2200000000003</v>
      </c>
      <c r="X20">
        <f t="shared" ca="1" si="5"/>
        <v>82</v>
      </c>
      <c r="Y20">
        <f t="shared" ca="1" si="6"/>
        <v>7</v>
      </c>
    </row>
    <row r="21" spans="1:25" x14ac:dyDescent="0.3">
      <c r="A21" s="14">
        <v>20</v>
      </c>
      <c r="B21" s="12">
        <v>20482.78</v>
      </c>
      <c r="D21" s="14" t="s">
        <v>28</v>
      </c>
      <c r="E21" s="11">
        <v>92963.87</v>
      </c>
      <c r="H21" s="14" t="s">
        <v>106</v>
      </c>
      <c r="I21" s="11">
        <v>133923.87000000002</v>
      </c>
      <c r="R21" s="14" t="s">
        <v>46</v>
      </c>
      <c r="S21" s="11">
        <v>20160</v>
      </c>
      <c r="T21" s="11">
        <v>96</v>
      </c>
      <c r="V21" t="str">
        <f t="shared" ca="1" si="9"/>
        <v>Product19</v>
      </c>
      <c r="W21">
        <f t="shared" ca="1" si="4"/>
        <v>20160</v>
      </c>
      <c r="X21">
        <f t="shared" ca="1" si="5"/>
        <v>96</v>
      </c>
      <c r="Y21">
        <f t="shared" ca="1" si="6"/>
        <v>1</v>
      </c>
    </row>
    <row r="22" spans="1:25" x14ac:dyDescent="0.3">
      <c r="A22" s="14">
        <v>21</v>
      </c>
      <c r="B22" s="12">
        <v>10665.4</v>
      </c>
      <c r="D22" s="14" t="s">
        <v>49</v>
      </c>
      <c r="E22" s="11">
        <v>52299.509999999995</v>
      </c>
      <c r="H22" s="14" t="s">
        <v>105</v>
      </c>
      <c r="I22" s="11">
        <v>59347.900000000009</v>
      </c>
      <c r="R22" s="14" t="s">
        <v>48</v>
      </c>
      <c r="S22" s="11">
        <v>8006.25</v>
      </c>
      <c r="T22" s="11">
        <v>105</v>
      </c>
      <c r="V22" t="str">
        <f t="shared" ca="1" si="9"/>
        <v>Product20</v>
      </c>
      <c r="W22">
        <f t="shared" ca="1" si="4"/>
        <v>8006.25</v>
      </c>
      <c r="X22">
        <f t="shared" ca="1" si="5"/>
        <v>105</v>
      </c>
      <c r="Y22">
        <f t="shared" ca="1" si="6"/>
        <v>5</v>
      </c>
    </row>
    <row r="23" spans="1:25" x14ac:dyDescent="0.3">
      <c r="A23" s="14">
        <v>22</v>
      </c>
      <c r="B23" s="12">
        <v>11315.839999999997</v>
      </c>
      <c r="D23" s="14" t="s">
        <v>62</v>
      </c>
      <c r="E23" s="11">
        <v>95269.4</v>
      </c>
      <c r="R23" s="14" t="s">
        <v>51</v>
      </c>
      <c r="S23" s="11">
        <v>10727.64</v>
      </c>
      <c r="T23" s="11">
        <v>66</v>
      </c>
      <c r="V23" t="str">
        <f t="shared" ca="1" si="9"/>
        <v>Product21</v>
      </c>
      <c r="W23">
        <f t="shared" ca="1" si="4"/>
        <v>10727.64</v>
      </c>
      <c r="X23">
        <f t="shared" ca="1" si="5"/>
        <v>66</v>
      </c>
      <c r="Y23">
        <f t="shared" ca="1" si="6"/>
        <v>2</v>
      </c>
    </row>
    <row r="24" spans="1:25" x14ac:dyDescent="0.3">
      <c r="A24" s="14">
        <v>23</v>
      </c>
      <c r="B24" s="12">
        <v>18818.189999999999</v>
      </c>
      <c r="D24" s="14" t="s">
        <v>85</v>
      </c>
      <c r="E24" s="11">
        <v>91617.19</v>
      </c>
      <c r="R24" s="14" t="s">
        <v>53</v>
      </c>
      <c r="S24" s="11">
        <v>9909.9</v>
      </c>
      <c r="T24" s="11">
        <v>70</v>
      </c>
      <c r="V24" t="str">
        <f t="shared" ca="1" si="9"/>
        <v>Product22</v>
      </c>
      <c r="W24">
        <f t="shared" ca="1" si="4"/>
        <v>9909.9</v>
      </c>
      <c r="X24">
        <f t="shared" ca="1" si="5"/>
        <v>70</v>
      </c>
      <c r="Y24">
        <f t="shared" ca="1" si="6"/>
        <v>3</v>
      </c>
    </row>
    <row r="25" spans="1:25" x14ac:dyDescent="0.3">
      <c r="A25" s="14">
        <v>24</v>
      </c>
      <c r="B25" s="12">
        <v>11488.4</v>
      </c>
      <c r="R25" s="14" t="s">
        <v>55</v>
      </c>
      <c r="S25" s="11">
        <v>12853.560000000001</v>
      </c>
      <c r="T25" s="11">
        <v>86</v>
      </c>
      <c r="V25" t="str">
        <f t="shared" ca="1" si="9"/>
        <v>Product23</v>
      </c>
      <c r="W25">
        <f t="shared" ca="1" si="4"/>
        <v>12853.560000000001</v>
      </c>
      <c r="X25">
        <f t="shared" ca="1" si="5"/>
        <v>86</v>
      </c>
      <c r="Y25">
        <f t="shared" ca="1" si="6"/>
        <v>1</v>
      </c>
    </row>
    <row r="26" spans="1:25" x14ac:dyDescent="0.3">
      <c r="A26" s="14">
        <v>25</v>
      </c>
      <c r="B26" s="12">
        <v>18688.430000000004</v>
      </c>
      <c r="D26" t="str">
        <f>VLOOKUP(D20,D20:E24,1,0)</f>
        <v>Category01</v>
      </c>
      <c r="E26" s="12">
        <f>VLOOKUP(D20,D20:E24,2,0)</f>
        <v>69261.950000000012</v>
      </c>
      <c r="R26" s="14" t="s">
        <v>57</v>
      </c>
      <c r="S26" s="11">
        <v>10202.400000000001</v>
      </c>
      <c r="T26" s="11">
        <v>65</v>
      </c>
      <c r="V26" t="str">
        <f ca="1">OFFSET($R$2,1,0,COUNT($S$3:$S$26))</f>
        <v>Product24</v>
      </c>
      <c r="W26">
        <f t="shared" ca="1" si="4"/>
        <v>10202.400000000001</v>
      </c>
      <c r="X26">
        <f t="shared" ca="1" si="5"/>
        <v>65</v>
      </c>
      <c r="Y26">
        <f t="shared" ca="1" si="6"/>
        <v>1</v>
      </c>
    </row>
    <row r="27" spans="1:25" x14ac:dyDescent="0.3">
      <c r="A27" s="14">
        <v>26</v>
      </c>
      <c r="B27" s="12">
        <v>13710.079999999998</v>
      </c>
      <c r="D27" t="str">
        <f>VLOOKUP(D21,D21:E25,1,0)</f>
        <v>Category02</v>
      </c>
      <c r="E27" s="12">
        <f>VLOOKUP(D21,D21:E25,2,0)</f>
        <v>92963.87</v>
      </c>
      <c r="R27" s="14" t="s">
        <v>59</v>
      </c>
      <c r="S27" s="11">
        <v>599.7600000000001</v>
      </c>
      <c r="T27" s="11">
        <v>72</v>
      </c>
    </row>
    <row r="28" spans="1:25" x14ac:dyDescent="0.3">
      <c r="A28" s="14">
        <v>27</v>
      </c>
      <c r="B28" s="12">
        <v>11440.67</v>
      </c>
      <c r="D28" t="str">
        <f>VLOOKUP(D22,D22:E26,1,0)</f>
        <v>Category03</v>
      </c>
      <c r="E28" s="12">
        <f>VLOOKUP(D22,D22:E26,2,0)</f>
        <v>52299.509999999995</v>
      </c>
      <c r="R28" s="14" t="s">
        <v>61</v>
      </c>
      <c r="S28" s="11">
        <v>2761.9200000000005</v>
      </c>
      <c r="T28" s="11">
        <v>112</v>
      </c>
    </row>
    <row r="29" spans="1:25" x14ac:dyDescent="0.3">
      <c r="A29" s="14">
        <v>28</v>
      </c>
      <c r="B29" s="12">
        <v>13306.16</v>
      </c>
      <c r="D29" t="str">
        <f>VLOOKUP(D23,D23:E27,1,0)</f>
        <v>Category04</v>
      </c>
      <c r="E29" s="12">
        <f>VLOOKUP(D23,D23:E27,2,0)</f>
        <v>95269.4</v>
      </c>
      <c r="H29" s="13" t="s">
        <v>138</v>
      </c>
      <c r="I29" t="s">
        <v>120</v>
      </c>
      <c r="J29" s="13"/>
      <c r="K29" s="13"/>
      <c r="L29" s="13"/>
      <c r="M29" s="13"/>
      <c r="N29" s="13"/>
      <c r="O29" s="13"/>
      <c r="Q29" s="13"/>
      <c r="R29" s="14" t="s">
        <v>64</v>
      </c>
      <c r="S29" s="11">
        <v>6226.0800000000008</v>
      </c>
      <c r="T29" s="11">
        <v>109</v>
      </c>
    </row>
    <row r="30" spans="1:25" x14ac:dyDescent="0.3">
      <c r="A30" s="14">
        <v>29</v>
      </c>
      <c r="B30" s="12">
        <v>8794.48</v>
      </c>
      <c r="D30" t="str">
        <f>VLOOKUP(D24,D24:E28,1,0)</f>
        <v>Category05</v>
      </c>
      <c r="E30" s="12">
        <f>VLOOKUP(D24,D24:E28,2,0)</f>
        <v>91617.19</v>
      </c>
      <c r="H30" s="14" t="s">
        <v>107</v>
      </c>
      <c r="I30" s="11">
        <v>199516.90000000008</v>
      </c>
      <c r="P30" s="13"/>
      <c r="R30" s="14" t="s">
        <v>66</v>
      </c>
      <c r="S30" s="11">
        <v>4682.72</v>
      </c>
      <c r="T30" s="11">
        <v>112</v>
      </c>
    </row>
    <row r="31" spans="1:25" x14ac:dyDescent="0.3">
      <c r="A31" s="14">
        <v>30</v>
      </c>
      <c r="B31" s="12">
        <v>16666.269999999997</v>
      </c>
      <c r="H31" s="14" t="s">
        <v>106</v>
      </c>
      <c r="I31" s="11">
        <v>201895.01999999993</v>
      </c>
      <c r="R31" s="14" t="s">
        <v>68</v>
      </c>
      <c r="S31" s="11">
        <v>5523.44</v>
      </c>
      <c r="T31" s="11">
        <v>104</v>
      </c>
    </row>
    <row r="32" spans="1:25" x14ac:dyDescent="0.3">
      <c r="A32" s="14">
        <v>31</v>
      </c>
      <c r="B32" s="12">
        <v>6920.0999999999995</v>
      </c>
      <c r="R32" s="14" t="s">
        <v>70</v>
      </c>
      <c r="S32" s="11">
        <v>22945.919999999998</v>
      </c>
      <c r="T32" s="11">
        <v>114</v>
      </c>
    </row>
    <row r="33" spans="18:20" x14ac:dyDescent="0.3">
      <c r="R33" s="14" t="s">
        <v>72</v>
      </c>
      <c r="S33" s="11">
        <v>6249.5999999999995</v>
      </c>
      <c r="T33" s="11">
        <v>60</v>
      </c>
    </row>
    <row r="34" spans="18:20" x14ac:dyDescent="0.3">
      <c r="R34" s="14" t="s">
        <v>74</v>
      </c>
      <c r="S34" s="11">
        <v>16329.72</v>
      </c>
      <c r="T34" s="11">
        <v>139</v>
      </c>
    </row>
    <row r="35" spans="18:20" x14ac:dyDescent="0.3">
      <c r="R35" s="14" t="s">
        <v>76</v>
      </c>
      <c r="S35" s="11">
        <v>13645.800000000001</v>
      </c>
      <c r="T35" s="11">
        <v>114</v>
      </c>
    </row>
    <row r="36" spans="18:20" x14ac:dyDescent="0.3">
      <c r="R36" s="14" t="s">
        <v>78</v>
      </c>
      <c r="S36" s="11">
        <v>8978.2000000000007</v>
      </c>
      <c r="T36" s="11">
        <v>154</v>
      </c>
    </row>
    <row r="37" spans="18:20" x14ac:dyDescent="0.3">
      <c r="R37" s="14" t="s">
        <v>80</v>
      </c>
      <c r="S37" s="11">
        <v>703.5</v>
      </c>
      <c r="T37" s="11">
        <v>105</v>
      </c>
    </row>
    <row r="38" spans="18:20" x14ac:dyDescent="0.3">
      <c r="R38" s="14" t="s">
        <v>82</v>
      </c>
      <c r="S38" s="11">
        <v>7222.5</v>
      </c>
      <c r="T38" s="11">
        <v>75</v>
      </c>
    </row>
    <row r="39" spans="18:20" x14ac:dyDescent="0.3">
      <c r="R39" s="14" t="s">
        <v>84</v>
      </c>
      <c r="S39" s="11">
        <v>5145.6000000000004</v>
      </c>
      <c r="T39" s="11">
        <v>60</v>
      </c>
    </row>
    <row r="40" spans="18:20" x14ac:dyDescent="0.3">
      <c r="R40" s="14" t="s">
        <v>87</v>
      </c>
      <c r="S40" s="11">
        <v>8871.1200000000008</v>
      </c>
      <c r="T40" s="11">
        <v>111</v>
      </c>
    </row>
    <row r="41" spans="18:20" x14ac:dyDescent="0.3">
      <c r="R41" s="14" t="s">
        <v>89</v>
      </c>
      <c r="S41" s="11">
        <v>3957.15</v>
      </c>
      <c r="T41" s="11">
        <v>93</v>
      </c>
    </row>
    <row r="42" spans="18:20" x14ac:dyDescent="0.3">
      <c r="R42" s="14" t="s">
        <v>91</v>
      </c>
      <c r="S42" s="11">
        <v>7718.4000000000005</v>
      </c>
      <c r="T42" s="11">
        <v>67</v>
      </c>
    </row>
    <row r="43" spans="18:20" x14ac:dyDescent="0.3">
      <c r="R43" s="14" t="s">
        <v>93</v>
      </c>
      <c r="S43" s="11">
        <v>22952.16</v>
      </c>
      <c r="T43" s="11">
        <v>132</v>
      </c>
    </row>
    <row r="44" spans="18:20" x14ac:dyDescent="0.3">
      <c r="R44" s="14" t="s">
        <v>95</v>
      </c>
      <c r="S44" s="11">
        <v>20574</v>
      </c>
      <c r="T44" s="11">
        <v>127</v>
      </c>
    </row>
    <row r="45" spans="18:20" x14ac:dyDescent="0.3">
      <c r="R45" s="14" t="s">
        <v>97</v>
      </c>
      <c r="S45" s="11">
        <v>6064.8399999999992</v>
      </c>
      <c r="T45" s="11">
        <v>73</v>
      </c>
    </row>
    <row r="46" spans="18:20" x14ac:dyDescent="0.3">
      <c r="R46" s="14" t="s">
        <v>99</v>
      </c>
      <c r="S46" s="11">
        <v>16333.92</v>
      </c>
      <c r="T46" s="11">
        <v>199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D284-7175-47FB-AFCC-89EF11CF876D}">
  <dimension ref="A1"/>
  <sheetViews>
    <sheetView zoomScale="53" workbookViewId="0">
      <selection activeCell="AJ8" sqref="AJ8"/>
    </sheetView>
  </sheetViews>
  <sheetFormatPr defaultRowHeight="14.4" x14ac:dyDescent="0.3"/>
  <cols>
    <col min="29" max="29" width="7.44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patidar</dc:creator>
  <cp:lastModifiedBy>shivani patidar</cp:lastModifiedBy>
  <dcterms:created xsi:type="dcterms:W3CDTF">2021-11-03T11:40:02Z</dcterms:created>
  <dcterms:modified xsi:type="dcterms:W3CDTF">2024-10-01T14:05:40Z</dcterms:modified>
</cp:coreProperties>
</file>