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bhi\Desktop\Fall '18\Time Series\Project\Project Working\"/>
    </mc:Choice>
  </mc:AlternateContent>
  <xr:revisionPtr revIDLastSave="0" documentId="13_ncr:1_{9A526888-433D-4DF5-8456-8F84C97022F6}" xr6:coauthVersionLast="40" xr6:coauthVersionMax="40" xr10:uidLastSave="{00000000-0000-0000-0000-000000000000}"/>
  <bookViews>
    <workbookView xWindow="0" yWindow="0" windowWidth="19200" windowHeight="6880" xr2:uid="{36FE1EDF-7DF4-4432-ADD4-399284510135}"/>
  </bookViews>
  <sheets>
    <sheet name="Actual Data" sheetId="1" r:id="rId1"/>
    <sheet name="General Trend RSS" sheetId="3" r:id="rId2"/>
    <sheet name="Polynomial RSS" sheetId="5" r:id="rId3"/>
    <sheet name="Polynomial + Period RSS" sheetId="11" r:id="rId4"/>
    <sheet name="Final T+S+AR Model" sheetId="17" r:id="rId5"/>
    <sheet name="Sheet1" sheetId="1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576" i="17" l="1"/>
  <c r="F19" i="18"/>
  <c r="N562" i="17"/>
  <c r="G572" i="17" l="1"/>
  <c r="G571" i="17"/>
  <c r="E572" i="17"/>
  <c r="E571" i="17"/>
  <c r="C571" i="17"/>
  <c r="C572" i="17" s="1"/>
  <c r="D559" i="17"/>
  <c r="D558" i="17"/>
  <c r="D557" i="17"/>
  <c r="D556" i="17"/>
  <c r="D555" i="17"/>
  <c r="D554" i="17"/>
  <c r="D553" i="17"/>
  <c r="D552" i="17"/>
  <c r="D551" i="17"/>
  <c r="D550" i="17"/>
  <c r="D549" i="17"/>
  <c r="D548" i="17"/>
  <c r="D547" i="17"/>
  <c r="D546" i="17"/>
  <c r="D545" i="17"/>
  <c r="D544" i="17"/>
  <c r="D543" i="17"/>
  <c r="D542" i="17"/>
  <c r="D541" i="17"/>
  <c r="D540" i="17"/>
  <c r="D539" i="17"/>
  <c r="D538" i="17"/>
  <c r="D537" i="17"/>
  <c r="D536" i="17"/>
  <c r="D535" i="17"/>
  <c r="D534" i="17"/>
  <c r="D533" i="17"/>
  <c r="D532" i="17"/>
  <c r="D531" i="17"/>
  <c r="D530" i="17"/>
  <c r="D529" i="17"/>
  <c r="D528" i="17"/>
  <c r="D527" i="17"/>
  <c r="D526" i="17"/>
  <c r="D525" i="17"/>
  <c r="D524" i="17"/>
  <c r="D523" i="17"/>
  <c r="D522" i="17"/>
  <c r="D521" i="17"/>
  <c r="D520" i="17"/>
  <c r="D519" i="17"/>
  <c r="D518" i="17"/>
  <c r="D517" i="17"/>
  <c r="D516" i="17"/>
  <c r="D515" i="17"/>
  <c r="D514" i="17"/>
  <c r="D513" i="17"/>
  <c r="D512" i="17"/>
  <c r="D511" i="17"/>
  <c r="D510" i="17"/>
  <c r="D509" i="17"/>
  <c r="D508" i="17"/>
  <c r="D507" i="17"/>
  <c r="D506" i="17"/>
  <c r="D505" i="17"/>
  <c r="D504" i="17"/>
  <c r="D503" i="17"/>
  <c r="D502" i="17"/>
  <c r="D501" i="17"/>
  <c r="D500" i="17"/>
  <c r="D499" i="17"/>
  <c r="D498" i="17"/>
  <c r="D497" i="17"/>
  <c r="D496" i="17"/>
  <c r="D495" i="17"/>
  <c r="D494" i="17"/>
  <c r="D493" i="17"/>
  <c r="D492" i="17"/>
  <c r="D491" i="17"/>
  <c r="D490" i="17"/>
  <c r="D489" i="17"/>
  <c r="D488" i="17"/>
  <c r="D487" i="17"/>
  <c r="D486" i="17"/>
  <c r="D485" i="17"/>
  <c r="D484" i="17"/>
  <c r="D483" i="17"/>
  <c r="D482" i="17"/>
  <c r="D481" i="17"/>
  <c r="D480" i="17"/>
  <c r="D479" i="17"/>
  <c r="D478" i="17"/>
  <c r="D477" i="17"/>
  <c r="D476" i="17"/>
  <c r="D475" i="17"/>
  <c r="D474" i="17"/>
  <c r="D473" i="17"/>
  <c r="D472" i="17"/>
  <c r="D471" i="17"/>
  <c r="D470" i="17"/>
  <c r="D469" i="17"/>
  <c r="D468" i="17"/>
  <c r="D467" i="17"/>
  <c r="D466" i="17"/>
  <c r="D465" i="17"/>
  <c r="D464" i="17"/>
  <c r="D463" i="17"/>
  <c r="D462" i="17"/>
  <c r="D461" i="17"/>
  <c r="D460" i="17"/>
  <c r="D459" i="17"/>
  <c r="D458" i="17"/>
  <c r="D457" i="17"/>
  <c r="D456" i="17"/>
  <c r="D455" i="17"/>
  <c r="D454" i="17"/>
  <c r="D453" i="17"/>
  <c r="D452" i="17"/>
  <c r="D451" i="17"/>
  <c r="D450" i="17"/>
  <c r="D449" i="17"/>
  <c r="D448" i="17"/>
  <c r="D447" i="17"/>
  <c r="D446" i="17"/>
  <c r="D445" i="17"/>
  <c r="D444" i="17"/>
  <c r="D443" i="17"/>
  <c r="D442" i="17"/>
  <c r="D441" i="17"/>
  <c r="D440" i="17"/>
  <c r="D439" i="17"/>
  <c r="D438" i="17"/>
  <c r="D437" i="17"/>
  <c r="D436" i="17"/>
  <c r="D435" i="17"/>
  <c r="D434" i="17"/>
  <c r="D433" i="17"/>
  <c r="D432" i="17"/>
  <c r="D431" i="17"/>
  <c r="D430" i="17"/>
  <c r="D429" i="17"/>
  <c r="D428" i="17"/>
  <c r="D427" i="17"/>
  <c r="D426" i="17"/>
  <c r="D425" i="17"/>
  <c r="D424" i="17"/>
  <c r="D423" i="17"/>
  <c r="D422" i="17"/>
  <c r="D421" i="17"/>
  <c r="D420" i="17"/>
  <c r="D419" i="17"/>
  <c r="D418" i="17"/>
  <c r="D417" i="17"/>
  <c r="D416" i="17"/>
  <c r="D415" i="17"/>
  <c r="D414" i="17"/>
  <c r="D413" i="17"/>
  <c r="D412" i="17"/>
  <c r="D411" i="17"/>
  <c r="D410" i="17"/>
  <c r="D409" i="17"/>
  <c r="D408" i="17"/>
  <c r="D407" i="17"/>
  <c r="D406" i="17"/>
  <c r="D405" i="17"/>
  <c r="D404" i="17"/>
  <c r="D403" i="17"/>
  <c r="D402" i="17"/>
  <c r="D401" i="17"/>
  <c r="D400" i="17"/>
  <c r="D399" i="17"/>
  <c r="D398" i="17"/>
  <c r="D397" i="17"/>
  <c r="D396" i="17"/>
  <c r="D395" i="17"/>
  <c r="D394" i="17"/>
  <c r="D393" i="17"/>
  <c r="D392" i="17"/>
  <c r="D391" i="17"/>
  <c r="D390" i="17"/>
  <c r="D389" i="17"/>
  <c r="D388" i="17"/>
  <c r="D387" i="17"/>
  <c r="D386" i="17"/>
  <c r="D385" i="17"/>
  <c r="D384" i="17"/>
  <c r="D383" i="17"/>
  <c r="D382" i="17"/>
  <c r="D381" i="17"/>
  <c r="D380" i="17"/>
  <c r="D379" i="17"/>
  <c r="D378" i="17"/>
  <c r="D377" i="17"/>
  <c r="D376" i="17"/>
  <c r="D375" i="17"/>
  <c r="D374" i="17"/>
  <c r="D373" i="17"/>
  <c r="D372" i="17"/>
  <c r="D371" i="17"/>
  <c r="D370" i="17"/>
  <c r="D369" i="17"/>
  <c r="D368" i="17"/>
  <c r="D367" i="17"/>
  <c r="D366" i="17"/>
  <c r="D365" i="17"/>
  <c r="D364" i="17"/>
  <c r="D363" i="17"/>
  <c r="D362" i="17"/>
  <c r="D361" i="17"/>
  <c r="D360" i="17"/>
  <c r="D359" i="17"/>
  <c r="D358" i="17"/>
  <c r="D357" i="17"/>
  <c r="D356" i="17"/>
  <c r="D355" i="17"/>
  <c r="D354" i="17"/>
  <c r="D353" i="17"/>
  <c r="D352" i="17"/>
  <c r="D351" i="17"/>
  <c r="D350" i="17"/>
  <c r="D349" i="17"/>
  <c r="D348" i="17"/>
  <c r="D347" i="17"/>
  <c r="D346" i="17"/>
  <c r="D345" i="17"/>
  <c r="D344" i="17"/>
  <c r="D343" i="17"/>
  <c r="D342" i="17"/>
  <c r="D341" i="17"/>
  <c r="D340" i="17"/>
  <c r="D339" i="17"/>
  <c r="D338" i="17"/>
  <c r="D337" i="17"/>
  <c r="D336" i="17"/>
  <c r="D335" i="17"/>
  <c r="D334" i="17"/>
  <c r="D333" i="17"/>
  <c r="D332" i="17"/>
  <c r="D331" i="17"/>
  <c r="D330" i="17"/>
  <c r="D329" i="17"/>
  <c r="D328" i="17"/>
  <c r="D327" i="17"/>
  <c r="D326" i="17"/>
  <c r="D325" i="17"/>
  <c r="D324" i="17"/>
  <c r="D323" i="17"/>
  <c r="D322" i="17"/>
  <c r="D321" i="17"/>
  <c r="D320" i="17"/>
  <c r="D319" i="17"/>
  <c r="D318" i="17"/>
  <c r="D317" i="17"/>
  <c r="D316" i="17"/>
  <c r="D315" i="17"/>
  <c r="D314" i="17"/>
  <c r="D313" i="17"/>
  <c r="D312" i="17"/>
  <c r="D311" i="17"/>
  <c r="D310" i="17"/>
  <c r="D309" i="17"/>
  <c r="D308" i="17"/>
  <c r="D307" i="17"/>
  <c r="D306" i="17"/>
  <c r="D305" i="17"/>
  <c r="D304" i="17"/>
  <c r="D303" i="17"/>
  <c r="D302" i="17"/>
  <c r="D301" i="17"/>
  <c r="D300" i="17"/>
  <c r="D299" i="17"/>
  <c r="D298" i="17"/>
  <c r="D297" i="17"/>
  <c r="D296" i="17"/>
  <c r="D295" i="17"/>
  <c r="D294" i="17"/>
  <c r="D293" i="17"/>
  <c r="D292" i="17"/>
  <c r="D291" i="17"/>
  <c r="D290" i="17"/>
  <c r="D289" i="17"/>
  <c r="D288" i="17"/>
  <c r="D287" i="17"/>
  <c r="D286" i="17"/>
  <c r="D285" i="17"/>
  <c r="D284" i="17"/>
  <c r="D283" i="17"/>
  <c r="D282" i="17"/>
  <c r="D281" i="17"/>
  <c r="D280" i="17"/>
  <c r="D279" i="17"/>
  <c r="D278" i="17"/>
  <c r="D277" i="17"/>
  <c r="D276" i="17"/>
  <c r="D275" i="17"/>
  <c r="D274" i="17"/>
  <c r="D273" i="17"/>
  <c r="D272" i="17"/>
  <c r="D271" i="17"/>
  <c r="D270" i="17"/>
  <c r="D269" i="17"/>
  <c r="D268" i="17"/>
  <c r="D267" i="17"/>
  <c r="D266" i="17"/>
  <c r="D265" i="17"/>
  <c r="D264" i="17"/>
  <c r="D263" i="17"/>
  <c r="D262" i="17"/>
  <c r="D261" i="17"/>
  <c r="D260" i="17"/>
  <c r="D259" i="17"/>
  <c r="D258" i="17"/>
  <c r="D257" i="17"/>
  <c r="D256" i="17"/>
  <c r="D255" i="17"/>
  <c r="D254" i="17"/>
  <c r="D253" i="17"/>
  <c r="D252" i="17"/>
  <c r="D251" i="17"/>
  <c r="D250" i="17"/>
  <c r="D249" i="17"/>
  <c r="D248" i="17"/>
  <c r="D247" i="17"/>
  <c r="D246" i="17"/>
  <c r="D245" i="17"/>
  <c r="D244" i="17"/>
  <c r="D243" i="17"/>
  <c r="D242" i="17"/>
  <c r="D241" i="17"/>
  <c r="D240" i="17"/>
  <c r="D239" i="17"/>
  <c r="D238" i="17"/>
  <c r="D237" i="17"/>
  <c r="D236" i="17"/>
  <c r="D235" i="17"/>
  <c r="D234" i="17"/>
  <c r="D233" i="17"/>
  <c r="D232" i="17"/>
  <c r="D231" i="17"/>
  <c r="D230" i="17"/>
  <c r="D229" i="17"/>
  <c r="D228" i="17"/>
  <c r="D227" i="17"/>
  <c r="D226" i="17"/>
  <c r="D225" i="17"/>
  <c r="D224" i="17"/>
  <c r="D223" i="17"/>
  <c r="D222" i="17"/>
  <c r="D221" i="17"/>
  <c r="D220" i="17"/>
  <c r="D219" i="17"/>
  <c r="D218" i="17"/>
  <c r="D217" i="17"/>
  <c r="D216" i="17"/>
  <c r="D215" i="17"/>
  <c r="D214" i="17"/>
  <c r="D213" i="17"/>
  <c r="D212" i="17"/>
  <c r="D211" i="17"/>
  <c r="D210" i="17"/>
  <c r="D209" i="17"/>
  <c r="D208" i="17"/>
  <c r="D207" i="17"/>
  <c r="D206" i="17"/>
  <c r="D205" i="17"/>
  <c r="D204" i="17"/>
  <c r="D203" i="17"/>
  <c r="D202" i="17"/>
  <c r="D201" i="17"/>
  <c r="D200" i="17"/>
  <c r="D199" i="17"/>
  <c r="D198" i="17"/>
  <c r="D197" i="17"/>
  <c r="D196" i="17"/>
  <c r="D195" i="17"/>
  <c r="D194" i="17"/>
  <c r="D193" i="17"/>
  <c r="D192" i="17"/>
  <c r="D191" i="17"/>
  <c r="D190" i="17"/>
  <c r="D189" i="17"/>
  <c r="D188" i="17"/>
  <c r="D187" i="17"/>
  <c r="D186" i="17"/>
  <c r="D185" i="17"/>
  <c r="D184" i="17"/>
  <c r="D183" i="17"/>
  <c r="D182" i="17"/>
  <c r="D181" i="17"/>
  <c r="D180" i="17"/>
  <c r="D179" i="17"/>
  <c r="D178" i="17"/>
  <c r="D177" i="17"/>
  <c r="D176" i="17"/>
  <c r="D175" i="17"/>
  <c r="D174" i="17"/>
  <c r="D173" i="17"/>
  <c r="D172" i="17"/>
  <c r="D171" i="17"/>
  <c r="D170" i="17"/>
  <c r="D169" i="17"/>
  <c r="D168" i="17"/>
  <c r="D167" i="17"/>
  <c r="D166" i="17"/>
  <c r="D165" i="17"/>
  <c r="D164" i="17"/>
  <c r="D163" i="17"/>
  <c r="D162" i="17"/>
  <c r="D161" i="17"/>
  <c r="D160" i="17"/>
  <c r="D159" i="17"/>
  <c r="D158" i="17"/>
  <c r="D157" i="17"/>
  <c r="D156" i="17"/>
  <c r="D155" i="17"/>
  <c r="D154" i="17"/>
  <c r="D153" i="17"/>
  <c r="D152" i="17"/>
  <c r="D151" i="17"/>
  <c r="D150" i="17"/>
  <c r="D149" i="17"/>
  <c r="D148" i="17"/>
  <c r="D147" i="17"/>
  <c r="D146" i="17"/>
  <c r="D145" i="17"/>
  <c r="D144" i="17"/>
  <c r="D143" i="17"/>
  <c r="D142" i="17"/>
  <c r="D141" i="17"/>
  <c r="D140" i="17"/>
  <c r="D139" i="17"/>
  <c r="D138" i="17"/>
  <c r="D137" i="17"/>
  <c r="D136" i="17"/>
  <c r="D135" i="17"/>
  <c r="D134" i="17"/>
  <c r="D133" i="17"/>
  <c r="D132" i="17"/>
  <c r="D131" i="17"/>
  <c r="D130" i="17"/>
  <c r="D129" i="17"/>
  <c r="D128" i="17"/>
  <c r="D127" i="17"/>
  <c r="D126" i="17"/>
  <c r="D125" i="17"/>
  <c r="D124" i="17"/>
  <c r="D123" i="17"/>
  <c r="D122" i="17"/>
  <c r="D121" i="17"/>
  <c r="D120" i="17"/>
  <c r="D119" i="17"/>
  <c r="D118" i="17"/>
  <c r="D117" i="17"/>
  <c r="D116" i="17"/>
  <c r="D115" i="17"/>
  <c r="D114" i="17"/>
  <c r="D113" i="17"/>
  <c r="D112" i="17"/>
  <c r="D111" i="17"/>
  <c r="D110" i="17"/>
  <c r="D109" i="17"/>
  <c r="D108" i="17"/>
  <c r="D107" i="17"/>
  <c r="D106" i="17"/>
  <c r="D105" i="17"/>
  <c r="D104" i="17"/>
  <c r="D103" i="17"/>
  <c r="D102" i="17"/>
  <c r="D101" i="17"/>
  <c r="D100" i="17"/>
  <c r="D99" i="17"/>
  <c r="D98" i="17"/>
  <c r="D97" i="17"/>
  <c r="D96" i="17"/>
  <c r="D95" i="17"/>
  <c r="D94" i="17"/>
  <c r="D93" i="17"/>
  <c r="D92" i="17"/>
  <c r="D91" i="17"/>
  <c r="D90" i="17"/>
  <c r="D89" i="17"/>
  <c r="D88" i="17"/>
  <c r="D87" i="17"/>
  <c r="D86" i="17"/>
  <c r="D85" i="17"/>
  <c r="D84" i="17"/>
  <c r="D83" i="17"/>
  <c r="D82" i="17"/>
  <c r="D81" i="17"/>
  <c r="D80" i="17"/>
  <c r="D79" i="17"/>
  <c r="D78" i="17"/>
  <c r="D77" i="17"/>
  <c r="D76" i="17"/>
  <c r="D75" i="17"/>
  <c r="D74" i="17"/>
  <c r="D73" i="17"/>
  <c r="D72" i="17"/>
  <c r="D71" i="17"/>
  <c r="D70" i="17"/>
  <c r="D69" i="17"/>
  <c r="D68" i="17"/>
  <c r="D67" i="17"/>
  <c r="D66" i="17"/>
  <c r="D65" i="17"/>
  <c r="D64" i="17"/>
  <c r="D63" i="17"/>
  <c r="D62" i="17"/>
  <c r="D61" i="17"/>
  <c r="D60" i="17"/>
  <c r="D59" i="17"/>
  <c r="D58" i="17"/>
  <c r="D57" i="17"/>
  <c r="D56" i="17"/>
  <c r="D55" i="17"/>
  <c r="D54" i="17"/>
  <c r="D53" i="17"/>
  <c r="D52" i="17"/>
  <c r="D51" i="17"/>
  <c r="D50" i="17"/>
  <c r="D49" i="17"/>
  <c r="D48" i="17"/>
  <c r="D47" i="17"/>
  <c r="D46" i="17"/>
  <c r="D45" i="17"/>
  <c r="D44" i="17"/>
  <c r="D43" i="17"/>
  <c r="D42" i="17"/>
  <c r="D41" i="17"/>
  <c r="D40" i="17"/>
  <c r="D39" i="17"/>
  <c r="D38" i="17"/>
  <c r="D37" i="17"/>
  <c r="D36" i="17"/>
  <c r="D35" i="17"/>
  <c r="D34" i="17"/>
  <c r="D33" i="17"/>
  <c r="D32" i="17"/>
  <c r="D31" i="17"/>
  <c r="D30" i="17"/>
  <c r="D29" i="17"/>
  <c r="D28" i="17"/>
  <c r="D27" i="17"/>
  <c r="D26" i="17"/>
  <c r="D25" i="17"/>
  <c r="D24" i="17"/>
  <c r="D23" i="17"/>
  <c r="D22" i="17"/>
  <c r="D21" i="17"/>
  <c r="D20" i="17"/>
  <c r="P575" i="17"/>
  <c r="P574" i="17"/>
  <c r="P573" i="17"/>
  <c r="P572" i="17"/>
  <c r="P571" i="17"/>
  <c r="C561" i="17"/>
  <c r="C562" i="17"/>
  <c r="C563" i="17"/>
  <c r="C564" i="17"/>
  <c r="C560" i="17"/>
  <c r="U17" i="17" l="1"/>
  <c r="T529" i="17" s="1"/>
  <c r="K20" i="17"/>
  <c r="K559" i="17"/>
  <c r="K558" i="17"/>
  <c r="K557" i="17"/>
  <c r="K556" i="17"/>
  <c r="K555" i="17"/>
  <c r="K554" i="17"/>
  <c r="K553" i="17"/>
  <c r="K552" i="17"/>
  <c r="K551" i="17"/>
  <c r="K550" i="17"/>
  <c r="K549" i="17"/>
  <c r="K548" i="17"/>
  <c r="K547" i="17"/>
  <c r="K546" i="17"/>
  <c r="K545" i="17"/>
  <c r="K544" i="17"/>
  <c r="R544" i="17" s="1"/>
  <c r="K543" i="17"/>
  <c r="K542" i="17"/>
  <c r="K541" i="17"/>
  <c r="K540" i="17"/>
  <c r="K539" i="17"/>
  <c r="K538" i="17"/>
  <c r="K537" i="17"/>
  <c r="K536" i="17"/>
  <c r="K535" i="17"/>
  <c r="K534" i="17"/>
  <c r="K533" i="17"/>
  <c r="K532" i="17"/>
  <c r="K531" i="17"/>
  <c r="K530" i="17"/>
  <c r="K529" i="17"/>
  <c r="K528" i="17"/>
  <c r="R528" i="17" s="1"/>
  <c r="K527" i="17"/>
  <c r="K526" i="17"/>
  <c r="K525" i="17"/>
  <c r="K524" i="17"/>
  <c r="K523" i="17"/>
  <c r="K522" i="17"/>
  <c r="K521" i="17"/>
  <c r="K520" i="17"/>
  <c r="K519" i="17"/>
  <c r="K518" i="17"/>
  <c r="K517" i="17"/>
  <c r="K516" i="17"/>
  <c r="K515" i="17"/>
  <c r="K514" i="17"/>
  <c r="K513" i="17"/>
  <c r="K512" i="17"/>
  <c r="K511" i="17"/>
  <c r="K510" i="17"/>
  <c r="K509" i="17"/>
  <c r="K508" i="17"/>
  <c r="K507" i="17"/>
  <c r="K506" i="17"/>
  <c r="K505" i="17"/>
  <c r="R505" i="17" s="1"/>
  <c r="K504" i="17"/>
  <c r="K503" i="17"/>
  <c r="K502" i="17"/>
  <c r="K501" i="17"/>
  <c r="R501" i="17" s="1"/>
  <c r="K500" i="17"/>
  <c r="K499" i="17"/>
  <c r="K498" i="17"/>
  <c r="K497" i="17"/>
  <c r="R497" i="17" s="1"/>
  <c r="K496" i="17"/>
  <c r="R496" i="17" s="1"/>
  <c r="K495" i="17"/>
  <c r="K494" i="17"/>
  <c r="K493" i="17"/>
  <c r="K492" i="17"/>
  <c r="K491" i="17"/>
  <c r="K490" i="17"/>
  <c r="K489" i="17"/>
  <c r="R489" i="17" s="1"/>
  <c r="K488" i="17"/>
  <c r="K487" i="17"/>
  <c r="K486" i="17"/>
  <c r="K485" i="17"/>
  <c r="R485" i="17" s="1"/>
  <c r="K484" i="17"/>
  <c r="K483" i="17"/>
  <c r="K482" i="17"/>
  <c r="K481" i="17"/>
  <c r="R481" i="17" s="1"/>
  <c r="K480" i="17"/>
  <c r="K479" i="17"/>
  <c r="K478" i="17"/>
  <c r="K477" i="17"/>
  <c r="K476" i="17"/>
  <c r="K475" i="17"/>
  <c r="K474" i="17"/>
  <c r="K473" i="17"/>
  <c r="R473" i="17" s="1"/>
  <c r="K472" i="17"/>
  <c r="K471" i="17"/>
  <c r="K470" i="17"/>
  <c r="K469" i="17"/>
  <c r="R469" i="17" s="1"/>
  <c r="K468" i="17"/>
  <c r="K467" i="17"/>
  <c r="K466" i="17"/>
  <c r="K465" i="17"/>
  <c r="R465" i="17" s="1"/>
  <c r="K464" i="17"/>
  <c r="K463" i="17"/>
  <c r="K462" i="17"/>
  <c r="K461" i="17"/>
  <c r="K460" i="17"/>
  <c r="K459" i="17"/>
  <c r="K458" i="17"/>
  <c r="K457" i="17"/>
  <c r="R457" i="17" s="1"/>
  <c r="K456" i="17"/>
  <c r="K455" i="17"/>
  <c r="K454" i="17"/>
  <c r="K453" i="17"/>
  <c r="R453" i="17" s="1"/>
  <c r="K452" i="17"/>
  <c r="K451" i="17"/>
  <c r="K450" i="17"/>
  <c r="K449" i="17"/>
  <c r="R449" i="17" s="1"/>
  <c r="K448" i="17"/>
  <c r="K447" i="17"/>
  <c r="K446" i="17"/>
  <c r="K445" i="17"/>
  <c r="K444" i="17"/>
  <c r="K443" i="17"/>
  <c r="K442" i="17"/>
  <c r="K441" i="17"/>
  <c r="R441" i="17" s="1"/>
  <c r="K440" i="17"/>
  <c r="K439" i="17"/>
  <c r="K438" i="17"/>
  <c r="K437" i="17"/>
  <c r="R437" i="17" s="1"/>
  <c r="K436" i="17"/>
  <c r="K435" i="17"/>
  <c r="K434" i="17"/>
  <c r="K433" i="17"/>
  <c r="R433" i="17" s="1"/>
  <c r="K432" i="17"/>
  <c r="R432" i="17" s="1"/>
  <c r="K431" i="17"/>
  <c r="K430" i="17"/>
  <c r="K429" i="17"/>
  <c r="K428" i="17"/>
  <c r="K427" i="17"/>
  <c r="K426" i="17"/>
  <c r="K425" i="17"/>
  <c r="R425" i="17" s="1"/>
  <c r="K424" i="17"/>
  <c r="K423" i="17"/>
  <c r="K422" i="17"/>
  <c r="K421" i="17"/>
  <c r="R421" i="17" s="1"/>
  <c r="K420" i="17"/>
  <c r="K419" i="17"/>
  <c r="K418" i="17"/>
  <c r="K417" i="17"/>
  <c r="R417" i="17" s="1"/>
  <c r="K416" i="17"/>
  <c r="K415" i="17"/>
  <c r="K414" i="17"/>
  <c r="K413" i="17"/>
  <c r="K412" i="17"/>
  <c r="K411" i="17"/>
  <c r="K410" i="17"/>
  <c r="K409" i="17"/>
  <c r="R409" i="17" s="1"/>
  <c r="K408" i="17"/>
  <c r="K407" i="17"/>
  <c r="K406" i="17"/>
  <c r="K405" i="17"/>
  <c r="R405" i="17" s="1"/>
  <c r="K404" i="17"/>
  <c r="K403" i="17"/>
  <c r="K402" i="17"/>
  <c r="K401" i="17"/>
  <c r="R401" i="17" s="1"/>
  <c r="K400" i="17"/>
  <c r="K399" i="17"/>
  <c r="K398" i="17"/>
  <c r="K397" i="17"/>
  <c r="K396" i="17"/>
  <c r="K395" i="17"/>
  <c r="K394" i="17"/>
  <c r="K393" i="17"/>
  <c r="R393" i="17" s="1"/>
  <c r="K392" i="17"/>
  <c r="K391" i="17"/>
  <c r="K390" i="17"/>
  <c r="K389" i="17"/>
  <c r="R389" i="17" s="1"/>
  <c r="K388" i="17"/>
  <c r="K387" i="17"/>
  <c r="K386" i="17"/>
  <c r="K385" i="17"/>
  <c r="R385" i="17" s="1"/>
  <c r="K384" i="17"/>
  <c r="K383" i="17"/>
  <c r="K382" i="17"/>
  <c r="K381" i="17"/>
  <c r="K380" i="17"/>
  <c r="K379" i="17"/>
  <c r="K378" i="17"/>
  <c r="K377" i="17"/>
  <c r="R377" i="17" s="1"/>
  <c r="K376" i="17"/>
  <c r="K375" i="17"/>
  <c r="K374" i="17"/>
  <c r="K373" i="17"/>
  <c r="R373" i="17" s="1"/>
  <c r="K372" i="17"/>
  <c r="K371" i="17"/>
  <c r="K370" i="17"/>
  <c r="K369" i="17"/>
  <c r="R369" i="17" s="1"/>
  <c r="K368" i="17"/>
  <c r="R368" i="17" s="1"/>
  <c r="K367" i="17"/>
  <c r="K366" i="17"/>
  <c r="K365" i="17"/>
  <c r="K364" i="17"/>
  <c r="K363" i="17"/>
  <c r="K362" i="17"/>
  <c r="K361" i="17"/>
  <c r="R361" i="17" s="1"/>
  <c r="K360" i="17"/>
  <c r="K359" i="17"/>
  <c r="K358" i="17"/>
  <c r="K357" i="17"/>
  <c r="R357" i="17" s="1"/>
  <c r="K356" i="17"/>
  <c r="K355" i="17"/>
  <c r="K354" i="17"/>
  <c r="K353" i="17"/>
  <c r="R353" i="17" s="1"/>
  <c r="K352" i="17"/>
  <c r="K351" i="17"/>
  <c r="K350" i="17"/>
  <c r="K349" i="17"/>
  <c r="K348" i="17"/>
  <c r="K347" i="17"/>
  <c r="K346" i="17"/>
  <c r="K345" i="17"/>
  <c r="R345" i="17" s="1"/>
  <c r="K344" i="17"/>
  <c r="K343" i="17"/>
  <c r="K342" i="17"/>
  <c r="K341" i="17"/>
  <c r="R341" i="17" s="1"/>
  <c r="K340" i="17"/>
  <c r="K339" i="17"/>
  <c r="K338" i="17"/>
  <c r="K337" i="17"/>
  <c r="R337" i="17" s="1"/>
  <c r="K336" i="17"/>
  <c r="K335" i="17"/>
  <c r="K334" i="17"/>
  <c r="K333" i="17"/>
  <c r="K332" i="17"/>
  <c r="K331" i="17"/>
  <c r="K330" i="17"/>
  <c r="K329" i="17"/>
  <c r="R329" i="17" s="1"/>
  <c r="K328" i="17"/>
  <c r="K327" i="17"/>
  <c r="K326" i="17"/>
  <c r="K325" i="17"/>
  <c r="R325" i="17" s="1"/>
  <c r="K324" i="17"/>
  <c r="K323" i="17"/>
  <c r="K322" i="17"/>
  <c r="K321" i="17"/>
  <c r="R321" i="17" s="1"/>
  <c r="K320" i="17"/>
  <c r="K319" i="17"/>
  <c r="K318" i="17"/>
  <c r="K317" i="17"/>
  <c r="K316" i="17"/>
  <c r="K315" i="17"/>
  <c r="K314" i="17"/>
  <c r="K313" i="17"/>
  <c r="R313" i="17" s="1"/>
  <c r="K312" i="17"/>
  <c r="K311" i="17"/>
  <c r="K310" i="17"/>
  <c r="K309" i="17"/>
  <c r="R309" i="17" s="1"/>
  <c r="K308" i="17"/>
  <c r="K307" i="17"/>
  <c r="K306" i="17"/>
  <c r="K305" i="17"/>
  <c r="R305" i="17" s="1"/>
  <c r="K304" i="17"/>
  <c r="R304" i="17" s="1"/>
  <c r="K303" i="17"/>
  <c r="K302" i="17"/>
  <c r="K301" i="17"/>
  <c r="K300" i="17"/>
  <c r="K299" i="17"/>
  <c r="K298" i="17"/>
  <c r="K297" i="17"/>
  <c r="R297" i="17" s="1"/>
  <c r="K296" i="17"/>
  <c r="K295" i="17"/>
  <c r="K294" i="17"/>
  <c r="K293" i="17"/>
  <c r="R293" i="17" s="1"/>
  <c r="K292" i="17"/>
  <c r="K291" i="17"/>
  <c r="K290" i="17"/>
  <c r="K289" i="17"/>
  <c r="R289" i="17" s="1"/>
  <c r="K288" i="17"/>
  <c r="K287" i="17"/>
  <c r="K286" i="17"/>
  <c r="K285" i="17"/>
  <c r="K284" i="17"/>
  <c r="K283" i="17"/>
  <c r="K282" i="17"/>
  <c r="K281" i="17"/>
  <c r="R281" i="17" s="1"/>
  <c r="K280" i="17"/>
  <c r="K279" i="17"/>
  <c r="K278" i="17"/>
  <c r="K277" i="17"/>
  <c r="R277" i="17" s="1"/>
  <c r="K276" i="17"/>
  <c r="K275" i="17"/>
  <c r="K274" i="17"/>
  <c r="K273" i="17"/>
  <c r="R273" i="17" s="1"/>
  <c r="K272" i="17"/>
  <c r="K271" i="17"/>
  <c r="K270" i="17"/>
  <c r="K269" i="17"/>
  <c r="K268" i="17"/>
  <c r="K267" i="17"/>
  <c r="K266" i="17"/>
  <c r="K265" i="17"/>
  <c r="R265" i="17" s="1"/>
  <c r="K264" i="17"/>
  <c r="K263" i="17"/>
  <c r="K262" i="17"/>
  <c r="K261" i="17"/>
  <c r="R261" i="17" s="1"/>
  <c r="K260" i="17"/>
  <c r="K259" i="17"/>
  <c r="K258" i="17"/>
  <c r="K257" i="17"/>
  <c r="R257" i="17" s="1"/>
  <c r="K256" i="17"/>
  <c r="K255" i="17"/>
  <c r="K254" i="17"/>
  <c r="K253" i="17"/>
  <c r="K252" i="17"/>
  <c r="K251" i="17"/>
  <c r="K250" i="17"/>
  <c r="K249" i="17"/>
  <c r="R249" i="17" s="1"/>
  <c r="K248" i="17"/>
  <c r="R248" i="17" s="1"/>
  <c r="K247" i="17"/>
  <c r="K246" i="17"/>
  <c r="K245" i="17"/>
  <c r="K244" i="17"/>
  <c r="K243" i="17"/>
  <c r="K242" i="17"/>
  <c r="K241" i="17"/>
  <c r="R241" i="17" s="1"/>
  <c r="K240" i="17"/>
  <c r="K239" i="17"/>
  <c r="K238" i="17"/>
  <c r="K237" i="17"/>
  <c r="K236" i="17"/>
  <c r="K235" i="17"/>
  <c r="K234" i="17"/>
  <c r="K233" i="17"/>
  <c r="R233" i="17" s="1"/>
  <c r="K232" i="17"/>
  <c r="R232" i="17" s="1"/>
  <c r="K231" i="17"/>
  <c r="K230" i="17"/>
  <c r="K229" i="17"/>
  <c r="K228" i="17"/>
  <c r="K227" i="17"/>
  <c r="K226" i="17"/>
  <c r="K225" i="17"/>
  <c r="R225" i="17" s="1"/>
  <c r="K224" i="17"/>
  <c r="R224" i="17" s="1"/>
  <c r="K223" i="17"/>
  <c r="K222" i="17"/>
  <c r="K221" i="17"/>
  <c r="K220" i="17"/>
  <c r="K219" i="17"/>
  <c r="K218" i="17"/>
  <c r="K217" i="17"/>
  <c r="R217" i="17" s="1"/>
  <c r="K216" i="17"/>
  <c r="R216" i="17" s="1"/>
  <c r="K215" i="17"/>
  <c r="K214" i="17"/>
  <c r="K213" i="17"/>
  <c r="R213" i="17" s="1"/>
  <c r="K212" i="17"/>
  <c r="K211" i="17"/>
  <c r="K210" i="17"/>
  <c r="R210" i="17" s="1"/>
  <c r="K209" i="17"/>
  <c r="K208" i="17"/>
  <c r="K207" i="17"/>
  <c r="K206" i="17"/>
  <c r="R206" i="17" s="1"/>
  <c r="K205" i="17"/>
  <c r="K204" i="17"/>
  <c r="K203" i="17"/>
  <c r="K202" i="17"/>
  <c r="K201" i="17"/>
  <c r="K200" i="17"/>
  <c r="K199" i="17"/>
  <c r="K198" i="17"/>
  <c r="R198" i="17" s="1"/>
  <c r="K197" i="17"/>
  <c r="K196" i="17"/>
  <c r="R196" i="17" s="1"/>
  <c r="K195" i="17"/>
  <c r="K194" i="17"/>
  <c r="R194" i="17" s="1"/>
  <c r="K193" i="17"/>
  <c r="K192" i="17"/>
  <c r="K191" i="17"/>
  <c r="K190" i="17"/>
  <c r="R190" i="17" s="1"/>
  <c r="K189" i="17"/>
  <c r="K188" i="17"/>
  <c r="K187" i="17"/>
  <c r="K186" i="17"/>
  <c r="K185" i="17"/>
  <c r="K184" i="17"/>
  <c r="K183" i="17"/>
  <c r="K182" i="17"/>
  <c r="R182" i="17" s="1"/>
  <c r="K181" i="17"/>
  <c r="K180" i="17"/>
  <c r="R180" i="17" s="1"/>
  <c r="K179" i="17"/>
  <c r="K178" i="17"/>
  <c r="R178" i="17" s="1"/>
  <c r="K177" i="17"/>
  <c r="K176" i="17"/>
  <c r="K175" i="17"/>
  <c r="K174" i="17"/>
  <c r="R174" i="17" s="1"/>
  <c r="K173" i="17"/>
  <c r="K172" i="17"/>
  <c r="K171" i="17"/>
  <c r="K170" i="17"/>
  <c r="K169" i="17"/>
  <c r="K168" i="17"/>
  <c r="K167" i="17"/>
  <c r="K166" i="17"/>
  <c r="R166" i="17" s="1"/>
  <c r="K165" i="17"/>
  <c r="K164" i="17"/>
  <c r="K163" i="17"/>
  <c r="K162" i="17"/>
  <c r="R162" i="17" s="1"/>
  <c r="K161" i="17"/>
  <c r="K160" i="17"/>
  <c r="K159" i="17"/>
  <c r="K158" i="17"/>
  <c r="R158" i="17" s="1"/>
  <c r="K157" i="17"/>
  <c r="K156" i="17"/>
  <c r="K155" i="17"/>
  <c r="K154" i="17"/>
  <c r="K153" i="17"/>
  <c r="K152" i="17"/>
  <c r="K151" i="17"/>
  <c r="K150" i="17"/>
  <c r="R150" i="17" s="1"/>
  <c r="K149" i="17"/>
  <c r="K148" i="17"/>
  <c r="K147" i="17"/>
  <c r="K146" i="17"/>
  <c r="R146" i="17" s="1"/>
  <c r="K145" i="17"/>
  <c r="K144" i="17"/>
  <c r="K143" i="17"/>
  <c r="K142" i="17"/>
  <c r="R142" i="17" s="1"/>
  <c r="K141" i="17"/>
  <c r="K140" i="17"/>
  <c r="K139" i="17"/>
  <c r="K138" i="17"/>
  <c r="K137" i="17"/>
  <c r="K136" i="17"/>
  <c r="K135" i="17"/>
  <c r="K134" i="17"/>
  <c r="R134" i="17" s="1"/>
  <c r="K133" i="17"/>
  <c r="K132" i="17"/>
  <c r="R132" i="17" s="1"/>
  <c r="K131" i="17"/>
  <c r="K130" i="17"/>
  <c r="R130" i="17" s="1"/>
  <c r="K129" i="17"/>
  <c r="K128" i="17"/>
  <c r="K127" i="17"/>
  <c r="K126" i="17"/>
  <c r="R126" i="17" s="1"/>
  <c r="K125" i="17"/>
  <c r="K124" i="17"/>
  <c r="K123" i="17"/>
  <c r="K122" i="17"/>
  <c r="K121" i="17"/>
  <c r="K120" i="17"/>
  <c r="K119" i="17"/>
  <c r="K118" i="17"/>
  <c r="R118" i="17" s="1"/>
  <c r="K117" i="17"/>
  <c r="K116" i="17"/>
  <c r="R116" i="17" s="1"/>
  <c r="K115" i="17"/>
  <c r="K114" i="17"/>
  <c r="R114" i="17" s="1"/>
  <c r="K113" i="17"/>
  <c r="K112" i="17"/>
  <c r="K111" i="17"/>
  <c r="K110" i="17"/>
  <c r="R110" i="17" s="1"/>
  <c r="K109" i="17"/>
  <c r="K108" i="17"/>
  <c r="K107" i="17"/>
  <c r="K106" i="17"/>
  <c r="K105" i="17"/>
  <c r="K104" i="17"/>
  <c r="K103" i="17"/>
  <c r="K102" i="17"/>
  <c r="R102" i="17" s="1"/>
  <c r="K101" i="17"/>
  <c r="K100" i="17"/>
  <c r="K99" i="17"/>
  <c r="K98" i="17"/>
  <c r="R98" i="17" s="1"/>
  <c r="K97" i="17"/>
  <c r="K96" i="17"/>
  <c r="K95" i="17"/>
  <c r="K94" i="17"/>
  <c r="R94" i="17" s="1"/>
  <c r="K93" i="17"/>
  <c r="K92" i="17"/>
  <c r="K91" i="17"/>
  <c r="K90" i="17"/>
  <c r="K89" i="17"/>
  <c r="K88" i="17"/>
  <c r="K87" i="17"/>
  <c r="K86" i="17"/>
  <c r="R86" i="17" s="1"/>
  <c r="K85" i="17"/>
  <c r="K84" i="17"/>
  <c r="K83" i="17"/>
  <c r="K82" i="17"/>
  <c r="R82" i="17" s="1"/>
  <c r="K81" i="17"/>
  <c r="K80" i="17"/>
  <c r="K79" i="17"/>
  <c r="K78" i="17"/>
  <c r="R78" i="17" s="1"/>
  <c r="K77" i="17"/>
  <c r="K76" i="17"/>
  <c r="K75" i="17"/>
  <c r="K74" i="17"/>
  <c r="K73" i="17"/>
  <c r="K72" i="17"/>
  <c r="K71" i="17"/>
  <c r="K70" i="17"/>
  <c r="R70" i="17" s="1"/>
  <c r="K69" i="17"/>
  <c r="K68" i="17"/>
  <c r="R68" i="17" s="1"/>
  <c r="K67" i="17"/>
  <c r="K66" i="17"/>
  <c r="R66" i="17" s="1"/>
  <c r="K65" i="17"/>
  <c r="K64" i="17"/>
  <c r="K63" i="17"/>
  <c r="K62" i="17"/>
  <c r="R62" i="17" s="1"/>
  <c r="K61" i="17"/>
  <c r="K60" i="17"/>
  <c r="K59" i="17"/>
  <c r="K58" i="17"/>
  <c r="K57" i="17"/>
  <c r="K56" i="17"/>
  <c r="K55" i="17"/>
  <c r="K54" i="17"/>
  <c r="R54" i="17" s="1"/>
  <c r="K53" i="17"/>
  <c r="K52" i="17"/>
  <c r="R52" i="17" s="1"/>
  <c r="K51" i="17"/>
  <c r="K50" i="17"/>
  <c r="R50" i="17" s="1"/>
  <c r="K49" i="17"/>
  <c r="K48" i="17"/>
  <c r="K47" i="17"/>
  <c r="K46" i="17"/>
  <c r="R46" i="17" s="1"/>
  <c r="K45" i="17"/>
  <c r="K44" i="17"/>
  <c r="K43" i="17"/>
  <c r="K42" i="17"/>
  <c r="K41" i="17"/>
  <c r="K40" i="17"/>
  <c r="K39" i="17"/>
  <c r="K38" i="17"/>
  <c r="R38" i="17" s="1"/>
  <c r="K37" i="17"/>
  <c r="K36" i="17"/>
  <c r="K35" i="17"/>
  <c r="K34" i="17"/>
  <c r="R34" i="17" s="1"/>
  <c r="K33" i="17"/>
  <c r="K32" i="17"/>
  <c r="K31" i="17"/>
  <c r="K30" i="17"/>
  <c r="R30" i="17" s="1"/>
  <c r="K29" i="17"/>
  <c r="K28" i="17"/>
  <c r="K27" i="17"/>
  <c r="K26" i="17"/>
  <c r="K25" i="17"/>
  <c r="K24" i="17"/>
  <c r="K23" i="17"/>
  <c r="K22" i="17"/>
  <c r="R22" i="17" s="1"/>
  <c r="K21" i="17"/>
  <c r="G559" i="17"/>
  <c r="H559" i="17" s="1"/>
  <c r="I559" i="17" s="1"/>
  <c r="C559" i="17"/>
  <c r="G558" i="17"/>
  <c r="H558" i="17" s="1"/>
  <c r="I558" i="17" s="1"/>
  <c r="C558" i="17"/>
  <c r="F558" i="17" s="1"/>
  <c r="G557" i="17"/>
  <c r="H557" i="17" s="1"/>
  <c r="I557" i="17" s="1"/>
  <c r="C557" i="17"/>
  <c r="AE556" i="17"/>
  <c r="AF556" i="17" s="1"/>
  <c r="G556" i="17"/>
  <c r="H556" i="17" s="1"/>
  <c r="I556" i="17" s="1"/>
  <c r="C556" i="17"/>
  <c r="AE555" i="17"/>
  <c r="AF555" i="17" s="1"/>
  <c r="G555" i="17"/>
  <c r="H555" i="17" s="1"/>
  <c r="I555" i="17" s="1"/>
  <c r="C555" i="17"/>
  <c r="F555" i="17" s="1"/>
  <c r="AE554" i="17"/>
  <c r="AF554" i="17" s="1"/>
  <c r="G554" i="17"/>
  <c r="H554" i="17" s="1"/>
  <c r="I554" i="17" s="1"/>
  <c r="C554" i="17"/>
  <c r="AE553" i="17"/>
  <c r="AF553" i="17" s="1"/>
  <c r="G553" i="17"/>
  <c r="H553" i="17" s="1"/>
  <c r="I553" i="17" s="1"/>
  <c r="C553" i="17"/>
  <c r="AE552" i="17"/>
  <c r="AF552" i="17" s="1"/>
  <c r="G552" i="17"/>
  <c r="H552" i="17" s="1"/>
  <c r="I552" i="17" s="1"/>
  <c r="C552" i="17"/>
  <c r="AE551" i="17"/>
  <c r="AF551" i="17" s="1"/>
  <c r="G551" i="17"/>
  <c r="H551" i="17" s="1"/>
  <c r="I551" i="17" s="1"/>
  <c r="C551" i="17"/>
  <c r="F551" i="17" s="1"/>
  <c r="AE550" i="17"/>
  <c r="AF550" i="17" s="1"/>
  <c r="AH550" i="17" s="1"/>
  <c r="G550" i="17"/>
  <c r="H550" i="17" s="1"/>
  <c r="I550" i="17" s="1"/>
  <c r="C550" i="17"/>
  <c r="AE549" i="17"/>
  <c r="AF549" i="17" s="1"/>
  <c r="G549" i="17"/>
  <c r="H549" i="17" s="1"/>
  <c r="I549" i="17" s="1"/>
  <c r="C549" i="17"/>
  <c r="AE548" i="17"/>
  <c r="AF548" i="17" s="1"/>
  <c r="G548" i="17"/>
  <c r="H548" i="17" s="1"/>
  <c r="I548" i="17" s="1"/>
  <c r="C548" i="17"/>
  <c r="AE547" i="17"/>
  <c r="AF547" i="17" s="1"/>
  <c r="G547" i="17"/>
  <c r="H547" i="17" s="1"/>
  <c r="I547" i="17" s="1"/>
  <c r="C547" i="17"/>
  <c r="F547" i="17" s="1"/>
  <c r="AE546" i="17"/>
  <c r="AF546" i="17" s="1"/>
  <c r="AH546" i="17" s="1"/>
  <c r="G546" i="17"/>
  <c r="H546" i="17" s="1"/>
  <c r="I546" i="17" s="1"/>
  <c r="C546" i="17"/>
  <c r="AE545" i="17"/>
  <c r="AF545" i="17" s="1"/>
  <c r="G545" i="17"/>
  <c r="H545" i="17" s="1"/>
  <c r="I545" i="17" s="1"/>
  <c r="C545" i="17"/>
  <c r="AE544" i="17"/>
  <c r="AF544" i="17" s="1"/>
  <c r="G544" i="17"/>
  <c r="H544" i="17" s="1"/>
  <c r="I544" i="17" s="1"/>
  <c r="C544" i="17"/>
  <c r="AE543" i="17"/>
  <c r="AF543" i="17" s="1"/>
  <c r="G543" i="17"/>
  <c r="H543" i="17" s="1"/>
  <c r="I543" i="17" s="1"/>
  <c r="C543" i="17"/>
  <c r="F543" i="17" s="1"/>
  <c r="AE542" i="17"/>
  <c r="AF542" i="17" s="1"/>
  <c r="AH542" i="17" s="1"/>
  <c r="G542" i="17"/>
  <c r="H542" i="17" s="1"/>
  <c r="I542" i="17" s="1"/>
  <c r="C542" i="17"/>
  <c r="L542" i="17" s="1"/>
  <c r="M542" i="17" s="1"/>
  <c r="N542" i="17" s="1"/>
  <c r="AE541" i="17"/>
  <c r="AF541" i="17" s="1"/>
  <c r="G541" i="17"/>
  <c r="H541" i="17" s="1"/>
  <c r="I541" i="17" s="1"/>
  <c r="C541" i="17"/>
  <c r="AE540" i="17"/>
  <c r="AF540" i="17" s="1"/>
  <c r="G540" i="17"/>
  <c r="H540" i="17" s="1"/>
  <c r="I540" i="17" s="1"/>
  <c r="C540" i="17"/>
  <c r="L540" i="17" s="1"/>
  <c r="M540" i="17" s="1"/>
  <c r="N540" i="17" s="1"/>
  <c r="AE539" i="17"/>
  <c r="AF539" i="17" s="1"/>
  <c r="G539" i="17"/>
  <c r="H539" i="17" s="1"/>
  <c r="I539" i="17" s="1"/>
  <c r="C539" i="17"/>
  <c r="AE538" i="17"/>
  <c r="AF538" i="17" s="1"/>
  <c r="AH538" i="17" s="1"/>
  <c r="G538" i="17"/>
  <c r="H538" i="17" s="1"/>
  <c r="I538" i="17" s="1"/>
  <c r="C538" i="17"/>
  <c r="AE537" i="17"/>
  <c r="AF537" i="17" s="1"/>
  <c r="G537" i="17"/>
  <c r="H537" i="17" s="1"/>
  <c r="I537" i="17" s="1"/>
  <c r="C537" i="17"/>
  <c r="AE536" i="17"/>
  <c r="AF536" i="17" s="1"/>
  <c r="G536" i="17"/>
  <c r="H536" i="17" s="1"/>
  <c r="I536" i="17" s="1"/>
  <c r="C536" i="17"/>
  <c r="L536" i="17" s="1"/>
  <c r="M536" i="17" s="1"/>
  <c r="N536" i="17" s="1"/>
  <c r="AE535" i="17"/>
  <c r="AF535" i="17" s="1"/>
  <c r="AG535" i="17" s="1"/>
  <c r="G535" i="17"/>
  <c r="H535" i="17" s="1"/>
  <c r="I535" i="17" s="1"/>
  <c r="C535" i="17"/>
  <c r="F535" i="17" s="1"/>
  <c r="AE534" i="17"/>
  <c r="AF534" i="17" s="1"/>
  <c r="AH534" i="17" s="1"/>
  <c r="G534" i="17"/>
  <c r="H534" i="17" s="1"/>
  <c r="I534" i="17" s="1"/>
  <c r="C534" i="17"/>
  <c r="AE533" i="17"/>
  <c r="AF533" i="17" s="1"/>
  <c r="G533" i="17"/>
  <c r="H533" i="17" s="1"/>
  <c r="I533" i="17" s="1"/>
  <c r="C533" i="17"/>
  <c r="AE532" i="17"/>
  <c r="AF532" i="17" s="1"/>
  <c r="G532" i="17"/>
  <c r="H532" i="17" s="1"/>
  <c r="I532" i="17" s="1"/>
  <c r="C532" i="17"/>
  <c r="AE531" i="17"/>
  <c r="AF531" i="17" s="1"/>
  <c r="G531" i="17"/>
  <c r="H531" i="17" s="1"/>
  <c r="I531" i="17" s="1"/>
  <c r="C531" i="17"/>
  <c r="AE530" i="17"/>
  <c r="AF530" i="17" s="1"/>
  <c r="AH530" i="17" s="1"/>
  <c r="G530" i="17"/>
  <c r="H530" i="17" s="1"/>
  <c r="I530" i="17" s="1"/>
  <c r="C530" i="17"/>
  <c r="F530" i="17" s="1"/>
  <c r="AE529" i="17"/>
  <c r="AF529" i="17" s="1"/>
  <c r="G529" i="17"/>
  <c r="H529" i="17" s="1"/>
  <c r="I529" i="17" s="1"/>
  <c r="C529" i="17"/>
  <c r="AE528" i="17"/>
  <c r="AF528" i="17" s="1"/>
  <c r="G528" i="17"/>
  <c r="H528" i="17" s="1"/>
  <c r="I528" i="17" s="1"/>
  <c r="C528" i="17"/>
  <c r="F528" i="17" s="1"/>
  <c r="AE527" i="17"/>
  <c r="AF527" i="17" s="1"/>
  <c r="G527" i="17"/>
  <c r="H527" i="17" s="1"/>
  <c r="I527" i="17" s="1"/>
  <c r="C527" i="17"/>
  <c r="AE526" i="17"/>
  <c r="AF526" i="17" s="1"/>
  <c r="AH526" i="17" s="1"/>
  <c r="G526" i="17"/>
  <c r="H526" i="17" s="1"/>
  <c r="I526" i="17" s="1"/>
  <c r="C526" i="17"/>
  <c r="F526" i="17" s="1"/>
  <c r="AE525" i="17"/>
  <c r="AF525" i="17" s="1"/>
  <c r="AG525" i="17" s="1"/>
  <c r="G525" i="17"/>
  <c r="H525" i="17" s="1"/>
  <c r="I525" i="17" s="1"/>
  <c r="C525" i="17"/>
  <c r="AE524" i="17"/>
  <c r="AF524" i="17" s="1"/>
  <c r="G524" i="17"/>
  <c r="H524" i="17" s="1"/>
  <c r="I524" i="17" s="1"/>
  <c r="C524" i="17"/>
  <c r="AE523" i="17"/>
  <c r="AF523" i="17" s="1"/>
  <c r="G523" i="17"/>
  <c r="H523" i="17" s="1"/>
  <c r="I523" i="17" s="1"/>
  <c r="C523" i="17"/>
  <c r="AE522" i="17"/>
  <c r="AF522" i="17" s="1"/>
  <c r="AH522" i="17" s="1"/>
  <c r="G522" i="17"/>
  <c r="H522" i="17" s="1"/>
  <c r="I522" i="17" s="1"/>
  <c r="C522" i="17"/>
  <c r="AE521" i="17"/>
  <c r="AF521" i="17" s="1"/>
  <c r="AG521" i="17" s="1"/>
  <c r="G521" i="17"/>
  <c r="H521" i="17" s="1"/>
  <c r="I521" i="17" s="1"/>
  <c r="C521" i="17"/>
  <c r="AE520" i="17"/>
  <c r="AF520" i="17" s="1"/>
  <c r="G520" i="17"/>
  <c r="H520" i="17" s="1"/>
  <c r="I520" i="17" s="1"/>
  <c r="C520" i="17"/>
  <c r="AE519" i="17"/>
  <c r="AF519" i="17" s="1"/>
  <c r="G519" i="17"/>
  <c r="H519" i="17" s="1"/>
  <c r="I519" i="17" s="1"/>
  <c r="C519" i="17"/>
  <c r="AE518" i="17"/>
  <c r="AF518" i="17" s="1"/>
  <c r="G518" i="17"/>
  <c r="H518" i="17" s="1"/>
  <c r="I518" i="17" s="1"/>
  <c r="C518" i="17"/>
  <c r="AE517" i="17"/>
  <c r="AF517" i="17" s="1"/>
  <c r="G517" i="17"/>
  <c r="H517" i="17" s="1"/>
  <c r="I517" i="17" s="1"/>
  <c r="C517" i="17"/>
  <c r="AE516" i="17"/>
  <c r="AF516" i="17" s="1"/>
  <c r="AH516" i="17" s="1"/>
  <c r="G516" i="17"/>
  <c r="H516" i="17" s="1"/>
  <c r="I516" i="17" s="1"/>
  <c r="C516" i="17"/>
  <c r="AE515" i="17"/>
  <c r="AF515" i="17" s="1"/>
  <c r="G515" i="17"/>
  <c r="H515" i="17" s="1"/>
  <c r="I515" i="17" s="1"/>
  <c r="C515" i="17"/>
  <c r="AE514" i="17"/>
  <c r="AF514" i="17" s="1"/>
  <c r="G514" i="17"/>
  <c r="H514" i="17" s="1"/>
  <c r="I514" i="17" s="1"/>
  <c r="C514" i="17"/>
  <c r="AE513" i="17"/>
  <c r="AF513" i="17" s="1"/>
  <c r="G513" i="17"/>
  <c r="H513" i="17" s="1"/>
  <c r="I513" i="17" s="1"/>
  <c r="C513" i="17"/>
  <c r="AE512" i="17"/>
  <c r="AF512" i="17" s="1"/>
  <c r="G512" i="17"/>
  <c r="H512" i="17" s="1"/>
  <c r="I512" i="17" s="1"/>
  <c r="C512" i="17"/>
  <c r="F512" i="17" s="1"/>
  <c r="AE511" i="17"/>
  <c r="AF511" i="17" s="1"/>
  <c r="G511" i="17"/>
  <c r="H511" i="17" s="1"/>
  <c r="I511" i="17" s="1"/>
  <c r="C511" i="17"/>
  <c r="AE510" i="17"/>
  <c r="AF510" i="17" s="1"/>
  <c r="AH510" i="17" s="1"/>
  <c r="G510" i="17"/>
  <c r="H510" i="17" s="1"/>
  <c r="I510" i="17" s="1"/>
  <c r="C510" i="17"/>
  <c r="AE509" i="17"/>
  <c r="AF509" i="17" s="1"/>
  <c r="G509" i="17"/>
  <c r="H509" i="17" s="1"/>
  <c r="I509" i="17" s="1"/>
  <c r="C509" i="17"/>
  <c r="AE508" i="17"/>
  <c r="AF508" i="17" s="1"/>
  <c r="G508" i="17"/>
  <c r="H508" i="17" s="1"/>
  <c r="I508" i="17" s="1"/>
  <c r="C508" i="17"/>
  <c r="AE507" i="17"/>
  <c r="AF507" i="17" s="1"/>
  <c r="G507" i="17"/>
  <c r="H507" i="17" s="1"/>
  <c r="I507" i="17" s="1"/>
  <c r="C507" i="17"/>
  <c r="AE506" i="17"/>
  <c r="AF506" i="17" s="1"/>
  <c r="G506" i="17"/>
  <c r="H506" i="17" s="1"/>
  <c r="I506" i="17" s="1"/>
  <c r="C506" i="17"/>
  <c r="AE505" i="17"/>
  <c r="AF505" i="17" s="1"/>
  <c r="G505" i="17"/>
  <c r="H505" i="17" s="1"/>
  <c r="I505" i="17" s="1"/>
  <c r="C505" i="17"/>
  <c r="AE504" i="17"/>
  <c r="AF504" i="17" s="1"/>
  <c r="G504" i="17"/>
  <c r="H504" i="17" s="1"/>
  <c r="I504" i="17" s="1"/>
  <c r="C504" i="17"/>
  <c r="AE503" i="17"/>
  <c r="AF503" i="17" s="1"/>
  <c r="G503" i="17"/>
  <c r="H503" i="17" s="1"/>
  <c r="I503" i="17" s="1"/>
  <c r="C503" i="17"/>
  <c r="AE502" i="17"/>
  <c r="AF502" i="17" s="1"/>
  <c r="AH502" i="17" s="1"/>
  <c r="G502" i="17"/>
  <c r="H502" i="17" s="1"/>
  <c r="I502" i="17" s="1"/>
  <c r="C502" i="17"/>
  <c r="F502" i="17" s="1"/>
  <c r="AE501" i="17"/>
  <c r="AF501" i="17" s="1"/>
  <c r="G501" i="17"/>
  <c r="H501" i="17" s="1"/>
  <c r="I501" i="17" s="1"/>
  <c r="C501" i="17"/>
  <c r="AE500" i="17"/>
  <c r="AF500" i="17" s="1"/>
  <c r="G500" i="17"/>
  <c r="H500" i="17" s="1"/>
  <c r="I500" i="17" s="1"/>
  <c r="C500" i="17"/>
  <c r="AE499" i="17"/>
  <c r="AF499" i="17" s="1"/>
  <c r="G499" i="17"/>
  <c r="H499" i="17" s="1"/>
  <c r="I499" i="17" s="1"/>
  <c r="C499" i="17"/>
  <c r="AE498" i="17"/>
  <c r="AF498" i="17" s="1"/>
  <c r="G498" i="17"/>
  <c r="H498" i="17" s="1"/>
  <c r="I498" i="17" s="1"/>
  <c r="C498" i="17"/>
  <c r="AE497" i="17"/>
  <c r="AF497" i="17" s="1"/>
  <c r="G497" i="17"/>
  <c r="H497" i="17" s="1"/>
  <c r="I497" i="17" s="1"/>
  <c r="C497" i="17"/>
  <c r="AE496" i="17"/>
  <c r="AF496" i="17" s="1"/>
  <c r="G496" i="17"/>
  <c r="H496" i="17" s="1"/>
  <c r="I496" i="17" s="1"/>
  <c r="C496" i="17"/>
  <c r="AE495" i="17"/>
  <c r="AF495" i="17" s="1"/>
  <c r="AG495" i="17" s="1"/>
  <c r="G495" i="17"/>
  <c r="H495" i="17" s="1"/>
  <c r="I495" i="17" s="1"/>
  <c r="C495" i="17"/>
  <c r="AE494" i="17"/>
  <c r="AF494" i="17" s="1"/>
  <c r="G494" i="17"/>
  <c r="H494" i="17" s="1"/>
  <c r="I494" i="17" s="1"/>
  <c r="C494" i="17"/>
  <c r="AE493" i="17"/>
  <c r="AF493" i="17" s="1"/>
  <c r="G493" i="17"/>
  <c r="H493" i="17" s="1"/>
  <c r="I493" i="17" s="1"/>
  <c r="C493" i="17"/>
  <c r="AE492" i="17"/>
  <c r="AF492" i="17" s="1"/>
  <c r="AH492" i="17" s="1"/>
  <c r="G492" i="17"/>
  <c r="H492" i="17" s="1"/>
  <c r="I492" i="17" s="1"/>
  <c r="C492" i="17"/>
  <c r="AE491" i="17"/>
  <c r="AF491" i="17" s="1"/>
  <c r="G491" i="17"/>
  <c r="H491" i="17" s="1"/>
  <c r="I491" i="17" s="1"/>
  <c r="C491" i="17"/>
  <c r="AE490" i="17"/>
  <c r="AF490" i="17" s="1"/>
  <c r="G490" i="17"/>
  <c r="H490" i="17" s="1"/>
  <c r="I490" i="17" s="1"/>
  <c r="F490" i="17"/>
  <c r="C490" i="17"/>
  <c r="AE489" i="17"/>
  <c r="AF489" i="17" s="1"/>
  <c r="G489" i="17"/>
  <c r="H489" i="17" s="1"/>
  <c r="I489" i="17" s="1"/>
  <c r="C489" i="17"/>
  <c r="AE488" i="17"/>
  <c r="AF488" i="17" s="1"/>
  <c r="G488" i="17"/>
  <c r="H488" i="17" s="1"/>
  <c r="I488" i="17" s="1"/>
  <c r="C488" i="17"/>
  <c r="AE487" i="17"/>
  <c r="AF487" i="17" s="1"/>
  <c r="AG487" i="17" s="1"/>
  <c r="G487" i="17"/>
  <c r="H487" i="17" s="1"/>
  <c r="I487" i="17" s="1"/>
  <c r="C487" i="17"/>
  <c r="AE486" i="17"/>
  <c r="AF486" i="17" s="1"/>
  <c r="G486" i="17"/>
  <c r="H486" i="17" s="1"/>
  <c r="I486" i="17" s="1"/>
  <c r="C486" i="17"/>
  <c r="AE485" i="17"/>
  <c r="AF485" i="17" s="1"/>
  <c r="G485" i="17"/>
  <c r="H485" i="17" s="1"/>
  <c r="I485" i="17" s="1"/>
  <c r="C485" i="17"/>
  <c r="AE484" i="17"/>
  <c r="AF484" i="17" s="1"/>
  <c r="G484" i="17"/>
  <c r="H484" i="17" s="1"/>
  <c r="I484" i="17" s="1"/>
  <c r="C484" i="17"/>
  <c r="AE483" i="17"/>
  <c r="AF483" i="17" s="1"/>
  <c r="G483" i="17"/>
  <c r="H483" i="17" s="1"/>
  <c r="I483" i="17" s="1"/>
  <c r="C483" i="17"/>
  <c r="AE482" i="17"/>
  <c r="AF482" i="17" s="1"/>
  <c r="G482" i="17"/>
  <c r="H482" i="17" s="1"/>
  <c r="I482" i="17" s="1"/>
  <c r="C482" i="17"/>
  <c r="F482" i="17" s="1"/>
  <c r="AE481" i="17"/>
  <c r="AF481" i="17" s="1"/>
  <c r="AG481" i="17" s="1"/>
  <c r="G481" i="17"/>
  <c r="H481" i="17" s="1"/>
  <c r="I481" i="17" s="1"/>
  <c r="C481" i="17"/>
  <c r="AE480" i="17"/>
  <c r="AF480" i="17" s="1"/>
  <c r="AH480" i="17" s="1"/>
  <c r="G480" i="17"/>
  <c r="H480" i="17" s="1"/>
  <c r="I480" i="17" s="1"/>
  <c r="C480" i="17"/>
  <c r="AE479" i="17"/>
  <c r="AF479" i="17" s="1"/>
  <c r="G479" i="17"/>
  <c r="H479" i="17" s="1"/>
  <c r="I479" i="17" s="1"/>
  <c r="C479" i="17"/>
  <c r="AE478" i="17"/>
  <c r="AF478" i="17" s="1"/>
  <c r="G478" i="17"/>
  <c r="H478" i="17" s="1"/>
  <c r="I478" i="17" s="1"/>
  <c r="C478" i="17"/>
  <c r="AE477" i="17"/>
  <c r="AF477" i="17" s="1"/>
  <c r="AG477" i="17" s="1"/>
  <c r="G477" i="17"/>
  <c r="H477" i="17" s="1"/>
  <c r="I477" i="17" s="1"/>
  <c r="C477" i="17"/>
  <c r="AE476" i="17"/>
  <c r="AF476" i="17" s="1"/>
  <c r="AH476" i="17" s="1"/>
  <c r="G476" i="17"/>
  <c r="H476" i="17" s="1"/>
  <c r="I476" i="17" s="1"/>
  <c r="C476" i="17"/>
  <c r="AE475" i="17"/>
  <c r="AF475" i="17" s="1"/>
  <c r="G475" i="17"/>
  <c r="H475" i="17" s="1"/>
  <c r="I475" i="17" s="1"/>
  <c r="C475" i="17"/>
  <c r="AE474" i="17"/>
  <c r="AF474" i="17" s="1"/>
  <c r="AG474" i="17" s="1"/>
  <c r="G474" i="17"/>
  <c r="H474" i="17" s="1"/>
  <c r="I474" i="17" s="1"/>
  <c r="C474" i="17"/>
  <c r="AE473" i="17"/>
  <c r="AF473" i="17" s="1"/>
  <c r="G473" i="17"/>
  <c r="H473" i="17" s="1"/>
  <c r="I473" i="17" s="1"/>
  <c r="C473" i="17"/>
  <c r="AE472" i="17"/>
  <c r="AF472" i="17" s="1"/>
  <c r="G472" i="17"/>
  <c r="H472" i="17" s="1"/>
  <c r="I472" i="17" s="1"/>
  <c r="C472" i="17"/>
  <c r="AE471" i="17"/>
  <c r="AF471" i="17" s="1"/>
  <c r="G471" i="17"/>
  <c r="H471" i="17" s="1"/>
  <c r="I471" i="17" s="1"/>
  <c r="C471" i="17"/>
  <c r="AE470" i="17"/>
  <c r="AF470" i="17" s="1"/>
  <c r="G470" i="17"/>
  <c r="H470" i="17" s="1"/>
  <c r="I470" i="17" s="1"/>
  <c r="C470" i="17"/>
  <c r="AE469" i="17"/>
  <c r="AF469" i="17" s="1"/>
  <c r="G469" i="17"/>
  <c r="H469" i="17" s="1"/>
  <c r="I469" i="17" s="1"/>
  <c r="C469" i="17"/>
  <c r="AE468" i="17"/>
  <c r="AF468" i="17" s="1"/>
  <c r="G468" i="17"/>
  <c r="H468" i="17" s="1"/>
  <c r="I468" i="17" s="1"/>
  <c r="C468" i="17"/>
  <c r="AE467" i="17"/>
  <c r="AF467" i="17" s="1"/>
  <c r="G467" i="17"/>
  <c r="H467" i="17" s="1"/>
  <c r="I467" i="17" s="1"/>
  <c r="C467" i="17"/>
  <c r="AE466" i="17"/>
  <c r="AF466" i="17" s="1"/>
  <c r="G466" i="17"/>
  <c r="H466" i="17" s="1"/>
  <c r="I466" i="17" s="1"/>
  <c r="C466" i="17"/>
  <c r="AE465" i="17"/>
  <c r="AF465" i="17" s="1"/>
  <c r="G465" i="17"/>
  <c r="H465" i="17" s="1"/>
  <c r="I465" i="17" s="1"/>
  <c r="C465" i="17"/>
  <c r="AE464" i="17"/>
  <c r="AF464" i="17" s="1"/>
  <c r="AH464" i="17" s="1"/>
  <c r="G464" i="17"/>
  <c r="H464" i="17" s="1"/>
  <c r="I464" i="17" s="1"/>
  <c r="C464" i="17"/>
  <c r="AE463" i="17"/>
  <c r="AF463" i="17" s="1"/>
  <c r="G463" i="17"/>
  <c r="H463" i="17" s="1"/>
  <c r="I463" i="17" s="1"/>
  <c r="C463" i="17"/>
  <c r="AE462" i="17"/>
  <c r="AF462" i="17" s="1"/>
  <c r="AG462" i="17" s="1"/>
  <c r="G462" i="17"/>
  <c r="H462" i="17" s="1"/>
  <c r="I462" i="17" s="1"/>
  <c r="C462" i="17"/>
  <c r="AE461" i="17"/>
  <c r="AF461" i="17" s="1"/>
  <c r="AH461" i="17" s="1"/>
  <c r="G461" i="17"/>
  <c r="H461" i="17" s="1"/>
  <c r="I461" i="17" s="1"/>
  <c r="C461" i="17"/>
  <c r="AE460" i="17"/>
  <c r="AF460" i="17" s="1"/>
  <c r="AH460" i="17" s="1"/>
  <c r="G460" i="17"/>
  <c r="H460" i="17" s="1"/>
  <c r="I460" i="17" s="1"/>
  <c r="C460" i="17"/>
  <c r="AE459" i="17"/>
  <c r="AF459" i="17" s="1"/>
  <c r="AG459" i="17" s="1"/>
  <c r="G459" i="17"/>
  <c r="H459" i="17" s="1"/>
  <c r="I459" i="17" s="1"/>
  <c r="C459" i="17"/>
  <c r="AE458" i="17"/>
  <c r="AF458" i="17" s="1"/>
  <c r="G458" i="17"/>
  <c r="H458" i="17" s="1"/>
  <c r="I458" i="17" s="1"/>
  <c r="C458" i="17"/>
  <c r="AE457" i="17"/>
  <c r="AF457" i="17" s="1"/>
  <c r="G457" i="17"/>
  <c r="H457" i="17" s="1"/>
  <c r="I457" i="17" s="1"/>
  <c r="C457" i="17"/>
  <c r="AE456" i="17"/>
  <c r="AF456" i="17" s="1"/>
  <c r="AH456" i="17" s="1"/>
  <c r="G456" i="17"/>
  <c r="H456" i="17" s="1"/>
  <c r="I456" i="17" s="1"/>
  <c r="C456" i="17"/>
  <c r="AE455" i="17"/>
  <c r="AF455" i="17" s="1"/>
  <c r="AG455" i="17" s="1"/>
  <c r="G455" i="17"/>
  <c r="H455" i="17" s="1"/>
  <c r="I455" i="17" s="1"/>
  <c r="C455" i="17"/>
  <c r="AE454" i="17"/>
  <c r="AF454" i="17" s="1"/>
  <c r="AG454" i="17" s="1"/>
  <c r="G454" i="17"/>
  <c r="H454" i="17" s="1"/>
  <c r="I454" i="17" s="1"/>
  <c r="C454" i="17"/>
  <c r="AE453" i="17"/>
  <c r="AF453" i="17" s="1"/>
  <c r="G453" i="17"/>
  <c r="H453" i="17" s="1"/>
  <c r="I453" i="17" s="1"/>
  <c r="C453" i="17"/>
  <c r="AE452" i="17"/>
  <c r="AF452" i="17" s="1"/>
  <c r="G452" i="17"/>
  <c r="H452" i="17" s="1"/>
  <c r="I452" i="17" s="1"/>
  <c r="C452" i="17"/>
  <c r="AE451" i="17"/>
  <c r="AF451" i="17" s="1"/>
  <c r="AG451" i="17" s="1"/>
  <c r="G451" i="17"/>
  <c r="H451" i="17" s="1"/>
  <c r="I451" i="17" s="1"/>
  <c r="C451" i="17"/>
  <c r="AE450" i="17"/>
  <c r="AF450" i="17" s="1"/>
  <c r="AG450" i="17" s="1"/>
  <c r="G450" i="17"/>
  <c r="H450" i="17" s="1"/>
  <c r="I450" i="17" s="1"/>
  <c r="C450" i="17"/>
  <c r="AE449" i="17"/>
  <c r="AF449" i="17" s="1"/>
  <c r="G449" i="17"/>
  <c r="H449" i="17" s="1"/>
  <c r="I449" i="17" s="1"/>
  <c r="C449" i="17"/>
  <c r="AE448" i="17"/>
  <c r="AF448" i="17" s="1"/>
  <c r="AH448" i="17" s="1"/>
  <c r="G448" i="17"/>
  <c r="H448" i="17" s="1"/>
  <c r="I448" i="17" s="1"/>
  <c r="C448" i="17"/>
  <c r="AE447" i="17"/>
  <c r="AF447" i="17" s="1"/>
  <c r="AG447" i="17" s="1"/>
  <c r="G447" i="17"/>
  <c r="H447" i="17" s="1"/>
  <c r="I447" i="17" s="1"/>
  <c r="C447" i="17"/>
  <c r="AE446" i="17"/>
  <c r="AF446" i="17" s="1"/>
  <c r="AG446" i="17" s="1"/>
  <c r="G446" i="17"/>
  <c r="H446" i="17" s="1"/>
  <c r="I446" i="17" s="1"/>
  <c r="C446" i="17"/>
  <c r="AE445" i="17"/>
  <c r="AF445" i="17" s="1"/>
  <c r="G445" i="17"/>
  <c r="H445" i="17" s="1"/>
  <c r="I445" i="17" s="1"/>
  <c r="C445" i="17"/>
  <c r="AE444" i="17"/>
  <c r="AF444" i="17" s="1"/>
  <c r="AH444" i="17" s="1"/>
  <c r="G444" i="17"/>
  <c r="H444" i="17" s="1"/>
  <c r="I444" i="17" s="1"/>
  <c r="C444" i="17"/>
  <c r="AE443" i="17"/>
  <c r="AF443" i="17" s="1"/>
  <c r="AG443" i="17" s="1"/>
  <c r="G443" i="17"/>
  <c r="H443" i="17" s="1"/>
  <c r="I443" i="17" s="1"/>
  <c r="C443" i="17"/>
  <c r="AE442" i="17"/>
  <c r="AF442" i="17" s="1"/>
  <c r="G442" i="17"/>
  <c r="H442" i="17" s="1"/>
  <c r="I442" i="17" s="1"/>
  <c r="C442" i="17"/>
  <c r="AE441" i="17"/>
  <c r="AF441" i="17" s="1"/>
  <c r="AH441" i="17" s="1"/>
  <c r="G441" i="17"/>
  <c r="H441" i="17" s="1"/>
  <c r="I441" i="17" s="1"/>
  <c r="C441" i="17"/>
  <c r="AE440" i="17"/>
  <c r="AF440" i="17" s="1"/>
  <c r="AH440" i="17" s="1"/>
  <c r="G440" i="17"/>
  <c r="H440" i="17" s="1"/>
  <c r="I440" i="17" s="1"/>
  <c r="C440" i="17"/>
  <c r="AE439" i="17"/>
  <c r="AF439" i="17" s="1"/>
  <c r="G439" i="17"/>
  <c r="H439" i="17" s="1"/>
  <c r="I439" i="17" s="1"/>
  <c r="C439" i="17"/>
  <c r="AE438" i="17"/>
  <c r="AF438" i="17" s="1"/>
  <c r="AG438" i="17" s="1"/>
  <c r="G438" i="17"/>
  <c r="H438" i="17" s="1"/>
  <c r="I438" i="17" s="1"/>
  <c r="C438" i="17"/>
  <c r="AE437" i="17"/>
  <c r="AF437" i="17" s="1"/>
  <c r="AG437" i="17" s="1"/>
  <c r="G437" i="17"/>
  <c r="H437" i="17" s="1"/>
  <c r="I437" i="17" s="1"/>
  <c r="C437" i="17"/>
  <c r="AE436" i="17"/>
  <c r="AF436" i="17" s="1"/>
  <c r="AH436" i="17" s="1"/>
  <c r="G436" i="17"/>
  <c r="H436" i="17" s="1"/>
  <c r="I436" i="17" s="1"/>
  <c r="C436" i="17"/>
  <c r="AE435" i="17"/>
  <c r="AF435" i="17" s="1"/>
  <c r="AG435" i="17" s="1"/>
  <c r="G435" i="17"/>
  <c r="H435" i="17" s="1"/>
  <c r="I435" i="17" s="1"/>
  <c r="C435" i="17"/>
  <c r="AE434" i="17"/>
  <c r="AF434" i="17" s="1"/>
  <c r="AG434" i="17" s="1"/>
  <c r="G434" i="17"/>
  <c r="H434" i="17" s="1"/>
  <c r="I434" i="17" s="1"/>
  <c r="C434" i="17"/>
  <c r="AE433" i="17"/>
  <c r="AF433" i="17" s="1"/>
  <c r="AH433" i="17" s="1"/>
  <c r="G433" i="17"/>
  <c r="H433" i="17" s="1"/>
  <c r="I433" i="17" s="1"/>
  <c r="C433" i="17"/>
  <c r="L433" i="17" s="1"/>
  <c r="M433" i="17" s="1"/>
  <c r="N433" i="17" s="1"/>
  <c r="AE432" i="17"/>
  <c r="AF432" i="17" s="1"/>
  <c r="AH432" i="17" s="1"/>
  <c r="G432" i="17"/>
  <c r="H432" i="17" s="1"/>
  <c r="I432" i="17" s="1"/>
  <c r="C432" i="17"/>
  <c r="AE431" i="17"/>
  <c r="AF431" i="17" s="1"/>
  <c r="G431" i="17"/>
  <c r="H431" i="17" s="1"/>
  <c r="I431" i="17" s="1"/>
  <c r="C431" i="17"/>
  <c r="AE430" i="17"/>
  <c r="AF430" i="17" s="1"/>
  <c r="AG430" i="17" s="1"/>
  <c r="G430" i="17"/>
  <c r="H430" i="17" s="1"/>
  <c r="I430" i="17" s="1"/>
  <c r="C430" i="17"/>
  <c r="AE429" i="17"/>
  <c r="AF429" i="17" s="1"/>
  <c r="G429" i="17"/>
  <c r="H429" i="17" s="1"/>
  <c r="I429" i="17" s="1"/>
  <c r="C429" i="17"/>
  <c r="AE428" i="17"/>
  <c r="AF428" i="17" s="1"/>
  <c r="AH428" i="17" s="1"/>
  <c r="G428" i="17"/>
  <c r="H428" i="17" s="1"/>
  <c r="I428" i="17" s="1"/>
  <c r="C428" i="17"/>
  <c r="AE427" i="17"/>
  <c r="AF427" i="17" s="1"/>
  <c r="AG427" i="17" s="1"/>
  <c r="G427" i="17"/>
  <c r="H427" i="17" s="1"/>
  <c r="I427" i="17" s="1"/>
  <c r="C427" i="17"/>
  <c r="AE426" i="17"/>
  <c r="AF426" i="17" s="1"/>
  <c r="AG426" i="17" s="1"/>
  <c r="G426" i="17"/>
  <c r="H426" i="17" s="1"/>
  <c r="I426" i="17" s="1"/>
  <c r="C426" i="17"/>
  <c r="AE425" i="17"/>
  <c r="AF425" i="17" s="1"/>
  <c r="AH425" i="17" s="1"/>
  <c r="G425" i="17"/>
  <c r="H425" i="17" s="1"/>
  <c r="I425" i="17" s="1"/>
  <c r="C425" i="17"/>
  <c r="AE424" i="17"/>
  <c r="AF424" i="17" s="1"/>
  <c r="AH424" i="17" s="1"/>
  <c r="G424" i="17"/>
  <c r="H424" i="17" s="1"/>
  <c r="I424" i="17" s="1"/>
  <c r="C424" i="17"/>
  <c r="AE423" i="17"/>
  <c r="AF423" i="17" s="1"/>
  <c r="AG423" i="17" s="1"/>
  <c r="G423" i="17"/>
  <c r="H423" i="17" s="1"/>
  <c r="I423" i="17" s="1"/>
  <c r="C423" i="17"/>
  <c r="AE422" i="17"/>
  <c r="AF422" i="17" s="1"/>
  <c r="G422" i="17"/>
  <c r="H422" i="17" s="1"/>
  <c r="I422" i="17" s="1"/>
  <c r="C422" i="17"/>
  <c r="AE421" i="17"/>
  <c r="AF421" i="17" s="1"/>
  <c r="G421" i="17"/>
  <c r="H421" i="17" s="1"/>
  <c r="I421" i="17" s="1"/>
  <c r="C421" i="17"/>
  <c r="AE420" i="17"/>
  <c r="AF420" i="17" s="1"/>
  <c r="G420" i="17"/>
  <c r="H420" i="17" s="1"/>
  <c r="I420" i="17" s="1"/>
  <c r="C420" i="17"/>
  <c r="AE419" i="17"/>
  <c r="AF419" i="17" s="1"/>
  <c r="G419" i="17"/>
  <c r="H419" i="17" s="1"/>
  <c r="I419" i="17" s="1"/>
  <c r="C419" i="17"/>
  <c r="AE418" i="17"/>
  <c r="AF418" i="17" s="1"/>
  <c r="AG418" i="17" s="1"/>
  <c r="G418" i="17"/>
  <c r="H418" i="17" s="1"/>
  <c r="I418" i="17" s="1"/>
  <c r="C418" i="17"/>
  <c r="AE417" i="17"/>
  <c r="AF417" i="17" s="1"/>
  <c r="G417" i="17"/>
  <c r="H417" i="17" s="1"/>
  <c r="I417" i="17" s="1"/>
  <c r="C417" i="17"/>
  <c r="AE416" i="17"/>
  <c r="AF416" i="17" s="1"/>
  <c r="G416" i="17"/>
  <c r="H416" i="17" s="1"/>
  <c r="I416" i="17" s="1"/>
  <c r="C416" i="17"/>
  <c r="AE415" i="17"/>
  <c r="AF415" i="17" s="1"/>
  <c r="G415" i="17"/>
  <c r="H415" i="17" s="1"/>
  <c r="I415" i="17" s="1"/>
  <c r="C415" i="17"/>
  <c r="AE414" i="17"/>
  <c r="AF414" i="17" s="1"/>
  <c r="G414" i="17"/>
  <c r="H414" i="17" s="1"/>
  <c r="I414" i="17" s="1"/>
  <c r="C414" i="17"/>
  <c r="AE413" i="17"/>
  <c r="AF413" i="17" s="1"/>
  <c r="G413" i="17"/>
  <c r="H413" i="17" s="1"/>
  <c r="I413" i="17" s="1"/>
  <c r="C413" i="17"/>
  <c r="AE412" i="17"/>
  <c r="AF412" i="17" s="1"/>
  <c r="G412" i="17"/>
  <c r="H412" i="17" s="1"/>
  <c r="I412" i="17" s="1"/>
  <c r="C412" i="17"/>
  <c r="AE411" i="17"/>
  <c r="AF411" i="17" s="1"/>
  <c r="G411" i="17"/>
  <c r="H411" i="17" s="1"/>
  <c r="I411" i="17" s="1"/>
  <c r="C411" i="17"/>
  <c r="AE410" i="17"/>
  <c r="AF410" i="17" s="1"/>
  <c r="AH410" i="17" s="1"/>
  <c r="G410" i="17"/>
  <c r="H410" i="17" s="1"/>
  <c r="I410" i="17" s="1"/>
  <c r="C410" i="17"/>
  <c r="AE409" i="17"/>
  <c r="AF409" i="17" s="1"/>
  <c r="G409" i="17"/>
  <c r="H409" i="17" s="1"/>
  <c r="I409" i="17" s="1"/>
  <c r="C409" i="17"/>
  <c r="AE408" i="17"/>
  <c r="AF408" i="17" s="1"/>
  <c r="G408" i="17"/>
  <c r="H408" i="17" s="1"/>
  <c r="I408" i="17" s="1"/>
  <c r="C408" i="17"/>
  <c r="AE407" i="17"/>
  <c r="AF407" i="17" s="1"/>
  <c r="G407" i="17"/>
  <c r="H407" i="17" s="1"/>
  <c r="I407" i="17" s="1"/>
  <c r="C407" i="17"/>
  <c r="AE406" i="17"/>
  <c r="AF406" i="17" s="1"/>
  <c r="AH406" i="17" s="1"/>
  <c r="G406" i="17"/>
  <c r="H406" i="17" s="1"/>
  <c r="I406" i="17" s="1"/>
  <c r="C406" i="17"/>
  <c r="AE405" i="17"/>
  <c r="AF405" i="17" s="1"/>
  <c r="G405" i="17"/>
  <c r="H405" i="17" s="1"/>
  <c r="I405" i="17" s="1"/>
  <c r="C405" i="17"/>
  <c r="AE404" i="17"/>
  <c r="AF404" i="17" s="1"/>
  <c r="G404" i="17"/>
  <c r="H404" i="17" s="1"/>
  <c r="I404" i="17" s="1"/>
  <c r="C404" i="17"/>
  <c r="AE403" i="17"/>
  <c r="AF403" i="17" s="1"/>
  <c r="G403" i="17"/>
  <c r="H403" i="17" s="1"/>
  <c r="I403" i="17" s="1"/>
  <c r="C403" i="17"/>
  <c r="AE402" i="17"/>
  <c r="AF402" i="17" s="1"/>
  <c r="AH402" i="17" s="1"/>
  <c r="G402" i="17"/>
  <c r="H402" i="17" s="1"/>
  <c r="I402" i="17" s="1"/>
  <c r="C402" i="17"/>
  <c r="AE401" i="17"/>
  <c r="AF401" i="17" s="1"/>
  <c r="G401" i="17"/>
  <c r="H401" i="17" s="1"/>
  <c r="I401" i="17" s="1"/>
  <c r="C401" i="17"/>
  <c r="AE400" i="17"/>
  <c r="AF400" i="17" s="1"/>
  <c r="G400" i="17"/>
  <c r="H400" i="17" s="1"/>
  <c r="I400" i="17" s="1"/>
  <c r="C400" i="17"/>
  <c r="AE399" i="17"/>
  <c r="AF399" i="17" s="1"/>
  <c r="G399" i="17"/>
  <c r="H399" i="17" s="1"/>
  <c r="I399" i="17" s="1"/>
  <c r="C399" i="17"/>
  <c r="F399" i="17" s="1"/>
  <c r="AE398" i="17"/>
  <c r="AF398" i="17" s="1"/>
  <c r="AH398" i="17" s="1"/>
  <c r="G398" i="17"/>
  <c r="H398" i="17" s="1"/>
  <c r="I398" i="17" s="1"/>
  <c r="C398" i="17"/>
  <c r="AE397" i="17"/>
  <c r="AF397" i="17" s="1"/>
  <c r="G397" i="17"/>
  <c r="H397" i="17" s="1"/>
  <c r="I397" i="17" s="1"/>
  <c r="C397" i="17"/>
  <c r="AE396" i="17"/>
  <c r="AF396" i="17" s="1"/>
  <c r="G396" i="17"/>
  <c r="H396" i="17" s="1"/>
  <c r="I396" i="17" s="1"/>
  <c r="C396" i="17"/>
  <c r="AE395" i="17"/>
  <c r="AF395" i="17" s="1"/>
  <c r="G395" i="17"/>
  <c r="H395" i="17" s="1"/>
  <c r="I395" i="17" s="1"/>
  <c r="C395" i="17"/>
  <c r="AE394" i="17"/>
  <c r="AF394" i="17" s="1"/>
  <c r="AH394" i="17" s="1"/>
  <c r="G394" i="17"/>
  <c r="H394" i="17" s="1"/>
  <c r="I394" i="17" s="1"/>
  <c r="C394" i="17"/>
  <c r="AE393" i="17"/>
  <c r="AF393" i="17" s="1"/>
  <c r="G393" i="17"/>
  <c r="H393" i="17" s="1"/>
  <c r="I393" i="17" s="1"/>
  <c r="C393" i="17"/>
  <c r="AE392" i="17"/>
  <c r="AF392" i="17" s="1"/>
  <c r="G392" i="17"/>
  <c r="H392" i="17" s="1"/>
  <c r="I392" i="17" s="1"/>
  <c r="C392" i="17"/>
  <c r="AE391" i="17"/>
  <c r="AF391" i="17" s="1"/>
  <c r="AH391" i="17" s="1"/>
  <c r="G391" i="17"/>
  <c r="H391" i="17" s="1"/>
  <c r="I391" i="17" s="1"/>
  <c r="C391" i="17"/>
  <c r="AE390" i="17"/>
  <c r="AF390" i="17" s="1"/>
  <c r="AH390" i="17" s="1"/>
  <c r="G390" i="17"/>
  <c r="H390" i="17" s="1"/>
  <c r="I390" i="17" s="1"/>
  <c r="C390" i="17"/>
  <c r="AE389" i="17"/>
  <c r="AF389" i="17" s="1"/>
  <c r="G389" i="17"/>
  <c r="H389" i="17" s="1"/>
  <c r="I389" i="17" s="1"/>
  <c r="C389" i="17"/>
  <c r="AE388" i="17"/>
  <c r="AF388" i="17" s="1"/>
  <c r="G388" i="17"/>
  <c r="H388" i="17" s="1"/>
  <c r="I388" i="17" s="1"/>
  <c r="C388" i="17"/>
  <c r="AE387" i="17"/>
  <c r="AF387" i="17" s="1"/>
  <c r="AG387" i="17" s="1"/>
  <c r="G387" i="17"/>
  <c r="H387" i="17" s="1"/>
  <c r="I387" i="17" s="1"/>
  <c r="C387" i="17"/>
  <c r="AE386" i="17"/>
  <c r="AF386" i="17" s="1"/>
  <c r="AH386" i="17" s="1"/>
  <c r="G386" i="17"/>
  <c r="H386" i="17" s="1"/>
  <c r="I386" i="17" s="1"/>
  <c r="C386" i="17"/>
  <c r="AE385" i="17"/>
  <c r="AF385" i="17" s="1"/>
  <c r="G385" i="17"/>
  <c r="H385" i="17" s="1"/>
  <c r="I385" i="17" s="1"/>
  <c r="C385" i="17"/>
  <c r="L385" i="17" s="1"/>
  <c r="M385" i="17" s="1"/>
  <c r="N385" i="17" s="1"/>
  <c r="AE384" i="17"/>
  <c r="AF384" i="17" s="1"/>
  <c r="G384" i="17"/>
  <c r="H384" i="17" s="1"/>
  <c r="I384" i="17" s="1"/>
  <c r="C384" i="17"/>
  <c r="AE383" i="17"/>
  <c r="AF383" i="17" s="1"/>
  <c r="G383" i="17"/>
  <c r="H383" i="17" s="1"/>
  <c r="I383" i="17" s="1"/>
  <c r="C383" i="17"/>
  <c r="L383" i="17" s="1"/>
  <c r="M383" i="17" s="1"/>
  <c r="N383" i="17" s="1"/>
  <c r="AE382" i="17"/>
  <c r="AF382" i="17" s="1"/>
  <c r="AH382" i="17" s="1"/>
  <c r="G382" i="17"/>
  <c r="H382" i="17" s="1"/>
  <c r="I382" i="17" s="1"/>
  <c r="C382" i="17"/>
  <c r="AE381" i="17"/>
  <c r="AF381" i="17" s="1"/>
  <c r="G381" i="17"/>
  <c r="H381" i="17" s="1"/>
  <c r="I381" i="17" s="1"/>
  <c r="C381" i="17"/>
  <c r="L381" i="17" s="1"/>
  <c r="M381" i="17" s="1"/>
  <c r="N381" i="17" s="1"/>
  <c r="AE380" i="17"/>
  <c r="AF380" i="17" s="1"/>
  <c r="G380" i="17"/>
  <c r="H380" i="17" s="1"/>
  <c r="I380" i="17" s="1"/>
  <c r="C380" i="17"/>
  <c r="AE379" i="17"/>
  <c r="AF379" i="17" s="1"/>
  <c r="AG379" i="17" s="1"/>
  <c r="G379" i="17"/>
  <c r="H379" i="17" s="1"/>
  <c r="I379" i="17" s="1"/>
  <c r="C379" i="17"/>
  <c r="L379" i="17" s="1"/>
  <c r="M379" i="17" s="1"/>
  <c r="N379" i="17" s="1"/>
  <c r="AE378" i="17"/>
  <c r="AF378" i="17" s="1"/>
  <c r="AH378" i="17" s="1"/>
  <c r="G378" i="17"/>
  <c r="H378" i="17" s="1"/>
  <c r="I378" i="17" s="1"/>
  <c r="C378" i="17"/>
  <c r="AE377" i="17"/>
  <c r="AF377" i="17" s="1"/>
  <c r="G377" i="17"/>
  <c r="H377" i="17" s="1"/>
  <c r="I377" i="17" s="1"/>
  <c r="C377" i="17"/>
  <c r="L377" i="17" s="1"/>
  <c r="M377" i="17" s="1"/>
  <c r="N377" i="17" s="1"/>
  <c r="AE376" i="17"/>
  <c r="AF376" i="17" s="1"/>
  <c r="G376" i="17"/>
  <c r="H376" i="17" s="1"/>
  <c r="I376" i="17" s="1"/>
  <c r="C376" i="17"/>
  <c r="AE375" i="17"/>
  <c r="AF375" i="17" s="1"/>
  <c r="AH375" i="17" s="1"/>
  <c r="G375" i="17"/>
  <c r="H375" i="17" s="1"/>
  <c r="I375" i="17" s="1"/>
  <c r="C375" i="17"/>
  <c r="AE374" i="17"/>
  <c r="AF374" i="17" s="1"/>
  <c r="AH374" i="17" s="1"/>
  <c r="G374" i="17"/>
  <c r="H374" i="17" s="1"/>
  <c r="I374" i="17" s="1"/>
  <c r="C374" i="17"/>
  <c r="AE373" i="17"/>
  <c r="AF373" i="17" s="1"/>
  <c r="G373" i="17"/>
  <c r="H373" i="17" s="1"/>
  <c r="I373" i="17" s="1"/>
  <c r="C373" i="17"/>
  <c r="F373" i="17" s="1"/>
  <c r="AE372" i="17"/>
  <c r="AF372" i="17" s="1"/>
  <c r="G372" i="17"/>
  <c r="H372" i="17" s="1"/>
  <c r="I372" i="17" s="1"/>
  <c r="C372" i="17"/>
  <c r="AE371" i="17"/>
  <c r="AF371" i="17" s="1"/>
  <c r="G371" i="17"/>
  <c r="H371" i="17" s="1"/>
  <c r="I371" i="17" s="1"/>
  <c r="C371" i="17"/>
  <c r="L371" i="17" s="1"/>
  <c r="M371" i="17" s="1"/>
  <c r="N371" i="17" s="1"/>
  <c r="AE370" i="17"/>
  <c r="AF370" i="17" s="1"/>
  <c r="AH370" i="17" s="1"/>
  <c r="G370" i="17"/>
  <c r="H370" i="17" s="1"/>
  <c r="I370" i="17" s="1"/>
  <c r="C370" i="17"/>
  <c r="F370" i="17" s="1"/>
  <c r="AE369" i="17"/>
  <c r="AF369" i="17" s="1"/>
  <c r="G369" i="17"/>
  <c r="H369" i="17" s="1"/>
  <c r="I369" i="17" s="1"/>
  <c r="C369" i="17"/>
  <c r="AE368" i="17"/>
  <c r="AF368" i="17" s="1"/>
  <c r="G368" i="17"/>
  <c r="H368" i="17" s="1"/>
  <c r="I368" i="17" s="1"/>
  <c r="C368" i="17"/>
  <c r="AE367" i="17"/>
  <c r="AF367" i="17" s="1"/>
  <c r="G367" i="17"/>
  <c r="H367" i="17" s="1"/>
  <c r="I367" i="17" s="1"/>
  <c r="C367" i="17"/>
  <c r="L367" i="17" s="1"/>
  <c r="M367" i="17" s="1"/>
  <c r="N367" i="17" s="1"/>
  <c r="AE366" i="17"/>
  <c r="AF366" i="17" s="1"/>
  <c r="AH366" i="17" s="1"/>
  <c r="G366" i="17"/>
  <c r="H366" i="17" s="1"/>
  <c r="I366" i="17" s="1"/>
  <c r="C366" i="17"/>
  <c r="AE365" i="17"/>
  <c r="AF365" i="17" s="1"/>
  <c r="G365" i="17"/>
  <c r="H365" i="17" s="1"/>
  <c r="I365" i="17" s="1"/>
  <c r="C365" i="17"/>
  <c r="AE364" i="17"/>
  <c r="AF364" i="17" s="1"/>
  <c r="G364" i="17"/>
  <c r="H364" i="17" s="1"/>
  <c r="I364" i="17" s="1"/>
  <c r="C364" i="17"/>
  <c r="AE363" i="17"/>
  <c r="AF363" i="17" s="1"/>
  <c r="G363" i="17"/>
  <c r="H363" i="17" s="1"/>
  <c r="I363" i="17" s="1"/>
  <c r="C363" i="17"/>
  <c r="L363" i="17" s="1"/>
  <c r="M363" i="17" s="1"/>
  <c r="N363" i="17" s="1"/>
  <c r="AE362" i="17"/>
  <c r="AF362" i="17" s="1"/>
  <c r="AH362" i="17" s="1"/>
  <c r="G362" i="17"/>
  <c r="H362" i="17" s="1"/>
  <c r="I362" i="17" s="1"/>
  <c r="C362" i="17"/>
  <c r="AE361" i="17"/>
  <c r="AF361" i="17" s="1"/>
  <c r="G361" i="17"/>
  <c r="H361" i="17" s="1"/>
  <c r="I361" i="17" s="1"/>
  <c r="C361" i="17"/>
  <c r="AE360" i="17"/>
  <c r="AF360" i="17" s="1"/>
  <c r="G360" i="17"/>
  <c r="H360" i="17" s="1"/>
  <c r="I360" i="17" s="1"/>
  <c r="C360" i="17"/>
  <c r="AE359" i="17"/>
  <c r="AF359" i="17" s="1"/>
  <c r="AG359" i="17" s="1"/>
  <c r="G359" i="17"/>
  <c r="H359" i="17" s="1"/>
  <c r="I359" i="17" s="1"/>
  <c r="C359" i="17"/>
  <c r="L359" i="17" s="1"/>
  <c r="M359" i="17" s="1"/>
  <c r="N359" i="17" s="1"/>
  <c r="AE358" i="17"/>
  <c r="AF358" i="17" s="1"/>
  <c r="G358" i="17"/>
  <c r="H358" i="17" s="1"/>
  <c r="I358" i="17" s="1"/>
  <c r="C358" i="17"/>
  <c r="AE357" i="17"/>
  <c r="AF357" i="17" s="1"/>
  <c r="G357" i="17"/>
  <c r="H357" i="17" s="1"/>
  <c r="I357" i="17" s="1"/>
  <c r="C357" i="17"/>
  <c r="AE356" i="17"/>
  <c r="AF356" i="17" s="1"/>
  <c r="AG356" i="17" s="1"/>
  <c r="G356" i="17"/>
  <c r="H356" i="17" s="1"/>
  <c r="I356" i="17" s="1"/>
  <c r="C356" i="17"/>
  <c r="AE355" i="17"/>
  <c r="AF355" i="17" s="1"/>
  <c r="G355" i="17"/>
  <c r="H355" i="17" s="1"/>
  <c r="I355" i="17" s="1"/>
  <c r="C355" i="17"/>
  <c r="L355" i="17" s="1"/>
  <c r="M355" i="17" s="1"/>
  <c r="N355" i="17" s="1"/>
  <c r="AE354" i="17"/>
  <c r="AF354" i="17" s="1"/>
  <c r="G354" i="17"/>
  <c r="H354" i="17" s="1"/>
  <c r="I354" i="17" s="1"/>
  <c r="C354" i="17"/>
  <c r="AE353" i="17"/>
  <c r="AF353" i="17" s="1"/>
  <c r="G353" i="17"/>
  <c r="H353" i="17" s="1"/>
  <c r="I353" i="17" s="1"/>
  <c r="C353" i="17"/>
  <c r="AE352" i="17"/>
  <c r="AF352" i="17" s="1"/>
  <c r="AG352" i="17" s="1"/>
  <c r="G352" i="17"/>
  <c r="H352" i="17" s="1"/>
  <c r="I352" i="17" s="1"/>
  <c r="C352" i="17"/>
  <c r="AE351" i="17"/>
  <c r="AF351" i="17" s="1"/>
  <c r="AG351" i="17" s="1"/>
  <c r="G351" i="17"/>
  <c r="H351" i="17" s="1"/>
  <c r="I351" i="17" s="1"/>
  <c r="C351" i="17"/>
  <c r="AE350" i="17"/>
  <c r="AF350" i="17" s="1"/>
  <c r="G350" i="17"/>
  <c r="H350" i="17" s="1"/>
  <c r="I350" i="17" s="1"/>
  <c r="C350" i="17"/>
  <c r="AE349" i="17"/>
  <c r="AF349" i="17" s="1"/>
  <c r="G349" i="17"/>
  <c r="H349" i="17" s="1"/>
  <c r="I349" i="17" s="1"/>
  <c r="C349" i="17"/>
  <c r="AE348" i="17"/>
  <c r="AF348" i="17" s="1"/>
  <c r="AG348" i="17" s="1"/>
  <c r="G348" i="17"/>
  <c r="H348" i="17" s="1"/>
  <c r="I348" i="17" s="1"/>
  <c r="C348" i="17"/>
  <c r="AE347" i="17"/>
  <c r="AF347" i="17" s="1"/>
  <c r="AG347" i="17" s="1"/>
  <c r="G347" i="17"/>
  <c r="H347" i="17" s="1"/>
  <c r="I347" i="17" s="1"/>
  <c r="C347" i="17"/>
  <c r="L347" i="17" s="1"/>
  <c r="M347" i="17" s="1"/>
  <c r="N347" i="17" s="1"/>
  <c r="AE346" i="17"/>
  <c r="AF346" i="17" s="1"/>
  <c r="G346" i="17"/>
  <c r="H346" i="17" s="1"/>
  <c r="I346" i="17" s="1"/>
  <c r="C346" i="17"/>
  <c r="AE345" i="17"/>
  <c r="AF345" i="17" s="1"/>
  <c r="G345" i="17"/>
  <c r="H345" i="17" s="1"/>
  <c r="I345" i="17" s="1"/>
  <c r="C345" i="17"/>
  <c r="AE344" i="17"/>
  <c r="AF344" i="17" s="1"/>
  <c r="AG344" i="17" s="1"/>
  <c r="G344" i="17"/>
  <c r="H344" i="17" s="1"/>
  <c r="I344" i="17" s="1"/>
  <c r="C344" i="17"/>
  <c r="F344" i="17" s="1"/>
  <c r="AE343" i="17"/>
  <c r="AF343" i="17" s="1"/>
  <c r="G343" i="17"/>
  <c r="H343" i="17" s="1"/>
  <c r="I343" i="17" s="1"/>
  <c r="C343" i="17"/>
  <c r="L343" i="17" s="1"/>
  <c r="M343" i="17" s="1"/>
  <c r="N343" i="17" s="1"/>
  <c r="AE342" i="17"/>
  <c r="AF342" i="17" s="1"/>
  <c r="G342" i="17"/>
  <c r="H342" i="17" s="1"/>
  <c r="I342" i="17" s="1"/>
  <c r="C342" i="17"/>
  <c r="AE341" i="17"/>
  <c r="AF341" i="17" s="1"/>
  <c r="G341" i="17"/>
  <c r="H341" i="17" s="1"/>
  <c r="I341" i="17" s="1"/>
  <c r="C341" i="17"/>
  <c r="AE340" i="17"/>
  <c r="AF340" i="17" s="1"/>
  <c r="AG340" i="17" s="1"/>
  <c r="G340" i="17"/>
  <c r="H340" i="17" s="1"/>
  <c r="I340" i="17" s="1"/>
  <c r="C340" i="17"/>
  <c r="AE339" i="17"/>
  <c r="AF339" i="17" s="1"/>
  <c r="G339" i="17"/>
  <c r="H339" i="17" s="1"/>
  <c r="I339" i="17" s="1"/>
  <c r="C339" i="17"/>
  <c r="F339" i="17" s="1"/>
  <c r="AE338" i="17"/>
  <c r="AF338" i="17" s="1"/>
  <c r="G338" i="17"/>
  <c r="H338" i="17" s="1"/>
  <c r="I338" i="17" s="1"/>
  <c r="C338" i="17"/>
  <c r="AE337" i="17"/>
  <c r="AF337" i="17" s="1"/>
  <c r="G337" i="17"/>
  <c r="H337" i="17" s="1"/>
  <c r="I337" i="17" s="1"/>
  <c r="C337" i="17"/>
  <c r="AE336" i="17"/>
  <c r="AF336" i="17" s="1"/>
  <c r="G336" i="17"/>
  <c r="H336" i="17" s="1"/>
  <c r="I336" i="17" s="1"/>
  <c r="C336" i="17"/>
  <c r="L336" i="17" s="1"/>
  <c r="M336" i="17" s="1"/>
  <c r="N336" i="17" s="1"/>
  <c r="AE335" i="17"/>
  <c r="AF335" i="17" s="1"/>
  <c r="G335" i="17"/>
  <c r="H335" i="17" s="1"/>
  <c r="I335" i="17" s="1"/>
  <c r="C335" i="17"/>
  <c r="F335" i="17" s="1"/>
  <c r="AE334" i="17"/>
  <c r="AF334" i="17" s="1"/>
  <c r="G334" i="17"/>
  <c r="H334" i="17" s="1"/>
  <c r="I334" i="17" s="1"/>
  <c r="C334" i="17"/>
  <c r="AE333" i="17"/>
  <c r="AF333" i="17" s="1"/>
  <c r="G333" i="17"/>
  <c r="H333" i="17" s="1"/>
  <c r="I333" i="17" s="1"/>
  <c r="C333" i="17"/>
  <c r="AE332" i="17"/>
  <c r="AF332" i="17" s="1"/>
  <c r="AG332" i="17" s="1"/>
  <c r="G332" i="17"/>
  <c r="H332" i="17" s="1"/>
  <c r="I332" i="17" s="1"/>
  <c r="C332" i="17"/>
  <c r="AE331" i="17"/>
  <c r="AF331" i="17" s="1"/>
  <c r="AH331" i="17" s="1"/>
  <c r="G331" i="17"/>
  <c r="H331" i="17" s="1"/>
  <c r="I331" i="17" s="1"/>
  <c r="C331" i="17"/>
  <c r="AE330" i="17"/>
  <c r="AF330" i="17" s="1"/>
  <c r="G330" i="17"/>
  <c r="H330" i="17" s="1"/>
  <c r="I330" i="17" s="1"/>
  <c r="C330" i="17"/>
  <c r="AE329" i="17"/>
  <c r="AF329" i="17" s="1"/>
  <c r="G329" i="17"/>
  <c r="H329" i="17" s="1"/>
  <c r="I329" i="17" s="1"/>
  <c r="C329" i="17"/>
  <c r="AE328" i="17"/>
  <c r="AF328" i="17" s="1"/>
  <c r="G328" i="17"/>
  <c r="H328" i="17" s="1"/>
  <c r="I328" i="17" s="1"/>
  <c r="C328" i="17"/>
  <c r="L328" i="17" s="1"/>
  <c r="M328" i="17" s="1"/>
  <c r="N328" i="17" s="1"/>
  <c r="AE327" i="17"/>
  <c r="AF327" i="17" s="1"/>
  <c r="AH327" i="17" s="1"/>
  <c r="G327" i="17"/>
  <c r="H327" i="17" s="1"/>
  <c r="I327" i="17" s="1"/>
  <c r="C327" i="17"/>
  <c r="L327" i="17" s="1"/>
  <c r="M327" i="17" s="1"/>
  <c r="N327" i="17" s="1"/>
  <c r="AE326" i="17"/>
  <c r="AF326" i="17" s="1"/>
  <c r="G326" i="17"/>
  <c r="H326" i="17" s="1"/>
  <c r="I326" i="17" s="1"/>
  <c r="C326" i="17"/>
  <c r="AE325" i="17"/>
  <c r="AF325" i="17" s="1"/>
  <c r="G325" i="17"/>
  <c r="H325" i="17" s="1"/>
  <c r="I325" i="17" s="1"/>
  <c r="C325" i="17"/>
  <c r="AE324" i="17"/>
  <c r="AF324" i="17" s="1"/>
  <c r="G324" i="17"/>
  <c r="H324" i="17" s="1"/>
  <c r="I324" i="17" s="1"/>
  <c r="C324" i="17"/>
  <c r="L324" i="17" s="1"/>
  <c r="M324" i="17" s="1"/>
  <c r="N324" i="17" s="1"/>
  <c r="AE323" i="17"/>
  <c r="AF323" i="17" s="1"/>
  <c r="G323" i="17"/>
  <c r="H323" i="17" s="1"/>
  <c r="I323" i="17" s="1"/>
  <c r="C323" i="17"/>
  <c r="F323" i="17" s="1"/>
  <c r="AE322" i="17"/>
  <c r="AF322" i="17" s="1"/>
  <c r="AH322" i="17" s="1"/>
  <c r="G322" i="17"/>
  <c r="H322" i="17" s="1"/>
  <c r="I322" i="17" s="1"/>
  <c r="C322" i="17"/>
  <c r="AE321" i="17"/>
  <c r="AF321" i="17" s="1"/>
  <c r="G321" i="17"/>
  <c r="H321" i="17" s="1"/>
  <c r="I321" i="17" s="1"/>
  <c r="C321" i="17"/>
  <c r="L321" i="17" s="1"/>
  <c r="M321" i="17" s="1"/>
  <c r="N321" i="17" s="1"/>
  <c r="AE320" i="17"/>
  <c r="AF320" i="17" s="1"/>
  <c r="AG320" i="17" s="1"/>
  <c r="G320" i="17"/>
  <c r="H320" i="17" s="1"/>
  <c r="I320" i="17" s="1"/>
  <c r="C320" i="17"/>
  <c r="L320" i="17" s="1"/>
  <c r="M320" i="17" s="1"/>
  <c r="N320" i="17" s="1"/>
  <c r="AE319" i="17"/>
  <c r="AF319" i="17" s="1"/>
  <c r="AH319" i="17" s="1"/>
  <c r="G319" i="17"/>
  <c r="H319" i="17" s="1"/>
  <c r="I319" i="17" s="1"/>
  <c r="C319" i="17"/>
  <c r="L319" i="17" s="1"/>
  <c r="M319" i="17" s="1"/>
  <c r="N319" i="17" s="1"/>
  <c r="AE318" i="17"/>
  <c r="AF318" i="17" s="1"/>
  <c r="G318" i="17"/>
  <c r="H318" i="17" s="1"/>
  <c r="I318" i="17" s="1"/>
  <c r="C318" i="17"/>
  <c r="AE317" i="17"/>
  <c r="AF317" i="17" s="1"/>
  <c r="G317" i="17"/>
  <c r="H317" i="17" s="1"/>
  <c r="I317" i="17" s="1"/>
  <c r="C317" i="17"/>
  <c r="L317" i="17" s="1"/>
  <c r="M317" i="17" s="1"/>
  <c r="N317" i="17" s="1"/>
  <c r="AE316" i="17"/>
  <c r="AF316" i="17" s="1"/>
  <c r="AG316" i="17" s="1"/>
  <c r="G316" i="17"/>
  <c r="H316" i="17" s="1"/>
  <c r="I316" i="17" s="1"/>
  <c r="C316" i="17"/>
  <c r="L316" i="17" s="1"/>
  <c r="M316" i="17" s="1"/>
  <c r="N316" i="17" s="1"/>
  <c r="AE315" i="17"/>
  <c r="AF315" i="17" s="1"/>
  <c r="G315" i="17"/>
  <c r="H315" i="17" s="1"/>
  <c r="I315" i="17" s="1"/>
  <c r="C315" i="17"/>
  <c r="L315" i="17" s="1"/>
  <c r="M315" i="17" s="1"/>
  <c r="N315" i="17" s="1"/>
  <c r="AE314" i="17"/>
  <c r="AF314" i="17" s="1"/>
  <c r="G314" i="17"/>
  <c r="H314" i="17" s="1"/>
  <c r="I314" i="17" s="1"/>
  <c r="C314" i="17"/>
  <c r="F314" i="17" s="1"/>
  <c r="AE313" i="17"/>
  <c r="AF313" i="17" s="1"/>
  <c r="G313" i="17"/>
  <c r="H313" i="17" s="1"/>
  <c r="I313" i="17" s="1"/>
  <c r="C313" i="17"/>
  <c r="L313" i="17" s="1"/>
  <c r="M313" i="17" s="1"/>
  <c r="N313" i="17" s="1"/>
  <c r="AE312" i="17"/>
  <c r="AF312" i="17" s="1"/>
  <c r="G312" i="17"/>
  <c r="H312" i="17" s="1"/>
  <c r="I312" i="17" s="1"/>
  <c r="C312" i="17"/>
  <c r="AE311" i="17"/>
  <c r="AF311" i="17" s="1"/>
  <c r="AH311" i="17" s="1"/>
  <c r="G311" i="17"/>
  <c r="H311" i="17" s="1"/>
  <c r="I311" i="17" s="1"/>
  <c r="C311" i="17"/>
  <c r="L311" i="17" s="1"/>
  <c r="M311" i="17" s="1"/>
  <c r="N311" i="17" s="1"/>
  <c r="AE310" i="17"/>
  <c r="AF310" i="17" s="1"/>
  <c r="AH310" i="17" s="1"/>
  <c r="G310" i="17"/>
  <c r="H310" i="17" s="1"/>
  <c r="I310" i="17" s="1"/>
  <c r="C310" i="17"/>
  <c r="AE309" i="17"/>
  <c r="AF309" i="17" s="1"/>
  <c r="G309" i="17"/>
  <c r="H309" i="17" s="1"/>
  <c r="I309" i="17" s="1"/>
  <c r="C309" i="17"/>
  <c r="AE308" i="17"/>
  <c r="AF308" i="17" s="1"/>
  <c r="AG308" i="17" s="1"/>
  <c r="G308" i="17"/>
  <c r="H308" i="17" s="1"/>
  <c r="I308" i="17" s="1"/>
  <c r="C308" i="17"/>
  <c r="AE307" i="17"/>
  <c r="AF307" i="17" s="1"/>
  <c r="AH307" i="17" s="1"/>
  <c r="G307" i="17"/>
  <c r="H307" i="17" s="1"/>
  <c r="I307" i="17" s="1"/>
  <c r="C307" i="17"/>
  <c r="L307" i="17" s="1"/>
  <c r="M307" i="17" s="1"/>
  <c r="N307" i="17" s="1"/>
  <c r="AE306" i="17"/>
  <c r="AF306" i="17" s="1"/>
  <c r="AH306" i="17" s="1"/>
  <c r="G306" i="17"/>
  <c r="H306" i="17" s="1"/>
  <c r="I306" i="17" s="1"/>
  <c r="C306" i="17"/>
  <c r="AE305" i="17"/>
  <c r="AF305" i="17" s="1"/>
  <c r="G305" i="17"/>
  <c r="H305" i="17" s="1"/>
  <c r="I305" i="17" s="1"/>
  <c r="C305" i="17"/>
  <c r="AE304" i="17"/>
  <c r="AF304" i="17" s="1"/>
  <c r="AG304" i="17" s="1"/>
  <c r="G304" i="17"/>
  <c r="H304" i="17" s="1"/>
  <c r="I304" i="17" s="1"/>
  <c r="C304" i="17"/>
  <c r="L304" i="17" s="1"/>
  <c r="M304" i="17" s="1"/>
  <c r="N304" i="17" s="1"/>
  <c r="AE303" i="17"/>
  <c r="AF303" i="17" s="1"/>
  <c r="G303" i="17"/>
  <c r="H303" i="17" s="1"/>
  <c r="I303" i="17" s="1"/>
  <c r="C303" i="17"/>
  <c r="L303" i="17" s="1"/>
  <c r="M303" i="17" s="1"/>
  <c r="N303" i="17" s="1"/>
  <c r="AE302" i="17"/>
  <c r="AF302" i="17" s="1"/>
  <c r="G302" i="17"/>
  <c r="H302" i="17" s="1"/>
  <c r="I302" i="17" s="1"/>
  <c r="C302" i="17"/>
  <c r="AE301" i="17"/>
  <c r="AF301" i="17" s="1"/>
  <c r="G301" i="17"/>
  <c r="H301" i="17" s="1"/>
  <c r="I301" i="17" s="1"/>
  <c r="C301" i="17"/>
  <c r="AE300" i="17"/>
  <c r="AF300" i="17" s="1"/>
  <c r="AG300" i="17" s="1"/>
  <c r="G300" i="17"/>
  <c r="H300" i="17" s="1"/>
  <c r="I300" i="17" s="1"/>
  <c r="C300" i="17"/>
  <c r="L300" i="17" s="1"/>
  <c r="M300" i="17" s="1"/>
  <c r="N300" i="17" s="1"/>
  <c r="AE299" i="17"/>
  <c r="AF299" i="17" s="1"/>
  <c r="AG299" i="17" s="1"/>
  <c r="G299" i="17"/>
  <c r="H299" i="17" s="1"/>
  <c r="I299" i="17" s="1"/>
  <c r="C299" i="17"/>
  <c r="AE298" i="17"/>
  <c r="AF298" i="17" s="1"/>
  <c r="G298" i="17"/>
  <c r="H298" i="17" s="1"/>
  <c r="I298" i="17" s="1"/>
  <c r="C298" i="17"/>
  <c r="AE297" i="17"/>
  <c r="AF297" i="17" s="1"/>
  <c r="G297" i="17"/>
  <c r="H297" i="17" s="1"/>
  <c r="I297" i="17" s="1"/>
  <c r="C297" i="17"/>
  <c r="AE296" i="17"/>
  <c r="AF296" i="17" s="1"/>
  <c r="G296" i="17"/>
  <c r="H296" i="17" s="1"/>
  <c r="I296" i="17" s="1"/>
  <c r="C296" i="17"/>
  <c r="L296" i="17" s="1"/>
  <c r="M296" i="17" s="1"/>
  <c r="N296" i="17" s="1"/>
  <c r="AE295" i="17"/>
  <c r="AF295" i="17" s="1"/>
  <c r="G295" i="17"/>
  <c r="H295" i="17" s="1"/>
  <c r="I295" i="17" s="1"/>
  <c r="C295" i="17"/>
  <c r="AE294" i="17"/>
  <c r="AF294" i="17" s="1"/>
  <c r="AH294" i="17" s="1"/>
  <c r="G294" i="17"/>
  <c r="H294" i="17" s="1"/>
  <c r="I294" i="17" s="1"/>
  <c r="C294" i="17"/>
  <c r="AE293" i="17"/>
  <c r="AF293" i="17" s="1"/>
  <c r="G293" i="17"/>
  <c r="H293" i="17" s="1"/>
  <c r="I293" i="17" s="1"/>
  <c r="C293" i="17"/>
  <c r="AE292" i="17"/>
  <c r="AF292" i="17" s="1"/>
  <c r="AG292" i="17" s="1"/>
  <c r="G292" i="17"/>
  <c r="H292" i="17" s="1"/>
  <c r="I292" i="17" s="1"/>
  <c r="C292" i="17"/>
  <c r="F292" i="17" s="1"/>
  <c r="AE291" i="17"/>
  <c r="AF291" i="17" s="1"/>
  <c r="AH291" i="17" s="1"/>
  <c r="G291" i="17"/>
  <c r="H291" i="17" s="1"/>
  <c r="I291" i="17" s="1"/>
  <c r="C291" i="17"/>
  <c r="AE290" i="17"/>
  <c r="AF290" i="17" s="1"/>
  <c r="AH290" i="17" s="1"/>
  <c r="G290" i="17"/>
  <c r="H290" i="17" s="1"/>
  <c r="I290" i="17" s="1"/>
  <c r="C290" i="17"/>
  <c r="AE289" i="17"/>
  <c r="AF289" i="17" s="1"/>
  <c r="G289" i="17"/>
  <c r="H289" i="17" s="1"/>
  <c r="I289" i="17" s="1"/>
  <c r="C289" i="17"/>
  <c r="AE288" i="17"/>
  <c r="AF288" i="17" s="1"/>
  <c r="AG288" i="17" s="1"/>
  <c r="G288" i="17"/>
  <c r="H288" i="17" s="1"/>
  <c r="I288" i="17" s="1"/>
  <c r="C288" i="17"/>
  <c r="L288" i="17" s="1"/>
  <c r="M288" i="17" s="1"/>
  <c r="N288" i="17" s="1"/>
  <c r="AE287" i="17"/>
  <c r="AF287" i="17" s="1"/>
  <c r="G287" i="17"/>
  <c r="H287" i="17" s="1"/>
  <c r="I287" i="17" s="1"/>
  <c r="C287" i="17"/>
  <c r="L287" i="17" s="1"/>
  <c r="M287" i="17" s="1"/>
  <c r="N287" i="17" s="1"/>
  <c r="AE286" i="17"/>
  <c r="AF286" i="17" s="1"/>
  <c r="G286" i="17"/>
  <c r="H286" i="17" s="1"/>
  <c r="I286" i="17" s="1"/>
  <c r="C286" i="17"/>
  <c r="AE285" i="17"/>
  <c r="AF285" i="17" s="1"/>
  <c r="G285" i="17"/>
  <c r="H285" i="17" s="1"/>
  <c r="I285" i="17" s="1"/>
  <c r="C285" i="17"/>
  <c r="AE284" i="17"/>
  <c r="AF284" i="17" s="1"/>
  <c r="G284" i="17"/>
  <c r="H284" i="17" s="1"/>
  <c r="I284" i="17" s="1"/>
  <c r="C284" i="17"/>
  <c r="L284" i="17" s="1"/>
  <c r="M284" i="17" s="1"/>
  <c r="N284" i="17" s="1"/>
  <c r="AE283" i="17"/>
  <c r="AF283" i="17" s="1"/>
  <c r="G283" i="17"/>
  <c r="H283" i="17" s="1"/>
  <c r="I283" i="17" s="1"/>
  <c r="C283" i="17"/>
  <c r="L283" i="17" s="1"/>
  <c r="M283" i="17" s="1"/>
  <c r="N283" i="17" s="1"/>
  <c r="AE282" i="17"/>
  <c r="AF282" i="17" s="1"/>
  <c r="G282" i="17"/>
  <c r="H282" i="17" s="1"/>
  <c r="I282" i="17" s="1"/>
  <c r="C282" i="17"/>
  <c r="AE281" i="17"/>
  <c r="AF281" i="17" s="1"/>
  <c r="G281" i="17"/>
  <c r="H281" i="17" s="1"/>
  <c r="I281" i="17" s="1"/>
  <c r="C281" i="17"/>
  <c r="AE280" i="17"/>
  <c r="AF280" i="17" s="1"/>
  <c r="G280" i="17"/>
  <c r="H280" i="17" s="1"/>
  <c r="I280" i="17" s="1"/>
  <c r="C280" i="17"/>
  <c r="AE279" i="17"/>
  <c r="AF279" i="17" s="1"/>
  <c r="AH279" i="17" s="1"/>
  <c r="G279" i="17"/>
  <c r="H279" i="17" s="1"/>
  <c r="I279" i="17" s="1"/>
  <c r="C279" i="17"/>
  <c r="AE278" i="17"/>
  <c r="AF278" i="17" s="1"/>
  <c r="AH278" i="17" s="1"/>
  <c r="G278" i="17"/>
  <c r="H278" i="17" s="1"/>
  <c r="I278" i="17" s="1"/>
  <c r="C278" i="17"/>
  <c r="AE277" i="17"/>
  <c r="AF277" i="17" s="1"/>
  <c r="G277" i="17"/>
  <c r="H277" i="17" s="1"/>
  <c r="I277" i="17" s="1"/>
  <c r="C277" i="17"/>
  <c r="AE276" i="17"/>
  <c r="AF276" i="17" s="1"/>
  <c r="AG276" i="17" s="1"/>
  <c r="G276" i="17"/>
  <c r="H276" i="17" s="1"/>
  <c r="I276" i="17" s="1"/>
  <c r="C276" i="17"/>
  <c r="L276" i="17" s="1"/>
  <c r="M276" i="17" s="1"/>
  <c r="N276" i="17" s="1"/>
  <c r="AE275" i="17"/>
  <c r="AF275" i="17" s="1"/>
  <c r="G275" i="17"/>
  <c r="H275" i="17" s="1"/>
  <c r="I275" i="17" s="1"/>
  <c r="C275" i="17"/>
  <c r="L275" i="17" s="1"/>
  <c r="M275" i="17" s="1"/>
  <c r="N275" i="17" s="1"/>
  <c r="AE274" i="17"/>
  <c r="AF274" i="17" s="1"/>
  <c r="AH274" i="17" s="1"/>
  <c r="G274" i="17"/>
  <c r="H274" i="17" s="1"/>
  <c r="I274" i="17" s="1"/>
  <c r="C274" i="17"/>
  <c r="AE273" i="17"/>
  <c r="AF273" i="17" s="1"/>
  <c r="G273" i="17"/>
  <c r="H273" i="17" s="1"/>
  <c r="I273" i="17" s="1"/>
  <c r="C273" i="17"/>
  <c r="AE272" i="17"/>
  <c r="AF272" i="17" s="1"/>
  <c r="AG272" i="17" s="1"/>
  <c r="G272" i="17"/>
  <c r="H272" i="17" s="1"/>
  <c r="I272" i="17" s="1"/>
  <c r="C272" i="17"/>
  <c r="AE271" i="17"/>
  <c r="AF271" i="17" s="1"/>
  <c r="G271" i="17"/>
  <c r="H271" i="17" s="1"/>
  <c r="I271" i="17" s="1"/>
  <c r="C271" i="17"/>
  <c r="L271" i="17" s="1"/>
  <c r="M271" i="17" s="1"/>
  <c r="N271" i="17" s="1"/>
  <c r="AE270" i="17"/>
  <c r="AF270" i="17" s="1"/>
  <c r="AH270" i="17" s="1"/>
  <c r="G270" i="17"/>
  <c r="H270" i="17" s="1"/>
  <c r="I270" i="17" s="1"/>
  <c r="C270" i="17"/>
  <c r="AE269" i="17"/>
  <c r="AF269" i="17" s="1"/>
  <c r="G269" i="17"/>
  <c r="H269" i="17" s="1"/>
  <c r="I269" i="17" s="1"/>
  <c r="C269" i="17"/>
  <c r="AE268" i="17"/>
  <c r="AF268" i="17" s="1"/>
  <c r="AG268" i="17" s="1"/>
  <c r="G268" i="17"/>
  <c r="H268" i="17" s="1"/>
  <c r="I268" i="17" s="1"/>
  <c r="C268" i="17"/>
  <c r="AE267" i="17"/>
  <c r="AF267" i="17" s="1"/>
  <c r="G267" i="17"/>
  <c r="H267" i="17" s="1"/>
  <c r="I267" i="17" s="1"/>
  <c r="C267" i="17"/>
  <c r="AE266" i="17"/>
  <c r="AF266" i="17" s="1"/>
  <c r="G266" i="17"/>
  <c r="H266" i="17" s="1"/>
  <c r="I266" i="17" s="1"/>
  <c r="C266" i="17"/>
  <c r="AE265" i="17"/>
  <c r="AF265" i="17" s="1"/>
  <c r="G265" i="17"/>
  <c r="H265" i="17" s="1"/>
  <c r="I265" i="17" s="1"/>
  <c r="C265" i="17"/>
  <c r="L265" i="17" s="1"/>
  <c r="M265" i="17" s="1"/>
  <c r="N265" i="17" s="1"/>
  <c r="AE264" i="17"/>
  <c r="AF264" i="17" s="1"/>
  <c r="G264" i="17"/>
  <c r="H264" i="17" s="1"/>
  <c r="I264" i="17" s="1"/>
  <c r="C264" i="17"/>
  <c r="L264" i="17" s="1"/>
  <c r="M264" i="17" s="1"/>
  <c r="N264" i="17" s="1"/>
  <c r="AE263" i="17"/>
  <c r="AF263" i="17" s="1"/>
  <c r="AH263" i="17" s="1"/>
  <c r="G263" i="17"/>
  <c r="H263" i="17" s="1"/>
  <c r="I263" i="17" s="1"/>
  <c r="C263" i="17"/>
  <c r="L263" i="17" s="1"/>
  <c r="M263" i="17" s="1"/>
  <c r="N263" i="17" s="1"/>
  <c r="AE262" i="17"/>
  <c r="AF262" i="17" s="1"/>
  <c r="AH262" i="17" s="1"/>
  <c r="G262" i="17"/>
  <c r="H262" i="17" s="1"/>
  <c r="I262" i="17" s="1"/>
  <c r="C262" i="17"/>
  <c r="AE261" i="17"/>
  <c r="AF261" i="17" s="1"/>
  <c r="G261" i="17"/>
  <c r="H261" i="17" s="1"/>
  <c r="I261" i="17" s="1"/>
  <c r="C261" i="17"/>
  <c r="AE260" i="17"/>
  <c r="AF260" i="17" s="1"/>
  <c r="AG260" i="17" s="1"/>
  <c r="G260" i="17"/>
  <c r="H260" i="17" s="1"/>
  <c r="I260" i="17" s="1"/>
  <c r="C260" i="17"/>
  <c r="L260" i="17" s="1"/>
  <c r="M260" i="17" s="1"/>
  <c r="N260" i="17" s="1"/>
  <c r="AE259" i="17"/>
  <c r="AF259" i="17" s="1"/>
  <c r="G259" i="17"/>
  <c r="H259" i="17" s="1"/>
  <c r="I259" i="17" s="1"/>
  <c r="C259" i="17"/>
  <c r="L259" i="17" s="1"/>
  <c r="M259" i="17" s="1"/>
  <c r="N259" i="17" s="1"/>
  <c r="AE258" i="17"/>
  <c r="AF258" i="17" s="1"/>
  <c r="AH258" i="17" s="1"/>
  <c r="G258" i="17"/>
  <c r="H258" i="17" s="1"/>
  <c r="I258" i="17" s="1"/>
  <c r="C258" i="17"/>
  <c r="AE257" i="17"/>
  <c r="AF257" i="17" s="1"/>
  <c r="G257" i="17"/>
  <c r="H257" i="17" s="1"/>
  <c r="I257" i="17" s="1"/>
  <c r="C257" i="17"/>
  <c r="AE256" i="17"/>
  <c r="AF256" i="17" s="1"/>
  <c r="AH256" i="17" s="1"/>
  <c r="G256" i="17"/>
  <c r="H256" i="17" s="1"/>
  <c r="I256" i="17" s="1"/>
  <c r="C256" i="17"/>
  <c r="AE255" i="17"/>
  <c r="AF255" i="17" s="1"/>
  <c r="AH255" i="17" s="1"/>
  <c r="G255" i="17"/>
  <c r="H255" i="17" s="1"/>
  <c r="I255" i="17" s="1"/>
  <c r="C255" i="17"/>
  <c r="L255" i="17" s="1"/>
  <c r="M255" i="17" s="1"/>
  <c r="N255" i="17" s="1"/>
  <c r="AE254" i="17"/>
  <c r="AF254" i="17" s="1"/>
  <c r="G254" i="17"/>
  <c r="H254" i="17" s="1"/>
  <c r="I254" i="17" s="1"/>
  <c r="C254" i="17"/>
  <c r="AE253" i="17"/>
  <c r="AF253" i="17" s="1"/>
  <c r="G253" i="17"/>
  <c r="H253" i="17" s="1"/>
  <c r="I253" i="17" s="1"/>
  <c r="C253" i="17"/>
  <c r="AE252" i="17"/>
  <c r="AF252" i="17" s="1"/>
  <c r="AG252" i="17" s="1"/>
  <c r="G252" i="17"/>
  <c r="H252" i="17" s="1"/>
  <c r="I252" i="17" s="1"/>
  <c r="C252" i="17"/>
  <c r="L252" i="17" s="1"/>
  <c r="M252" i="17" s="1"/>
  <c r="N252" i="17" s="1"/>
  <c r="AE251" i="17"/>
  <c r="AF251" i="17" s="1"/>
  <c r="AH251" i="17" s="1"/>
  <c r="G251" i="17"/>
  <c r="H251" i="17" s="1"/>
  <c r="I251" i="17" s="1"/>
  <c r="C251" i="17"/>
  <c r="AE250" i="17"/>
  <c r="AF250" i="17" s="1"/>
  <c r="G250" i="17"/>
  <c r="H250" i="17" s="1"/>
  <c r="I250" i="17" s="1"/>
  <c r="C250" i="17"/>
  <c r="AE249" i="17"/>
  <c r="AF249" i="17" s="1"/>
  <c r="G249" i="17"/>
  <c r="H249" i="17" s="1"/>
  <c r="I249" i="17" s="1"/>
  <c r="C249" i="17"/>
  <c r="AE248" i="17"/>
  <c r="AF248" i="17" s="1"/>
  <c r="AH248" i="17" s="1"/>
  <c r="G248" i="17"/>
  <c r="H248" i="17" s="1"/>
  <c r="I248" i="17" s="1"/>
  <c r="C248" i="17"/>
  <c r="AE247" i="17"/>
  <c r="AF247" i="17" s="1"/>
  <c r="AH247" i="17" s="1"/>
  <c r="G247" i="17"/>
  <c r="H247" i="17" s="1"/>
  <c r="I247" i="17" s="1"/>
  <c r="C247" i="17"/>
  <c r="L247" i="17" s="1"/>
  <c r="M247" i="17" s="1"/>
  <c r="N247" i="17" s="1"/>
  <c r="AE246" i="17"/>
  <c r="AF246" i="17" s="1"/>
  <c r="G246" i="17"/>
  <c r="H246" i="17" s="1"/>
  <c r="I246" i="17" s="1"/>
  <c r="C246" i="17"/>
  <c r="AE245" i="17"/>
  <c r="AF245" i="17" s="1"/>
  <c r="G245" i="17"/>
  <c r="H245" i="17" s="1"/>
  <c r="I245" i="17" s="1"/>
  <c r="C245" i="17"/>
  <c r="AE244" i="17"/>
  <c r="AF244" i="17" s="1"/>
  <c r="AH244" i="17" s="1"/>
  <c r="G244" i="17"/>
  <c r="H244" i="17" s="1"/>
  <c r="I244" i="17" s="1"/>
  <c r="C244" i="17"/>
  <c r="L244" i="17" s="1"/>
  <c r="M244" i="17" s="1"/>
  <c r="N244" i="17" s="1"/>
  <c r="AE243" i="17"/>
  <c r="AF243" i="17" s="1"/>
  <c r="AH243" i="17" s="1"/>
  <c r="G243" i="17"/>
  <c r="H243" i="17" s="1"/>
  <c r="I243" i="17" s="1"/>
  <c r="C243" i="17"/>
  <c r="L243" i="17" s="1"/>
  <c r="M243" i="17" s="1"/>
  <c r="N243" i="17" s="1"/>
  <c r="AE242" i="17"/>
  <c r="AF242" i="17" s="1"/>
  <c r="G242" i="17"/>
  <c r="H242" i="17" s="1"/>
  <c r="I242" i="17" s="1"/>
  <c r="C242" i="17"/>
  <c r="AE241" i="17"/>
  <c r="AF241" i="17" s="1"/>
  <c r="G241" i="17"/>
  <c r="H241" i="17" s="1"/>
  <c r="I241" i="17" s="1"/>
  <c r="C241" i="17"/>
  <c r="AE240" i="17"/>
  <c r="AF240" i="17" s="1"/>
  <c r="AH240" i="17" s="1"/>
  <c r="G240" i="17"/>
  <c r="H240" i="17" s="1"/>
  <c r="I240" i="17" s="1"/>
  <c r="C240" i="17"/>
  <c r="L240" i="17" s="1"/>
  <c r="M240" i="17" s="1"/>
  <c r="N240" i="17" s="1"/>
  <c r="AE239" i="17"/>
  <c r="AF239" i="17" s="1"/>
  <c r="G239" i="17"/>
  <c r="H239" i="17" s="1"/>
  <c r="I239" i="17" s="1"/>
  <c r="C239" i="17"/>
  <c r="AE238" i="17"/>
  <c r="AF238" i="17" s="1"/>
  <c r="AG238" i="17" s="1"/>
  <c r="G238" i="17"/>
  <c r="H238" i="17" s="1"/>
  <c r="I238" i="17" s="1"/>
  <c r="C238" i="17"/>
  <c r="AE237" i="17"/>
  <c r="AF237" i="17" s="1"/>
  <c r="G237" i="17"/>
  <c r="H237" i="17" s="1"/>
  <c r="I237" i="17" s="1"/>
  <c r="C237" i="17"/>
  <c r="AE236" i="17"/>
  <c r="AF236" i="17" s="1"/>
  <c r="G236" i="17"/>
  <c r="H236" i="17" s="1"/>
  <c r="I236" i="17" s="1"/>
  <c r="C236" i="17"/>
  <c r="L236" i="17" s="1"/>
  <c r="M236" i="17" s="1"/>
  <c r="N236" i="17" s="1"/>
  <c r="AE235" i="17"/>
  <c r="AF235" i="17" s="1"/>
  <c r="G235" i="17"/>
  <c r="H235" i="17" s="1"/>
  <c r="I235" i="17" s="1"/>
  <c r="C235" i="17"/>
  <c r="AE234" i="17"/>
  <c r="AF234" i="17" s="1"/>
  <c r="G234" i="17"/>
  <c r="H234" i="17" s="1"/>
  <c r="I234" i="17" s="1"/>
  <c r="C234" i="17"/>
  <c r="AE233" i="17"/>
  <c r="AF233" i="17" s="1"/>
  <c r="AH233" i="17" s="1"/>
  <c r="G233" i="17"/>
  <c r="H233" i="17" s="1"/>
  <c r="I233" i="17" s="1"/>
  <c r="C233" i="17"/>
  <c r="F233" i="17" s="1"/>
  <c r="AE232" i="17"/>
  <c r="AF232" i="17" s="1"/>
  <c r="G232" i="17"/>
  <c r="H232" i="17" s="1"/>
  <c r="I232" i="17" s="1"/>
  <c r="C232" i="17"/>
  <c r="L232" i="17" s="1"/>
  <c r="M232" i="17" s="1"/>
  <c r="N232" i="17" s="1"/>
  <c r="AE231" i="17"/>
  <c r="AF231" i="17" s="1"/>
  <c r="G231" i="17"/>
  <c r="H231" i="17" s="1"/>
  <c r="I231" i="17" s="1"/>
  <c r="C231" i="17"/>
  <c r="AE230" i="17"/>
  <c r="AF230" i="17" s="1"/>
  <c r="G230" i="17"/>
  <c r="H230" i="17" s="1"/>
  <c r="I230" i="17" s="1"/>
  <c r="C230" i="17"/>
  <c r="F230" i="17" s="1"/>
  <c r="AE229" i="17"/>
  <c r="AF229" i="17" s="1"/>
  <c r="AH229" i="17" s="1"/>
  <c r="G229" i="17"/>
  <c r="H229" i="17" s="1"/>
  <c r="I229" i="17" s="1"/>
  <c r="C229" i="17"/>
  <c r="AE228" i="17"/>
  <c r="AF228" i="17" s="1"/>
  <c r="G228" i="17"/>
  <c r="H228" i="17" s="1"/>
  <c r="I228" i="17" s="1"/>
  <c r="C228" i="17"/>
  <c r="L228" i="17" s="1"/>
  <c r="M228" i="17" s="1"/>
  <c r="N228" i="17" s="1"/>
  <c r="AE227" i="17"/>
  <c r="AF227" i="17" s="1"/>
  <c r="G227" i="17"/>
  <c r="H227" i="17" s="1"/>
  <c r="I227" i="17" s="1"/>
  <c r="C227" i="17"/>
  <c r="AE226" i="17"/>
  <c r="AF226" i="17" s="1"/>
  <c r="AG226" i="17" s="1"/>
  <c r="G226" i="17"/>
  <c r="H226" i="17" s="1"/>
  <c r="I226" i="17" s="1"/>
  <c r="C226" i="17"/>
  <c r="AE225" i="17"/>
  <c r="AF225" i="17" s="1"/>
  <c r="G225" i="17"/>
  <c r="H225" i="17" s="1"/>
  <c r="I225" i="17" s="1"/>
  <c r="C225" i="17"/>
  <c r="AE224" i="17"/>
  <c r="AF224" i="17" s="1"/>
  <c r="G224" i="17"/>
  <c r="H224" i="17" s="1"/>
  <c r="I224" i="17" s="1"/>
  <c r="C224" i="17"/>
  <c r="L224" i="17" s="1"/>
  <c r="M224" i="17" s="1"/>
  <c r="N224" i="17" s="1"/>
  <c r="AE223" i="17"/>
  <c r="AF223" i="17" s="1"/>
  <c r="G223" i="17"/>
  <c r="H223" i="17" s="1"/>
  <c r="I223" i="17" s="1"/>
  <c r="C223" i="17"/>
  <c r="AE222" i="17"/>
  <c r="AF222" i="17" s="1"/>
  <c r="AG222" i="17" s="1"/>
  <c r="G222" i="17"/>
  <c r="H222" i="17" s="1"/>
  <c r="I222" i="17" s="1"/>
  <c r="C222" i="17"/>
  <c r="AE221" i="17"/>
  <c r="AF221" i="17" s="1"/>
  <c r="G221" i="17"/>
  <c r="H221" i="17" s="1"/>
  <c r="I221" i="17" s="1"/>
  <c r="C221" i="17"/>
  <c r="L221" i="17" s="1"/>
  <c r="M221" i="17" s="1"/>
  <c r="N221" i="17" s="1"/>
  <c r="AE220" i="17"/>
  <c r="AF220" i="17" s="1"/>
  <c r="G220" i="17"/>
  <c r="H220" i="17" s="1"/>
  <c r="I220" i="17" s="1"/>
  <c r="C220" i="17"/>
  <c r="L220" i="17" s="1"/>
  <c r="M220" i="17" s="1"/>
  <c r="N220" i="17" s="1"/>
  <c r="AE219" i="17"/>
  <c r="AF219" i="17" s="1"/>
  <c r="G219" i="17"/>
  <c r="H219" i="17" s="1"/>
  <c r="I219" i="17" s="1"/>
  <c r="C219" i="17"/>
  <c r="AE218" i="17"/>
  <c r="AF218" i="17" s="1"/>
  <c r="AG218" i="17" s="1"/>
  <c r="G218" i="17"/>
  <c r="H218" i="17" s="1"/>
  <c r="I218" i="17" s="1"/>
  <c r="C218" i="17"/>
  <c r="AE217" i="17"/>
  <c r="AF217" i="17" s="1"/>
  <c r="G217" i="17"/>
  <c r="H217" i="17" s="1"/>
  <c r="I217" i="17" s="1"/>
  <c r="C217" i="17"/>
  <c r="AE216" i="17"/>
  <c r="AF216" i="17" s="1"/>
  <c r="G216" i="17"/>
  <c r="H216" i="17" s="1"/>
  <c r="I216" i="17" s="1"/>
  <c r="C216" i="17"/>
  <c r="L216" i="17" s="1"/>
  <c r="M216" i="17" s="1"/>
  <c r="N216" i="17" s="1"/>
  <c r="AE215" i="17"/>
  <c r="AF215" i="17" s="1"/>
  <c r="G215" i="17"/>
  <c r="H215" i="17" s="1"/>
  <c r="I215" i="17" s="1"/>
  <c r="C215" i="17"/>
  <c r="F215" i="17" s="1"/>
  <c r="AE214" i="17"/>
  <c r="AF214" i="17" s="1"/>
  <c r="AG214" i="17" s="1"/>
  <c r="G214" i="17"/>
  <c r="H214" i="17" s="1"/>
  <c r="I214" i="17" s="1"/>
  <c r="C214" i="17"/>
  <c r="AE213" i="17"/>
  <c r="AF213" i="17" s="1"/>
  <c r="G213" i="17"/>
  <c r="H213" i="17" s="1"/>
  <c r="I213" i="17" s="1"/>
  <c r="C213" i="17"/>
  <c r="AE212" i="17"/>
  <c r="AF212" i="17" s="1"/>
  <c r="G212" i="17"/>
  <c r="H212" i="17" s="1"/>
  <c r="I212" i="17" s="1"/>
  <c r="C212" i="17"/>
  <c r="L212" i="17" s="1"/>
  <c r="M212" i="17" s="1"/>
  <c r="N212" i="17" s="1"/>
  <c r="AE211" i="17"/>
  <c r="AF211" i="17" s="1"/>
  <c r="G211" i="17"/>
  <c r="H211" i="17" s="1"/>
  <c r="I211" i="17" s="1"/>
  <c r="C211" i="17"/>
  <c r="F211" i="17" s="1"/>
  <c r="AE210" i="17"/>
  <c r="AF210" i="17" s="1"/>
  <c r="AG210" i="17" s="1"/>
  <c r="G210" i="17"/>
  <c r="H210" i="17" s="1"/>
  <c r="I210" i="17" s="1"/>
  <c r="C210" i="17"/>
  <c r="AE209" i="17"/>
  <c r="AF209" i="17" s="1"/>
  <c r="G209" i="17"/>
  <c r="H209" i="17" s="1"/>
  <c r="I209" i="17" s="1"/>
  <c r="C209" i="17"/>
  <c r="AE208" i="17"/>
  <c r="AF208" i="17" s="1"/>
  <c r="G208" i="17"/>
  <c r="H208" i="17" s="1"/>
  <c r="I208" i="17" s="1"/>
  <c r="C208" i="17"/>
  <c r="L208" i="17" s="1"/>
  <c r="M208" i="17" s="1"/>
  <c r="N208" i="17" s="1"/>
  <c r="AE207" i="17"/>
  <c r="AF207" i="17" s="1"/>
  <c r="G207" i="17"/>
  <c r="H207" i="17" s="1"/>
  <c r="I207" i="17" s="1"/>
  <c r="C207" i="17"/>
  <c r="F207" i="17" s="1"/>
  <c r="AE206" i="17"/>
  <c r="AF206" i="17" s="1"/>
  <c r="AG206" i="17" s="1"/>
  <c r="G206" i="17"/>
  <c r="H206" i="17" s="1"/>
  <c r="I206" i="17" s="1"/>
  <c r="C206" i="17"/>
  <c r="F206" i="17" s="1"/>
  <c r="AE205" i="17"/>
  <c r="AF205" i="17" s="1"/>
  <c r="G205" i="17"/>
  <c r="H205" i="17" s="1"/>
  <c r="I205" i="17" s="1"/>
  <c r="C205" i="17"/>
  <c r="AE204" i="17"/>
  <c r="AF204" i="17" s="1"/>
  <c r="G204" i="17"/>
  <c r="H204" i="17" s="1"/>
  <c r="I204" i="17" s="1"/>
  <c r="C204" i="17"/>
  <c r="L204" i="17" s="1"/>
  <c r="M204" i="17" s="1"/>
  <c r="N204" i="17" s="1"/>
  <c r="AE203" i="17"/>
  <c r="AF203" i="17" s="1"/>
  <c r="G203" i="17"/>
  <c r="H203" i="17" s="1"/>
  <c r="I203" i="17" s="1"/>
  <c r="C203" i="17"/>
  <c r="AE202" i="17"/>
  <c r="AF202" i="17" s="1"/>
  <c r="AG202" i="17" s="1"/>
  <c r="G202" i="17"/>
  <c r="H202" i="17" s="1"/>
  <c r="I202" i="17" s="1"/>
  <c r="C202" i="17"/>
  <c r="AE201" i="17"/>
  <c r="AF201" i="17" s="1"/>
  <c r="G201" i="17"/>
  <c r="H201" i="17" s="1"/>
  <c r="I201" i="17" s="1"/>
  <c r="C201" i="17"/>
  <c r="AE200" i="17"/>
  <c r="AF200" i="17" s="1"/>
  <c r="G200" i="17"/>
  <c r="H200" i="17" s="1"/>
  <c r="I200" i="17" s="1"/>
  <c r="C200" i="17"/>
  <c r="L200" i="17" s="1"/>
  <c r="M200" i="17" s="1"/>
  <c r="N200" i="17" s="1"/>
  <c r="AE199" i="17"/>
  <c r="AF199" i="17" s="1"/>
  <c r="G199" i="17"/>
  <c r="H199" i="17" s="1"/>
  <c r="I199" i="17" s="1"/>
  <c r="C199" i="17"/>
  <c r="AE198" i="17"/>
  <c r="AF198" i="17" s="1"/>
  <c r="AG198" i="17" s="1"/>
  <c r="G198" i="17"/>
  <c r="H198" i="17" s="1"/>
  <c r="I198" i="17" s="1"/>
  <c r="C198" i="17"/>
  <c r="F198" i="17" s="1"/>
  <c r="AE197" i="17"/>
  <c r="AF197" i="17" s="1"/>
  <c r="AH197" i="17" s="1"/>
  <c r="G197" i="17"/>
  <c r="H197" i="17" s="1"/>
  <c r="I197" i="17" s="1"/>
  <c r="C197" i="17"/>
  <c r="AE196" i="17"/>
  <c r="AF196" i="17" s="1"/>
  <c r="G196" i="17"/>
  <c r="H196" i="17" s="1"/>
  <c r="I196" i="17" s="1"/>
  <c r="C196" i="17"/>
  <c r="L196" i="17" s="1"/>
  <c r="M196" i="17" s="1"/>
  <c r="N196" i="17" s="1"/>
  <c r="AE195" i="17"/>
  <c r="AF195" i="17" s="1"/>
  <c r="G195" i="17"/>
  <c r="H195" i="17" s="1"/>
  <c r="I195" i="17" s="1"/>
  <c r="C195" i="17"/>
  <c r="AE194" i="17"/>
  <c r="AF194" i="17" s="1"/>
  <c r="G194" i="17"/>
  <c r="H194" i="17" s="1"/>
  <c r="I194" i="17" s="1"/>
  <c r="C194" i="17"/>
  <c r="F194" i="17" s="1"/>
  <c r="AE193" i="17"/>
  <c r="AF193" i="17" s="1"/>
  <c r="AH193" i="17" s="1"/>
  <c r="G193" i="17"/>
  <c r="H193" i="17" s="1"/>
  <c r="I193" i="17" s="1"/>
  <c r="C193" i="17"/>
  <c r="AE192" i="17"/>
  <c r="AF192" i="17" s="1"/>
  <c r="G192" i="17"/>
  <c r="H192" i="17" s="1"/>
  <c r="I192" i="17" s="1"/>
  <c r="C192" i="17"/>
  <c r="L192" i="17" s="1"/>
  <c r="M192" i="17" s="1"/>
  <c r="N192" i="17" s="1"/>
  <c r="AE191" i="17"/>
  <c r="AF191" i="17" s="1"/>
  <c r="G191" i="17"/>
  <c r="H191" i="17" s="1"/>
  <c r="I191" i="17" s="1"/>
  <c r="C191" i="17"/>
  <c r="L191" i="17" s="1"/>
  <c r="M191" i="17" s="1"/>
  <c r="N191" i="17" s="1"/>
  <c r="AE190" i="17"/>
  <c r="AF190" i="17" s="1"/>
  <c r="AG190" i="17" s="1"/>
  <c r="G190" i="17"/>
  <c r="H190" i="17" s="1"/>
  <c r="I190" i="17" s="1"/>
  <c r="C190" i="17"/>
  <c r="F190" i="17" s="1"/>
  <c r="AE189" i="17"/>
  <c r="AF189" i="17" s="1"/>
  <c r="AH189" i="17" s="1"/>
  <c r="G189" i="17"/>
  <c r="H189" i="17" s="1"/>
  <c r="I189" i="17" s="1"/>
  <c r="C189" i="17"/>
  <c r="AE188" i="17"/>
  <c r="AF188" i="17" s="1"/>
  <c r="G188" i="17"/>
  <c r="H188" i="17" s="1"/>
  <c r="I188" i="17" s="1"/>
  <c r="C188" i="17"/>
  <c r="L188" i="17" s="1"/>
  <c r="M188" i="17" s="1"/>
  <c r="N188" i="17" s="1"/>
  <c r="AE187" i="17"/>
  <c r="AF187" i="17" s="1"/>
  <c r="G187" i="17"/>
  <c r="H187" i="17" s="1"/>
  <c r="I187" i="17" s="1"/>
  <c r="C187" i="17"/>
  <c r="L187" i="17" s="1"/>
  <c r="M187" i="17" s="1"/>
  <c r="N187" i="17" s="1"/>
  <c r="AE186" i="17"/>
  <c r="AF186" i="17" s="1"/>
  <c r="G186" i="17"/>
  <c r="H186" i="17" s="1"/>
  <c r="I186" i="17" s="1"/>
  <c r="C186" i="17"/>
  <c r="AE185" i="17"/>
  <c r="AF185" i="17" s="1"/>
  <c r="AH185" i="17" s="1"/>
  <c r="G185" i="17"/>
  <c r="H185" i="17" s="1"/>
  <c r="I185" i="17" s="1"/>
  <c r="C185" i="17"/>
  <c r="AE184" i="17"/>
  <c r="AF184" i="17" s="1"/>
  <c r="G184" i="17"/>
  <c r="H184" i="17" s="1"/>
  <c r="I184" i="17" s="1"/>
  <c r="C184" i="17"/>
  <c r="L184" i="17" s="1"/>
  <c r="M184" i="17" s="1"/>
  <c r="N184" i="17" s="1"/>
  <c r="AE183" i="17"/>
  <c r="AF183" i="17" s="1"/>
  <c r="G183" i="17"/>
  <c r="H183" i="17" s="1"/>
  <c r="I183" i="17" s="1"/>
  <c r="C183" i="17"/>
  <c r="L183" i="17" s="1"/>
  <c r="M183" i="17" s="1"/>
  <c r="N183" i="17" s="1"/>
  <c r="AE182" i="17"/>
  <c r="AF182" i="17" s="1"/>
  <c r="AG182" i="17" s="1"/>
  <c r="G182" i="17"/>
  <c r="H182" i="17" s="1"/>
  <c r="I182" i="17" s="1"/>
  <c r="C182" i="17"/>
  <c r="F182" i="17" s="1"/>
  <c r="AE181" i="17"/>
  <c r="AF181" i="17" s="1"/>
  <c r="AH181" i="17" s="1"/>
  <c r="G181" i="17"/>
  <c r="H181" i="17" s="1"/>
  <c r="I181" i="17" s="1"/>
  <c r="C181" i="17"/>
  <c r="AE180" i="17"/>
  <c r="AF180" i="17" s="1"/>
  <c r="G180" i="17"/>
  <c r="H180" i="17" s="1"/>
  <c r="I180" i="17" s="1"/>
  <c r="C180" i="17"/>
  <c r="L180" i="17" s="1"/>
  <c r="M180" i="17" s="1"/>
  <c r="N180" i="17" s="1"/>
  <c r="AE179" i="17"/>
  <c r="AF179" i="17" s="1"/>
  <c r="G179" i="17"/>
  <c r="H179" i="17" s="1"/>
  <c r="I179" i="17" s="1"/>
  <c r="C179" i="17"/>
  <c r="AE178" i="17"/>
  <c r="AF178" i="17" s="1"/>
  <c r="G178" i="17"/>
  <c r="H178" i="17" s="1"/>
  <c r="I178" i="17" s="1"/>
  <c r="C178" i="17"/>
  <c r="AE177" i="17"/>
  <c r="AF177" i="17" s="1"/>
  <c r="AH177" i="17" s="1"/>
  <c r="G177" i="17"/>
  <c r="H177" i="17" s="1"/>
  <c r="I177" i="17" s="1"/>
  <c r="C177" i="17"/>
  <c r="AE176" i="17"/>
  <c r="AF176" i="17" s="1"/>
  <c r="G176" i="17"/>
  <c r="H176" i="17" s="1"/>
  <c r="I176" i="17" s="1"/>
  <c r="C176" i="17"/>
  <c r="L176" i="17" s="1"/>
  <c r="M176" i="17" s="1"/>
  <c r="N176" i="17" s="1"/>
  <c r="AE175" i="17"/>
  <c r="AF175" i="17" s="1"/>
  <c r="G175" i="17"/>
  <c r="H175" i="17" s="1"/>
  <c r="I175" i="17" s="1"/>
  <c r="C175" i="17"/>
  <c r="L175" i="17" s="1"/>
  <c r="M175" i="17" s="1"/>
  <c r="N175" i="17" s="1"/>
  <c r="AE174" i="17"/>
  <c r="AF174" i="17" s="1"/>
  <c r="G174" i="17"/>
  <c r="H174" i="17" s="1"/>
  <c r="I174" i="17" s="1"/>
  <c r="C174" i="17"/>
  <c r="F174" i="17" s="1"/>
  <c r="AE173" i="17"/>
  <c r="AF173" i="17" s="1"/>
  <c r="AH173" i="17" s="1"/>
  <c r="G173" i="17"/>
  <c r="H173" i="17" s="1"/>
  <c r="I173" i="17" s="1"/>
  <c r="C173" i="17"/>
  <c r="F173" i="17" s="1"/>
  <c r="AE172" i="17"/>
  <c r="AF172" i="17" s="1"/>
  <c r="G172" i="17"/>
  <c r="H172" i="17" s="1"/>
  <c r="I172" i="17" s="1"/>
  <c r="C172" i="17"/>
  <c r="L172" i="17" s="1"/>
  <c r="M172" i="17" s="1"/>
  <c r="N172" i="17" s="1"/>
  <c r="AE171" i="17"/>
  <c r="AF171" i="17" s="1"/>
  <c r="G171" i="17"/>
  <c r="H171" i="17" s="1"/>
  <c r="I171" i="17" s="1"/>
  <c r="C171" i="17"/>
  <c r="L171" i="17" s="1"/>
  <c r="M171" i="17" s="1"/>
  <c r="N171" i="17" s="1"/>
  <c r="AE170" i="17"/>
  <c r="AF170" i="17" s="1"/>
  <c r="G170" i="17"/>
  <c r="H170" i="17" s="1"/>
  <c r="I170" i="17" s="1"/>
  <c r="C170" i="17"/>
  <c r="AE169" i="17"/>
  <c r="AF169" i="17" s="1"/>
  <c r="AH169" i="17" s="1"/>
  <c r="G169" i="17"/>
  <c r="H169" i="17" s="1"/>
  <c r="I169" i="17" s="1"/>
  <c r="C169" i="17"/>
  <c r="AE168" i="17"/>
  <c r="AF168" i="17" s="1"/>
  <c r="G168" i="17"/>
  <c r="H168" i="17" s="1"/>
  <c r="I168" i="17" s="1"/>
  <c r="C168" i="17"/>
  <c r="L168" i="17" s="1"/>
  <c r="M168" i="17" s="1"/>
  <c r="N168" i="17" s="1"/>
  <c r="AE167" i="17"/>
  <c r="AF167" i="17" s="1"/>
  <c r="G167" i="17"/>
  <c r="H167" i="17" s="1"/>
  <c r="I167" i="17" s="1"/>
  <c r="C167" i="17"/>
  <c r="L167" i="17" s="1"/>
  <c r="M167" i="17" s="1"/>
  <c r="N167" i="17" s="1"/>
  <c r="AE166" i="17"/>
  <c r="AF166" i="17" s="1"/>
  <c r="AG166" i="17" s="1"/>
  <c r="G166" i="17"/>
  <c r="H166" i="17" s="1"/>
  <c r="I166" i="17" s="1"/>
  <c r="C166" i="17"/>
  <c r="F166" i="17" s="1"/>
  <c r="AE165" i="17"/>
  <c r="AF165" i="17" s="1"/>
  <c r="AH165" i="17" s="1"/>
  <c r="G165" i="17"/>
  <c r="H165" i="17" s="1"/>
  <c r="I165" i="17" s="1"/>
  <c r="C165" i="17"/>
  <c r="AE164" i="17"/>
  <c r="AF164" i="17" s="1"/>
  <c r="G164" i="17"/>
  <c r="H164" i="17" s="1"/>
  <c r="I164" i="17" s="1"/>
  <c r="C164" i="17"/>
  <c r="L164" i="17" s="1"/>
  <c r="M164" i="17" s="1"/>
  <c r="N164" i="17" s="1"/>
  <c r="AE163" i="17"/>
  <c r="AF163" i="17" s="1"/>
  <c r="G163" i="17"/>
  <c r="H163" i="17" s="1"/>
  <c r="I163" i="17" s="1"/>
  <c r="C163" i="17"/>
  <c r="AE162" i="17"/>
  <c r="AF162" i="17" s="1"/>
  <c r="G162" i="17"/>
  <c r="H162" i="17" s="1"/>
  <c r="I162" i="17" s="1"/>
  <c r="C162" i="17"/>
  <c r="AE161" i="17"/>
  <c r="AF161" i="17" s="1"/>
  <c r="AH161" i="17" s="1"/>
  <c r="G161" i="17"/>
  <c r="H161" i="17" s="1"/>
  <c r="I161" i="17" s="1"/>
  <c r="C161" i="17"/>
  <c r="AE160" i="17"/>
  <c r="AF160" i="17" s="1"/>
  <c r="G160" i="17"/>
  <c r="H160" i="17" s="1"/>
  <c r="I160" i="17" s="1"/>
  <c r="C160" i="17"/>
  <c r="L160" i="17" s="1"/>
  <c r="M160" i="17" s="1"/>
  <c r="N160" i="17" s="1"/>
  <c r="AE159" i="17"/>
  <c r="AF159" i="17" s="1"/>
  <c r="G159" i="17"/>
  <c r="H159" i="17" s="1"/>
  <c r="I159" i="17" s="1"/>
  <c r="C159" i="17"/>
  <c r="AE158" i="17"/>
  <c r="AF158" i="17" s="1"/>
  <c r="AG158" i="17" s="1"/>
  <c r="G158" i="17"/>
  <c r="H158" i="17" s="1"/>
  <c r="I158" i="17" s="1"/>
  <c r="C158" i="17"/>
  <c r="F158" i="17" s="1"/>
  <c r="AE157" i="17"/>
  <c r="AF157" i="17" s="1"/>
  <c r="G157" i="17"/>
  <c r="H157" i="17" s="1"/>
  <c r="I157" i="17" s="1"/>
  <c r="C157" i="17"/>
  <c r="AE156" i="17"/>
  <c r="AF156" i="17" s="1"/>
  <c r="G156" i="17"/>
  <c r="H156" i="17" s="1"/>
  <c r="I156" i="17" s="1"/>
  <c r="C156" i="17"/>
  <c r="L156" i="17" s="1"/>
  <c r="M156" i="17" s="1"/>
  <c r="N156" i="17" s="1"/>
  <c r="AE155" i="17"/>
  <c r="AF155" i="17" s="1"/>
  <c r="G155" i="17"/>
  <c r="H155" i="17" s="1"/>
  <c r="I155" i="17" s="1"/>
  <c r="C155" i="17"/>
  <c r="AE154" i="17"/>
  <c r="AF154" i="17" s="1"/>
  <c r="AG154" i="17" s="1"/>
  <c r="G154" i="17"/>
  <c r="H154" i="17" s="1"/>
  <c r="I154" i="17" s="1"/>
  <c r="C154" i="17"/>
  <c r="F154" i="17" s="1"/>
  <c r="AE153" i="17"/>
  <c r="AF153" i="17" s="1"/>
  <c r="AH153" i="17" s="1"/>
  <c r="G153" i="17"/>
  <c r="H153" i="17" s="1"/>
  <c r="I153" i="17" s="1"/>
  <c r="C153" i="17"/>
  <c r="AE152" i="17"/>
  <c r="AF152" i="17" s="1"/>
  <c r="G152" i="17"/>
  <c r="H152" i="17" s="1"/>
  <c r="I152" i="17" s="1"/>
  <c r="C152" i="17"/>
  <c r="L152" i="17" s="1"/>
  <c r="M152" i="17" s="1"/>
  <c r="N152" i="17" s="1"/>
  <c r="AE151" i="17"/>
  <c r="AF151" i="17" s="1"/>
  <c r="G151" i="17"/>
  <c r="H151" i="17" s="1"/>
  <c r="I151" i="17" s="1"/>
  <c r="C151" i="17"/>
  <c r="AE150" i="17"/>
  <c r="AF150" i="17" s="1"/>
  <c r="AG150" i="17" s="1"/>
  <c r="G150" i="17"/>
  <c r="H150" i="17" s="1"/>
  <c r="I150" i="17" s="1"/>
  <c r="C150" i="17"/>
  <c r="F150" i="17" s="1"/>
  <c r="AE149" i="17"/>
  <c r="AF149" i="17" s="1"/>
  <c r="G149" i="17"/>
  <c r="H149" i="17" s="1"/>
  <c r="I149" i="17" s="1"/>
  <c r="C149" i="17"/>
  <c r="AE148" i="17"/>
  <c r="AF148" i="17" s="1"/>
  <c r="G148" i="17"/>
  <c r="H148" i="17" s="1"/>
  <c r="I148" i="17" s="1"/>
  <c r="C148" i="17"/>
  <c r="L148" i="17" s="1"/>
  <c r="M148" i="17" s="1"/>
  <c r="N148" i="17" s="1"/>
  <c r="AE147" i="17"/>
  <c r="AF147" i="17" s="1"/>
  <c r="G147" i="17"/>
  <c r="H147" i="17" s="1"/>
  <c r="I147" i="17" s="1"/>
  <c r="C147" i="17"/>
  <c r="AE146" i="17"/>
  <c r="AF146" i="17" s="1"/>
  <c r="G146" i="17"/>
  <c r="H146" i="17" s="1"/>
  <c r="I146" i="17" s="1"/>
  <c r="C146" i="17"/>
  <c r="AE145" i="17"/>
  <c r="AF145" i="17" s="1"/>
  <c r="AH145" i="17" s="1"/>
  <c r="G145" i="17"/>
  <c r="H145" i="17" s="1"/>
  <c r="I145" i="17" s="1"/>
  <c r="C145" i="17"/>
  <c r="AE144" i="17"/>
  <c r="AF144" i="17" s="1"/>
  <c r="G144" i="17"/>
  <c r="H144" i="17" s="1"/>
  <c r="I144" i="17" s="1"/>
  <c r="C144" i="17"/>
  <c r="L144" i="17" s="1"/>
  <c r="M144" i="17" s="1"/>
  <c r="N144" i="17" s="1"/>
  <c r="AE143" i="17"/>
  <c r="AF143" i="17" s="1"/>
  <c r="G143" i="17"/>
  <c r="H143" i="17" s="1"/>
  <c r="I143" i="17" s="1"/>
  <c r="C143" i="17"/>
  <c r="AE142" i="17"/>
  <c r="AF142" i="17" s="1"/>
  <c r="G142" i="17"/>
  <c r="H142" i="17" s="1"/>
  <c r="I142" i="17" s="1"/>
  <c r="C142" i="17"/>
  <c r="AE141" i="17"/>
  <c r="AF141" i="17" s="1"/>
  <c r="AH141" i="17" s="1"/>
  <c r="G141" i="17"/>
  <c r="H141" i="17" s="1"/>
  <c r="I141" i="17" s="1"/>
  <c r="C141" i="17"/>
  <c r="AE140" i="17"/>
  <c r="AF140" i="17" s="1"/>
  <c r="G140" i="17"/>
  <c r="H140" i="17" s="1"/>
  <c r="I140" i="17" s="1"/>
  <c r="C140" i="17"/>
  <c r="L140" i="17" s="1"/>
  <c r="M140" i="17" s="1"/>
  <c r="N140" i="17" s="1"/>
  <c r="AE139" i="17"/>
  <c r="AF139" i="17" s="1"/>
  <c r="G139" i="17"/>
  <c r="H139" i="17" s="1"/>
  <c r="I139" i="17" s="1"/>
  <c r="C139" i="17"/>
  <c r="AE138" i="17"/>
  <c r="AF138" i="17" s="1"/>
  <c r="G138" i="17"/>
  <c r="H138" i="17" s="1"/>
  <c r="I138" i="17" s="1"/>
  <c r="C138" i="17"/>
  <c r="AE137" i="17"/>
  <c r="AF137" i="17" s="1"/>
  <c r="AH137" i="17" s="1"/>
  <c r="G137" i="17"/>
  <c r="H137" i="17" s="1"/>
  <c r="I137" i="17" s="1"/>
  <c r="C137" i="17"/>
  <c r="AE136" i="17"/>
  <c r="AF136" i="17" s="1"/>
  <c r="G136" i="17"/>
  <c r="H136" i="17" s="1"/>
  <c r="I136" i="17" s="1"/>
  <c r="C136" i="17"/>
  <c r="L136" i="17" s="1"/>
  <c r="M136" i="17" s="1"/>
  <c r="N136" i="17" s="1"/>
  <c r="AE135" i="17"/>
  <c r="AF135" i="17" s="1"/>
  <c r="G135" i="17"/>
  <c r="H135" i="17" s="1"/>
  <c r="I135" i="17" s="1"/>
  <c r="C135" i="17"/>
  <c r="AE134" i="17"/>
  <c r="AF134" i="17" s="1"/>
  <c r="G134" i="17"/>
  <c r="H134" i="17" s="1"/>
  <c r="I134" i="17" s="1"/>
  <c r="C134" i="17"/>
  <c r="AE133" i="17"/>
  <c r="AF133" i="17" s="1"/>
  <c r="AH133" i="17" s="1"/>
  <c r="G133" i="17"/>
  <c r="H133" i="17" s="1"/>
  <c r="I133" i="17" s="1"/>
  <c r="C133" i="17"/>
  <c r="F133" i="17" s="1"/>
  <c r="AE132" i="17"/>
  <c r="AF132" i="17" s="1"/>
  <c r="G132" i="17"/>
  <c r="H132" i="17" s="1"/>
  <c r="I132" i="17" s="1"/>
  <c r="C132" i="17"/>
  <c r="L132" i="17" s="1"/>
  <c r="M132" i="17" s="1"/>
  <c r="N132" i="17" s="1"/>
  <c r="AE131" i="17"/>
  <c r="AF131" i="17" s="1"/>
  <c r="G131" i="17"/>
  <c r="H131" i="17" s="1"/>
  <c r="I131" i="17" s="1"/>
  <c r="C131" i="17"/>
  <c r="AE130" i="17"/>
  <c r="AF130" i="17" s="1"/>
  <c r="G130" i="17"/>
  <c r="H130" i="17" s="1"/>
  <c r="I130" i="17" s="1"/>
  <c r="C130" i="17"/>
  <c r="AE129" i="17"/>
  <c r="AF129" i="17" s="1"/>
  <c r="AH129" i="17" s="1"/>
  <c r="G129" i="17"/>
  <c r="H129" i="17" s="1"/>
  <c r="I129" i="17" s="1"/>
  <c r="C129" i="17"/>
  <c r="AE128" i="17"/>
  <c r="AF128" i="17" s="1"/>
  <c r="G128" i="17"/>
  <c r="H128" i="17" s="1"/>
  <c r="I128" i="17" s="1"/>
  <c r="C128" i="17"/>
  <c r="L128" i="17" s="1"/>
  <c r="M128" i="17" s="1"/>
  <c r="N128" i="17" s="1"/>
  <c r="AE127" i="17"/>
  <c r="AF127" i="17" s="1"/>
  <c r="G127" i="17"/>
  <c r="H127" i="17" s="1"/>
  <c r="I127" i="17" s="1"/>
  <c r="C127" i="17"/>
  <c r="F127" i="17" s="1"/>
  <c r="AE126" i="17"/>
  <c r="AF126" i="17" s="1"/>
  <c r="G126" i="17"/>
  <c r="H126" i="17" s="1"/>
  <c r="I126" i="17" s="1"/>
  <c r="C126" i="17"/>
  <c r="F126" i="17" s="1"/>
  <c r="AE125" i="17"/>
  <c r="AF125" i="17" s="1"/>
  <c r="AH125" i="17" s="1"/>
  <c r="G125" i="17"/>
  <c r="H125" i="17" s="1"/>
  <c r="I125" i="17" s="1"/>
  <c r="C125" i="17"/>
  <c r="AE124" i="17"/>
  <c r="AF124" i="17" s="1"/>
  <c r="G124" i="17"/>
  <c r="H124" i="17" s="1"/>
  <c r="I124" i="17" s="1"/>
  <c r="C124" i="17"/>
  <c r="L124" i="17" s="1"/>
  <c r="M124" i="17" s="1"/>
  <c r="N124" i="17" s="1"/>
  <c r="AE123" i="17"/>
  <c r="AF123" i="17" s="1"/>
  <c r="G123" i="17"/>
  <c r="H123" i="17" s="1"/>
  <c r="I123" i="17" s="1"/>
  <c r="C123" i="17"/>
  <c r="AE122" i="17"/>
  <c r="AF122" i="17" s="1"/>
  <c r="G122" i="17"/>
  <c r="H122" i="17" s="1"/>
  <c r="I122" i="17" s="1"/>
  <c r="C122" i="17"/>
  <c r="F122" i="17" s="1"/>
  <c r="AE121" i="17"/>
  <c r="AF121" i="17" s="1"/>
  <c r="AH121" i="17" s="1"/>
  <c r="G121" i="17"/>
  <c r="H121" i="17" s="1"/>
  <c r="I121" i="17" s="1"/>
  <c r="C121" i="17"/>
  <c r="AE120" i="17"/>
  <c r="AF120" i="17" s="1"/>
  <c r="G120" i="17"/>
  <c r="H120" i="17" s="1"/>
  <c r="I120" i="17" s="1"/>
  <c r="C120" i="17"/>
  <c r="L120" i="17" s="1"/>
  <c r="M120" i="17" s="1"/>
  <c r="N120" i="17" s="1"/>
  <c r="AE119" i="17"/>
  <c r="AF119" i="17" s="1"/>
  <c r="G119" i="17"/>
  <c r="H119" i="17" s="1"/>
  <c r="I119" i="17" s="1"/>
  <c r="C119" i="17"/>
  <c r="AE118" i="17"/>
  <c r="AF118" i="17" s="1"/>
  <c r="G118" i="17"/>
  <c r="H118" i="17" s="1"/>
  <c r="I118" i="17" s="1"/>
  <c r="C118" i="17"/>
  <c r="F118" i="17" s="1"/>
  <c r="AE117" i="17"/>
  <c r="AF117" i="17" s="1"/>
  <c r="AH117" i="17" s="1"/>
  <c r="G117" i="17"/>
  <c r="H117" i="17" s="1"/>
  <c r="I117" i="17" s="1"/>
  <c r="C117" i="17"/>
  <c r="L117" i="17" s="1"/>
  <c r="M117" i="17" s="1"/>
  <c r="N117" i="17" s="1"/>
  <c r="AE116" i="17"/>
  <c r="AF116" i="17" s="1"/>
  <c r="AG116" i="17" s="1"/>
  <c r="G116" i="17"/>
  <c r="H116" i="17" s="1"/>
  <c r="I116" i="17" s="1"/>
  <c r="C116" i="17"/>
  <c r="F116" i="17" s="1"/>
  <c r="AE115" i="17"/>
  <c r="AF115" i="17" s="1"/>
  <c r="G115" i="17"/>
  <c r="H115" i="17" s="1"/>
  <c r="I115" i="17" s="1"/>
  <c r="C115" i="17"/>
  <c r="L115" i="17" s="1"/>
  <c r="M115" i="17" s="1"/>
  <c r="N115" i="17" s="1"/>
  <c r="AE114" i="17"/>
  <c r="AF114" i="17" s="1"/>
  <c r="G114" i="17"/>
  <c r="H114" i="17" s="1"/>
  <c r="I114" i="17" s="1"/>
  <c r="C114" i="17"/>
  <c r="F114" i="17" s="1"/>
  <c r="AE113" i="17"/>
  <c r="AF113" i="17" s="1"/>
  <c r="AH113" i="17" s="1"/>
  <c r="G113" i="17"/>
  <c r="H113" i="17" s="1"/>
  <c r="I113" i="17" s="1"/>
  <c r="C113" i="17"/>
  <c r="L113" i="17" s="1"/>
  <c r="M113" i="17" s="1"/>
  <c r="N113" i="17" s="1"/>
  <c r="AE112" i="17"/>
  <c r="AF112" i="17" s="1"/>
  <c r="AG112" i="17" s="1"/>
  <c r="G112" i="17"/>
  <c r="H112" i="17" s="1"/>
  <c r="I112" i="17" s="1"/>
  <c r="C112" i="17"/>
  <c r="F112" i="17" s="1"/>
  <c r="AE111" i="17"/>
  <c r="AF111" i="17" s="1"/>
  <c r="AH111" i="17" s="1"/>
  <c r="G111" i="17"/>
  <c r="H111" i="17" s="1"/>
  <c r="I111" i="17" s="1"/>
  <c r="C111" i="17"/>
  <c r="AE110" i="17"/>
  <c r="AF110" i="17" s="1"/>
  <c r="AG110" i="17" s="1"/>
  <c r="G110" i="17"/>
  <c r="H110" i="17" s="1"/>
  <c r="I110" i="17" s="1"/>
  <c r="C110" i="17"/>
  <c r="F110" i="17" s="1"/>
  <c r="AE109" i="17"/>
  <c r="AF109" i="17" s="1"/>
  <c r="AH109" i="17" s="1"/>
  <c r="G109" i="17"/>
  <c r="H109" i="17" s="1"/>
  <c r="I109" i="17" s="1"/>
  <c r="C109" i="17"/>
  <c r="L109" i="17" s="1"/>
  <c r="M109" i="17" s="1"/>
  <c r="N109" i="17" s="1"/>
  <c r="AE108" i="17"/>
  <c r="AF108" i="17" s="1"/>
  <c r="AG108" i="17" s="1"/>
  <c r="G108" i="17"/>
  <c r="H108" i="17" s="1"/>
  <c r="I108" i="17" s="1"/>
  <c r="C108" i="17"/>
  <c r="F108" i="17" s="1"/>
  <c r="AE107" i="17"/>
  <c r="AF107" i="17" s="1"/>
  <c r="G107" i="17"/>
  <c r="H107" i="17" s="1"/>
  <c r="I107" i="17" s="1"/>
  <c r="C107" i="17"/>
  <c r="AE106" i="17"/>
  <c r="AF106" i="17" s="1"/>
  <c r="AG106" i="17" s="1"/>
  <c r="G106" i="17"/>
  <c r="H106" i="17" s="1"/>
  <c r="I106" i="17" s="1"/>
  <c r="C106" i="17"/>
  <c r="F106" i="17" s="1"/>
  <c r="AE105" i="17"/>
  <c r="AF105" i="17" s="1"/>
  <c r="AH105" i="17" s="1"/>
  <c r="G105" i="17"/>
  <c r="H105" i="17" s="1"/>
  <c r="I105" i="17" s="1"/>
  <c r="C105" i="17"/>
  <c r="AE104" i="17"/>
  <c r="AF104" i="17" s="1"/>
  <c r="AG104" i="17" s="1"/>
  <c r="G104" i="17"/>
  <c r="H104" i="17" s="1"/>
  <c r="I104" i="17" s="1"/>
  <c r="C104" i="17"/>
  <c r="F104" i="17" s="1"/>
  <c r="AE103" i="17"/>
  <c r="AF103" i="17" s="1"/>
  <c r="AH103" i="17" s="1"/>
  <c r="G103" i="17"/>
  <c r="H103" i="17" s="1"/>
  <c r="I103" i="17" s="1"/>
  <c r="C103" i="17"/>
  <c r="L103" i="17" s="1"/>
  <c r="M103" i="17" s="1"/>
  <c r="N103" i="17" s="1"/>
  <c r="AE102" i="17"/>
  <c r="AF102" i="17" s="1"/>
  <c r="AG102" i="17" s="1"/>
  <c r="G102" i="17"/>
  <c r="H102" i="17" s="1"/>
  <c r="I102" i="17" s="1"/>
  <c r="C102" i="17"/>
  <c r="F102" i="17" s="1"/>
  <c r="AE101" i="17"/>
  <c r="AF101" i="17" s="1"/>
  <c r="AH101" i="17" s="1"/>
  <c r="G101" i="17"/>
  <c r="H101" i="17" s="1"/>
  <c r="I101" i="17" s="1"/>
  <c r="C101" i="17"/>
  <c r="AE100" i="17"/>
  <c r="AF100" i="17" s="1"/>
  <c r="AG100" i="17" s="1"/>
  <c r="G100" i="17"/>
  <c r="H100" i="17" s="1"/>
  <c r="I100" i="17" s="1"/>
  <c r="C100" i="17"/>
  <c r="F100" i="17" s="1"/>
  <c r="AE99" i="17"/>
  <c r="AF99" i="17" s="1"/>
  <c r="G99" i="17"/>
  <c r="H99" i="17" s="1"/>
  <c r="I99" i="17" s="1"/>
  <c r="C99" i="17"/>
  <c r="AE98" i="17"/>
  <c r="AF98" i="17" s="1"/>
  <c r="G98" i="17"/>
  <c r="H98" i="17" s="1"/>
  <c r="I98" i="17" s="1"/>
  <c r="C98" i="17"/>
  <c r="F98" i="17" s="1"/>
  <c r="AE97" i="17"/>
  <c r="AF97" i="17" s="1"/>
  <c r="AH97" i="17" s="1"/>
  <c r="G97" i="17"/>
  <c r="H97" i="17" s="1"/>
  <c r="I97" i="17" s="1"/>
  <c r="C97" i="17"/>
  <c r="AE96" i="17"/>
  <c r="AF96" i="17" s="1"/>
  <c r="AG96" i="17" s="1"/>
  <c r="G96" i="17"/>
  <c r="H96" i="17" s="1"/>
  <c r="I96" i="17" s="1"/>
  <c r="C96" i="17"/>
  <c r="F96" i="17" s="1"/>
  <c r="AE95" i="17"/>
  <c r="AF95" i="17" s="1"/>
  <c r="AH95" i="17" s="1"/>
  <c r="G95" i="17"/>
  <c r="H95" i="17" s="1"/>
  <c r="I95" i="17" s="1"/>
  <c r="C95" i="17"/>
  <c r="L95" i="17" s="1"/>
  <c r="M95" i="17" s="1"/>
  <c r="N95" i="17" s="1"/>
  <c r="AE94" i="17"/>
  <c r="AF94" i="17" s="1"/>
  <c r="AG94" i="17" s="1"/>
  <c r="G94" i="17"/>
  <c r="H94" i="17" s="1"/>
  <c r="I94" i="17" s="1"/>
  <c r="C94" i="17"/>
  <c r="F94" i="17" s="1"/>
  <c r="AE93" i="17"/>
  <c r="AF93" i="17" s="1"/>
  <c r="AH93" i="17" s="1"/>
  <c r="G93" i="17"/>
  <c r="H93" i="17" s="1"/>
  <c r="I93" i="17" s="1"/>
  <c r="C93" i="17"/>
  <c r="AE92" i="17"/>
  <c r="AF92" i="17" s="1"/>
  <c r="AG92" i="17" s="1"/>
  <c r="G92" i="17"/>
  <c r="H92" i="17" s="1"/>
  <c r="I92" i="17" s="1"/>
  <c r="C92" i="17"/>
  <c r="F92" i="17" s="1"/>
  <c r="AE91" i="17"/>
  <c r="AF91" i="17" s="1"/>
  <c r="AH91" i="17" s="1"/>
  <c r="G91" i="17"/>
  <c r="H91" i="17" s="1"/>
  <c r="I91" i="17" s="1"/>
  <c r="C91" i="17"/>
  <c r="AE90" i="17"/>
  <c r="AF90" i="17" s="1"/>
  <c r="AH90" i="17" s="1"/>
  <c r="G90" i="17"/>
  <c r="H90" i="17" s="1"/>
  <c r="I90" i="17" s="1"/>
  <c r="C90" i="17"/>
  <c r="AE89" i="17"/>
  <c r="AF89" i="17" s="1"/>
  <c r="AH89" i="17" s="1"/>
  <c r="G89" i="17"/>
  <c r="H89" i="17" s="1"/>
  <c r="I89" i="17" s="1"/>
  <c r="C89" i="17"/>
  <c r="AE88" i="17"/>
  <c r="AF88" i="17" s="1"/>
  <c r="AG88" i="17" s="1"/>
  <c r="G88" i="17"/>
  <c r="H88" i="17" s="1"/>
  <c r="I88" i="17" s="1"/>
  <c r="C88" i="17"/>
  <c r="F88" i="17" s="1"/>
  <c r="AE87" i="17"/>
  <c r="AF87" i="17" s="1"/>
  <c r="AH87" i="17" s="1"/>
  <c r="G87" i="17"/>
  <c r="H87" i="17" s="1"/>
  <c r="I87" i="17" s="1"/>
  <c r="C87" i="17"/>
  <c r="AE86" i="17"/>
  <c r="AF86" i="17" s="1"/>
  <c r="G86" i="17"/>
  <c r="H86" i="17" s="1"/>
  <c r="I86" i="17" s="1"/>
  <c r="C86" i="17"/>
  <c r="F86" i="17" s="1"/>
  <c r="AE85" i="17"/>
  <c r="AF85" i="17" s="1"/>
  <c r="AH85" i="17" s="1"/>
  <c r="G85" i="17"/>
  <c r="H85" i="17" s="1"/>
  <c r="I85" i="17" s="1"/>
  <c r="C85" i="17"/>
  <c r="AE84" i="17"/>
  <c r="AF84" i="17" s="1"/>
  <c r="G84" i="17"/>
  <c r="H84" i="17" s="1"/>
  <c r="I84" i="17" s="1"/>
  <c r="C84" i="17"/>
  <c r="AE83" i="17"/>
  <c r="AF83" i="17" s="1"/>
  <c r="AG83" i="17" s="1"/>
  <c r="G83" i="17"/>
  <c r="H83" i="17" s="1"/>
  <c r="I83" i="17" s="1"/>
  <c r="C83" i="17"/>
  <c r="AE82" i="17"/>
  <c r="AF82" i="17" s="1"/>
  <c r="G82" i="17"/>
  <c r="H82" i="17" s="1"/>
  <c r="I82" i="17" s="1"/>
  <c r="C82" i="17"/>
  <c r="AE81" i="17"/>
  <c r="AF81" i="17" s="1"/>
  <c r="AH81" i="17" s="1"/>
  <c r="G81" i="17"/>
  <c r="H81" i="17" s="1"/>
  <c r="I81" i="17" s="1"/>
  <c r="C81" i="17"/>
  <c r="AE80" i="17"/>
  <c r="AF80" i="17" s="1"/>
  <c r="G80" i="17"/>
  <c r="H80" i="17" s="1"/>
  <c r="I80" i="17" s="1"/>
  <c r="C80" i="17"/>
  <c r="AE79" i="17"/>
  <c r="AF79" i="17" s="1"/>
  <c r="AG79" i="17" s="1"/>
  <c r="G79" i="17"/>
  <c r="H79" i="17" s="1"/>
  <c r="I79" i="17" s="1"/>
  <c r="C79" i="17"/>
  <c r="AE78" i="17"/>
  <c r="AF78" i="17" s="1"/>
  <c r="G78" i="17"/>
  <c r="H78" i="17" s="1"/>
  <c r="I78" i="17" s="1"/>
  <c r="C78" i="17"/>
  <c r="F78" i="17" s="1"/>
  <c r="AE77" i="17"/>
  <c r="AF77" i="17" s="1"/>
  <c r="AH77" i="17" s="1"/>
  <c r="G77" i="17"/>
  <c r="H77" i="17" s="1"/>
  <c r="I77" i="17" s="1"/>
  <c r="C77" i="17"/>
  <c r="AE76" i="17"/>
  <c r="AF76" i="17" s="1"/>
  <c r="G76" i="17"/>
  <c r="H76" i="17" s="1"/>
  <c r="I76" i="17" s="1"/>
  <c r="C76" i="17"/>
  <c r="AE75" i="17"/>
  <c r="AF75" i="17" s="1"/>
  <c r="G75" i="17"/>
  <c r="H75" i="17" s="1"/>
  <c r="I75" i="17" s="1"/>
  <c r="C75" i="17"/>
  <c r="AE74" i="17"/>
  <c r="AF74" i="17" s="1"/>
  <c r="G74" i="17"/>
  <c r="H74" i="17" s="1"/>
  <c r="I74" i="17" s="1"/>
  <c r="C74" i="17"/>
  <c r="F74" i="17" s="1"/>
  <c r="AE73" i="17"/>
  <c r="AF73" i="17" s="1"/>
  <c r="AH73" i="17" s="1"/>
  <c r="G73" i="17"/>
  <c r="H73" i="17" s="1"/>
  <c r="I73" i="17" s="1"/>
  <c r="C73" i="17"/>
  <c r="AE72" i="17"/>
  <c r="AF72" i="17" s="1"/>
  <c r="G72" i="17"/>
  <c r="H72" i="17" s="1"/>
  <c r="I72" i="17" s="1"/>
  <c r="C72" i="17"/>
  <c r="AE71" i="17"/>
  <c r="AF71" i="17" s="1"/>
  <c r="G71" i="17"/>
  <c r="H71" i="17" s="1"/>
  <c r="I71" i="17" s="1"/>
  <c r="C71" i="17"/>
  <c r="AE70" i="17"/>
  <c r="AF70" i="17" s="1"/>
  <c r="G70" i="17"/>
  <c r="H70" i="17" s="1"/>
  <c r="I70" i="17" s="1"/>
  <c r="C70" i="17"/>
  <c r="F70" i="17" s="1"/>
  <c r="AE69" i="17"/>
  <c r="AF69" i="17" s="1"/>
  <c r="AH69" i="17" s="1"/>
  <c r="G69" i="17"/>
  <c r="H69" i="17" s="1"/>
  <c r="I69" i="17" s="1"/>
  <c r="C69" i="17"/>
  <c r="AE68" i="17"/>
  <c r="AF68" i="17" s="1"/>
  <c r="G68" i="17"/>
  <c r="H68" i="17" s="1"/>
  <c r="I68" i="17" s="1"/>
  <c r="C68" i="17"/>
  <c r="AE67" i="17"/>
  <c r="AF67" i="17" s="1"/>
  <c r="G67" i="17"/>
  <c r="H67" i="17" s="1"/>
  <c r="I67" i="17" s="1"/>
  <c r="C67" i="17"/>
  <c r="AE66" i="17"/>
  <c r="AF66" i="17" s="1"/>
  <c r="G66" i="17"/>
  <c r="H66" i="17" s="1"/>
  <c r="I66" i="17" s="1"/>
  <c r="C66" i="17"/>
  <c r="AE65" i="17"/>
  <c r="AF65" i="17" s="1"/>
  <c r="AH65" i="17" s="1"/>
  <c r="G65" i="17"/>
  <c r="H65" i="17" s="1"/>
  <c r="I65" i="17" s="1"/>
  <c r="C65" i="17"/>
  <c r="AE64" i="17"/>
  <c r="AF64" i="17" s="1"/>
  <c r="G64" i="17"/>
  <c r="H64" i="17" s="1"/>
  <c r="I64" i="17" s="1"/>
  <c r="C64" i="17"/>
  <c r="AE63" i="17"/>
  <c r="AF63" i="17" s="1"/>
  <c r="G63" i="17"/>
  <c r="H63" i="17" s="1"/>
  <c r="I63" i="17" s="1"/>
  <c r="C63" i="17"/>
  <c r="AE62" i="17"/>
  <c r="AF62" i="17" s="1"/>
  <c r="G62" i="17"/>
  <c r="H62" i="17" s="1"/>
  <c r="I62" i="17" s="1"/>
  <c r="C62" i="17"/>
  <c r="F62" i="17" s="1"/>
  <c r="AE61" i="17"/>
  <c r="AF61" i="17" s="1"/>
  <c r="AH61" i="17" s="1"/>
  <c r="G61" i="17"/>
  <c r="H61" i="17" s="1"/>
  <c r="I61" i="17" s="1"/>
  <c r="C61" i="17"/>
  <c r="AE60" i="17"/>
  <c r="AF60" i="17" s="1"/>
  <c r="G60" i="17"/>
  <c r="H60" i="17" s="1"/>
  <c r="I60" i="17" s="1"/>
  <c r="C60" i="17"/>
  <c r="AE59" i="17"/>
  <c r="AF59" i="17" s="1"/>
  <c r="G59" i="17"/>
  <c r="H59" i="17" s="1"/>
  <c r="I59" i="17" s="1"/>
  <c r="C59" i="17"/>
  <c r="AE58" i="17"/>
  <c r="AF58" i="17" s="1"/>
  <c r="G58" i="17"/>
  <c r="H58" i="17" s="1"/>
  <c r="I58" i="17" s="1"/>
  <c r="C58" i="17"/>
  <c r="AE57" i="17"/>
  <c r="AF57" i="17" s="1"/>
  <c r="AH57" i="17" s="1"/>
  <c r="G57" i="17"/>
  <c r="H57" i="17" s="1"/>
  <c r="I57" i="17" s="1"/>
  <c r="C57" i="17"/>
  <c r="AE56" i="17"/>
  <c r="AF56" i="17" s="1"/>
  <c r="G56" i="17"/>
  <c r="H56" i="17" s="1"/>
  <c r="I56" i="17" s="1"/>
  <c r="C56" i="17"/>
  <c r="AE55" i="17"/>
  <c r="AF55" i="17" s="1"/>
  <c r="G55" i="17"/>
  <c r="H55" i="17" s="1"/>
  <c r="I55" i="17" s="1"/>
  <c r="C55" i="17"/>
  <c r="AE54" i="17"/>
  <c r="AF54" i="17" s="1"/>
  <c r="G54" i="17"/>
  <c r="H54" i="17" s="1"/>
  <c r="I54" i="17" s="1"/>
  <c r="C54" i="17"/>
  <c r="AE53" i="17"/>
  <c r="AF53" i="17" s="1"/>
  <c r="AH53" i="17" s="1"/>
  <c r="G53" i="17"/>
  <c r="H53" i="17" s="1"/>
  <c r="I53" i="17" s="1"/>
  <c r="C53" i="17"/>
  <c r="AE52" i="17"/>
  <c r="AF52" i="17" s="1"/>
  <c r="G52" i="17"/>
  <c r="H52" i="17" s="1"/>
  <c r="I52" i="17" s="1"/>
  <c r="C52" i="17"/>
  <c r="AE51" i="17"/>
  <c r="AF51" i="17" s="1"/>
  <c r="G51" i="17"/>
  <c r="H51" i="17" s="1"/>
  <c r="I51" i="17" s="1"/>
  <c r="C51" i="17"/>
  <c r="AE50" i="17"/>
  <c r="AF50" i="17" s="1"/>
  <c r="G50" i="17"/>
  <c r="H50" i="17" s="1"/>
  <c r="I50" i="17" s="1"/>
  <c r="C50" i="17"/>
  <c r="AE49" i="17"/>
  <c r="AF49" i="17" s="1"/>
  <c r="AH49" i="17" s="1"/>
  <c r="G49" i="17"/>
  <c r="H49" i="17" s="1"/>
  <c r="I49" i="17" s="1"/>
  <c r="C49" i="17"/>
  <c r="AE48" i="17"/>
  <c r="AF48" i="17" s="1"/>
  <c r="G48" i="17"/>
  <c r="H48" i="17" s="1"/>
  <c r="I48" i="17" s="1"/>
  <c r="C48" i="17"/>
  <c r="AE47" i="17"/>
  <c r="AF47" i="17" s="1"/>
  <c r="G47" i="17"/>
  <c r="H47" i="17" s="1"/>
  <c r="I47" i="17" s="1"/>
  <c r="C47" i="17"/>
  <c r="AE46" i="17"/>
  <c r="AF46" i="17" s="1"/>
  <c r="G46" i="17"/>
  <c r="H46" i="17" s="1"/>
  <c r="I46" i="17" s="1"/>
  <c r="C46" i="17"/>
  <c r="F46" i="17" s="1"/>
  <c r="AE45" i="17"/>
  <c r="AF45" i="17" s="1"/>
  <c r="AH45" i="17" s="1"/>
  <c r="G45" i="17"/>
  <c r="H45" i="17" s="1"/>
  <c r="I45" i="17" s="1"/>
  <c r="C45" i="17"/>
  <c r="AE44" i="17"/>
  <c r="AF44" i="17" s="1"/>
  <c r="G44" i="17"/>
  <c r="H44" i="17" s="1"/>
  <c r="I44" i="17" s="1"/>
  <c r="C44" i="17"/>
  <c r="AE43" i="17"/>
  <c r="AF43" i="17" s="1"/>
  <c r="G43" i="17"/>
  <c r="H43" i="17" s="1"/>
  <c r="I43" i="17" s="1"/>
  <c r="C43" i="17"/>
  <c r="AE42" i="17"/>
  <c r="AF42" i="17" s="1"/>
  <c r="G42" i="17"/>
  <c r="H42" i="17" s="1"/>
  <c r="I42" i="17" s="1"/>
  <c r="C42" i="17"/>
  <c r="AE41" i="17"/>
  <c r="AF41" i="17" s="1"/>
  <c r="AH41" i="17" s="1"/>
  <c r="G41" i="17"/>
  <c r="H41" i="17" s="1"/>
  <c r="I41" i="17" s="1"/>
  <c r="C41" i="17"/>
  <c r="AE40" i="17"/>
  <c r="AF40" i="17" s="1"/>
  <c r="G40" i="17"/>
  <c r="H40" i="17" s="1"/>
  <c r="I40" i="17" s="1"/>
  <c r="C40" i="17"/>
  <c r="AE39" i="17"/>
  <c r="AF39" i="17" s="1"/>
  <c r="G39" i="17"/>
  <c r="H39" i="17" s="1"/>
  <c r="I39" i="17" s="1"/>
  <c r="C39" i="17"/>
  <c r="AE38" i="17"/>
  <c r="AF38" i="17" s="1"/>
  <c r="G38" i="17"/>
  <c r="H38" i="17" s="1"/>
  <c r="I38" i="17" s="1"/>
  <c r="C38" i="17"/>
  <c r="F38" i="17" s="1"/>
  <c r="AE37" i="17"/>
  <c r="AF37" i="17" s="1"/>
  <c r="AH37" i="17" s="1"/>
  <c r="G37" i="17"/>
  <c r="H37" i="17" s="1"/>
  <c r="I37" i="17" s="1"/>
  <c r="C37" i="17"/>
  <c r="AE36" i="17"/>
  <c r="AF36" i="17" s="1"/>
  <c r="G36" i="17"/>
  <c r="H36" i="17" s="1"/>
  <c r="I36" i="17" s="1"/>
  <c r="C36" i="17"/>
  <c r="AE35" i="17"/>
  <c r="AF35" i="17" s="1"/>
  <c r="G35" i="17"/>
  <c r="H35" i="17" s="1"/>
  <c r="I35" i="17" s="1"/>
  <c r="C35" i="17"/>
  <c r="AE34" i="17"/>
  <c r="AF34" i="17" s="1"/>
  <c r="G34" i="17"/>
  <c r="H34" i="17" s="1"/>
  <c r="I34" i="17" s="1"/>
  <c r="C34" i="17"/>
  <c r="AE33" i="17"/>
  <c r="AF33" i="17" s="1"/>
  <c r="AH33" i="17" s="1"/>
  <c r="G33" i="17"/>
  <c r="H33" i="17" s="1"/>
  <c r="I33" i="17" s="1"/>
  <c r="C33" i="17"/>
  <c r="AE32" i="17"/>
  <c r="AF32" i="17" s="1"/>
  <c r="G32" i="17"/>
  <c r="H32" i="17" s="1"/>
  <c r="I32" i="17" s="1"/>
  <c r="C32" i="17"/>
  <c r="AE31" i="17"/>
  <c r="AF31" i="17" s="1"/>
  <c r="G31" i="17"/>
  <c r="H31" i="17" s="1"/>
  <c r="I31" i="17" s="1"/>
  <c r="C31" i="17"/>
  <c r="AE30" i="17"/>
  <c r="AF30" i="17" s="1"/>
  <c r="AH30" i="17" s="1"/>
  <c r="G30" i="17"/>
  <c r="H30" i="17" s="1"/>
  <c r="I30" i="17" s="1"/>
  <c r="C30" i="17"/>
  <c r="F30" i="17" s="1"/>
  <c r="AE29" i="17"/>
  <c r="AF29" i="17" s="1"/>
  <c r="G29" i="17"/>
  <c r="H29" i="17" s="1"/>
  <c r="I29" i="17" s="1"/>
  <c r="C29" i="17"/>
  <c r="AE28" i="17"/>
  <c r="AF28" i="17" s="1"/>
  <c r="G28" i="17"/>
  <c r="H28" i="17" s="1"/>
  <c r="I28" i="17" s="1"/>
  <c r="C28" i="17"/>
  <c r="AE27" i="17"/>
  <c r="AF27" i="17" s="1"/>
  <c r="AG27" i="17" s="1"/>
  <c r="G27" i="17"/>
  <c r="H27" i="17" s="1"/>
  <c r="I27" i="17" s="1"/>
  <c r="C27" i="17"/>
  <c r="AE26" i="17"/>
  <c r="AF26" i="17" s="1"/>
  <c r="AH26" i="17" s="1"/>
  <c r="G26" i="17"/>
  <c r="H26" i="17" s="1"/>
  <c r="I26" i="17" s="1"/>
  <c r="C26" i="17"/>
  <c r="AE25" i="17"/>
  <c r="AF25" i="17" s="1"/>
  <c r="G25" i="17"/>
  <c r="H25" i="17" s="1"/>
  <c r="I25" i="17" s="1"/>
  <c r="C25" i="17"/>
  <c r="AE24" i="17"/>
  <c r="AF24" i="17" s="1"/>
  <c r="G24" i="17"/>
  <c r="H24" i="17" s="1"/>
  <c r="I24" i="17" s="1"/>
  <c r="C24" i="17"/>
  <c r="AE23" i="17"/>
  <c r="AF23" i="17" s="1"/>
  <c r="AG23" i="17" s="1"/>
  <c r="G23" i="17"/>
  <c r="H23" i="17" s="1"/>
  <c r="I23" i="17" s="1"/>
  <c r="C23" i="17"/>
  <c r="AE22" i="17"/>
  <c r="AF22" i="17" s="1"/>
  <c r="AH22" i="17" s="1"/>
  <c r="G22" i="17"/>
  <c r="H22" i="17" s="1"/>
  <c r="I22" i="17" s="1"/>
  <c r="C22" i="17"/>
  <c r="F22" i="17" s="1"/>
  <c r="AE21" i="17"/>
  <c r="AF21" i="17" s="1"/>
  <c r="G21" i="17"/>
  <c r="H21" i="17" s="1"/>
  <c r="I21" i="17" s="1"/>
  <c r="C21" i="17"/>
  <c r="AE20" i="17"/>
  <c r="AF20" i="17" s="1"/>
  <c r="G20" i="17"/>
  <c r="H20" i="17" s="1"/>
  <c r="I20" i="17" s="1"/>
  <c r="C20" i="17"/>
  <c r="AE19" i="17"/>
  <c r="AF19" i="17" s="1"/>
  <c r="AG19" i="17" s="1"/>
  <c r="AE18" i="17"/>
  <c r="AF18" i="17" s="1"/>
  <c r="AG18" i="17" s="1"/>
  <c r="AE17" i="17"/>
  <c r="AF17" i="17" s="1"/>
  <c r="AG17" i="17" s="1"/>
  <c r="AF13" i="17"/>
  <c r="AF12" i="17"/>
  <c r="AF11" i="17"/>
  <c r="AF10" i="17"/>
  <c r="AF9" i="17"/>
  <c r="AF8" i="17"/>
  <c r="AF7" i="17"/>
  <c r="AF6" i="17"/>
  <c r="AF5" i="17"/>
  <c r="AF4" i="17"/>
  <c r="F559" i="11"/>
  <c r="F558" i="11"/>
  <c r="F557" i="11"/>
  <c r="G557" i="11" s="1"/>
  <c r="H557" i="11" s="1"/>
  <c r="F556" i="11"/>
  <c r="F555" i="11"/>
  <c r="G555" i="11" s="1"/>
  <c r="H555" i="11" s="1"/>
  <c r="F554" i="11"/>
  <c r="F553" i="11"/>
  <c r="G553" i="11" s="1"/>
  <c r="H553" i="11" s="1"/>
  <c r="F552" i="11"/>
  <c r="G552" i="11" s="1"/>
  <c r="H552" i="11" s="1"/>
  <c r="F551" i="11"/>
  <c r="G551" i="11" s="1"/>
  <c r="H551" i="11" s="1"/>
  <c r="F550" i="11"/>
  <c r="F549" i="11"/>
  <c r="G549" i="11" s="1"/>
  <c r="H549" i="11" s="1"/>
  <c r="F548" i="11"/>
  <c r="G548" i="11" s="1"/>
  <c r="H548" i="11" s="1"/>
  <c r="F547" i="11"/>
  <c r="G547" i="11" s="1"/>
  <c r="H547" i="11" s="1"/>
  <c r="F546" i="11"/>
  <c r="F545" i="11"/>
  <c r="G545" i="11" s="1"/>
  <c r="H545" i="11" s="1"/>
  <c r="F544" i="11"/>
  <c r="G544" i="11" s="1"/>
  <c r="H544" i="11" s="1"/>
  <c r="F543" i="11"/>
  <c r="G543" i="11" s="1"/>
  <c r="H543" i="11" s="1"/>
  <c r="F542" i="11"/>
  <c r="F541" i="11"/>
  <c r="G541" i="11" s="1"/>
  <c r="H541" i="11" s="1"/>
  <c r="F540" i="11"/>
  <c r="G540" i="11" s="1"/>
  <c r="H540" i="11" s="1"/>
  <c r="F539" i="11"/>
  <c r="G539" i="11" s="1"/>
  <c r="H539" i="11" s="1"/>
  <c r="F538" i="11"/>
  <c r="F537" i="11"/>
  <c r="G537" i="11" s="1"/>
  <c r="H537" i="11" s="1"/>
  <c r="F536" i="11"/>
  <c r="G536" i="11" s="1"/>
  <c r="H536" i="11" s="1"/>
  <c r="F535" i="11"/>
  <c r="G535" i="11" s="1"/>
  <c r="H535" i="11" s="1"/>
  <c r="F534" i="11"/>
  <c r="F533" i="11"/>
  <c r="G533" i="11" s="1"/>
  <c r="H533" i="11" s="1"/>
  <c r="F532" i="11"/>
  <c r="G532" i="11" s="1"/>
  <c r="H532" i="11" s="1"/>
  <c r="F531" i="11"/>
  <c r="G531" i="11" s="1"/>
  <c r="H531" i="11" s="1"/>
  <c r="F530" i="11"/>
  <c r="F529" i="11"/>
  <c r="G529" i="11" s="1"/>
  <c r="H529" i="11" s="1"/>
  <c r="F528" i="11"/>
  <c r="G528" i="11" s="1"/>
  <c r="H528" i="11" s="1"/>
  <c r="F527" i="11"/>
  <c r="F526" i="11"/>
  <c r="F525" i="11"/>
  <c r="G525" i="11" s="1"/>
  <c r="H525" i="11" s="1"/>
  <c r="F524" i="11"/>
  <c r="G524" i="11" s="1"/>
  <c r="H524" i="11" s="1"/>
  <c r="F523" i="11"/>
  <c r="G523" i="11" s="1"/>
  <c r="H523" i="11" s="1"/>
  <c r="F522" i="11"/>
  <c r="F521" i="11"/>
  <c r="G521" i="11" s="1"/>
  <c r="H521" i="11" s="1"/>
  <c r="F520" i="11"/>
  <c r="G520" i="11" s="1"/>
  <c r="H520" i="11" s="1"/>
  <c r="F519" i="11"/>
  <c r="F518" i="11"/>
  <c r="F517" i="11"/>
  <c r="G517" i="11" s="1"/>
  <c r="H517" i="11" s="1"/>
  <c r="F516" i="11"/>
  <c r="G516" i="11" s="1"/>
  <c r="H516" i="11" s="1"/>
  <c r="F515" i="11"/>
  <c r="G515" i="11" s="1"/>
  <c r="H515" i="11" s="1"/>
  <c r="F514" i="11"/>
  <c r="F513" i="11"/>
  <c r="G513" i="11" s="1"/>
  <c r="H513" i="11" s="1"/>
  <c r="F512" i="11"/>
  <c r="G512" i="11" s="1"/>
  <c r="H512" i="11" s="1"/>
  <c r="F511" i="11"/>
  <c r="G511" i="11" s="1"/>
  <c r="H511" i="11" s="1"/>
  <c r="F510" i="11"/>
  <c r="F509" i="11"/>
  <c r="G509" i="11" s="1"/>
  <c r="H509" i="11" s="1"/>
  <c r="F508" i="11"/>
  <c r="G508" i="11" s="1"/>
  <c r="H508" i="11" s="1"/>
  <c r="F507" i="11"/>
  <c r="G507" i="11" s="1"/>
  <c r="H507" i="11" s="1"/>
  <c r="F506" i="11"/>
  <c r="F505" i="11"/>
  <c r="G505" i="11" s="1"/>
  <c r="H505" i="11" s="1"/>
  <c r="F504" i="11"/>
  <c r="G504" i="11" s="1"/>
  <c r="H504" i="11" s="1"/>
  <c r="F503" i="11"/>
  <c r="F502" i="11"/>
  <c r="F501" i="11"/>
  <c r="F500" i="11"/>
  <c r="G500" i="11" s="1"/>
  <c r="H500" i="11" s="1"/>
  <c r="F499" i="11"/>
  <c r="G499" i="11" s="1"/>
  <c r="H499" i="11" s="1"/>
  <c r="F498" i="11"/>
  <c r="F497" i="11"/>
  <c r="G497" i="11" s="1"/>
  <c r="H497" i="11" s="1"/>
  <c r="F496" i="11"/>
  <c r="G496" i="11" s="1"/>
  <c r="H496" i="11" s="1"/>
  <c r="F495" i="11"/>
  <c r="G495" i="11" s="1"/>
  <c r="H495" i="11" s="1"/>
  <c r="F494" i="11"/>
  <c r="F493" i="11"/>
  <c r="G493" i="11" s="1"/>
  <c r="H493" i="11" s="1"/>
  <c r="F492" i="11"/>
  <c r="G492" i="11" s="1"/>
  <c r="H492" i="11" s="1"/>
  <c r="F491" i="11"/>
  <c r="F490" i="11"/>
  <c r="F489" i="11"/>
  <c r="G489" i="11" s="1"/>
  <c r="H489" i="11" s="1"/>
  <c r="F488" i="11"/>
  <c r="G488" i="11" s="1"/>
  <c r="H488" i="11" s="1"/>
  <c r="F487" i="11"/>
  <c r="G487" i="11" s="1"/>
  <c r="H487" i="11" s="1"/>
  <c r="F486" i="11"/>
  <c r="F485" i="11"/>
  <c r="F484" i="11"/>
  <c r="G484" i="11" s="1"/>
  <c r="H484" i="11" s="1"/>
  <c r="F483" i="11"/>
  <c r="G483" i="11" s="1"/>
  <c r="H483" i="11" s="1"/>
  <c r="F482" i="11"/>
  <c r="F481" i="11"/>
  <c r="G481" i="11" s="1"/>
  <c r="H481" i="11" s="1"/>
  <c r="F480" i="11"/>
  <c r="G480" i="11" s="1"/>
  <c r="H480" i="11" s="1"/>
  <c r="F479" i="11"/>
  <c r="G479" i="11" s="1"/>
  <c r="H479" i="11" s="1"/>
  <c r="F478" i="11"/>
  <c r="F477" i="11"/>
  <c r="G477" i="11" s="1"/>
  <c r="H477" i="11" s="1"/>
  <c r="F476" i="11"/>
  <c r="G476" i="11" s="1"/>
  <c r="H476" i="11" s="1"/>
  <c r="F475" i="11"/>
  <c r="F474" i="11"/>
  <c r="F473" i="11"/>
  <c r="G473" i="11" s="1"/>
  <c r="H473" i="11" s="1"/>
  <c r="F472" i="11"/>
  <c r="G472" i="11" s="1"/>
  <c r="H472" i="11" s="1"/>
  <c r="F471" i="11"/>
  <c r="G471" i="11" s="1"/>
  <c r="H471" i="11" s="1"/>
  <c r="F470" i="11"/>
  <c r="F469" i="11"/>
  <c r="G469" i="11" s="1"/>
  <c r="H469" i="11" s="1"/>
  <c r="F468" i="11"/>
  <c r="G468" i="11" s="1"/>
  <c r="H468" i="11" s="1"/>
  <c r="F467" i="11"/>
  <c r="G467" i="11" s="1"/>
  <c r="H467" i="11" s="1"/>
  <c r="F466" i="11"/>
  <c r="F465" i="11"/>
  <c r="F464" i="11"/>
  <c r="G464" i="11" s="1"/>
  <c r="H464" i="11" s="1"/>
  <c r="F463" i="11"/>
  <c r="G463" i="11" s="1"/>
  <c r="H463" i="11" s="1"/>
  <c r="F462" i="11"/>
  <c r="F461" i="11"/>
  <c r="F460" i="11"/>
  <c r="G460" i="11" s="1"/>
  <c r="H460" i="11" s="1"/>
  <c r="F459" i="11"/>
  <c r="G459" i="11" s="1"/>
  <c r="H459" i="11" s="1"/>
  <c r="F458" i="11"/>
  <c r="F457" i="11"/>
  <c r="F456" i="11"/>
  <c r="G456" i="11" s="1"/>
  <c r="H456" i="11" s="1"/>
  <c r="F455" i="11"/>
  <c r="G455" i="11" s="1"/>
  <c r="H455" i="11" s="1"/>
  <c r="F454" i="11"/>
  <c r="F453" i="11"/>
  <c r="F452" i="11"/>
  <c r="G452" i="11" s="1"/>
  <c r="H452" i="11" s="1"/>
  <c r="F451" i="11"/>
  <c r="G451" i="11" s="1"/>
  <c r="H451" i="11" s="1"/>
  <c r="F450" i="11"/>
  <c r="F449" i="11"/>
  <c r="F448" i="11"/>
  <c r="G448" i="11" s="1"/>
  <c r="H448" i="11" s="1"/>
  <c r="F447" i="11"/>
  <c r="G447" i="11" s="1"/>
  <c r="H447" i="11" s="1"/>
  <c r="F446" i="11"/>
  <c r="F445" i="11"/>
  <c r="G445" i="11" s="1"/>
  <c r="H445" i="11" s="1"/>
  <c r="F444" i="11"/>
  <c r="G444" i="11" s="1"/>
  <c r="H444" i="11" s="1"/>
  <c r="F443" i="11"/>
  <c r="G443" i="11" s="1"/>
  <c r="H443" i="11" s="1"/>
  <c r="F442" i="11"/>
  <c r="F441" i="11"/>
  <c r="F440" i="11"/>
  <c r="G440" i="11" s="1"/>
  <c r="H440" i="11" s="1"/>
  <c r="F439" i="11"/>
  <c r="G439" i="11" s="1"/>
  <c r="H439" i="11" s="1"/>
  <c r="F438" i="11"/>
  <c r="F437" i="11"/>
  <c r="F436" i="11"/>
  <c r="G436" i="11" s="1"/>
  <c r="H436" i="11" s="1"/>
  <c r="F435" i="11"/>
  <c r="G435" i="11" s="1"/>
  <c r="H435" i="11" s="1"/>
  <c r="F434" i="11"/>
  <c r="F433" i="11"/>
  <c r="G433" i="11" s="1"/>
  <c r="H433" i="11" s="1"/>
  <c r="F432" i="11"/>
  <c r="G432" i="11" s="1"/>
  <c r="H432" i="11" s="1"/>
  <c r="F431" i="11"/>
  <c r="G431" i="11" s="1"/>
  <c r="H431" i="11" s="1"/>
  <c r="F430" i="11"/>
  <c r="F429" i="11"/>
  <c r="G429" i="11" s="1"/>
  <c r="H429" i="11" s="1"/>
  <c r="F428" i="11"/>
  <c r="G428" i="11" s="1"/>
  <c r="H428" i="11" s="1"/>
  <c r="F427" i="11"/>
  <c r="F426" i="11"/>
  <c r="F425" i="11"/>
  <c r="G425" i="11" s="1"/>
  <c r="H425" i="11" s="1"/>
  <c r="F424" i="11"/>
  <c r="G424" i="11" s="1"/>
  <c r="H424" i="11" s="1"/>
  <c r="F423" i="11"/>
  <c r="G423" i="11" s="1"/>
  <c r="H423" i="11" s="1"/>
  <c r="F422" i="11"/>
  <c r="F421" i="11"/>
  <c r="F420" i="11"/>
  <c r="G420" i="11" s="1"/>
  <c r="H420" i="11" s="1"/>
  <c r="F419" i="11"/>
  <c r="G419" i="11" s="1"/>
  <c r="H419" i="11" s="1"/>
  <c r="F418" i="11"/>
  <c r="F417" i="11"/>
  <c r="G417" i="11" s="1"/>
  <c r="H417" i="11" s="1"/>
  <c r="F416" i="11"/>
  <c r="G416" i="11" s="1"/>
  <c r="H416" i="11" s="1"/>
  <c r="F415" i="11"/>
  <c r="G415" i="11" s="1"/>
  <c r="H415" i="11" s="1"/>
  <c r="F414" i="11"/>
  <c r="F413" i="11"/>
  <c r="G413" i="11" s="1"/>
  <c r="H413" i="11" s="1"/>
  <c r="F412" i="11"/>
  <c r="G412" i="11" s="1"/>
  <c r="H412" i="11" s="1"/>
  <c r="F411" i="11"/>
  <c r="G411" i="11" s="1"/>
  <c r="H411" i="11" s="1"/>
  <c r="F410" i="11"/>
  <c r="F409" i="11"/>
  <c r="G409" i="11" s="1"/>
  <c r="H409" i="11" s="1"/>
  <c r="F408" i="11"/>
  <c r="G408" i="11" s="1"/>
  <c r="H408" i="11" s="1"/>
  <c r="F407" i="11"/>
  <c r="G407" i="11" s="1"/>
  <c r="H407" i="11" s="1"/>
  <c r="F406" i="11"/>
  <c r="F405" i="11"/>
  <c r="G405" i="11" s="1"/>
  <c r="H405" i="11" s="1"/>
  <c r="F404" i="11"/>
  <c r="G404" i="11" s="1"/>
  <c r="H404" i="11" s="1"/>
  <c r="F403" i="11"/>
  <c r="G403" i="11" s="1"/>
  <c r="H403" i="11" s="1"/>
  <c r="F402" i="11"/>
  <c r="F401" i="11"/>
  <c r="F400" i="11"/>
  <c r="G400" i="11" s="1"/>
  <c r="H400" i="11" s="1"/>
  <c r="F399" i="11"/>
  <c r="G399" i="11" s="1"/>
  <c r="H399" i="11" s="1"/>
  <c r="F398" i="11"/>
  <c r="F397" i="11"/>
  <c r="G397" i="11" s="1"/>
  <c r="H397" i="11" s="1"/>
  <c r="F396" i="11"/>
  <c r="G396" i="11" s="1"/>
  <c r="H396" i="11" s="1"/>
  <c r="F395" i="11"/>
  <c r="F394" i="11"/>
  <c r="F393" i="11"/>
  <c r="G393" i="11" s="1"/>
  <c r="H393" i="11" s="1"/>
  <c r="F392" i="11"/>
  <c r="G392" i="11" s="1"/>
  <c r="H392" i="11" s="1"/>
  <c r="F391" i="11"/>
  <c r="G391" i="11" s="1"/>
  <c r="H391" i="11" s="1"/>
  <c r="F390" i="11"/>
  <c r="F389" i="11"/>
  <c r="F388" i="11"/>
  <c r="G388" i="11" s="1"/>
  <c r="H388" i="11" s="1"/>
  <c r="F387" i="11"/>
  <c r="G387" i="11" s="1"/>
  <c r="H387" i="11" s="1"/>
  <c r="F386" i="11"/>
  <c r="F385" i="11"/>
  <c r="G385" i="11" s="1"/>
  <c r="H385" i="11" s="1"/>
  <c r="F384" i="11"/>
  <c r="G384" i="11" s="1"/>
  <c r="H384" i="11" s="1"/>
  <c r="F383" i="11"/>
  <c r="G383" i="11" s="1"/>
  <c r="H383" i="11" s="1"/>
  <c r="F382" i="11"/>
  <c r="F381" i="11"/>
  <c r="G381" i="11" s="1"/>
  <c r="H381" i="11" s="1"/>
  <c r="F380" i="11"/>
  <c r="G380" i="11" s="1"/>
  <c r="H380" i="11" s="1"/>
  <c r="F379" i="11"/>
  <c r="F378" i="11"/>
  <c r="F377" i="11"/>
  <c r="G377" i="11" s="1"/>
  <c r="H377" i="11" s="1"/>
  <c r="F376" i="11"/>
  <c r="G376" i="11" s="1"/>
  <c r="H376" i="11" s="1"/>
  <c r="F375" i="11"/>
  <c r="G375" i="11" s="1"/>
  <c r="H375" i="11" s="1"/>
  <c r="F374" i="11"/>
  <c r="F373" i="11"/>
  <c r="G373" i="11" s="1"/>
  <c r="H373" i="11" s="1"/>
  <c r="F372" i="11"/>
  <c r="G372" i="11" s="1"/>
  <c r="H372" i="11" s="1"/>
  <c r="F371" i="11"/>
  <c r="G371" i="11" s="1"/>
  <c r="H371" i="11" s="1"/>
  <c r="F370" i="11"/>
  <c r="F369" i="11"/>
  <c r="F368" i="11"/>
  <c r="G368" i="11" s="1"/>
  <c r="H368" i="11" s="1"/>
  <c r="F367" i="11"/>
  <c r="G367" i="11" s="1"/>
  <c r="H367" i="11" s="1"/>
  <c r="F366" i="11"/>
  <c r="F365" i="11"/>
  <c r="G365" i="11" s="1"/>
  <c r="H365" i="11" s="1"/>
  <c r="F364" i="11"/>
  <c r="G364" i="11" s="1"/>
  <c r="H364" i="11" s="1"/>
  <c r="F363" i="11"/>
  <c r="F362" i="11"/>
  <c r="F361" i="11"/>
  <c r="G361" i="11" s="1"/>
  <c r="H361" i="11" s="1"/>
  <c r="F360" i="11"/>
  <c r="G360" i="11" s="1"/>
  <c r="H360" i="11" s="1"/>
  <c r="F359" i="11"/>
  <c r="G359" i="11" s="1"/>
  <c r="H359" i="11" s="1"/>
  <c r="F358" i="11"/>
  <c r="F357" i="11"/>
  <c r="G357" i="11" s="1"/>
  <c r="H357" i="11" s="1"/>
  <c r="F356" i="11"/>
  <c r="G356" i="11" s="1"/>
  <c r="H356" i="11" s="1"/>
  <c r="F355" i="11"/>
  <c r="G355" i="11" s="1"/>
  <c r="H355" i="11" s="1"/>
  <c r="F354" i="11"/>
  <c r="F353" i="11"/>
  <c r="G353" i="11" s="1"/>
  <c r="H353" i="11" s="1"/>
  <c r="F352" i="11"/>
  <c r="G352" i="11" s="1"/>
  <c r="H352" i="11" s="1"/>
  <c r="F351" i="11"/>
  <c r="F350" i="11"/>
  <c r="F349" i="11"/>
  <c r="G349" i="11" s="1"/>
  <c r="H349" i="11" s="1"/>
  <c r="F348" i="11"/>
  <c r="G348" i="11" s="1"/>
  <c r="H348" i="11" s="1"/>
  <c r="F347" i="11"/>
  <c r="G347" i="11" s="1"/>
  <c r="H347" i="11" s="1"/>
  <c r="F346" i="11"/>
  <c r="F345" i="11"/>
  <c r="G345" i="11" s="1"/>
  <c r="H345" i="11" s="1"/>
  <c r="F344" i="11"/>
  <c r="G344" i="11" s="1"/>
  <c r="H344" i="11" s="1"/>
  <c r="F343" i="11"/>
  <c r="G343" i="11" s="1"/>
  <c r="H343" i="11" s="1"/>
  <c r="F342" i="11"/>
  <c r="F341" i="11"/>
  <c r="F340" i="11"/>
  <c r="G340" i="11" s="1"/>
  <c r="H340" i="11" s="1"/>
  <c r="F339" i="11"/>
  <c r="G339" i="11" s="1"/>
  <c r="H339" i="11" s="1"/>
  <c r="F338" i="11"/>
  <c r="F337" i="11"/>
  <c r="F336" i="11"/>
  <c r="G336" i="11" s="1"/>
  <c r="H336" i="11" s="1"/>
  <c r="F335" i="11"/>
  <c r="G335" i="11" s="1"/>
  <c r="H335" i="11" s="1"/>
  <c r="F334" i="11"/>
  <c r="F333" i="11"/>
  <c r="G333" i="11" s="1"/>
  <c r="H333" i="11" s="1"/>
  <c r="F332" i="11"/>
  <c r="G332" i="11" s="1"/>
  <c r="H332" i="11" s="1"/>
  <c r="F331" i="11"/>
  <c r="G331" i="11" s="1"/>
  <c r="H331" i="11" s="1"/>
  <c r="F330" i="11"/>
  <c r="F329" i="11"/>
  <c r="G329" i="11" s="1"/>
  <c r="H329" i="11" s="1"/>
  <c r="F328" i="11"/>
  <c r="G328" i="11" s="1"/>
  <c r="H328" i="11" s="1"/>
  <c r="F327" i="11"/>
  <c r="F326" i="11"/>
  <c r="F325" i="11"/>
  <c r="G325" i="11" s="1"/>
  <c r="H325" i="11" s="1"/>
  <c r="F324" i="11"/>
  <c r="G324" i="11" s="1"/>
  <c r="H324" i="11" s="1"/>
  <c r="F323" i="11"/>
  <c r="G323" i="11" s="1"/>
  <c r="H323" i="11" s="1"/>
  <c r="F322" i="11"/>
  <c r="F321" i="11"/>
  <c r="F320" i="11"/>
  <c r="G320" i="11" s="1"/>
  <c r="H320" i="11" s="1"/>
  <c r="F319" i="11"/>
  <c r="G319" i="11" s="1"/>
  <c r="H319" i="11" s="1"/>
  <c r="F318" i="11"/>
  <c r="F317" i="11"/>
  <c r="G317" i="11" s="1"/>
  <c r="H317" i="11" s="1"/>
  <c r="F316" i="11"/>
  <c r="G316" i="11" s="1"/>
  <c r="H316" i="11" s="1"/>
  <c r="F315" i="11"/>
  <c r="G315" i="11" s="1"/>
  <c r="H315" i="11" s="1"/>
  <c r="F314" i="11"/>
  <c r="F313" i="11"/>
  <c r="G313" i="11" s="1"/>
  <c r="H313" i="11" s="1"/>
  <c r="F312" i="11"/>
  <c r="G312" i="11" s="1"/>
  <c r="H312" i="11" s="1"/>
  <c r="F311" i="11"/>
  <c r="G311" i="11" s="1"/>
  <c r="H311" i="11" s="1"/>
  <c r="F310" i="11"/>
  <c r="F309" i="11"/>
  <c r="F308" i="11"/>
  <c r="G308" i="11" s="1"/>
  <c r="H308" i="11" s="1"/>
  <c r="F307" i="11"/>
  <c r="G307" i="11" s="1"/>
  <c r="H307" i="11" s="1"/>
  <c r="F306" i="11"/>
  <c r="F305" i="11"/>
  <c r="G305" i="11" s="1"/>
  <c r="H305" i="11" s="1"/>
  <c r="F304" i="11"/>
  <c r="G304" i="11" s="1"/>
  <c r="H304" i="11" s="1"/>
  <c r="F303" i="11"/>
  <c r="G303" i="11" s="1"/>
  <c r="H303" i="11" s="1"/>
  <c r="F302" i="11"/>
  <c r="F301" i="11"/>
  <c r="G301" i="11" s="1"/>
  <c r="H301" i="11" s="1"/>
  <c r="F300" i="11"/>
  <c r="G300" i="11" s="1"/>
  <c r="H300" i="11" s="1"/>
  <c r="F299" i="11"/>
  <c r="F298" i="11"/>
  <c r="F297" i="11"/>
  <c r="G297" i="11" s="1"/>
  <c r="H297" i="11" s="1"/>
  <c r="F296" i="11"/>
  <c r="G296" i="11" s="1"/>
  <c r="H296" i="11" s="1"/>
  <c r="F295" i="11"/>
  <c r="F294" i="11"/>
  <c r="F293" i="11"/>
  <c r="G293" i="11" s="1"/>
  <c r="H293" i="11" s="1"/>
  <c r="F292" i="11"/>
  <c r="G292" i="11" s="1"/>
  <c r="H292" i="11" s="1"/>
  <c r="F291" i="11"/>
  <c r="F290" i="11"/>
  <c r="F289" i="11"/>
  <c r="G289" i="11" s="1"/>
  <c r="H289" i="11" s="1"/>
  <c r="F288" i="11"/>
  <c r="G288" i="11" s="1"/>
  <c r="H288" i="11" s="1"/>
  <c r="F287" i="11"/>
  <c r="G287" i="11" s="1"/>
  <c r="H287" i="11" s="1"/>
  <c r="F286" i="11"/>
  <c r="F285" i="11"/>
  <c r="G285" i="11" s="1"/>
  <c r="H285" i="11" s="1"/>
  <c r="F284" i="11"/>
  <c r="G284" i="11" s="1"/>
  <c r="H284" i="11" s="1"/>
  <c r="F283" i="11"/>
  <c r="G283" i="11" s="1"/>
  <c r="H283" i="11" s="1"/>
  <c r="F282" i="11"/>
  <c r="F281" i="11"/>
  <c r="G281" i="11" s="1"/>
  <c r="H281" i="11" s="1"/>
  <c r="F280" i="11"/>
  <c r="G280" i="11" s="1"/>
  <c r="H280" i="11" s="1"/>
  <c r="F279" i="11"/>
  <c r="G279" i="11" s="1"/>
  <c r="H279" i="11" s="1"/>
  <c r="F278" i="11"/>
  <c r="F277" i="11"/>
  <c r="G277" i="11" s="1"/>
  <c r="H277" i="11" s="1"/>
  <c r="F276" i="11"/>
  <c r="G276" i="11" s="1"/>
  <c r="H276" i="11" s="1"/>
  <c r="F275" i="11"/>
  <c r="G275" i="11" s="1"/>
  <c r="H275" i="11" s="1"/>
  <c r="F274" i="11"/>
  <c r="F273" i="11"/>
  <c r="G273" i="11" s="1"/>
  <c r="H273" i="11" s="1"/>
  <c r="F272" i="11"/>
  <c r="G272" i="11" s="1"/>
  <c r="H272" i="11" s="1"/>
  <c r="F271" i="11"/>
  <c r="G271" i="11" s="1"/>
  <c r="H271" i="11" s="1"/>
  <c r="F270" i="11"/>
  <c r="F269" i="11"/>
  <c r="F268" i="11"/>
  <c r="G268" i="11" s="1"/>
  <c r="H268" i="11" s="1"/>
  <c r="F267" i="11"/>
  <c r="G267" i="11" s="1"/>
  <c r="H267" i="11" s="1"/>
  <c r="F266" i="11"/>
  <c r="F265" i="11"/>
  <c r="G265" i="11" s="1"/>
  <c r="H265" i="11" s="1"/>
  <c r="F264" i="11"/>
  <c r="G264" i="11" s="1"/>
  <c r="H264" i="11" s="1"/>
  <c r="F263" i="11"/>
  <c r="G263" i="11" s="1"/>
  <c r="H263" i="11" s="1"/>
  <c r="F262" i="11"/>
  <c r="F261" i="11"/>
  <c r="G261" i="11" s="1"/>
  <c r="H261" i="11" s="1"/>
  <c r="F260" i="11"/>
  <c r="G260" i="11" s="1"/>
  <c r="H260" i="11" s="1"/>
  <c r="F259" i="11"/>
  <c r="G259" i="11" s="1"/>
  <c r="H259" i="11" s="1"/>
  <c r="F258" i="11"/>
  <c r="F257" i="11"/>
  <c r="G257" i="11" s="1"/>
  <c r="H257" i="11" s="1"/>
  <c r="F256" i="11"/>
  <c r="G256" i="11" s="1"/>
  <c r="H256" i="11" s="1"/>
  <c r="F255" i="11"/>
  <c r="G255" i="11" s="1"/>
  <c r="H255" i="11" s="1"/>
  <c r="F254" i="11"/>
  <c r="F253" i="11"/>
  <c r="F252" i="11"/>
  <c r="G252" i="11" s="1"/>
  <c r="H252" i="11" s="1"/>
  <c r="F251" i="11"/>
  <c r="F250" i="11"/>
  <c r="F249" i="11"/>
  <c r="F248" i="11"/>
  <c r="G248" i="11" s="1"/>
  <c r="H248" i="11" s="1"/>
  <c r="F247" i="11"/>
  <c r="F246" i="11"/>
  <c r="F245" i="11"/>
  <c r="F244" i="11"/>
  <c r="G244" i="11" s="1"/>
  <c r="H244" i="11" s="1"/>
  <c r="F243" i="11"/>
  <c r="G243" i="11" s="1"/>
  <c r="H243" i="11" s="1"/>
  <c r="F242" i="11"/>
  <c r="F241" i="11"/>
  <c r="F240" i="11"/>
  <c r="G240" i="11" s="1"/>
  <c r="H240" i="11" s="1"/>
  <c r="F239" i="11"/>
  <c r="G239" i="11" s="1"/>
  <c r="H239" i="11" s="1"/>
  <c r="F238" i="11"/>
  <c r="F237" i="11"/>
  <c r="F236" i="11"/>
  <c r="G236" i="11" s="1"/>
  <c r="H236" i="11" s="1"/>
  <c r="F235" i="11"/>
  <c r="G235" i="11" s="1"/>
  <c r="H235" i="11" s="1"/>
  <c r="F234" i="11"/>
  <c r="F233" i="11"/>
  <c r="F232" i="11"/>
  <c r="G232" i="11" s="1"/>
  <c r="H232" i="11" s="1"/>
  <c r="F231" i="11"/>
  <c r="G231" i="11" s="1"/>
  <c r="H231" i="11" s="1"/>
  <c r="F230" i="11"/>
  <c r="F229" i="11"/>
  <c r="F228" i="11"/>
  <c r="G228" i="11" s="1"/>
  <c r="H228" i="11" s="1"/>
  <c r="F227" i="11"/>
  <c r="G227" i="11" s="1"/>
  <c r="H227" i="11" s="1"/>
  <c r="F226" i="11"/>
  <c r="F225" i="11"/>
  <c r="F224" i="11"/>
  <c r="G224" i="11" s="1"/>
  <c r="H224" i="11" s="1"/>
  <c r="F223" i="11"/>
  <c r="G223" i="11" s="1"/>
  <c r="H223" i="11" s="1"/>
  <c r="F222" i="11"/>
  <c r="F221" i="11"/>
  <c r="G221" i="11" s="1"/>
  <c r="H221" i="11" s="1"/>
  <c r="F220" i="11"/>
  <c r="G220" i="11" s="1"/>
  <c r="H220" i="11" s="1"/>
  <c r="F219" i="11"/>
  <c r="F218" i="11"/>
  <c r="F217" i="11"/>
  <c r="G217" i="11" s="1"/>
  <c r="H217" i="11" s="1"/>
  <c r="F216" i="11"/>
  <c r="G216" i="11" s="1"/>
  <c r="H216" i="11" s="1"/>
  <c r="F215" i="11"/>
  <c r="G215" i="11" s="1"/>
  <c r="H215" i="11" s="1"/>
  <c r="F214" i="11"/>
  <c r="F213" i="11"/>
  <c r="G213" i="11" s="1"/>
  <c r="H213" i="11" s="1"/>
  <c r="F212" i="11"/>
  <c r="G212" i="11" s="1"/>
  <c r="H212" i="11" s="1"/>
  <c r="F211" i="11"/>
  <c r="G211" i="11" s="1"/>
  <c r="H211" i="11" s="1"/>
  <c r="F210" i="11"/>
  <c r="F209" i="11"/>
  <c r="G209" i="11" s="1"/>
  <c r="H209" i="11" s="1"/>
  <c r="F208" i="11"/>
  <c r="G208" i="11" s="1"/>
  <c r="H208" i="11" s="1"/>
  <c r="F207" i="11"/>
  <c r="G207" i="11" s="1"/>
  <c r="H207" i="11" s="1"/>
  <c r="F206" i="11"/>
  <c r="F205" i="11"/>
  <c r="G205" i="11" s="1"/>
  <c r="H205" i="11" s="1"/>
  <c r="F204" i="11"/>
  <c r="G204" i="11" s="1"/>
  <c r="H204" i="11" s="1"/>
  <c r="F203" i="11"/>
  <c r="G203" i="11" s="1"/>
  <c r="H203" i="11" s="1"/>
  <c r="F202" i="11"/>
  <c r="F201" i="11"/>
  <c r="G201" i="11" s="1"/>
  <c r="H201" i="11" s="1"/>
  <c r="F200" i="11"/>
  <c r="G200" i="11" s="1"/>
  <c r="H200" i="11" s="1"/>
  <c r="F199" i="11"/>
  <c r="F198" i="11"/>
  <c r="F197" i="11"/>
  <c r="G197" i="11" s="1"/>
  <c r="H197" i="11" s="1"/>
  <c r="F196" i="11"/>
  <c r="G196" i="11" s="1"/>
  <c r="H196" i="11" s="1"/>
  <c r="F195" i="11"/>
  <c r="G195" i="11" s="1"/>
  <c r="H195" i="11" s="1"/>
  <c r="F194" i="11"/>
  <c r="F193" i="11"/>
  <c r="G193" i="11" s="1"/>
  <c r="H193" i="11" s="1"/>
  <c r="F192" i="11"/>
  <c r="G192" i="11" s="1"/>
  <c r="H192" i="11" s="1"/>
  <c r="F191" i="11"/>
  <c r="G191" i="11" s="1"/>
  <c r="H191" i="11" s="1"/>
  <c r="F190" i="11"/>
  <c r="F189" i="11"/>
  <c r="G189" i="11" s="1"/>
  <c r="H189" i="11" s="1"/>
  <c r="F188" i="11"/>
  <c r="G188" i="11" s="1"/>
  <c r="H188" i="11" s="1"/>
  <c r="F187" i="11"/>
  <c r="G187" i="11" s="1"/>
  <c r="H187" i="11" s="1"/>
  <c r="F186" i="11"/>
  <c r="F185" i="11"/>
  <c r="F184" i="11"/>
  <c r="G184" i="11" s="1"/>
  <c r="H184" i="11" s="1"/>
  <c r="F183" i="11"/>
  <c r="G183" i="11" s="1"/>
  <c r="H183" i="11" s="1"/>
  <c r="F182" i="11"/>
  <c r="F181" i="11"/>
  <c r="F180" i="11"/>
  <c r="G180" i="11" s="1"/>
  <c r="H180" i="11" s="1"/>
  <c r="F179" i="11"/>
  <c r="G179" i="11" s="1"/>
  <c r="H179" i="11" s="1"/>
  <c r="F178" i="11"/>
  <c r="F177" i="11"/>
  <c r="F176" i="11"/>
  <c r="G176" i="11" s="1"/>
  <c r="H176" i="11" s="1"/>
  <c r="F175" i="11"/>
  <c r="G175" i="11" s="1"/>
  <c r="H175" i="11" s="1"/>
  <c r="F174" i="11"/>
  <c r="F173" i="11"/>
  <c r="G173" i="11" s="1"/>
  <c r="H173" i="11" s="1"/>
  <c r="F172" i="11"/>
  <c r="G172" i="11" s="1"/>
  <c r="H172" i="11" s="1"/>
  <c r="F171" i="11"/>
  <c r="G171" i="11" s="1"/>
  <c r="H171" i="11" s="1"/>
  <c r="F170" i="11"/>
  <c r="F169" i="11"/>
  <c r="G169" i="11" s="1"/>
  <c r="H169" i="11" s="1"/>
  <c r="F168" i="11"/>
  <c r="G168" i="11" s="1"/>
  <c r="H168" i="11" s="1"/>
  <c r="F167" i="11"/>
  <c r="G167" i="11" s="1"/>
  <c r="H167" i="11" s="1"/>
  <c r="F166" i="11"/>
  <c r="F165" i="11"/>
  <c r="G165" i="11" s="1"/>
  <c r="H165" i="11" s="1"/>
  <c r="F164" i="11"/>
  <c r="G164" i="11" s="1"/>
  <c r="H164" i="11" s="1"/>
  <c r="F163" i="11"/>
  <c r="G163" i="11" s="1"/>
  <c r="H163" i="11" s="1"/>
  <c r="F162" i="11"/>
  <c r="F161" i="11"/>
  <c r="F160" i="11"/>
  <c r="G160" i="11" s="1"/>
  <c r="H160" i="11" s="1"/>
  <c r="F159" i="11"/>
  <c r="G159" i="11" s="1"/>
  <c r="H159" i="11" s="1"/>
  <c r="F158" i="11"/>
  <c r="F157" i="11"/>
  <c r="G157" i="11" s="1"/>
  <c r="H157" i="11" s="1"/>
  <c r="F156" i="11"/>
  <c r="G156" i="11" s="1"/>
  <c r="H156" i="11" s="1"/>
  <c r="F155" i="11"/>
  <c r="G155" i="11" s="1"/>
  <c r="H155" i="11" s="1"/>
  <c r="F154" i="11"/>
  <c r="F153" i="11"/>
  <c r="F152" i="11"/>
  <c r="G152" i="11" s="1"/>
  <c r="H152" i="11" s="1"/>
  <c r="F151" i="11"/>
  <c r="G151" i="11" s="1"/>
  <c r="H151" i="11" s="1"/>
  <c r="F150" i="11"/>
  <c r="F149" i="11"/>
  <c r="F148" i="11"/>
  <c r="G148" i="11" s="1"/>
  <c r="H148" i="11" s="1"/>
  <c r="F147" i="11"/>
  <c r="G147" i="11" s="1"/>
  <c r="H147" i="11" s="1"/>
  <c r="F146" i="11"/>
  <c r="F145" i="11"/>
  <c r="F144" i="11"/>
  <c r="G144" i="11" s="1"/>
  <c r="H144" i="11" s="1"/>
  <c r="F143" i="11"/>
  <c r="G143" i="11" s="1"/>
  <c r="H143" i="11" s="1"/>
  <c r="F142" i="11"/>
  <c r="F141" i="11"/>
  <c r="G141" i="11" s="1"/>
  <c r="H141" i="11" s="1"/>
  <c r="F140" i="11"/>
  <c r="G140" i="11" s="1"/>
  <c r="H140" i="11" s="1"/>
  <c r="F139" i="11"/>
  <c r="G139" i="11" s="1"/>
  <c r="H139" i="11" s="1"/>
  <c r="F138" i="11"/>
  <c r="F137" i="11"/>
  <c r="F136" i="11"/>
  <c r="G136" i="11" s="1"/>
  <c r="H136" i="11" s="1"/>
  <c r="F135" i="11"/>
  <c r="G135" i="11" s="1"/>
  <c r="H135" i="11" s="1"/>
  <c r="F134" i="11"/>
  <c r="F133" i="11"/>
  <c r="F132" i="11"/>
  <c r="G132" i="11" s="1"/>
  <c r="H132" i="11" s="1"/>
  <c r="F131" i="11"/>
  <c r="G131" i="11" s="1"/>
  <c r="H131" i="11" s="1"/>
  <c r="F130" i="11"/>
  <c r="F129" i="11"/>
  <c r="G129" i="11" s="1"/>
  <c r="H129" i="11" s="1"/>
  <c r="F128" i="11"/>
  <c r="G128" i="11" s="1"/>
  <c r="H128" i="11" s="1"/>
  <c r="F127" i="11"/>
  <c r="G127" i="11" s="1"/>
  <c r="H127" i="11" s="1"/>
  <c r="F126" i="11"/>
  <c r="F125" i="11"/>
  <c r="G125" i="11" s="1"/>
  <c r="H125" i="11" s="1"/>
  <c r="F124" i="11"/>
  <c r="G124" i="11" s="1"/>
  <c r="H124" i="11" s="1"/>
  <c r="F123" i="11"/>
  <c r="G123" i="11" s="1"/>
  <c r="H123" i="11" s="1"/>
  <c r="F122" i="11"/>
  <c r="F121" i="11"/>
  <c r="G121" i="11" s="1"/>
  <c r="H121" i="11" s="1"/>
  <c r="F120" i="11"/>
  <c r="G120" i="11" s="1"/>
  <c r="H120" i="11" s="1"/>
  <c r="F119" i="11"/>
  <c r="F118" i="11"/>
  <c r="F117" i="11"/>
  <c r="F116" i="11"/>
  <c r="G116" i="11" s="1"/>
  <c r="H116" i="11" s="1"/>
  <c r="F115" i="11"/>
  <c r="G115" i="11" s="1"/>
  <c r="H115" i="11" s="1"/>
  <c r="F114" i="11"/>
  <c r="F113" i="11"/>
  <c r="F112" i="11"/>
  <c r="G112" i="11" s="1"/>
  <c r="H112" i="11" s="1"/>
  <c r="F111" i="11"/>
  <c r="G111" i="11" s="1"/>
  <c r="H111" i="11" s="1"/>
  <c r="F110" i="11"/>
  <c r="F109" i="11"/>
  <c r="F108" i="11"/>
  <c r="G108" i="11" s="1"/>
  <c r="H108" i="11" s="1"/>
  <c r="F107" i="11"/>
  <c r="G107" i="11" s="1"/>
  <c r="H107" i="11" s="1"/>
  <c r="F106" i="11"/>
  <c r="F105" i="11"/>
  <c r="G105" i="11" s="1"/>
  <c r="H105" i="11" s="1"/>
  <c r="F104" i="11"/>
  <c r="G104" i="11" s="1"/>
  <c r="H104" i="11" s="1"/>
  <c r="F103" i="11"/>
  <c r="G103" i="11" s="1"/>
  <c r="H103" i="11" s="1"/>
  <c r="F102" i="11"/>
  <c r="F101" i="11"/>
  <c r="G101" i="11" s="1"/>
  <c r="H101" i="11" s="1"/>
  <c r="F100" i="11"/>
  <c r="G100" i="11" s="1"/>
  <c r="H100" i="11" s="1"/>
  <c r="F99" i="11"/>
  <c r="G99" i="11" s="1"/>
  <c r="H99" i="11" s="1"/>
  <c r="F98" i="11"/>
  <c r="F97" i="11"/>
  <c r="G97" i="11" s="1"/>
  <c r="H97" i="11" s="1"/>
  <c r="F96" i="11"/>
  <c r="G96" i="11" s="1"/>
  <c r="H96" i="11" s="1"/>
  <c r="F95" i="11"/>
  <c r="G95" i="11" s="1"/>
  <c r="H95" i="11" s="1"/>
  <c r="F94" i="11"/>
  <c r="F93" i="11"/>
  <c r="G93" i="11" s="1"/>
  <c r="H93" i="11" s="1"/>
  <c r="F92" i="11"/>
  <c r="G92" i="11" s="1"/>
  <c r="H92" i="11" s="1"/>
  <c r="F91" i="11"/>
  <c r="G91" i="11" s="1"/>
  <c r="H91" i="11" s="1"/>
  <c r="F90" i="11"/>
  <c r="F89" i="11"/>
  <c r="G89" i="11" s="1"/>
  <c r="H89" i="11" s="1"/>
  <c r="F88" i="11"/>
  <c r="G88" i="11" s="1"/>
  <c r="H88" i="11" s="1"/>
  <c r="F87" i="11"/>
  <c r="G87" i="11" s="1"/>
  <c r="H87" i="11" s="1"/>
  <c r="F86" i="11"/>
  <c r="F85" i="11"/>
  <c r="F84" i="11"/>
  <c r="G84" i="11" s="1"/>
  <c r="H84" i="11" s="1"/>
  <c r="F83" i="11"/>
  <c r="G83" i="11" s="1"/>
  <c r="H83" i="11" s="1"/>
  <c r="F82" i="11"/>
  <c r="F81" i="11"/>
  <c r="G81" i="11" s="1"/>
  <c r="H81" i="11" s="1"/>
  <c r="F80" i="11"/>
  <c r="G80" i="11" s="1"/>
  <c r="H80" i="11" s="1"/>
  <c r="F79" i="11"/>
  <c r="G79" i="11" s="1"/>
  <c r="H79" i="11" s="1"/>
  <c r="F78" i="11"/>
  <c r="F77" i="11"/>
  <c r="G77" i="11" s="1"/>
  <c r="H77" i="11" s="1"/>
  <c r="F76" i="11"/>
  <c r="G76" i="11" s="1"/>
  <c r="H76" i="11" s="1"/>
  <c r="F75" i="11"/>
  <c r="G75" i="11" s="1"/>
  <c r="H75" i="11" s="1"/>
  <c r="F74" i="11"/>
  <c r="F73" i="11"/>
  <c r="G73" i="11" s="1"/>
  <c r="H73" i="11" s="1"/>
  <c r="F72" i="11"/>
  <c r="G72" i="11" s="1"/>
  <c r="H72" i="11" s="1"/>
  <c r="F71" i="11"/>
  <c r="F70" i="11"/>
  <c r="F69" i="11"/>
  <c r="F68" i="11"/>
  <c r="G68" i="11" s="1"/>
  <c r="H68" i="11" s="1"/>
  <c r="F67" i="11"/>
  <c r="F66" i="11"/>
  <c r="F65" i="11"/>
  <c r="G65" i="11" s="1"/>
  <c r="H65" i="11" s="1"/>
  <c r="F64" i="11"/>
  <c r="G64" i="11" s="1"/>
  <c r="H64" i="11" s="1"/>
  <c r="F63" i="11"/>
  <c r="G63" i="11" s="1"/>
  <c r="H63" i="11" s="1"/>
  <c r="F62" i="11"/>
  <c r="F61" i="11"/>
  <c r="G61" i="11" s="1"/>
  <c r="H61" i="11" s="1"/>
  <c r="F60" i="11"/>
  <c r="G60" i="11" s="1"/>
  <c r="H60" i="11" s="1"/>
  <c r="F59" i="11"/>
  <c r="G59" i="11" s="1"/>
  <c r="H59" i="11" s="1"/>
  <c r="F58" i="11"/>
  <c r="F57" i="11"/>
  <c r="G57" i="11" s="1"/>
  <c r="H57" i="11" s="1"/>
  <c r="F56" i="11"/>
  <c r="G56" i="11" s="1"/>
  <c r="H56" i="11" s="1"/>
  <c r="F55" i="11"/>
  <c r="G55" i="11" s="1"/>
  <c r="H55" i="11" s="1"/>
  <c r="F54" i="11"/>
  <c r="F53" i="11"/>
  <c r="G53" i="11" s="1"/>
  <c r="H53" i="11" s="1"/>
  <c r="F52" i="11"/>
  <c r="G52" i="11" s="1"/>
  <c r="H52" i="11" s="1"/>
  <c r="F51" i="11"/>
  <c r="G51" i="11" s="1"/>
  <c r="H51" i="11" s="1"/>
  <c r="F50" i="11"/>
  <c r="F49" i="11"/>
  <c r="G49" i="11" s="1"/>
  <c r="H49" i="11" s="1"/>
  <c r="F48" i="11"/>
  <c r="G48" i="11" s="1"/>
  <c r="H48" i="11" s="1"/>
  <c r="F47" i="11"/>
  <c r="G47" i="11" s="1"/>
  <c r="H47" i="11" s="1"/>
  <c r="F46" i="11"/>
  <c r="F45" i="11"/>
  <c r="G45" i="11" s="1"/>
  <c r="H45" i="11" s="1"/>
  <c r="F44" i="11"/>
  <c r="G44" i="11" s="1"/>
  <c r="H44" i="11" s="1"/>
  <c r="F43" i="11"/>
  <c r="G43" i="11" s="1"/>
  <c r="H43" i="11" s="1"/>
  <c r="F42" i="11"/>
  <c r="F41" i="11"/>
  <c r="G41" i="11" s="1"/>
  <c r="H41" i="11" s="1"/>
  <c r="F40" i="11"/>
  <c r="G40" i="11" s="1"/>
  <c r="H40" i="11" s="1"/>
  <c r="F39" i="11"/>
  <c r="F38" i="11"/>
  <c r="F37" i="11"/>
  <c r="G37" i="11" s="1"/>
  <c r="H37" i="11" s="1"/>
  <c r="F36" i="11"/>
  <c r="G36" i="11" s="1"/>
  <c r="H36" i="11" s="1"/>
  <c r="F35" i="11"/>
  <c r="G35" i="11" s="1"/>
  <c r="H35" i="11" s="1"/>
  <c r="F34" i="11"/>
  <c r="F33" i="11"/>
  <c r="G33" i="11" s="1"/>
  <c r="H33" i="11" s="1"/>
  <c r="F32" i="11"/>
  <c r="G32" i="11" s="1"/>
  <c r="H32" i="11" s="1"/>
  <c r="F31" i="11"/>
  <c r="G31" i="11" s="1"/>
  <c r="H31" i="11" s="1"/>
  <c r="F30" i="11"/>
  <c r="F29" i="11"/>
  <c r="G29" i="11" s="1"/>
  <c r="H29" i="11" s="1"/>
  <c r="F28" i="11"/>
  <c r="G28" i="11" s="1"/>
  <c r="H28" i="11" s="1"/>
  <c r="F27" i="11"/>
  <c r="G27" i="11" s="1"/>
  <c r="H27" i="11" s="1"/>
  <c r="F26" i="11"/>
  <c r="F25" i="11"/>
  <c r="G25" i="11" s="1"/>
  <c r="H25" i="11" s="1"/>
  <c r="F24" i="11"/>
  <c r="G24" i="11" s="1"/>
  <c r="H24" i="11" s="1"/>
  <c r="F23" i="11"/>
  <c r="G23" i="11" s="1"/>
  <c r="H23" i="11" s="1"/>
  <c r="F22" i="11"/>
  <c r="F21" i="11"/>
  <c r="G21" i="11" s="1"/>
  <c r="H21" i="11" s="1"/>
  <c r="F20" i="11"/>
  <c r="G20" i="11" s="1"/>
  <c r="H20" i="11" s="1"/>
  <c r="C559" i="11"/>
  <c r="C558" i="11"/>
  <c r="C557" i="11"/>
  <c r="C556" i="11"/>
  <c r="C555" i="11"/>
  <c r="C554" i="11"/>
  <c r="C553" i="11"/>
  <c r="C552" i="11"/>
  <c r="C551" i="11"/>
  <c r="C550" i="11"/>
  <c r="C549" i="11"/>
  <c r="C548" i="11"/>
  <c r="C547" i="11"/>
  <c r="C546" i="11"/>
  <c r="C545" i="11"/>
  <c r="C544" i="11"/>
  <c r="C543" i="11"/>
  <c r="D543" i="11" s="1"/>
  <c r="E543" i="11" s="1"/>
  <c r="C542" i="11"/>
  <c r="C541" i="11"/>
  <c r="C540" i="11"/>
  <c r="C539" i="11"/>
  <c r="D539" i="11" s="1"/>
  <c r="E539" i="11" s="1"/>
  <c r="C538" i="11"/>
  <c r="D538" i="11" s="1"/>
  <c r="E538" i="11" s="1"/>
  <c r="C537" i="11"/>
  <c r="C536" i="11"/>
  <c r="C535" i="11"/>
  <c r="D535" i="11" s="1"/>
  <c r="E535" i="11" s="1"/>
  <c r="C534" i="11"/>
  <c r="C533" i="11"/>
  <c r="C532" i="11"/>
  <c r="C531" i="11"/>
  <c r="D531" i="11" s="1"/>
  <c r="E531" i="11" s="1"/>
  <c r="C530" i="11"/>
  <c r="C529" i="11"/>
  <c r="C528" i="11"/>
  <c r="C527" i="11"/>
  <c r="D527" i="11" s="1"/>
  <c r="E527" i="11" s="1"/>
  <c r="C526" i="11"/>
  <c r="C525" i="11"/>
  <c r="C524" i="11"/>
  <c r="C523" i="11"/>
  <c r="C522" i="11"/>
  <c r="C521" i="11"/>
  <c r="C520" i="11"/>
  <c r="C519" i="11"/>
  <c r="C518" i="11"/>
  <c r="C517" i="11"/>
  <c r="C516" i="11"/>
  <c r="C515" i="11"/>
  <c r="D515" i="11" s="1"/>
  <c r="E515" i="11" s="1"/>
  <c r="C514" i="11"/>
  <c r="C513" i="11"/>
  <c r="C512" i="11"/>
  <c r="C511" i="11"/>
  <c r="C510" i="11"/>
  <c r="C509" i="11"/>
  <c r="C508" i="11"/>
  <c r="C507" i="11"/>
  <c r="C506" i="11"/>
  <c r="C505" i="11"/>
  <c r="C504" i="11"/>
  <c r="C503" i="11"/>
  <c r="C502" i="11"/>
  <c r="C501" i="11"/>
  <c r="C500" i="11"/>
  <c r="C499" i="11"/>
  <c r="C498" i="11"/>
  <c r="C497" i="11"/>
  <c r="C496" i="11"/>
  <c r="C495" i="11"/>
  <c r="D495" i="11" s="1"/>
  <c r="E495" i="11" s="1"/>
  <c r="C494" i="11"/>
  <c r="C493" i="11"/>
  <c r="C492" i="11"/>
  <c r="C491" i="11"/>
  <c r="C490" i="11"/>
  <c r="C489" i="11"/>
  <c r="C488" i="11"/>
  <c r="C487" i="11"/>
  <c r="C486" i="11"/>
  <c r="C485" i="11"/>
  <c r="C484" i="11"/>
  <c r="C483" i="11"/>
  <c r="C482" i="11"/>
  <c r="C481" i="11"/>
  <c r="C480" i="11"/>
  <c r="C479" i="11"/>
  <c r="C478" i="11"/>
  <c r="C477" i="11"/>
  <c r="C476" i="11"/>
  <c r="C475" i="11"/>
  <c r="C474" i="11"/>
  <c r="C473" i="11"/>
  <c r="C472" i="11"/>
  <c r="C471" i="11"/>
  <c r="C470" i="11"/>
  <c r="C469" i="11"/>
  <c r="C468" i="11"/>
  <c r="C467" i="11"/>
  <c r="C466" i="11"/>
  <c r="C465" i="11"/>
  <c r="C464" i="11"/>
  <c r="C463" i="11"/>
  <c r="C462" i="11"/>
  <c r="C461" i="11"/>
  <c r="C460" i="11"/>
  <c r="C459" i="11"/>
  <c r="C458" i="11"/>
  <c r="C457" i="11"/>
  <c r="C456" i="11"/>
  <c r="C455" i="11"/>
  <c r="D455" i="11" s="1"/>
  <c r="E455" i="11" s="1"/>
  <c r="C454" i="11"/>
  <c r="C453" i="11"/>
  <c r="C452" i="11"/>
  <c r="C451" i="11"/>
  <c r="D451" i="11" s="1"/>
  <c r="E451" i="11" s="1"/>
  <c r="C450" i="11"/>
  <c r="C449" i="11"/>
  <c r="C448" i="11"/>
  <c r="C447" i="11"/>
  <c r="C446" i="11"/>
  <c r="C445" i="11"/>
  <c r="C444" i="11"/>
  <c r="C443" i="11"/>
  <c r="C442" i="11"/>
  <c r="C441" i="11"/>
  <c r="C440" i="11"/>
  <c r="C439" i="11"/>
  <c r="C438" i="11"/>
  <c r="C437" i="11"/>
  <c r="C436" i="11"/>
  <c r="C435" i="11"/>
  <c r="D435" i="11" s="1"/>
  <c r="E435" i="11" s="1"/>
  <c r="C434" i="11"/>
  <c r="C433" i="11"/>
  <c r="C432" i="11"/>
  <c r="C431" i="11"/>
  <c r="D431" i="11" s="1"/>
  <c r="E431" i="11" s="1"/>
  <c r="C430" i="11"/>
  <c r="C429" i="11"/>
  <c r="C428" i="11"/>
  <c r="C427" i="11"/>
  <c r="D427" i="11" s="1"/>
  <c r="E427" i="11" s="1"/>
  <c r="C426" i="11"/>
  <c r="C425" i="11"/>
  <c r="C424" i="11"/>
  <c r="C423" i="11"/>
  <c r="C422" i="11"/>
  <c r="C421" i="11"/>
  <c r="C420" i="11"/>
  <c r="C419" i="11"/>
  <c r="C418" i="11"/>
  <c r="C417" i="11"/>
  <c r="C416" i="11"/>
  <c r="C415" i="11"/>
  <c r="C414" i="11"/>
  <c r="C413" i="11"/>
  <c r="C412" i="11"/>
  <c r="C411" i="11"/>
  <c r="C410" i="11"/>
  <c r="C409" i="11"/>
  <c r="C408" i="11"/>
  <c r="C407" i="11"/>
  <c r="C406" i="11"/>
  <c r="C405" i="11"/>
  <c r="C404" i="11"/>
  <c r="C403" i="11"/>
  <c r="C402" i="11"/>
  <c r="C401" i="11"/>
  <c r="C400" i="11"/>
  <c r="C399" i="11"/>
  <c r="D399" i="11" s="1"/>
  <c r="E399" i="11" s="1"/>
  <c r="C398" i="11"/>
  <c r="C397" i="11"/>
  <c r="C396" i="11"/>
  <c r="C395" i="11"/>
  <c r="C394" i="11"/>
  <c r="C393" i="11"/>
  <c r="C392" i="11"/>
  <c r="C391" i="11"/>
  <c r="C390" i="11"/>
  <c r="C389" i="11"/>
  <c r="C388" i="11"/>
  <c r="C387" i="11"/>
  <c r="C386" i="11"/>
  <c r="C385" i="11"/>
  <c r="C384" i="11"/>
  <c r="C383" i="11"/>
  <c r="C382" i="11"/>
  <c r="C381" i="11"/>
  <c r="C380" i="11"/>
  <c r="C379" i="11"/>
  <c r="C378" i="11"/>
  <c r="C377" i="11"/>
  <c r="D377" i="11" s="1"/>
  <c r="E377" i="11" s="1"/>
  <c r="C376" i="11"/>
  <c r="C375" i="11"/>
  <c r="C374" i="11"/>
  <c r="C373" i="11"/>
  <c r="C372" i="11"/>
  <c r="C371" i="11"/>
  <c r="C370" i="11"/>
  <c r="C369" i="11"/>
  <c r="C368" i="11"/>
  <c r="C367" i="11"/>
  <c r="D367" i="11" s="1"/>
  <c r="E367" i="11" s="1"/>
  <c r="C366" i="11"/>
  <c r="C365" i="11"/>
  <c r="C364" i="11"/>
  <c r="C363" i="11"/>
  <c r="C362" i="11"/>
  <c r="C361" i="11"/>
  <c r="C360" i="11"/>
  <c r="C359" i="11"/>
  <c r="C358" i="11"/>
  <c r="C357" i="11"/>
  <c r="C356" i="11"/>
  <c r="C355" i="11"/>
  <c r="C354" i="11"/>
  <c r="C353" i="11"/>
  <c r="C352" i="11"/>
  <c r="C351" i="11"/>
  <c r="C350" i="11"/>
  <c r="C349" i="11"/>
  <c r="C348" i="11"/>
  <c r="C347" i="11"/>
  <c r="C346" i="11"/>
  <c r="C345" i="11"/>
  <c r="C344" i="11"/>
  <c r="C343" i="11"/>
  <c r="C342" i="11"/>
  <c r="C341" i="11"/>
  <c r="C340" i="11"/>
  <c r="C339" i="11"/>
  <c r="C338" i="11"/>
  <c r="C337" i="11"/>
  <c r="C336" i="11"/>
  <c r="C335" i="11"/>
  <c r="C334" i="11"/>
  <c r="C333" i="11"/>
  <c r="C332" i="11"/>
  <c r="C331" i="11"/>
  <c r="C330" i="11"/>
  <c r="C329" i="11"/>
  <c r="C328" i="11"/>
  <c r="C327" i="11"/>
  <c r="C326" i="11"/>
  <c r="C325" i="11"/>
  <c r="C324" i="11"/>
  <c r="C323" i="11"/>
  <c r="C322" i="11"/>
  <c r="C321" i="11"/>
  <c r="C320" i="11"/>
  <c r="C319" i="11"/>
  <c r="C318" i="11"/>
  <c r="C317" i="11"/>
  <c r="C316" i="11"/>
  <c r="C315" i="11"/>
  <c r="C314" i="11"/>
  <c r="C313" i="11"/>
  <c r="C312" i="11"/>
  <c r="C311" i="11"/>
  <c r="C310" i="11"/>
  <c r="C309" i="11"/>
  <c r="C308" i="11"/>
  <c r="C307" i="11"/>
  <c r="C306" i="11"/>
  <c r="C305" i="11"/>
  <c r="C304" i="11"/>
  <c r="C303" i="11"/>
  <c r="D303" i="11" s="1"/>
  <c r="E303" i="11" s="1"/>
  <c r="C302" i="11"/>
  <c r="C301" i="11"/>
  <c r="C300" i="11"/>
  <c r="C299" i="11"/>
  <c r="D299" i="11" s="1"/>
  <c r="E299" i="11" s="1"/>
  <c r="C298" i="11"/>
  <c r="C297" i="11"/>
  <c r="C296" i="11"/>
  <c r="C295" i="11"/>
  <c r="D295" i="11" s="1"/>
  <c r="E295" i="11" s="1"/>
  <c r="C294" i="11"/>
  <c r="C293" i="11"/>
  <c r="C292" i="11"/>
  <c r="C291" i="11"/>
  <c r="D291" i="11" s="1"/>
  <c r="E291" i="11" s="1"/>
  <c r="C290" i="11"/>
  <c r="C289" i="11"/>
  <c r="C288" i="11"/>
  <c r="C287" i="11"/>
  <c r="C286" i="11"/>
  <c r="C285" i="11"/>
  <c r="C284" i="11"/>
  <c r="C283" i="11"/>
  <c r="C282" i="11"/>
  <c r="C281" i="11"/>
  <c r="C280" i="11"/>
  <c r="C279" i="11"/>
  <c r="C278" i="11"/>
  <c r="C277" i="11"/>
  <c r="C276" i="11"/>
  <c r="C275" i="11"/>
  <c r="C274" i="11"/>
  <c r="C273" i="11"/>
  <c r="C272" i="11"/>
  <c r="C271" i="11"/>
  <c r="D271" i="11" s="1"/>
  <c r="E271" i="11" s="1"/>
  <c r="C270" i="11"/>
  <c r="C269" i="11"/>
  <c r="C268" i="11"/>
  <c r="C267" i="11"/>
  <c r="C266" i="11"/>
  <c r="C265" i="11"/>
  <c r="C264" i="11"/>
  <c r="C263" i="11"/>
  <c r="C262" i="11"/>
  <c r="C261" i="11"/>
  <c r="D261" i="11" s="1"/>
  <c r="E261" i="11" s="1"/>
  <c r="C260" i="11"/>
  <c r="C259" i="11"/>
  <c r="D259" i="11" s="1"/>
  <c r="E259" i="11" s="1"/>
  <c r="C258" i="11"/>
  <c r="C257" i="11"/>
  <c r="C256" i="11"/>
  <c r="C255" i="11"/>
  <c r="C254" i="11"/>
  <c r="C253" i="11"/>
  <c r="C252" i="11"/>
  <c r="C251" i="11"/>
  <c r="C250" i="11"/>
  <c r="C249" i="11"/>
  <c r="C248" i="11"/>
  <c r="C247" i="11"/>
  <c r="D247" i="11" s="1"/>
  <c r="E247" i="11" s="1"/>
  <c r="C246" i="11"/>
  <c r="C245" i="11"/>
  <c r="C244" i="11"/>
  <c r="C243" i="11"/>
  <c r="C242" i="11"/>
  <c r="C241" i="11"/>
  <c r="C240" i="11"/>
  <c r="C239" i="11"/>
  <c r="D239" i="11" s="1"/>
  <c r="E239" i="11" s="1"/>
  <c r="C238" i="11"/>
  <c r="C237" i="11"/>
  <c r="C236" i="11"/>
  <c r="C235" i="11"/>
  <c r="C234" i="11"/>
  <c r="C233" i="11"/>
  <c r="C232" i="11"/>
  <c r="C231" i="11"/>
  <c r="C230" i="11"/>
  <c r="C229" i="11"/>
  <c r="C228" i="11"/>
  <c r="C227" i="11"/>
  <c r="C226" i="11"/>
  <c r="C225" i="11"/>
  <c r="C224" i="11"/>
  <c r="C223" i="11"/>
  <c r="C222" i="11"/>
  <c r="C221" i="11"/>
  <c r="C220" i="11"/>
  <c r="C219" i="11"/>
  <c r="C218" i="11"/>
  <c r="C217" i="11"/>
  <c r="C216" i="11"/>
  <c r="C215" i="11"/>
  <c r="C214" i="11"/>
  <c r="C213" i="11"/>
  <c r="C212" i="11"/>
  <c r="C211" i="11"/>
  <c r="D211" i="11" s="1"/>
  <c r="E211" i="11" s="1"/>
  <c r="C210" i="11"/>
  <c r="C209" i="11"/>
  <c r="C208" i="11"/>
  <c r="C207" i="11"/>
  <c r="C206" i="11"/>
  <c r="C205" i="11"/>
  <c r="C204" i="11"/>
  <c r="C203" i="11"/>
  <c r="C202" i="11"/>
  <c r="C201" i="11"/>
  <c r="C200" i="11"/>
  <c r="C199" i="11"/>
  <c r="C198" i="11"/>
  <c r="C197" i="11"/>
  <c r="C196" i="11"/>
  <c r="C195" i="11"/>
  <c r="C194" i="11"/>
  <c r="C193" i="11"/>
  <c r="C192" i="11"/>
  <c r="C191" i="11"/>
  <c r="C190" i="11"/>
  <c r="C189" i="11"/>
  <c r="C188" i="11"/>
  <c r="C187" i="11"/>
  <c r="D187" i="11" s="1"/>
  <c r="E187" i="11" s="1"/>
  <c r="C186" i="11"/>
  <c r="C185" i="11"/>
  <c r="C184" i="11"/>
  <c r="C183" i="11"/>
  <c r="C182" i="11"/>
  <c r="C181" i="11"/>
  <c r="C180" i="11"/>
  <c r="C179" i="11"/>
  <c r="C178" i="11"/>
  <c r="C177" i="11"/>
  <c r="D177" i="11" s="1"/>
  <c r="E177" i="11" s="1"/>
  <c r="C176" i="11"/>
  <c r="C175" i="11"/>
  <c r="C174" i="11"/>
  <c r="C173" i="11"/>
  <c r="C172" i="11"/>
  <c r="C171" i="11"/>
  <c r="C170" i="11"/>
  <c r="C169" i="11"/>
  <c r="C168" i="11"/>
  <c r="C167" i="11"/>
  <c r="D167" i="11" s="1"/>
  <c r="E167" i="11" s="1"/>
  <c r="C166" i="11"/>
  <c r="C165" i="11"/>
  <c r="C164" i="11"/>
  <c r="C163" i="11"/>
  <c r="C162" i="11"/>
  <c r="C161" i="11"/>
  <c r="C160" i="11"/>
  <c r="C159" i="11"/>
  <c r="C158" i="11"/>
  <c r="C157" i="11"/>
  <c r="C156" i="11"/>
  <c r="C155" i="11"/>
  <c r="C154" i="11"/>
  <c r="C153" i="11"/>
  <c r="C152" i="11"/>
  <c r="C151" i="11"/>
  <c r="C150" i="11"/>
  <c r="C149" i="11"/>
  <c r="C148" i="11"/>
  <c r="C147" i="11"/>
  <c r="C146" i="11"/>
  <c r="C145" i="11"/>
  <c r="C144" i="11"/>
  <c r="C143" i="11"/>
  <c r="C142" i="11"/>
  <c r="C141" i="11"/>
  <c r="C140" i="11"/>
  <c r="C139" i="11"/>
  <c r="C138" i="11"/>
  <c r="C137" i="11"/>
  <c r="C136" i="11"/>
  <c r="C135" i="11"/>
  <c r="D135" i="11" s="1"/>
  <c r="E135" i="11" s="1"/>
  <c r="C134" i="11"/>
  <c r="C133" i="11"/>
  <c r="C132" i="11"/>
  <c r="C131" i="11"/>
  <c r="D131" i="11" s="1"/>
  <c r="E131" i="11" s="1"/>
  <c r="C130" i="11"/>
  <c r="C129" i="11"/>
  <c r="C128" i="11"/>
  <c r="C127" i="11"/>
  <c r="D127" i="11" s="1"/>
  <c r="E127" i="11" s="1"/>
  <c r="C126" i="11"/>
  <c r="C125" i="11"/>
  <c r="C124" i="11"/>
  <c r="C123" i="11"/>
  <c r="D123" i="11" s="1"/>
  <c r="E123" i="11" s="1"/>
  <c r="C122" i="11"/>
  <c r="C121" i="11"/>
  <c r="C120" i="11"/>
  <c r="C119" i="11"/>
  <c r="D119" i="11" s="1"/>
  <c r="E119" i="11" s="1"/>
  <c r="C118" i="11"/>
  <c r="C117" i="11"/>
  <c r="C116" i="11"/>
  <c r="C115" i="11"/>
  <c r="D115" i="11" s="1"/>
  <c r="E115" i="11" s="1"/>
  <c r="C114" i="11"/>
  <c r="C113" i="11"/>
  <c r="C112" i="11"/>
  <c r="C111" i="11"/>
  <c r="D111" i="11" s="1"/>
  <c r="E111" i="11" s="1"/>
  <c r="C110" i="11"/>
  <c r="C109" i="11"/>
  <c r="D109" i="11" s="1"/>
  <c r="E109" i="11" s="1"/>
  <c r="C108" i="11"/>
  <c r="D108" i="11" s="1"/>
  <c r="E108" i="11" s="1"/>
  <c r="C107" i="11"/>
  <c r="D107" i="11" s="1"/>
  <c r="E107" i="11" s="1"/>
  <c r="C106" i="11"/>
  <c r="C105" i="11"/>
  <c r="C104" i="11"/>
  <c r="C103" i="11"/>
  <c r="D103" i="11" s="1"/>
  <c r="E103" i="11" s="1"/>
  <c r="C102" i="11"/>
  <c r="C101" i="11"/>
  <c r="C100" i="11"/>
  <c r="C99" i="11"/>
  <c r="D99" i="11" s="1"/>
  <c r="E99" i="11" s="1"/>
  <c r="C98" i="11"/>
  <c r="C97" i="11"/>
  <c r="C96" i="11"/>
  <c r="C95" i="11"/>
  <c r="D95" i="11" s="1"/>
  <c r="E95" i="11" s="1"/>
  <c r="C94" i="11"/>
  <c r="C93" i="11"/>
  <c r="D93" i="11" s="1"/>
  <c r="E93" i="11" s="1"/>
  <c r="C92" i="11"/>
  <c r="C91" i="11"/>
  <c r="D91" i="11" s="1"/>
  <c r="E91" i="11" s="1"/>
  <c r="C90" i="11"/>
  <c r="C89" i="11"/>
  <c r="C88" i="11"/>
  <c r="C87" i="11"/>
  <c r="C86" i="11"/>
  <c r="C85" i="11"/>
  <c r="C84" i="11"/>
  <c r="C83" i="11"/>
  <c r="C82" i="11"/>
  <c r="C81" i="11"/>
  <c r="C80" i="11"/>
  <c r="C79" i="11"/>
  <c r="C78" i="11"/>
  <c r="C77" i="11"/>
  <c r="C76" i="11"/>
  <c r="C75" i="11"/>
  <c r="C74" i="11"/>
  <c r="C73" i="11"/>
  <c r="C72" i="11"/>
  <c r="C71" i="11"/>
  <c r="C70" i="11"/>
  <c r="C69" i="11"/>
  <c r="C68" i="11"/>
  <c r="C67" i="11"/>
  <c r="C66" i="11"/>
  <c r="C65" i="11"/>
  <c r="C64" i="11"/>
  <c r="C63" i="11"/>
  <c r="C62" i="11"/>
  <c r="C61" i="11"/>
  <c r="C60" i="11"/>
  <c r="C59" i="11"/>
  <c r="C58" i="11"/>
  <c r="C57" i="11"/>
  <c r="C56" i="11"/>
  <c r="C55" i="11"/>
  <c r="D55" i="11" s="1"/>
  <c r="E55" i="11" s="1"/>
  <c r="C54" i="11"/>
  <c r="C53" i="11"/>
  <c r="C52" i="11"/>
  <c r="C51" i="11"/>
  <c r="D51" i="11" s="1"/>
  <c r="E51" i="11" s="1"/>
  <c r="C50" i="11"/>
  <c r="C49" i="11"/>
  <c r="C48" i="11"/>
  <c r="C47" i="11"/>
  <c r="D47" i="11" s="1"/>
  <c r="E47" i="11" s="1"/>
  <c r="C46" i="11"/>
  <c r="C45" i="11"/>
  <c r="D45" i="11" s="1"/>
  <c r="E45" i="11" s="1"/>
  <c r="C44" i="11"/>
  <c r="C43" i="11"/>
  <c r="D43" i="11" s="1"/>
  <c r="E43" i="11" s="1"/>
  <c r="C42" i="11"/>
  <c r="C41" i="11"/>
  <c r="C40" i="11"/>
  <c r="C39" i="11"/>
  <c r="D39" i="11" s="1"/>
  <c r="E39" i="11" s="1"/>
  <c r="C38" i="11"/>
  <c r="C37" i="11"/>
  <c r="C36" i="11"/>
  <c r="C35" i="11"/>
  <c r="D35" i="11" s="1"/>
  <c r="E35" i="11" s="1"/>
  <c r="C34" i="11"/>
  <c r="C33" i="11"/>
  <c r="C32" i="11"/>
  <c r="D32" i="11" s="1"/>
  <c r="E32" i="11" s="1"/>
  <c r="C31" i="11"/>
  <c r="D31" i="11" s="1"/>
  <c r="E31" i="11" s="1"/>
  <c r="C30" i="11"/>
  <c r="C29" i="11"/>
  <c r="C28" i="11"/>
  <c r="C27" i="11"/>
  <c r="D27" i="11" s="1"/>
  <c r="E27" i="11" s="1"/>
  <c r="C26" i="11"/>
  <c r="C25" i="11"/>
  <c r="C24" i="11"/>
  <c r="C23" i="11"/>
  <c r="C22" i="11"/>
  <c r="C21" i="11"/>
  <c r="C20" i="11"/>
  <c r="G559" i="11"/>
  <c r="H559" i="11" s="1"/>
  <c r="G558" i="11"/>
  <c r="H558" i="11" s="1"/>
  <c r="AD556" i="11"/>
  <c r="AE556" i="11" s="1"/>
  <c r="G556" i="11"/>
  <c r="H556" i="11" s="1"/>
  <c r="AD555" i="11"/>
  <c r="AE555" i="11" s="1"/>
  <c r="AG555" i="11" s="1"/>
  <c r="AD554" i="11"/>
  <c r="AE554" i="11" s="1"/>
  <c r="G554" i="11"/>
  <c r="H554" i="11" s="1"/>
  <c r="AD553" i="11"/>
  <c r="AE553" i="11" s="1"/>
  <c r="AD552" i="11"/>
  <c r="AE552" i="11" s="1"/>
  <c r="AD551" i="11"/>
  <c r="AE551" i="11" s="1"/>
  <c r="AD550" i="11"/>
  <c r="AE550" i="11" s="1"/>
  <c r="G550" i="11"/>
  <c r="H550" i="11" s="1"/>
  <c r="D550" i="11"/>
  <c r="E550" i="11" s="1"/>
  <c r="AD549" i="11"/>
  <c r="AE549" i="11" s="1"/>
  <c r="D549" i="11"/>
  <c r="E549" i="11" s="1"/>
  <c r="AD548" i="11"/>
  <c r="AE548" i="11" s="1"/>
  <c r="AD547" i="11"/>
  <c r="AE547" i="11" s="1"/>
  <c r="D547" i="11"/>
  <c r="E547" i="11" s="1"/>
  <c r="AD546" i="11"/>
  <c r="AE546" i="11" s="1"/>
  <c r="G546" i="11"/>
  <c r="H546" i="11" s="1"/>
  <c r="AD545" i="11"/>
  <c r="AE545" i="11" s="1"/>
  <c r="AG545" i="11" s="1"/>
  <c r="AD544" i="11"/>
  <c r="AE544" i="11" s="1"/>
  <c r="AD543" i="11"/>
  <c r="AE543" i="11" s="1"/>
  <c r="AD542" i="11"/>
  <c r="AE542" i="11" s="1"/>
  <c r="G542" i="11"/>
  <c r="H542" i="11" s="1"/>
  <c r="D542" i="11"/>
  <c r="E542" i="11" s="1"/>
  <c r="AD541" i="11"/>
  <c r="AE541" i="11" s="1"/>
  <c r="AD540" i="11"/>
  <c r="AE540" i="11" s="1"/>
  <c r="AD539" i="11"/>
  <c r="AE539" i="11" s="1"/>
  <c r="AD538" i="11"/>
  <c r="AE538" i="11" s="1"/>
  <c r="G538" i="11"/>
  <c r="H538" i="11" s="1"/>
  <c r="AD537" i="11"/>
  <c r="AE537" i="11" s="1"/>
  <c r="AG537" i="11" s="1"/>
  <c r="AD536" i="11"/>
  <c r="AE536" i="11" s="1"/>
  <c r="AD535" i="11"/>
  <c r="AE535" i="11" s="1"/>
  <c r="AD534" i="11"/>
  <c r="AE534" i="11" s="1"/>
  <c r="G534" i="11"/>
  <c r="H534" i="11" s="1"/>
  <c r="D534" i="11"/>
  <c r="E534" i="11" s="1"/>
  <c r="AD533" i="11"/>
  <c r="AE533" i="11" s="1"/>
  <c r="AD532" i="11"/>
  <c r="AE532" i="11" s="1"/>
  <c r="AD531" i="11"/>
  <c r="AE531" i="11" s="1"/>
  <c r="AG531" i="11" s="1"/>
  <c r="AD530" i="11"/>
  <c r="AE530" i="11" s="1"/>
  <c r="G530" i="11"/>
  <c r="H530" i="11" s="1"/>
  <c r="AD529" i="11"/>
  <c r="AE529" i="11" s="1"/>
  <c r="AG529" i="11" s="1"/>
  <c r="AD528" i="11"/>
  <c r="AE528" i="11" s="1"/>
  <c r="AD527" i="11"/>
  <c r="AE527" i="11" s="1"/>
  <c r="G527" i="11"/>
  <c r="H527" i="11" s="1"/>
  <c r="AD526" i="11"/>
  <c r="AE526" i="11" s="1"/>
  <c r="G526" i="11"/>
  <c r="H526" i="11" s="1"/>
  <c r="AD525" i="11"/>
  <c r="AE525" i="11" s="1"/>
  <c r="AD524" i="11"/>
  <c r="AE524" i="11" s="1"/>
  <c r="AD523" i="11"/>
  <c r="AE523" i="11" s="1"/>
  <c r="D523" i="11"/>
  <c r="E523" i="11" s="1"/>
  <c r="AD522" i="11"/>
  <c r="AE522" i="11" s="1"/>
  <c r="AF522" i="11" s="1"/>
  <c r="G522" i="11"/>
  <c r="H522" i="11" s="1"/>
  <c r="D522" i="11"/>
  <c r="E522" i="11" s="1"/>
  <c r="AD521" i="11"/>
  <c r="AE521" i="11" s="1"/>
  <c r="D521" i="11"/>
  <c r="E521" i="11" s="1"/>
  <c r="AD520" i="11"/>
  <c r="AE520" i="11" s="1"/>
  <c r="AF520" i="11" s="1"/>
  <c r="AD519" i="11"/>
  <c r="AE519" i="11" s="1"/>
  <c r="G519" i="11"/>
  <c r="H519" i="11" s="1"/>
  <c r="AD518" i="11"/>
  <c r="AE518" i="11" s="1"/>
  <c r="AF518" i="11" s="1"/>
  <c r="G518" i="11"/>
  <c r="H518" i="11" s="1"/>
  <c r="AD517" i="11"/>
  <c r="AE517" i="11" s="1"/>
  <c r="AD516" i="11"/>
  <c r="AE516" i="11" s="1"/>
  <c r="AD515" i="11"/>
  <c r="AE515" i="11" s="1"/>
  <c r="AD514" i="11"/>
  <c r="AE514" i="11" s="1"/>
  <c r="G514" i="11"/>
  <c r="H514" i="11" s="1"/>
  <c r="D514" i="11"/>
  <c r="E514" i="11" s="1"/>
  <c r="AD513" i="11"/>
  <c r="AE513" i="11" s="1"/>
  <c r="AG513" i="11" s="1"/>
  <c r="AD512" i="11"/>
  <c r="AE512" i="11" s="1"/>
  <c r="AD511" i="11"/>
  <c r="AE511" i="11" s="1"/>
  <c r="AD510" i="11"/>
  <c r="AE510" i="11" s="1"/>
  <c r="G510" i="11"/>
  <c r="H510" i="11" s="1"/>
  <c r="AD509" i="11"/>
  <c r="AE509" i="11" s="1"/>
  <c r="AG509" i="11" s="1"/>
  <c r="AD508" i="11"/>
  <c r="AE508" i="11" s="1"/>
  <c r="AD507" i="11"/>
  <c r="AE507" i="11" s="1"/>
  <c r="D507" i="11"/>
  <c r="E507" i="11" s="1"/>
  <c r="AD506" i="11"/>
  <c r="AE506" i="11" s="1"/>
  <c r="G506" i="11"/>
  <c r="H506" i="11" s="1"/>
  <c r="D506" i="11"/>
  <c r="E506" i="11" s="1"/>
  <c r="AD505" i="11"/>
  <c r="AE505" i="11" s="1"/>
  <c r="AG505" i="11" s="1"/>
  <c r="D505" i="11"/>
  <c r="E505" i="11" s="1"/>
  <c r="AD504" i="11"/>
  <c r="AE504" i="11" s="1"/>
  <c r="AD503" i="11"/>
  <c r="AE503" i="11" s="1"/>
  <c r="G503" i="11"/>
  <c r="H503" i="11" s="1"/>
  <c r="AD502" i="11"/>
  <c r="AE502" i="11" s="1"/>
  <c r="G502" i="11"/>
  <c r="H502" i="11" s="1"/>
  <c r="AD501" i="11"/>
  <c r="AE501" i="11" s="1"/>
  <c r="AG501" i="11" s="1"/>
  <c r="G501" i="11"/>
  <c r="H501" i="11" s="1"/>
  <c r="AD500" i="11"/>
  <c r="AE500" i="11" s="1"/>
  <c r="AD499" i="11"/>
  <c r="AE499" i="11" s="1"/>
  <c r="AD498" i="11"/>
  <c r="AE498" i="11" s="1"/>
  <c r="G498" i="11"/>
  <c r="H498" i="11" s="1"/>
  <c r="AD497" i="11"/>
  <c r="AE497" i="11" s="1"/>
  <c r="AG497" i="11" s="1"/>
  <c r="AD496" i="11"/>
  <c r="AE496" i="11" s="1"/>
  <c r="AD495" i="11"/>
  <c r="AE495" i="11" s="1"/>
  <c r="AD494" i="11"/>
  <c r="AE494" i="11" s="1"/>
  <c r="G494" i="11"/>
  <c r="H494" i="11" s="1"/>
  <c r="AD493" i="11"/>
  <c r="AE493" i="11" s="1"/>
  <c r="AD492" i="11"/>
  <c r="AE492" i="11" s="1"/>
  <c r="AD491" i="11"/>
  <c r="AE491" i="11" s="1"/>
  <c r="G491" i="11"/>
  <c r="H491" i="11" s="1"/>
  <c r="AD490" i="11"/>
  <c r="AE490" i="11" s="1"/>
  <c r="G490" i="11"/>
  <c r="H490" i="11" s="1"/>
  <c r="D490" i="11"/>
  <c r="E490" i="11" s="1"/>
  <c r="AD489" i="11"/>
  <c r="AE489" i="11" s="1"/>
  <c r="AG489" i="11" s="1"/>
  <c r="AD488" i="11"/>
  <c r="AE488" i="11" s="1"/>
  <c r="AD487" i="11"/>
  <c r="AE487" i="11" s="1"/>
  <c r="AD486" i="11"/>
  <c r="AE486" i="11" s="1"/>
  <c r="G486" i="11"/>
  <c r="H486" i="11" s="1"/>
  <c r="AD485" i="11"/>
  <c r="AE485" i="11" s="1"/>
  <c r="G485" i="11"/>
  <c r="H485" i="11" s="1"/>
  <c r="D485" i="11"/>
  <c r="E485" i="11" s="1"/>
  <c r="AD484" i="11"/>
  <c r="AE484" i="11" s="1"/>
  <c r="AD483" i="11"/>
  <c r="AE483" i="11" s="1"/>
  <c r="AG483" i="11" s="1"/>
  <c r="AD482" i="11"/>
  <c r="AE482" i="11" s="1"/>
  <c r="G482" i="11"/>
  <c r="H482" i="11" s="1"/>
  <c r="D482" i="11"/>
  <c r="E482" i="11" s="1"/>
  <c r="AD481" i="11"/>
  <c r="AE481" i="11" s="1"/>
  <c r="AG481" i="11" s="1"/>
  <c r="AD480" i="11"/>
  <c r="AE480" i="11" s="1"/>
  <c r="AD479" i="11"/>
  <c r="AE479" i="11" s="1"/>
  <c r="AG479" i="11" s="1"/>
  <c r="AD478" i="11"/>
  <c r="AE478" i="11" s="1"/>
  <c r="G478" i="11"/>
  <c r="H478" i="11" s="1"/>
  <c r="AD477" i="11"/>
  <c r="AE477" i="11" s="1"/>
  <c r="AD476" i="11"/>
  <c r="AE476" i="11" s="1"/>
  <c r="AG476" i="11" s="1"/>
  <c r="AD475" i="11"/>
  <c r="AE475" i="11" s="1"/>
  <c r="G475" i="11"/>
  <c r="H475" i="11" s="1"/>
  <c r="AD474" i="11"/>
  <c r="AE474" i="11" s="1"/>
  <c r="AF474" i="11" s="1"/>
  <c r="G474" i="11"/>
  <c r="H474" i="11" s="1"/>
  <c r="D474" i="11"/>
  <c r="E474" i="11" s="1"/>
  <c r="AD473" i="11"/>
  <c r="AE473" i="11" s="1"/>
  <c r="AD472" i="11"/>
  <c r="AE472" i="11" s="1"/>
  <c r="AF472" i="11" s="1"/>
  <c r="AD471" i="11"/>
  <c r="AE471" i="11" s="1"/>
  <c r="AD470" i="11"/>
  <c r="AE470" i="11" s="1"/>
  <c r="AF470" i="11" s="1"/>
  <c r="G470" i="11"/>
  <c r="H470" i="11" s="1"/>
  <c r="D470" i="11"/>
  <c r="E470" i="11" s="1"/>
  <c r="AD469" i="11"/>
  <c r="AE469" i="11" s="1"/>
  <c r="D469" i="11"/>
  <c r="E469" i="11" s="1"/>
  <c r="AD468" i="11"/>
  <c r="AE468" i="11" s="1"/>
  <c r="AD467" i="11"/>
  <c r="AE467" i="11" s="1"/>
  <c r="AD466" i="11"/>
  <c r="AE466" i="11" s="1"/>
  <c r="AF466" i="11" s="1"/>
  <c r="G466" i="11"/>
  <c r="H466" i="11" s="1"/>
  <c r="AD465" i="11"/>
  <c r="AE465" i="11" s="1"/>
  <c r="G465" i="11"/>
  <c r="H465" i="11" s="1"/>
  <c r="AD464" i="11"/>
  <c r="AE464" i="11" s="1"/>
  <c r="AD463" i="11"/>
  <c r="AE463" i="11" s="1"/>
  <c r="AD462" i="11"/>
  <c r="AE462" i="11" s="1"/>
  <c r="AF462" i="11" s="1"/>
  <c r="G462" i="11"/>
  <c r="H462" i="11" s="1"/>
  <c r="AD461" i="11"/>
  <c r="AE461" i="11" s="1"/>
  <c r="G461" i="11"/>
  <c r="H461" i="11" s="1"/>
  <c r="AD460" i="11"/>
  <c r="AE460" i="11" s="1"/>
  <c r="AD459" i="11"/>
  <c r="AE459" i="11" s="1"/>
  <c r="AD458" i="11"/>
  <c r="AE458" i="11" s="1"/>
  <c r="AF458" i="11" s="1"/>
  <c r="G458" i="11"/>
  <c r="H458" i="11" s="1"/>
  <c r="D458" i="11"/>
  <c r="E458" i="11" s="1"/>
  <c r="AD457" i="11"/>
  <c r="AE457" i="11" s="1"/>
  <c r="G457" i="11"/>
  <c r="H457" i="11" s="1"/>
  <c r="AD456" i="11"/>
  <c r="AE456" i="11" s="1"/>
  <c r="AD455" i="11"/>
  <c r="AE455" i="11" s="1"/>
  <c r="AD454" i="11"/>
  <c r="AE454" i="11" s="1"/>
  <c r="AF454" i="11" s="1"/>
  <c r="G454" i="11"/>
  <c r="H454" i="11" s="1"/>
  <c r="D454" i="11"/>
  <c r="E454" i="11" s="1"/>
  <c r="AD453" i="11"/>
  <c r="AE453" i="11" s="1"/>
  <c r="G453" i="11"/>
  <c r="H453" i="11" s="1"/>
  <c r="AD452" i="11"/>
  <c r="AE452" i="11" s="1"/>
  <c r="AD451" i="11"/>
  <c r="AE451" i="11" s="1"/>
  <c r="AD450" i="11"/>
  <c r="AE450" i="11" s="1"/>
  <c r="AF450" i="11" s="1"/>
  <c r="G450" i="11"/>
  <c r="H450" i="11" s="1"/>
  <c r="AD449" i="11"/>
  <c r="AE449" i="11" s="1"/>
  <c r="G449" i="11"/>
  <c r="H449" i="11" s="1"/>
  <c r="D449" i="11"/>
  <c r="E449" i="11" s="1"/>
  <c r="AD448" i="11"/>
  <c r="AE448" i="11" s="1"/>
  <c r="AD447" i="11"/>
  <c r="AE447" i="11" s="1"/>
  <c r="AD446" i="11"/>
  <c r="AE446" i="11" s="1"/>
  <c r="AF446" i="11" s="1"/>
  <c r="G446" i="11"/>
  <c r="H446" i="11" s="1"/>
  <c r="D446" i="11"/>
  <c r="E446" i="11" s="1"/>
  <c r="AD445" i="11"/>
  <c r="AE445" i="11" s="1"/>
  <c r="AD444" i="11"/>
  <c r="AE444" i="11" s="1"/>
  <c r="AD443" i="11"/>
  <c r="AE443" i="11" s="1"/>
  <c r="AG443" i="11" s="1"/>
  <c r="AD442" i="11"/>
  <c r="AE442" i="11" s="1"/>
  <c r="G442" i="11"/>
  <c r="H442" i="11" s="1"/>
  <c r="D442" i="11"/>
  <c r="E442" i="11" s="1"/>
  <c r="AD441" i="11"/>
  <c r="AE441" i="11" s="1"/>
  <c r="G441" i="11"/>
  <c r="H441" i="11" s="1"/>
  <c r="AD440" i="11"/>
  <c r="AE440" i="11" s="1"/>
  <c r="AF440" i="11" s="1"/>
  <c r="AD439" i="11"/>
  <c r="AE439" i="11" s="1"/>
  <c r="AG439" i="11" s="1"/>
  <c r="AD438" i="11"/>
  <c r="AE438" i="11" s="1"/>
  <c r="G438" i="11"/>
  <c r="H438" i="11" s="1"/>
  <c r="D438" i="11"/>
  <c r="E438" i="11" s="1"/>
  <c r="AD437" i="11"/>
  <c r="AE437" i="11" s="1"/>
  <c r="AG437" i="11" s="1"/>
  <c r="G437" i="11"/>
  <c r="H437" i="11" s="1"/>
  <c r="AD436" i="11"/>
  <c r="AE436" i="11" s="1"/>
  <c r="AF436" i="11" s="1"/>
  <c r="AD435" i="11"/>
  <c r="AE435" i="11" s="1"/>
  <c r="AD434" i="11"/>
  <c r="AE434" i="11" s="1"/>
  <c r="G434" i="11"/>
  <c r="H434" i="11" s="1"/>
  <c r="D434" i="11"/>
  <c r="E434" i="11" s="1"/>
  <c r="AD433" i="11"/>
  <c r="AE433" i="11" s="1"/>
  <c r="AD432" i="11"/>
  <c r="AE432" i="11" s="1"/>
  <c r="AG432" i="11" s="1"/>
  <c r="AD431" i="11"/>
  <c r="AE431" i="11" s="1"/>
  <c r="AD430" i="11"/>
  <c r="AE430" i="11" s="1"/>
  <c r="G430" i="11"/>
  <c r="H430" i="11" s="1"/>
  <c r="AD429" i="11"/>
  <c r="AE429" i="11" s="1"/>
  <c r="AD428" i="11"/>
  <c r="AE428" i="11" s="1"/>
  <c r="AG428" i="11" s="1"/>
  <c r="AD427" i="11"/>
  <c r="AE427" i="11" s="1"/>
  <c r="G427" i="11"/>
  <c r="H427" i="11" s="1"/>
  <c r="AD426" i="11"/>
  <c r="AE426" i="11" s="1"/>
  <c r="G426" i="11"/>
  <c r="H426" i="11" s="1"/>
  <c r="AD425" i="11"/>
  <c r="AE425" i="11" s="1"/>
  <c r="AD424" i="11"/>
  <c r="AE424" i="11" s="1"/>
  <c r="AG424" i="11" s="1"/>
  <c r="AD423" i="11"/>
  <c r="AE423" i="11" s="1"/>
  <c r="AD422" i="11"/>
  <c r="AE422" i="11" s="1"/>
  <c r="G422" i="11"/>
  <c r="H422" i="11" s="1"/>
  <c r="AD421" i="11"/>
  <c r="AE421" i="11" s="1"/>
  <c r="G421" i="11"/>
  <c r="H421" i="11" s="1"/>
  <c r="D421" i="11"/>
  <c r="E421" i="11" s="1"/>
  <c r="AD420" i="11"/>
  <c r="AE420" i="11" s="1"/>
  <c r="AG420" i="11" s="1"/>
  <c r="AD419" i="11"/>
  <c r="AE419" i="11" s="1"/>
  <c r="D419" i="11"/>
  <c r="E419" i="11" s="1"/>
  <c r="AD418" i="11"/>
  <c r="AE418" i="11" s="1"/>
  <c r="G418" i="11"/>
  <c r="H418" i="11" s="1"/>
  <c r="D418" i="11"/>
  <c r="E418" i="11" s="1"/>
  <c r="AD417" i="11"/>
  <c r="AE417" i="11" s="1"/>
  <c r="AD416" i="11"/>
  <c r="AE416" i="11" s="1"/>
  <c r="AG416" i="11" s="1"/>
  <c r="AD415" i="11"/>
  <c r="AE415" i="11" s="1"/>
  <c r="D415" i="11"/>
  <c r="E415" i="11" s="1"/>
  <c r="AD414" i="11"/>
  <c r="AE414" i="11" s="1"/>
  <c r="G414" i="11"/>
  <c r="H414" i="11" s="1"/>
  <c r="AD413" i="11"/>
  <c r="AE413" i="11" s="1"/>
  <c r="D413" i="11"/>
  <c r="E413" i="11" s="1"/>
  <c r="AD412" i="11"/>
  <c r="AE412" i="11" s="1"/>
  <c r="AG412" i="11" s="1"/>
  <c r="AD411" i="11"/>
  <c r="AE411" i="11" s="1"/>
  <c r="D411" i="11"/>
  <c r="E411" i="11" s="1"/>
  <c r="AD410" i="11"/>
  <c r="AE410" i="11" s="1"/>
  <c r="G410" i="11"/>
  <c r="H410" i="11" s="1"/>
  <c r="AD409" i="11"/>
  <c r="AE409" i="11" s="1"/>
  <c r="AD408" i="11"/>
  <c r="AE408" i="11" s="1"/>
  <c r="AG408" i="11" s="1"/>
  <c r="AD407" i="11"/>
  <c r="AE407" i="11" s="1"/>
  <c r="AD406" i="11"/>
  <c r="AE406" i="11" s="1"/>
  <c r="G406" i="11"/>
  <c r="H406" i="11" s="1"/>
  <c r="D406" i="11"/>
  <c r="E406" i="11" s="1"/>
  <c r="AD405" i="11"/>
  <c r="AE405" i="11" s="1"/>
  <c r="D405" i="11"/>
  <c r="E405" i="11" s="1"/>
  <c r="AD404" i="11"/>
  <c r="AE404" i="11" s="1"/>
  <c r="AG404" i="11" s="1"/>
  <c r="AD403" i="11"/>
  <c r="AE403" i="11" s="1"/>
  <c r="AD402" i="11"/>
  <c r="AE402" i="11" s="1"/>
  <c r="G402" i="11"/>
  <c r="H402" i="11" s="1"/>
  <c r="AD401" i="11"/>
  <c r="AE401" i="11" s="1"/>
  <c r="G401" i="11"/>
  <c r="H401" i="11" s="1"/>
  <c r="AD400" i="11"/>
  <c r="AE400" i="11" s="1"/>
  <c r="AG400" i="11" s="1"/>
  <c r="AD399" i="11"/>
  <c r="AE399" i="11" s="1"/>
  <c r="AD398" i="11"/>
  <c r="AE398" i="11" s="1"/>
  <c r="G398" i="11"/>
  <c r="H398" i="11" s="1"/>
  <c r="AD397" i="11"/>
  <c r="AE397" i="11" s="1"/>
  <c r="D397" i="11"/>
  <c r="E397" i="11" s="1"/>
  <c r="AD396" i="11"/>
  <c r="AE396" i="11" s="1"/>
  <c r="AG396" i="11" s="1"/>
  <c r="AD395" i="11"/>
  <c r="AE395" i="11" s="1"/>
  <c r="G395" i="11"/>
  <c r="H395" i="11" s="1"/>
  <c r="AD394" i="11"/>
  <c r="AE394" i="11" s="1"/>
  <c r="G394" i="11"/>
  <c r="H394" i="11" s="1"/>
  <c r="AD393" i="11"/>
  <c r="AE393" i="11" s="1"/>
  <c r="AD392" i="11"/>
  <c r="AE392" i="11" s="1"/>
  <c r="AG392" i="11" s="1"/>
  <c r="AD391" i="11"/>
  <c r="AE391" i="11" s="1"/>
  <c r="AD390" i="11"/>
  <c r="AE390" i="11" s="1"/>
  <c r="G390" i="11"/>
  <c r="H390" i="11" s="1"/>
  <c r="AD389" i="11"/>
  <c r="AE389" i="11" s="1"/>
  <c r="G389" i="11"/>
  <c r="H389" i="11" s="1"/>
  <c r="D389" i="11"/>
  <c r="E389" i="11" s="1"/>
  <c r="AD388" i="11"/>
  <c r="AE388" i="11" s="1"/>
  <c r="AD387" i="11"/>
  <c r="AE387" i="11" s="1"/>
  <c r="AD386" i="11"/>
  <c r="AE386" i="11" s="1"/>
  <c r="AG386" i="11" s="1"/>
  <c r="G386" i="11"/>
  <c r="H386" i="11" s="1"/>
  <c r="D386" i="11"/>
  <c r="E386" i="11" s="1"/>
  <c r="AD385" i="11"/>
  <c r="AE385" i="11" s="1"/>
  <c r="AD384" i="11"/>
  <c r="AE384" i="11" s="1"/>
  <c r="AD383" i="11"/>
  <c r="AE383" i="11" s="1"/>
  <c r="AD382" i="11"/>
  <c r="AE382" i="11" s="1"/>
  <c r="AG382" i="11" s="1"/>
  <c r="G382" i="11"/>
  <c r="H382" i="11" s="1"/>
  <c r="AD381" i="11"/>
  <c r="AE381" i="11" s="1"/>
  <c r="D381" i="11"/>
  <c r="E381" i="11" s="1"/>
  <c r="AD380" i="11"/>
  <c r="AE380" i="11" s="1"/>
  <c r="AD379" i="11"/>
  <c r="AE379" i="11" s="1"/>
  <c r="G379" i="11"/>
  <c r="H379" i="11" s="1"/>
  <c r="AD378" i="11"/>
  <c r="AE378" i="11" s="1"/>
  <c r="AG378" i="11" s="1"/>
  <c r="G378" i="11"/>
  <c r="H378" i="11" s="1"/>
  <c r="D378" i="11"/>
  <c r="E378" i="11" s="1"/>
  <c r="AD377" i="11"/>
  <c r="AE377" i="11" s="1"/>
  <c r="AD376" i="11"/>
  <c r="AE376" i="11" s="1"/>
  <c r="AD375" i="11"/>
  <c r="AE375" i="11" s="1"/>
  <c r="AD374" i="11"/>
  <c r="AE374" i="11" s="1"/>
  <c r="AG374" i="11" s="1"/>
  <c r="G374" i="11"/>
  <c r="H374" i="11" s="1"/>
  <c r="AD373" i="11"/>
  <c r="AE373" i="11" s="1"/>
  <c r="AD372" i="11"/>
  <c r="AE372" i="11" s="1"/>
  <c r="AD371" i="11"/>
  <c r="AE371" i="11" s="1"/>
  <c r="AG371" i="11" s="1"/>
  <c r="AD370" i="11"/>
  <c r="AE370" i="11" s="1"/>
  <c r="G370" i="11"/>
  <c r="H370" i="11" s="1"/>
  <c r="AD369" i="11"/>
  <c r="AE369" i="11" s="1"/>
  <c r="G369" i="11"/>
  <c r="H369" i="11" s="1"/>
  <c r="D369" i="11"/>
  <c r="E369" i="11" s="1"/>
  <c r="AD368" i="11"/>
  <c r="AE368" i="11" s="1"/>
  <c r="AD367" i="11"/>
  <c r="AE367" i="11" s="1"/>
  <c r="AG367" i="11" s="1"/>
  <c r="AD366" i="11"/>
  <c r="AE366" i="11" s="1"/>
  <c r="G366" i="11"/>
  <c r="H366" i="11" s="1"/>
  <c r="D366" i="11"/>
  <c r="E366" i="11" s="1"/>
  <c r="AD365" i="11"/>
  <c r="AE365" i="11" s="1"/>
  <c r="AG365" i="11" s="1"/>
  <c r="AD364" i="11"/>
  <c r="AE364" i="11" s="1"/>
  <c r="AD363" i="11"/>
  <c r="AE363" i="11" s="1"/>
  <c r="AG363" i="11" s="1"/>
  <c r="G363" i="11"/>
  <c r="H363" i="11" s="1"/>
  <c r="AD362" i="11"/>
  <c r="AE362" i="11" s="1"/>
  <c r="AG362" i="11" s="1"/>
  <c r="G362" i="11"/>
  <c r="H362" i="11" s="1"/>
  <c r="AD361" i="11"/>
  <c r="AE361" i="11" s="1"/>
  <c r="D361" i="11"/>
  <c r="E361" i="11" s="1"/>
  <c r="AD360" i="11"/>
  <c r="AE360" i="11" s="1"/>
  <c r="AG360" i="11" s="1"/>
  <c r="AD359" i="11"/>
  <c r="AE359" i="11" s="1"/>
  <c r="AG359" i="11" s="1"/>
  <c r="AD358" i="11"/>
  <c r="AE358" i="11" s="1"/>
  <c r="G358" i="11"/>
  <c r="H358" i="11" s="1"/>
  <c r="AD357" i="11"/>
  <c r="AE357" i="11" s="1"/>
  <c r="AD356" i="11"/>
  <c r="AE356" i="11" s="1"/>
  <c r="AD355" i="11"/>
  <c r="AE355" i="11" s="1"/>
  <c r="AD354" i="11"/>
  <c r="AE354" i="11" s="1"/>
  <c r="AF354" i="11" s="1"/>
  <c r="G354" i="11"/>
  <c r="H354" i="11" s="1"/>
  <c r="AD353" i="11"/>
  <c r="AE353" i="11" s="1"/>
  <c r="D353" i="11"/>
  <c r="E353" i="11" s="1"/>
  <c r="AD352" i="11"/>
  <c r="AE352" i="11" s="1"/>
  <c r="AD351" i="11"/>
  <c r="AE351" i="11" s="1"/>
  <c r="G351" i="11"/>
  <c r="H351" i="11" s="1"/>
  <c r="AD350" i="11"/>
  <c r="AE350" i="11" s="1"/>
  <c r="G350" i="11"/>
  <c r="H350" i="11" s="1"/>
  <c r="D350" i="11"/>
  <c r="E350" i="11" s="1"/>
  <c r="AD349" i="11"/>
  <c r="AE349" i="11" s="1"/>
  <c r="AD348" i="11"/>
  <c r="AE348" i="11" s="1"/>
  <c r="AD347" i="11"/>
  <c r="AE347" i="11" s="1"/>
  <c r="AD346" i="11"/>
  <c r="AE346" i="11" s="1"/>
  <c r="AF346" i="11" s="1"/>
  <c r="G346" i="11"/>
  <c r="H346" i="11" s="1"/>
  <c r="D346" i="11"/>
  <c r="E346" i="11" s="1"/>
  <c r="AD345" i="11"/>
  <c r="AE345" i="11" s="1"/>
  <c r="D345" i="11"/>
  <c r="E345" i="11" s="1"/>
  <c r="AD344" i="11"/>
  <c r="AE344" i="11" s="1"/>
  <c r="AD343" i="11"/>
  <c r="AE343" i="11" s="1"/>
  <c r="AD342" i="11"/>
  <c r="AE342" i="11" s="1"/>
  <c r="AF342" i="11" s="1"/>
  <c r="G342" i="11"/>
  <c r="H342" i="11" s="1"/>
  <c r="AD341" i="11"/>
  <c r="AE341" i="11" s="1"/>
  <c r="G341" i="11"/>
  <c r="H341" i="11" s="1"/>
  <c r="AD340" i="11"/>
  <c r="AE340" i="11" s="1"/>
  <c r="AF340" i="11" s="1"/>
  <c r="AD339" i="11"/>
  <c r="AE339" i="11" s="1"/>
  <c r="AD338" i="11"/>
  <c r="AE338" i="11" s="1"/>
  <c r="AF338" i="11" s="1"/>
  <c r="G338" i="11"/>
  <c r="H338" i="11" s="1"/>
  <c r="AD337" i="11"/>
  <c r="AE337" i="11" s="1"/>
  <c r="G337" i="11"/>
  <c r="H337" i="11" s="1"/>
  <c r="D337" i="11"/>
  <c r="E337" i="11" s="1"/>
  <c r="AD336" i="11"/>
  <c r="AE336" i="11" s="1"/>
  <c r="AD335" i="11"/>
  <c r="AE335" i="11" s="1"/>
  <c r="AD334" i="11"/>
  <c r="AE334" i="11" s="1"/>
  <c r="AF334" i="11" s="1"/>
  <c r="G334" i="11"/>
  <c r="H334" i="11" s="1"/>
  <c r="D334" i="11"/>
  <c r="E334" i="11" s="1"/>
  <c r="AD333" i="11"/>
  <c r="AE333" i="11" s="1"/>
  <c r="AD332" i="11"/>
  <c r="AE332" i="11" s="1"/>
  <c r="AF332" i="11" s="1"/>
  <c r="AD331" i="11"/>
  <c r="AE331" i="11" s="1"/>
  <c r="AD330" i="11"/>
  <c r="AE330" i="11" s="1"/>
  <c r="G330" i="11"/>
  <c r="H330" i="11" s="1"/>
  <c r="AD329" i="11"/>
  <c r="AE329" i="11" s="1"/>
  <c r="D329" i="11"/>
  <c r="E329" i="11" s="1"/>
  <c r="AD328" i="11"/>
  <c r="AE328" i="11" s="1"/>
  <c r="AD327" i="11"/>
  <c r="AE327" i="11" s="1"/>
  <c r="G327" i="11"/>
  <c r="H327" i="11" s="1"/>
  <c r="AD326" i="11"/>
  <c r="AE326" i="11" s="1"/>
  <c r="AF326" i="11" s="1"/>
  <c r="G326" i="11"/>
  <c r="H326" i="11" s="1"/>
  <c r="AD325" i="11"/>
  <c r="AE325" i="11" s="1"/>
  <c r="AD324" i="11"/>
  <c r="AE324" i="11" s="1"/>
  <c r="AD323" i="11"/>
  <c r="AE323" i="11" s="1"/>
  <c r="AD322" i="11"/>
  <c r="AE322" i="11" s="1"/>
  <c r="G322" i="11"/>
  <c r="H322" i="11" s="1"/>
  <c r="AD321" i="11"/>
  <c r="AE321" i="11" s="1"/>
  <c r="G321" i="11"/>
  <c r="H321" i="11" s="1"/>
  <c r="D321" i="11"/>
  <c r="E321" i="11" s="1"/>
  <c r="AD320" i="11"/>
  <c r="AE320" i="11" s="1"/>
  <c r="AD319" i="11"/>
  <c r="AE319" i="11" s="1"/>
  <c r="AD318" i="11"/>
  <c r="AE318" i="11" s="1"/>
  <c r="G318" i="11"/>
  <c r="H318" i="11" s="1"/>
  <c r="D318" i="11"/>
  <c r="E318" i="11" s="1"/>
  <c r="AD317" i="11"/>
  <c r="AE317" i="11" s="1"/>
  <c r="AD316" i="11"/>
  <c r="AE316" i="11" s="1"/>
  <c r="AD315" i="11"/>
  <c r="AE315" i="11" s="1"/>
  <c r="AD314" i="11"/>
  <c r="AE314" i="11" s="1"/>
  <c r="G314" i="11"/>
  <c r="H314" i="11" s="1"/>
  <c r="AD313" i="11"/>
  <c r="AE313" i="11" s="1"/>
  <c r="AD312" i="11"/>
  <c r="AE312" i="11" s="1"/>
  <c r="AD311" i="11"/>
  <c r="AE311" i="11" s="1"/>
  <c r="AD310" i="11"/>
  <c r="AE310" i="11" s="1"/>
  <c r="AF310" i="11" s="1"/>
  <c r="G310" i="11"/>
  <c r="H310" i="11" s="1"/>
  <c r="AD309" i="11"/>
  <c r="AE309" i="11" s="1"/>
  <c r="G309" i="11"/>
  <c r="H309" i="11" s="1"/>
  <c r="AD308" i="11"/>
  <c r="AE308" i="11" s="1"/>
  <c r="AF308" i="11" s="1"/>
  <c r="AD307" i="11"/>
  <c r="AE307" i="11" s="1"/>
  <c r="AD306" i="11"/>
  <c r="AE306" i="11" s="1"/>
  <c r="G306" i="11"/>
  <c r="H306" i="11" s="1"/>
  <c r="D306" i="11"/>
  <c r="E306" i="11" s="1"/>
  <c r="AD305" i="11"/>
  <c r="AE305" i="11" s="1"/>
  <c r="AD304" i="11"/>
  <c r="AE304" i="11" s="1"/>
  <c r="AD303" i="11"/>
  <c r="AE303" i="11" s="1"/>
  <c r="AD302" i="11"/>
  <c r="AE302" i="11" s="1"/>
  <c r="AF302" i="11" s="1"/>
  <c r="G302" i="11"/>
  <c r="H302" i="11" s="1"/>
  <c r="D302" i="11"/>
  <c r="E302" i="11" s="1"/>
  <c r="AD301" i="11"/>
  <c r="AE301" i="11" s="1"/>
  <c r="AD300" i="11"/>
  <c r="AE300" i="11" s="1"/>
  <c r="AD299" i="11"/>
  <c r="AE299" i="11" s="1"/>
  <c r="G299" i="11"/>
  <c r="H299" i="11" s="1"/>
  <c r="AD298" i="11"/>
  <c r="AE298" i="11" s="1"/>
  <c r="G298" i="11"/>
  <c r="H298" i="11" s="1"/>
  <c r="AD297" i="11"/>
  <c r="AE297" i="11" s="1"/>
  <c r="D297" i="11"/>
  <c r="E297" i="11" s="1"/>
  <c r="AD296" i="11"/>
  <c r="AE296" i="11" s="1"/>
  <c r="AD295" i="11"/>
  <c r="AE295" i="11" s="1"/>
  <c r="G295" i="11"/>
  <c r="H295" i="11" s="1"/>
  <c r="AD294" i="11"/>
  <c r="AE294" i="11" s="1"/>
  <c r="AG294" i="11" s="1"/>
  <c r="G294" i="11"/>
  <c r="H294" i="11" s="1"/>
  <c r="AD293" i="11"/>
  <c r="AE293" i="11" s="1"/>
  <c r="D293" i="11"/>
  <c r="E293" i="11" s="1"/>
  <c r="AD292" i="11"/>
  <c r="AE292" i="11" s="1"/>
  <c r="AD291" i="11"/>
  <c r="AE291" i="11" s="1"/>
  <c r="G291" i="11"/>
  <c r="H291" i="11" s="1"/>
  <c r="AD290" i="11"/>
  <c r="AE290" i="11" s="1"/>
  <c r="AG290" i="11" s="1"/>
  <c r="G290" i="11"/>
  <c r="H290" i="11" s="1"/>
  <c r="D290" i="11"/>
  <c r="E290" i="11" s="1"/>
  <c r="AD289" i="11"/>
  <c r="AE289" i="11" s="1"/>
  <c r="AD288" i="11"/>
  <c r="AE288" i="11" s="1"/>
  <c r="AD287" i="11"/>
  <c r="AE287" i="11" s="1"/>
  <c r="AD286" i="11"/>
  <c r="AE286" i="11" s="1"/>
  <c r="AG286" i="11" s="1"/>
  <c r="G286" i="11"/>
  <c r="H286" i="11" s="1"/>
  <c r="D286" i="11"/>
  <c r="E286" i="11" s="1"/>
  <c r="AD285" i="11"/>
  <c r="AE285" i="11" s="1"/>
  <c r="AD284" i="11"/>
  <c r="AE284" i="11" s="1"/>
  <c r="AG284" i="11" s="1"/>
  <c r="AD283" i="11"/>
  <c r="AE283" i="11" s="1"/>
  <c r="AD282" i="11"/>
  <c r="AE282" i="11" s="1"/>
  <c r="AG282" i="11" s="1"/>
  <c r="G282" i="11"/>
  <c r="H282" i="11" s="1"/>
  <c r="D282" i="11"/>
  <c r="E282" i="11" s="1"/>
  <c r="AD281" i="11"/>
  <c r="AE281" i="11" s="1"/>
  <c r="AD280" i="11"/>
  <c r="AE280" i="11" s="1"/>
  <c r="AG280" i="11" s="1"/>
  <c r="AD279" i="11"/>
  <c r="AE279" i="11" s="1"/>
  <c r="AD278" i="11"/>
  <c r="AE278" i="11" s="1"/>
  <c r="G278" i="11"/>
  <c r="H278" i="11" s="1"/>
  <c r="D278" i="11"/>
  <c r="E278" i="11" s="1"/>
  <c r="AD277" i="11"/>
  <c r="AE277" i="11" s="1"/>
  <c r="D277" i="11"/>
  <c r="E277" i="11" s="1"/>
  <c r="AD276" i="11"/>
  <c r="AE276" i="11" s="1"/>
  <c r="AF276" i="11" s="1"/>
  <c r="AD275" i="11"/>
  <c r="AE275" i="11" s="1"/>
  <c r="AD274" i="11"/>
  <c r="AE274" i="11" s="1"/>
  <c r="AF274" i="11" s="1"/>
  <c r="G274" i="11"/>
  <c r="H274" i="11" s="1"/>
  <c r="AD273" i="11"/>
  <c r="AE273" i="11" s="1"/>
  <c r="AD272" i="11"/>
  <c r="AE272" i="11" s="1"/>
  <c r="AF272" i="11" s="1"/>
  <c r="AD271" i="11"/>
  <c r="AE271" i="11" s="1"/>
  <c r="AD270" i="11"/>
  <c r="AE270" i="11" s="1"/>
  <c r="AF270" i="11" s="1"/>
  <c r="G270" i="11"/>
  <c r="H270" i="11" s="1"/>
  <c r="AD269" i="11"/>
  <c r="AE269" i="11" s="1"/>
  <c r="G269" i="11"/>
  <c r="H269" i="11" s="1"/>
  <c r="D269" i="11"/>
  <c r="E269" i="11" s="1"/>
  <c r="AD268" i="11"/>
  <c r="AE268" i="11" s="1"/>
  <c r="AF268" i="11" s="1"/>
  <c r="AD267" i="11"/>
  <c r="AE267" i="11" s="1"/>
  <c r="AD266" i="11"/>
  <c r="AE266" i="11" s="1"/>
  <c r="AF266" i="11" s="1"/>
  <c r="G266" i="11"/>
  <c r="H266" i="11" s="1"/>
  <c r="D266" i="11"/>
  <c r="E266" i="11" s="1"/>
  <c r="AD265" i="11"/>
  <c r="AE265" i="11" s="1"/>
  <c r="AD264" i="11"/>
  <c r="AE264" i="11" s="1"/>
  <c r="AD263" i="11"/>
  <c r="AE263" i="11" s="1"/>
  <c r="AD262" i="11"/>
  <c r="AE262" i="11" s="1"/>
  <c r="AF262" i="11" s="1"/>
  <c r="G262" i="11"/>
  <c r="H262" i="11" s="1"/>
  <c r="D262" i="11"/>
  <c r="E262" i="11" s="1"/>
  <c r="AD261" i="11"/>
  <c r="AE261" i="11" s="1"/>
  <c r="AD260" i="11"/>
  <c r="AE260" i="11" s="1"/>
  <c r="AF260" i="11" s="1"/>
  <c r="AD259" i="11"/>
  <c r="AE259" i="11" s="1"/>
  <c r="AD258" i="11"/>
  <c r="AE258" i="11" s="1"/>
  <c r="AF258" i="11" s="1"/>
  <c r="G258" i="11"/>
  <c r="H258" i="11" s="1"/>
  <c r="D258" i="11"/>
  <c r="E258" i="11" s="1"/>
  <c r="AD257" i="11"/>
  <c r="AE257" i="11" s="1"/>
  <c r="D257" i="11"/>
  <c r="E257" i="11" s="1"/>
  <c r="AD256" i="11"/>
  <c r="AE256" i="11" s="1"/>
  <c r="AD255" i="11"/>
  <c r="AE255" i="11" s="1"/>
  <c r="AD254" i="11"/>
  <c r="AE254" i="11" s="1"/>
  <c r="AF254" i="11" s="1"/>
  <c r="G254" i="11"/>
  <c r="H254" i="11" s="1"/>
  <c r="AD253" i="11"/>
  <c r="AE253" i="11" s="1"/>
  <c r="G253" i="11"/>
  <c r="H253" i="11" s="1"/>
  <c r="AD252" i="11"/>
  <c r="AE252" i="11" s="1"/>
  <c r="AF252" i="11" s="1"/>
  <c r="AD251" i="11"/>
  <c r="AE251" i="11" s="1"/>
  <c r="G251" i="11"/>
  <c r="H251" i="11" s="1"/>
  <c r="AD250" i="11"/>
  <c r="AE250" i="11" s="1"/>
  <c r="AF250" i="11" s="1"/>
  <c r="G250" i="11"/>
  <c r="H250" i="11" s="1"/>
  <c r="D250" i="11"/>
  <c r="E250" i="11" s="1"/>
  <c r="AD249" i="11"/>
  <c r="AE249" i="11" s="1"/>
  <c r="G249" i="11"/>
  <c r="H249" i="11" s="1"/>
  <c r="AD248" i="11"/>
  <c r="AE248" i="11" s="1"/>
  <c r="AD247" i="11"/>
  <c r="AE247" i="11" s="1"/>
  <c r="G247" i="11"/>
  <c r="H247" i="11" s="1"/>
  <c r="AD246" i="11"/>
  <c r="AE246" i="11" s="1"/>
  <c r="AF246" i="11" s="1"/>
  <c r="G246" i="11"/>
  <c r="H246" i="11" s="1"/>
  <c r="D246" i="11"/>
  <c r="E246" i="11" s="1"/>
  <c r="AD245" i="11"/>
  <c r="AE245" i="11" s="1"/>
  <c r="G245" i="11"/>
  <c r="H245" i="11" s="1"/>
  <c r="AD244" i="11"/>
  <c r="AE244" i="11" s="1"/>
  <c r="AF244" i="11" s="1"/>
  <c r="AD243" i="11"/>
  <c r="AE243" i="11" s="1"/>
  <c r="AD242" i="11"/>
  <c r="AE242" i="11" s="1"/>
  <c r="AF242" i="11" s="1"/>
  <c r="G242" i="11"/>
  <c r="H242" i="11" s="1"/>
  <c r="AD241" i="11"/>
  <c r="AE241" i="11" s="1"/>
  <c r="G241" i="11"/>
  <c r="H241" i="11" s="1"/>
  <c r="D241" i="11"/>
  <c r="E241" i="11" s="1"/>
  <c r="AD240" i="11"/>
  <c r="AE240" i="11" s="1"/>
  <c r="AF240" i="11" s="1"/>
  <c r="AD239" i="11"/>
  <c r="AE239" i="11" s="1"/>
  <c r="AD238" i="11"/>
  <c r="AE238" i="11" s="1"/>
  <c r="AF238" i="11" s="1"/>
  <c r="G238" i="11"/>
  <c r="H238" i="11" s="1"/>
  <c r="D238" i="11"/>
  <c r="E238" i="11" s="1"/>
  <c r="AD237" i="11"/>
  <c r="AE237" i="11" s="1"/>
  <c r="G237" i="11"/>
  <c r="H237" i="11" s="1"/>
  <c r="AD236" i="11"/>
  <c r="AE236" i="11" s="1"/>
  <c r="AF236" i="11" s="1"/>
  <c r="AD235" i="11"/>
  <c r="AE235" i="11" s="1"/>
  <c r="AD234" i="11"/>
  <c r="AE234" i="11" s="1"/>
  <c r="AF234" i="11" s="1"/>
  <c r="G234" i="11"/>
  <c r="H234" i="11" s="1"/>
  <c r="D234" i="11"/>
  <c r="E234" i="11" s="1"/>
  <c r="AD233" i="11"/>
  <c r="AE233" i="11" s="1"/>
  <c r="G233" i="11"/>
  <c r="H233" i="11" s="1"/>
  <c r="AD232" i="11"/>
  <c r="AE232" i="11" s="1"/>
  <c r="AD231" i="11"/>
  <c r="AE231" i="11" s="1"/>
  <c r="AD230" i="11"/>
  <c r="AE230" i="11" s="1"/>
  <c r="AF230" i="11" s="1"/>
  <c r="G230" i="11"/>
  <c r="H230" i="11" s="1"/>
  <c r="D230" i="11"/>
  <c r="E230" i="11" s="1"/>
  <c r="AD229" i="11"/>
  <c r="AE229" i="11" s="1"/>
  <c r="G229" i="11"/>
  <c r="H229" i="11" s="1"/>
  <c r="AD228" i="11"/>
  <c r="AE228" i="11" s="1"/>
  <c r="AD227" i="11"/>
  <c r="AE227" i="11" s="1"/>
  <c r="AD226" i="11"/>
  <c r="AE226" i="11" s="1"/>
  <c r="AF226" i="11" s="1"/>
  <c r="G226" i="11"/>
  <c r="H226" i="11" s="1"/>
  <c r="D226" i="11"/>
  <c r="E226" i="11" s="1"/>
  <c r="AD225" i="11"/>
  <c r="AE225" i="11" s="1"/>
  <c r="G225" i="11"/>
  <c r="H225" i="11" s="1"/>
  <c r="AD224" i="11"/>
  <c r="AE224" i="11" s="1"/>
  <c r="AF224" i="11" s="1"/>
  <c r="AD223" i="11"/>
  <c r="AE223" i="11" s="1"/>
  <c r="AD222" i="11"/>
  <c r="AE222" i="11" s="1"/>
  <c r="AF222" i="11" s="1"/>
  <c r="G222" i="11"/>
  <c r="H222" i="11" s="1"/>
  <c r="D222" i="11"/>
  <c r="E222" i="11" s="1"/>
  <c r="AD221" i="11"/>
  <c r="AE221" i="11" s="1"/>
  <c r="AD220" i="11"/>
  <c r="AE220" i="11" s="1"/>
  <c r="AF220" i="11" s="1"/>
  <c r="AD219" i="11"/>
  <c r="AE219" i="11" s="1"/>
  <c r="G219" i="11"/>
  <c r="H219" i="11" s="1"/>
  <c r="AD218" i="11"/>
  <c r="AE218" i="11" s="1"/>
  <c r="AF218" i="11" s="1"/>
  <c r="G218" i="11"/>
  <c r="H218" i="11" s="1"/>
  <c r="D218" i="11"/>
  <c r="E218" i="11" s="1"/>
  <c r="AD217" i="11"/>
  <c r="AE217" i="11" s="1"/>
  <c r="AD216" i="11"/>
  <c r="AE216" i="11" s="1"/>
  <c r="AD215" i="11"/>
  <c r="AE215" i="11" s="1"/>
  <c r="AD214" i="11"/>
  <c r="AE214" i="11" s="1"/>
  <c r="AF214" i="11" s="1"/>
  <c r="G214" i="11"/>
  <c r="H214" i="11" s="1"/>
  <c r="D214" i="11"/>
  <c r="E214" i="11" s="1"/>
  <c r="AD213" i="11"/>
  <c r="AE213" i="11" s="1"/>
  <c r="AD212" i="11"/>
  <c r="AE212" i="11" s="1"/>
  <c r="AF212" i="11" s="1"/>
  <c r="AD211" i="11"/>
  <c r="AE211" i="11" s="1"/>
  <c r="AD210" i="11"/>
  <c r="AE210" i="11" s="1"/>
  <c r="AF210" i="11" s="1"/>
  <c r="G210" i="11"/>
  <c r="H210" i="11" s="1"/>
  <c r="D210" i="11"/>
  <c r="E210" i="11" s="1"/>
  <c r="AD209" i="11"/>
  <c r="AE209" i="11" s="1"/>
  <c r="AD208" i="11"/>
  <c r="AE208" i="11" s="1"/>
  <c r="AF208" i="11" s="1"/>
  <c r="AD207" i="11"/>
  <c r="AE207" i="11" s="1"/>
  <c r="AD206" i="11"/>
  <c r="AE206" i="11" s="1"/>
  <c r="AF206" i="11" s="1"/>
  <c r="G206" i="11"/>
  <c r="H206" i="11" s="1"/>
  <c r="D206" i="11"/>
  <c r="E206" i="11" s="1"/>
  <c r="AD205" i="11"/>
  <c r="AE205" i="11" s="1"/>
  <c r="AD204" i="11"/>
  <c r="AE204" i="11" s="1"/>
  <c r="AF204" i="11" s="1"/>
  <c r="AD203" i="11"/>
  <c r="AE203" i="11" s="1"/>
  <c r="AD202" i="11"/>
  <c r="AE202" i="11" s="1"/>
  <c r="AF202" i="11" s="1"/>
  <c r="G202" i="11"/>
  <c r="H202" i="11" s="1"/>
  <c r="D202" i="11"/>
  <c r="E202" i="11" s="1"/>
  <c r="AD201" i="11"/>
  <c r="AE201" i="11" s="1"/>
  <c r="AD200" i="11"/>
  <c r="AE200" i="11" s="1"/>
  <c r="AD199" i="11"/>
  <c r="AE199" i="11" s="1"/>
  <c r="G199" i="11"/>
  <c r="H199" i="11" s="1"/>
  <c r="AD198" i="11"/>
  <c r="AE198" i="11" s="1"/>
  <c r="AF198" i="11" s="1"/>
  <c r="G198" i="11"/>
  <c r="H198" i="11" s="1"/>
  <c r="D198" i="11"/>
  <c r="E198" i="11" s="1"/>
  <c r="AD197" i="11"/>
  <c r="AE197" i="11" s="1"/>
  <c r="AD196" i="11"/>
  <c r="AE196" i="11" s="1"/>
  <c r="AG196" i="11" s="1"/>
  <c r="AD195" i="11"/>
  <c r="AE195" i="11" s="1"/>
  <c r="AD194" i="11"/>
  <c r="AE194" i="11" s="1"/>
  <c r="AF194" i="11" s="1"/>
  <c r="G194" i="11"/>
  <c r="H194" i="11" s="1"/>
  <c r="D194" i="11"/>
  <c r="E194" i="11" s="1"/>
  <c r="AD193" i="11"/>
  <c r="AE193" i="11" s="1"/>
  <c r="AD192" i="11"/>
  <c r="AE192" i="11" s="1"/>
  <c r="AD191" i="11"/>
  <c r="AE191" i="11" s="1"/>
  <c r="AD190" i="11"/>
  <c r="AE190" i="11" s="1"/>
  <c r="AG190" i="11" s="1"/>
  <c r="G190" i="11"/>
  <c r="H190" i="11" s="1"/>
  <c r="D190" i="11"/>
  <c r="E190" i="11" s="1"/>
  <c r="AD189" i="11"/>
  <c r="AE189" i="11" s="1"/>
  <c r="AD188" i="11"/>
  <c r="AE188" i="11" s="1"/>
  <c r="AD187" i="11"/>
  <c r="AE187" i="11" s="1"/>
  <c r="AD186" i="11"/>
  <c r="AE186" i="11" s="1"/>
  <c r="AF186" i="11" s="1"/>
  <c r="G186" i="11"/>
  <c r="H186" i="11" s="1"/>
  <c r="D186" i="11"/>
  <c r="E186" i="11" s="1"/>
  <c r="AD185" i="11"/>
  <c r="AE185" i="11" s="1"/>
  <c r="G185" i="11"/>
  <c r="H185" i="11" s="1"/>
  <c r="AD184" i="11"/>
  <c r="AE184" i="11" s="1"/>
  <c r="AD183" i="11"/>
  <c r="AE183" i="11" s="1"/>
  <c r="AD182" i="11"/>
  <c r="AE182" i="11" s="1"/>
  <c r="AG182" i="11" s="1"/>
  <c r="G182" i="11"/>
  <c r="H182" i="11" s="1"/>
  <c r="D182" i="11"/>
  <c r="E182" i="11" s="1"/>
  <c r="AD181" i="11"/>
  <c r="AE181" i="11" s="1"/>
  <c r="AG181" i="11" s="1"/>
  <c r="G181" i="11"/>
  <c r="H181" i="11" s="1"/>
  <c r="AD180" i="11"/>
  <c r="AE180" i="11" s="1"/>
  <c r="AG180" i="11" s="1"/>
  <c r="AD179" i="11"/>
  <c r="AE179" i="11" s="1"/>
  <c r="AG179" i="11" s="1"/>
  <c r="AD178" i="11"/>
  <c r="AE178" i="11" s="1"/>
  <c r="G178" i="11"/>
  <c r="H178" i="11" s="1"/>
  <c r="D178" i="11"/>
  <c r="E178" i="11" s="1"/>
  <c r="AD177" i="11"/>
  <c r="AE177" i="11" s="1"/>
  <c r="G177" i="11"/>
  <c r="H177" i="11" s="1"/>
  <c r="AD176" i="11"/>
  <c r="AE176" i="11" s="1"/>
  <c r="AD175" i="11"/>
  <c r="AE175" i="11" s="1"/>
  <c r="AD174" i="11"/>
  <c r="AE174" i="11" s="1"/>
  <c r="G174" i="11"/>
  <c r="H174" i="11" s="1"/>
  <c r="D174" i="11"/>
  <c r="E174" i="11" s="1"/>
  <c r="AD173" i="11"/>
  <c r="AE173" i="11" s="1"/>
  <c r="D173" i="11"/>
  <c r="E173" i="11" s="1"/>
  <c r="AD172" i="11"/>
  <c r="AE172" i="11" s="1"/>
  <c r="AD171" i="11"/>
  <c r="AE171" i="11" s="1"/>
  <c r="AD170" i="11"/>
  <c r="AE170" i="11" s="1"/>
  <c r="G170" i="11"/>
  <c r="H170" i="11" s="1"/>
  <c r="AD169" i="11"/>
  <c r="AE169" i="11" s="1"/>
  <c r="D169" i="11"/>
  <c r="E169" i="11" s="1"/>
  <c r="AD168" i="11"/>
  <c r="AE168" i="11" s="1"/>
  <c r="AD167" i="11"/>
  <c r="AE167" i="11" s="1"/>
  <c r="AD166" i="11"/>
  <c r="AE166" i="11" s="1"/>
  <c r="G166" i="11"/>
  <c r="H166" i="11" s="1"/>
  <c r="D166" i="11"/>
  <c r="E166" i="11" s="1"/>
  <c r="AD165" i="11"/>
  <c r="AE165" i="11" s="1"/>
  <c r="D165" i="11"/>
  <c r="E165" i="11" s="1"/>
  <c r="AD164" i="11"/>
  <c r="AE164" i="11" s="1"/>
  <c r="AD163" i="11"/>
  <c r="AE163" i="11" s="1"/>
  <c r="AG163" i="11" s="1"/>
  <c r="AD162" i="11"/>
  <c r="AE162" i="11" s="1"/>
  <c r="G162" i="11"/>
  <c r="H162" i="11" s="1"/>
  <c r="AD161" i="11"/>
  <c r="AE161" i="11" s="1"/>
  <c r="G161" i="11"/>
  <c r="H161" i="11" s="1"/>
  <c r="D161" i="11"/>
  <c r="E161" i="11" s="1"/>
  <c r="AD160" i="11"/>
  <c r="AE160" i="11" s="1"/>
  <c r="AD159" i="11"/>
  <c r="AE159" i="11" s="1"/>
  <c r="AG159" i="11" s="1"/>
  <c r="AD158" i="11"/>
  <c r="AE158" i="11" s="1"/>
  <c r="G158" i="11"/>
  <c r="H158" i="11" s="1"/>
  <c r="D158" i="11"/>
  <c r="E158" i="11" s="1"/>
  <c r="AD157" i="11"/>
  <c r="AE157" i="11" s="1"/>
  <c r="AG157" i="11" s="1"/>
  <c r="D157" i="11"/>
  <c r="E157" i="11" s="1"/>
  <c r="AD156" i="11"/>
  <c r="AE156" i="11" s="1"/>
  <c r="AD155" i="11"/>
  <c r="AE155" i="11" s="1"/>
  <c r="AG155" i="11" s="1"/>
  <c r="AD154" i="11"/>
  <c r="AE154" i="11" s="1"/>
  <c r="G154" i="11"/>
  <c r="H154" i="11" s="1"/>
  <c r="D154" i="11"/>
  <c r="E154" i="11" s="1"/>
  <c r="AD153" i="11"/>
  <c r="AE153" i="11" s="1"/>
  <c r="AG153" i="11" s="1"/>
  <c r="G153" i="11"/>
  <c r="H153" i="11" s="1"/>
  <c r="AD152" i="11"/>
  <c r="AE152" i="11" s="1"/>
  <c r="AD151" i="11"/>
  <c r="AE151" i="11" s="1"/>
  <c r="AG151" i="11" s="1"/>
  <c r="AD150" i="11"/>
  <c r="AE150" i="11" s="1"/>
  <c r="G150" i="11"/>
  <c r="H150" i="11" s="1"/>
  <c r="D150" i="11"/>
  <c r="E150" i="11" s="1"/>
  <c r="AD149" i="11"/>
  <c r="AE149" i="11" s="1"/>
  <c r="AG149" i="11" s="1"/>
  <c r="G149" i="11"/>
  <c r="H149" i="11" s="1"/>
  <c r="AD148" i="11"/>
  <c r="AE148" i="11" s="1"/>
  <c r="AD147" i="11"/>
  <c r="AE147" i="11" s="1"/>
  <c r="AD146" i="11"/>
  <c r="AE146" i="11" s="1"/>
  <c r="G146" i="11"/>
  <c r="H146" i="11" s="1"/>
  <c r="D146" i="11"/>
  <c r="E146" i="11" s="1"/>
  <c r="AD145" i="11"/>
  <c r="AE145" i="11" s="1"/>
  <c r="AG145" i="11" s="1"/>
  <c r="G145" i="11"/>
  <c r="H145" i="11" s="1"/>
  <c r="AD144" i="11"/>
  <c r="AE144" i="11" s="1"/>
  <c r="AD143" i="11"/>
  <c r="AE143" i="11" s="1"/>
  <c r="AG143" i="11" s="1"/>
  <c r="AD142" i="11"/>
  <c r="AE142" i="11" s="1"/>
  <c r="G142" i="11"/>
  <c r="H142" i="11" s="1"/>
  <c r="D142" i="11"/>
  <c r="E142" i="11" s="1"/>
  <c r="AD141" i="11"/>
  <c r="AE141" i="11" s="1"/>
  <c r="AG141" i="11" s="1"/>
  <c r="D141" i="11"/>
  <c r="E141" i="11" s="1"/>
  <c r="AD140" i="11"/>
  <c r="AE140" i="11" s="1"/>
  <c r="AD139" i="11"/>
  <c r="AE139" i="11" s="1"/>
  <c r="AG139" i="11" s="1"/>
  <c r="AD138" i="11"/>
  <c r="AE138" i="11" s="1"/>
  <c r="G138" i="11"/>
  <c r="H138" i="11" s="1"/>
  <c r="D138" i="11"/>
  <c r="E138" i="11" s="1"/>
  <c r="AD137" i="11"/>
  <c r="AE137" i="11" s="1"/>
  <c r="AG137" i="11" s="1"/>
  <c r="G137" i="11"/>
  <c r="H137" i="11" s="1"/>
  <c r="AD136" i="11"/>
  <c r="AE136" i="11" s="1"/>
  <c r="AD135" i="11"/>
  <c r="AE135" i="11" s="1"/>
  <c r="AG135" i="11" s="1"/>
  <c r="AD134" i="11"/>
  <c r="AE134" i="11" s="1"/>
  <c r="G134" i="11"/>
  <c r="H134" i="11" s="1"/>
  <c r="AD133" i="11"/>
  <c r="AE133" i="11" s="1"/>
  <c r="AG133" i="11" s="1"/>
  <c r="G133" i="11"/>
  <c r="H133" i="11" s="1"/>
  <c r="D133" i="11"/>
  <c r="E133" i="11" s="1"/>
  <c r="AD132" i="11"/>
  <c r="AE132" i="11" s="1"/>
  <c r="AD131" i="11"/>
  <c r="AE131" i="11" s="1"/>
  <c r="AG131" i="11" s="1"/>
  <c r="AD130" i="11"/>
  <c r="AE130" i="11" s="1"/>
  <c r="G130" i="11"/>
  <c r="H130" i="11" s="1"/>
  <c r="D130" i="11"/>
  <c r="E130" i="11" s="1"/>
  <c r="AD129" i="11"/>
  <c r="AE129" i="11" s="1"/>
  <c r="AG129" i="11" s="1"/>
  <c r="AD128" i="11"/>
  <c r="AE128" i="11" s="1"/>
  <c r="AD127" i="11"/>
  <c r="AE127" i="11" s="1"/>
  <c r="AD126" i="11"/>
  <c r="AE126" i="11" s="1"/>
  <c r="G126" i="11"/>
  <c r="H126" i="11" s="1"/>
  <c r="D126" i="11"/>
  <c r="E126" i="11" s="1"/>
  <c r="AD125" i="11"/>
  <c r="AE125" i="11" s="1"/>
  <c r="AG125" i="11" s="1"/>
  <c r="D125" i="11"/>
  <c r="E125" i="11" s="1"/>
  <c r="AD124" i="11"/>
  <c r="AE124" i="11" s="1"/>
  <c r="AD123" i="11"/>
  <c r="AE123" i="11" s="1"/>
  <c r="AG123" i="11" s="1"/>
  <c r="AD122" i="11"/>
  <c r="AE122" i="11" s="1"/>
  <c r="G122" i="11"/>
  <c r="H122" i="11" s="1"/>
  <c r="D122" i="11"/>
  <c r="E122" i="11" s="1"/>
  <c r="AD121" i="11"/>
  <c r="AE121" i="11" s="1"/>
  <c r="AG121" i="11" s="1"/>
  <c r="AD120" i="11"/>
  <c r="AE120" i="11" s="1"/>
  <c r="AD119" i="11"/>
  <c r="AE119" i="11" s="1"/>
  <c r="AG119" i="11" s="1"/>
  <c r="G119" i="11"/>
  <c r="H119" i="11" s="1"/>
  <c r="AD118" i="11"/>
  <c r="AE118" i="11" s="1"/>
  <c r="G118" i="11"/>
  <c r="H118" i="11" s="1"/>
  <c r="AD117" i="11"/>
  <c r="AE117" i="11" s="1"/>
  <c r="AG117" i="11" s="1"/>
  <c r="G117" i="11"/>
  <c r="H117" i="11" s="1"/>
  <c r="AD116" i="11"/>
  <c r="AE116" i="11" s="1"/>
  <c r="AD115" i="11"/>
  <c r="AE115" i="11" s="1"/>
  <c r="AG115" i="11" s="1"/>
  <c r="AD114" i="11"/>
  <c r="AE114" i="11" s="1"/>
  <c r="G114" i="11"/>
  <c r="H114" i="11" s="1"/>
  <c r="AD113" i="11"/>
  <c r="AE113" i="11" s="1"/>
  <c r="AG113" i="11" s="1"/>
  <c r="G113" i="11"/>
  <c r="H113" i="11" s="1"/>
  <c r="D113" i="11"/>
  <c r="E113" i="11" s="1"/>
  <c r="AD112" i="11"/>
  <c r="AE112" i="11" s="1"/>
  <c r="AD111" i="11"/>
  <c r="AE111" i="11" s="1"/>
  <c r="AG111" i="11" s="1"/>
  <c r="AD110" i="11"/>
  <c r="AE110" i="11" s="1"/>
  <c r="G110" i="11"/>
  <c r="H110" i="11" s="1"/>
  <c r="D110" i="11"/>
  <c r="E110" i="11" s="1"/>
  <c r="AD109" i="11"/>
  <c r="AE109" i="11" s="1"/>
  <c r="AG109" i="11" s="1"/>
  <c r="G109" i="11"/>
  <c r="H109" i="11" s="1"/>
  <c r="AD108" i="11"/>
  <c r="AE108" i="11" s="1"/>
  <c r="AD107" i="11"/>
  <c r="AE107" i="11" s="1"/>
  <c r="AG107" i="11" s="1"/>
  <c r="AD106" i="11"/>
  <c r="AE106" i="11" s="1"/>
  <c r="G106" i="11"/>
  <c r="H106" i="11" s="1"/>
  <c r="D106" i="11"/>
  <c r="E106" i="11" s="1"/>
  <c r="AD105" i="11"/>
  <c r="AE105" i="11" s="1"/>
  <c r="AG105" i="11" s="1"/>
  <c r="D105" i="11"/>
  <c r="E105" i="11" s="1"/>
  <c r="AD104" i="11"/>
  <c r="AE104" i="11" s="1"/>
  <c r="AD103" i="11"/>
  <c r="AE103" i="11" s="1"/>
  <c r="AG103" i="11" s="1"/>
  <c r="AD102" i="11"/>
  <c r="AE102" i="11" s="1"/>
  <c r="G102" i="11"/>
  <c r="H102" i="11" s="1"/>
  <c r="D102" i="11"/>
  <c r="E102" i="11" s="1"/>
  <c r="AD101" i="11"/>
  <c r="AE101" i="11" s="1"/>
  <c r="AG101" i="11" s="1"/>
  <c r="D101" i="11"/>
  <c r="E101" i="11" s="1"/>
  <c r="AD100" i="11"/>
  <c r="AE100" i="11" s="1"/>
  <c r="AD99" i="11"/>
  <c r="AE99" i="11" s="1"/>
  <c r="AG99" i="11" s="1"/>
  <c r="AD98" i="11"/>
  <c r="AE98" i="11" s="1"/>
  <c r="G98" i="11"/>
  <c r="H98" i="11" s="1"/>
  <c r="D98" i="11"/>
  <c r="E98" i="11" s="1"/>
  <c r="AD97" i="11"/>
  <c r="AE97" i="11" s="1"/>
  <c r="AG97" i="11" s="1"/>
  <c r="AD96" i="11"/>
  <c r="AE96" i="11" s="1"/>
  <c r="AD95" i="11"/>
  <c r="AE95" i="11" s="1"/>
  <c r="AG95" i="11" s="1"/>
  <c r="AD94" i="11"/>
  <c r="AE94" i="11" s="1"/>
  <c r="G94" i="11"/>
  <c r="H94" i="11" s="1"/>
  <c r="D94" i="11"/>
  <c r="E94" i="11" s="1"/>
  <c r="AD93" i="11"/>
  <c r="AE93" i="11" s="1"/>
  <c r="AG93" i="11" s="1"/>
  <c r="AD92" i="11"/>
  <c r="AE92" i="11" s="1"/>
  <c r="AD91" i="11"/>
  <c r="AE91" i="11" s="1"/>
  <c r="AG91" i="11" s="1"/>
  <c r="AD90" i="11"/>
  <c r="AE90" i="11" s="1"/>
  <c r="G90" i="11"/>
  <c r="H90" i="11" s="1"/>
  <c r="AD89" i="11"/>
  <c r="AE89" i="11" s="1"/>
  <c r="AG89" i="11" s="1"/>
  <c r="AD88" i="11"/>
  <c r="AE88" i="11" s="1"/>
  <c r="AD87" i="11"/>
  <c r="AE87" i="11" s="1"/>
  <c r="AG87" i="11" s="1"/>
  <c r="AD86" i="11"/>
  <c r="AE86" i="11" s="1"/>
  <c r="G86" i="11"/>
  <c r="H86" i="11" s="1"/>
  <c r="D86" i="11"/>
  <c r="E86" i="11" s="1"/>
  <c r="AD85" i="11"/>
  <c r="AE85" i="11" s="1"/>
  <c r="AG85" i="11" s="1"/>
  <c r="G85" i="11"/>
  <c r="H85" i="11" s="1"/>
  <c r="AD84" i="11"/>
  <c r="AE84" i="11" s="1"/>
  <c r="AD83" i="11"/>
  <c r="AE83" i="11" s="1"/>
  <c r="AG83" i="11" s="1"/>
  <c r="AD82" i="11"/>
  <c r="AE82" i="11" s="1"/>
  <c r="G82" i="11"/>
  <c r="H82" i="11" s="1"/>
  <c r="D82" i="11"/>
  <c r="E82" i="11" s="1"/>
  <c r="AD81" i="11"/>
  <c r="AE81" i="11" s="1"/>
  <c r="AG81" i="11" s="1"/>
  <c r="D81" i="11"/>
  <c r="E81" i="11" s="1"/>
  <c r="AD80" i="11"/>
  <c r="AE80" i="11" s="1"/>
  <c r="AD79" i="11"/>
  <c r="AE79" i="11" s="1"/>
  <c r="AG79" i="11" s="1"/>
  <c r="D79" i="11"/>
  <c r="E79" i="11" s="1"/>
  <c r="AD78" i="11"/>
  <c r="AE78" i="11" s="1"/>
  <c r="G78" i="11"/>
  <c r="H78" i="11" s="1"/>
  <c r="D78" i="11"/>
  <c r="E78" i="11" s="1"/>
  <c r="AD77" i="11"/>
  <c r="AE77" i="11" s="1"/>
  <c r="AG77" i="11" s="1"/>
  <c r="AD76" i="11"/>
  <c r="AE76" i="11" s="1"/>
  <c r="AD75" i="11"/>
  <c r="AE75" i="11" s="1"/>
  <c r="AG75" i="11" s="1"/>
  <c r="D75" i="11"/>
  <c r="E75" i="11" s="1"/>
  <c r="AD74" i="11"/>
  <c r="AE74" i="11" s="1"/>
  <c r="G74" i="11"/>
  <c r="H74" i="11" s="1"/>
  <c r="D74" i="11"/>
  <c r="E74" i="11" s="1"/>
  <c r="AD73" i="11"/>
  <c r="AE73" i="11" s="1"/>
  <c r="AG73" i="11" s="1"/>
  <c r="D73" i="11"/>
  <c r="E73" i="11" s="1"/>
  <c r="AD72" i="11"/>
  <c r="AE72" i="11" s="1"/>
  <c r="AD71" i="11"/>
  <c r="AE71" i="11" s="1"/>
  <c r="AG71" i="11" s="1"/>
  <c r="G71" i="11"/>
  <c r="H71" i="11" s="1"/>
  <c r="AD70" i="11"/>
  <c r="AE70" i="11" s="1"/>
  <c r="G70" i="11"/>
  <c r="H70" i="11" s="1"/>
  <c r="AD69" i="11"/>
  <c r="AE69" i="11" s="1"/>
  <c r="AG69" i="11" s="1"/>
  <c r="G69" i="11"/>
  <c r="H69" i="11" s="1"/>
  <c r="D69" i="11"/>
  <c r="E69" i="11" s="1"/>
  <c r="AD68" i="11"/>
  <c r="AE68" i="11" s="1"/>
  <c r="AD67" i="11"/>
  <c r="AE67" i="11" s="1"/>
  <c r="AG67" i="11" s="1"/>
  <c r="G67" i="11"/>
  <c r="H67" i="11" s="1"/>
  <c r="AD66" i="11"/>
  <c r="AE66" i="11" s="1"/>
  <c r="G66" i="11"/>
  <c r="H66" i="11" s="1"/>
  <c r="D66" i="11"/>
  <c r="E66" i="11" s="1"/>
  <c r="AD65" i="11"/>
  <c r="AE65" i="11" s="1"/>
  <c r="AG65" i="11" s="1"/>
  <c r="AD64" i="11"/>
  <c r="AE64" i="11" s="1"/>
  <c r="AD63" i="11"/>
  <c r="AE63" i="11" s="1"/>
  <c r="AG63" i="11" s="1"/>
  <c r="AD62" i="11"/>
  <c r="AE62" i="11" s="1"/>
  <c r="G62" i="11"/>
  <c r="H62" i="11" s="1"/>
  <c r="D62" i="11"/>
  <c r="E62" i="11" s="1"/>
  <c r="AD61" i="11"/>
  <c r="AE61" i="11" s="1"/>
  <c r="AG61" i="11" s="1"/>
  <c r="D61" i="11"/>
  <c r="E61" i="11" s="1"/>
  <c r="AD60" i="11"/>
  <c r="AE60" i="11" s="1"/>
  <c r="AD59" i="11"/>
  <c r="AE59" i="11" s="1"/>
  <c r="AG59" i="11" s="1"/>
  <c r="AD58" i="11"/>
  <c r="AE58" i="11" s="1"/>
  <c r="G58" i="11"/>
  <c r="H58" i="11" s="1"/>
  <c r="D58" i="11"/>
  <c r="E58" i="11" s="1"/>
  <c r="AD57" i="11"/>
  <c r="AE57" i="11" s="1"/>
  <c r="AG57" i="11" s="1"/>
  <c r="AD56" i="11"/>
  <c r="AE56" i="11" s="1"/>
  <c r="AD55" i="11"/>
  <c r="AE55" i="11" s="1"/>
  <c r="AG55" i="11" s="1"/>
  <c r="AD54" i="11"/>
  <c r="AE54" i="11" s="1"/>
  <c r="G54" i="11"/>
  <c r="H54" i="11" s="1"/>
  <c r="D54" i="11"/>
  <c r="E54" i="11" s="1"/>
  <c r="AD53" i="11"/>
  <c r="AE53" i="11" s="1"/>
  <c r="AG53" i="11" s="1"/>
  <c r="AD52" i="11"/>
  <c r="AE52" i="11" s="1"/>
  <c r="AD51" i="11"/>
  <c r="AE51" i="11" s="1"/>
  <c r="AG51" i="11" s="1"/>
  <c r="AD50" i="11"/>
  <c r="AE50" i="11" s="1"/>
  <c r="G50" i="11"/>
  <c r="H50" i="11" s="1"/>
  <c r="AD49" i="11"/>
  <c r="AE49" i="11" s="1"/>
  <c r="AG49" i="11" s="1"/>
  <c r="AD48" i="11"/>
  <c r="AE48" i="11" s="1"/>
  <c r="AD47" i="11"/>
  <c r="AE47" i="11" s="1"/>
  <c r="AG47" i="11" s="1"/>
  <c r="AD46" i="11"/>
  <c r="AE46" i="11" s="1"/>
  <c r="G46" i="11"/>
  <c r="H46" i="11" s="1"/>
  <c r="AD45" i="11"/>
  <c r="AE45" i="11" s="1"/>
  <c r="AD44" i="11"/>
  <c r="AE44" i="11" s="1"/>
  <c r="AD43" i="11"/>
  <c r="AE43" i="11" s="1"/>
  <c r="AG43" i="11" s="1"/>
  <c r="AD42" i="11"/>
  <c r="AE42" i="11" s="1"/>
  <c r="G42" i="11"/>
  <c r="H42" i="11" s="1"/>
  <c r="AD41" i="11"/>
  <c r="AE41" i="11" s="1"/>
  <c r="AD40" i="11"/>
  <c r="AE40" i="11" s="1"/>
  <c r="D40" i="11"/>
  <c r="E40" i="11" s="1"/>
  <c r="AD39" i="11"/>
  <c r="AE39" i="11" s="1"/>
  <c r="AG39" i="11" s="1"/>
  <c r="G39" i="11"/>
  <c r="H39" i="11" s="1"/>
  <c r="AD38" i="11"/>
  <c r="AE38" i="11" s="1"/>
  <c r="G38" i="11"/>
  <c r="H38" i="11" s="1"/>
  <c r="D38" i="11"/>
  <c r="E38" i="11" s="1"/>
  <c r="AD37" i="11"/>
  <c r="AE37" i="11" s="1"/>
  <c r="AD36" i="11"/>
  <c r="AE36" i="11" s="1"/>
  <c r="AD35" i="11"/>
  <c r="AE35" i="11" s="1"/>
  <c r="AG35" i="11" s="1"/>
  <c r="AD34" i="11"/>
  <c r="AE34" i="11" s="1"/>
  <c r="G34" i="11"/>
  <c r="H34" i="11" s="1"/>
  <c r="D34" i="11"/>
  <c r="E34" i="11" s="1"/>
  <c r="AD33" i="11"/>
  <c r="AE33" i="11" s="1"/>
  <c r="AD32" i="11"/>
  <c r="AE32" i="11" s="1"/>
  <c r="AD31" i="11"/>
  <c r="AE31" i="11" s="1"/>
  <c r="AG31" i="11" s="1"/>
  <c r="AD30" i="11"/>
  <c r="AE30" i="11" s="1"/>
  <c r="G30" i="11"/>
  <c r="H30" i="11" s="1"/>
  <c r="D30" i="11"/>
  <c r="E30" i="11" s="1"/>
  <c r="AD29" i="11"/>
  <c r="AE29" i="11" s="1"/>
  <c r="D29" i="11"/>
  <c r="E29" i="11" s="1"/>
  <c r="AD28" i="11"/>
  <c r="AE28" i="11" s="1"/>
  <c r="AD27" i="11"/>
  <c r="AE27" i="11" s="1"/>
  <c r="AG27" i="11" s="1"/>
  <c r="AD26" i="11"/>
  <c r="AE26" i="11" s="1"/>
  <c r="G26" i="11"/>
  <c r="H26" i="11" s="1"/>
  <c r="D26" i="11"/>
  <c r="E26" i="11" s="1"/>
  <c r="AD25" i="11"/>
  <c r="AE25" i="11" s="1"/>
  <c r="D25" i="11"/>
  <c r="E25" i="11" s="1"/>
  <c r="AD24" i="11"/>
  <c r="AE24" i="11" s="1"/>
  <c r="AD23" i="11"/>
  <c r="AE23" i="11" s="1"/>
  <c r="AD22" i="11"/>
  <c r="AE22" i="11" s="1"/>
  <c r="G22" i="11"/>
  <c r="H22" i="11" s="1"/>
  <c r="D22" i="11"/>
  <c r="E22" i="11" s="1"/>
  <c r="AD21" i="11"/>
  <c r="AE21" i="11" s="1"/>
  <c r="D21" i="11"/>
  <c r="E21" i="11" s="1"/>
  <c r="AD20" i="11"/>
  <c r="AE20" i="11" s="1"/>
  <c r="AD19" i="11"/>
  <c r="AE19" i="11" s="1"/>
  <c r="AG19" i="11" s="1"/>
  <c r="AD18" i="11"/>
  <c r="AE18" i="11" s="1"/>
  <c r="AG18" i="11" s="1"/>
  <c r="AD17" i="11"/>
  <c r="AE17" i="11" s="1"/>
  <c r="AG17" i="11" s="1"/>
  <c r="AE13" i="11"/>
  <c r="AE12" i="11"/>
  <c r="AE11" i="11"/>
  <c r="AE10" i="11"/>
  <c r="AE9" i="11"/>
  <c r="AE8" i="11"/>
  <c r="AE7" i="11"/>
  <c r="AE6" i="11"/>
  <c r="AE5" i="11"/>
  <c r="AE4" i="11"/>
  <c r="AE562" i="5"/>
  <c r="Z562" i="5"/>
  <c r="W562" i="5"/>
  <c r="T562" i="5"/>
  <c r="Q562" i="5"/>
  <c r="N562" i="5"/>
  <c r="K562" i="5"/>
  <c r="H562" i="5"/>
  <c r="C555" i="5"/>
  <c r="C554" i="5"/>
  <c r="C553" i="5"/>
  <c r="D553" i="5" s="1"/>
  <c r="E553" i="5" s="1"/>
  <c r="C552" i="5"/>
  <c r="D552" i="5" s="1"/>
  <c r="E552" i="5" s="1"/>
  <c r="C551" i="5"/>
  <c r="C550" i="5"/>
  <c r="C549" i="5"/>
  <c r="D549" i="5" s="1"/>
  <c r="E549" i="5" s="1"/>
  <c r="C548" i="5"/>
  <c r="D548" i="5" s="1"/>
  <c r="E548" i="5" s="1"/>
  <c r="C547" i="5"/>
  <c r="C546" i="5"/>
  <c r="C545" i="5"/>
  <c r="D545" i="5" s="1"/>
  <c r="E545" i="5" s="1"/>
  <c r="C544" i="5"/>
  <c r="D544" i="5" s="1"/>
  <c r="E544" i="5" s="1"/>
  <c r="C543" i="5"/>
  <c r="C542" i="5"/>
  <c r="C541" i="5"/>
  <c r="D541" i="5" s="1"/>
  <c r="E541" i="5" s="1"/>
  <c r="C540" i="5"/>
  <c r="D540" i="5" s="1"/>
  <c r="E540" i="5" s="1"/>
  <c r="C539" i="5"/>
  <c r="C538" i="5"/>
  <c r="C537" i="5"/>
  <c r="D537" i="5" s="1"/>
  <c r="E537" i="5" s="1"/>
  <c r="C536" i="5"/>
  <c r="D536" i="5" s="1"/>
  <c r="E536" i="5" s="1"/>
  <c r="C535" i="5"/>
  <c r="C534" i="5"/>
  <c r="C533" i="5"/>
  <c r="D533" i="5" s="1"/>
  <c r="E533" i="5" s="1"/>
  <c r="C532" i="5"/>
  <c r="D532" i="5" s="1"/>
  <c r="E532" i="5" s="1"/>
  <c r="C531" i="5"/>
  <c r="C530" i="5"/>
  <c r="C529" i="5"/>
  <c r="D529" i="5" s="1"/>
  <c r="E529" i="5" s="1"/>
  <c r="C528" i="5"/>
  <c r="D528" i="5" s="1"/>
  <c r="E528" i="5" s="1"/>
  <c r="C527" i="5"/>
  <c r="C526" i="5"/>
  <c r="C525" i="5"/>
  <c r="D525" i="5" s="1"/>
  <c r="E525" i="5" s="1"/>
  <c r="C524" i="5"/>
  <c r="D524" i="5" s="1"/>
  <c r="E524" i="5" s="1"/>
  <c r="C523" i="5"/>
  <c r="C522" i="5"/>
  <c r="C521" i="5"/>
  <c r="D521" i="5" s="1"/>
  <c r="E521" i="5" s="1"/>
  <c r="C520" i="5"/>
  <c r="D520" i="5" s="1"/>
  <c r="E520" i="5" s="1"/>
  <c r="C519" i="5"/>
  <c r="C518" i="5"/>
  <c r="C517" i="5"/>
  <c r="D517" i="5" s="1"/>
  <c r="E517" i="5" s="1"/>
  <c r="C516" i="5"/>
  <c r="D516" i="5" s="1"/>
  <c r="E516" i="5" s="1"/>
  <c r="C515" i="5"/>
  <c r="C514" i="5"/>
  <c r="C513" i="5"/>
  <c r="D513" i="5" s="1"/>
  <c r="E513" i="5" s="1"/>
  <c r="C512" i="5"/>
  <c r="C511" i="5"/>
  <c r="C510" i="5"/>
  <c r="C509" i="5"/>
  <c r="D509" i="5" s="1"/>
  <c r="E509" i="5" s="1"/>
  <c r="C508" i="5"/>
  <c r="D508" i="5" s="1"/>
  <c r="E508" i="5" s="1"/>
  <c r="C507" i="5"/>
  <c r="C506" i="5"/>
  <c r="C505" i="5"/>
  <c r="D505" i="5" s="1"/>
  <c r="E505" i="5" s="1"/>
  <c r="C504" i="5"/>
  <c r="D504" i="5" s="1"/>
  <c r="E504" i="5" s="1"/>
  <c r="C503" i="5"/>
  <c r="C502" i="5"/>
  <c r="C501" i="5"/>
  <c r="D501" i="5" s="1"/>
  <c r="E501" i="5" s="1"/>
  <c r="C500" i="5"/>
  <c r="D500" i="5" s="1"/>
  <c r="E500" i="5" s="1"/>
  <c r="C499" i="5"/>
  <c r="C498" i="5"/>
  <c r="C497" i="5"/>
  <c r="D497" i="5" s="1"/>
  <c r="E497" i="5" s="1"/>
  <c r="C496" i="5"/>
  <c r="D496" i="5" s="1"/>
  <c r="E496" i="5" s="1"/>
  <c r="C495" i="5"/>
  <c r="C494" i="5"/>
  <c r="C493" i="5"/>
  <c r="D493" i="5" s="1"/>
  <c r="E493" i="5" s="1"/>
  <c r="C492" i="5"/>
  <c r="D492" i="5" s="1"/>
  <c r="E492" i="5" s="1"/>
  <c r="C491" i="5"/>
  <c r="C490" i="5"/>
  <c r="C489" i="5"/>
  <c r="D489" i="5" s="1"/>
  <c r="E489" i="5" s="1"/>
  <c r="C488" i="5"/>
  <c r="D488" i="5" s="1"/>
  <c r="E488" i="5" s="1"/>
  <c r="C487" i="5"/>
  <c r="C486" i="5"/>
  <c r="C485" i="5"/>
  <c r="D485" i="5" s="1"/>
  <c r="E485" i="5" s="1"/>
  <c r="C484" i="5"/>
  <c r="D484" i="5" s="1"/>
  <c r="E484" i="5" s="1"/>
  <c r="C483" i="5"/>
  <c r="C482" i="5"/>
  <c r="C481" i="5"/>
  <c r="D481" i="5" s="1"/>
  <c r="E481" i="5" s="1"/>
  <c r="C480" i="5"/>
  <c r="D480" i="5" s="1"/>
  <c r="E480" i="5" s="1"/>
  <c r="C479" i="5"/>
  <c r="C478" i="5"/>
  <c r="C477" i="5"/>
  <c r="D477" i="5" s="1"/>
  <c r="E477" i="5" s="1"/>
  <c r="C476" i="5"/>
  <c r="D476" i="5" s="1"/>
  <c r="E476" i="5" s="1"/>
  <c r="C475" i="5"/>
  <c r="C474" i="5"/>
  <c r="C473" i="5"/>
  <c r="D473" i="5" s="1"/>
  <c r="E473" i="5" s="1"/>
  <c r="C472" i="5"/>
  <c r="D472" i="5" s="1"/>
  <c r="E472" i="5" s="1"/>
  <c r="C471" i="5"/>
  <c r="C470" i="5"/>
  <c r="C469" i="5"/>
  <c r="D469" i="5" s="1"/>
  <c r="E469" i="5" s="1"/>
  <c r="C468" i="5"/>
  <c r="C467" i="5"/>
  <c r="C466" i="5"/>
  <c r="C465" i="5"/>
  <c r="D465" i="5" s="1"/>
  <c r="E465" i="5" s="1"/>
  <c r="C464" i="5"/>
  <c r="D464" i="5" s="1"/>
  <c r="E464" i="5" s="1"/>
  <c r="C463" i="5"/>
  <c r="C462" i="5"/>
  <c r="C461" i="5"/>
  <c r="D461" i="5" s="1"/>
  <c r="E461" i="5" s="1"/>
  <c r="C460" i="5"/>
  <c r="D460" i="5" s="1"/>
  <c r="E460" i="5" s="1"/>
  <c r="C459" i="5"/>
  <c r="C458" i="5"/>
  <c r="C457" i="5"/>
  <c r="D457" i="5" s="1"/>
  <c r="E457" i="5" s="1"/>
  <c r="C456" i="5"/>
  <c r="D456" i="5" s="1"/>
  <c r="E456" i="5" s="1"/>
  <c r="C455" i="5"/>
  <c r="C454" i="5"/>
  <c r="C453" i="5"/>
  <c r="C452" i="5"/>
  <c r="D452" i="5" s="1"/>
  <c r="E452" i="5" s="1"/>
  <c r="C451" i="5"/>
  <c r="C450" i="5"/>
  <c r="C449" i="5"/>
  <c r="D449" i="5" s="1"/>
  <c r="E449" i="5" s="1"/>
  <c r="C448" i="5"/>
  <c r="D448" i="5" s="1"/>
  <c r="E448" i="5" s="1"/>
  <c r="C447" i="5"/>
  <c r="C446" i="5"/>
  <c r="C445" i="5"/>
  <c r="D445" i="5" s="1"/>
  <c r="E445" i="5" s="1"/>
  <c r="C444" i="5"/>
  <c r="D444" i="5" s="1"/>
  <c r="E444" i="5" s="1"/>
  <c r="C443" i="5"/>
  <c r="C442" i="5"/>
  <c r="C441" i="5"/>
  <c r="C440" i="5"/>
  <c r="D440" i="5" s="1"/>
  <c r="E440" i="5" s="1"/>
  <c r="C439" i="5"/>
  <c r="C438" i="5"/>
  <c r="C437" i="5"/>
  <c r="C436" i="5"/>
  <c r="D436" i="5" s="1"/>
  <c r="E436" i="5" s="1"/>
  <c r="C435" i="5"/>
  <c r="C434" i="5"/>
  <c r="C433" i="5"/>
  <c r="D433" i="5" s="1"/>
  <c r="E433" i="5" s="1"/>
  <c r="C432" i="5"/>
  <c r="D432" i="5" s="1"/>
  <c r="E432" i="5" s="1"/>
  <c r="C431" i="5"/>
  <c r="C430" i="5"/>
  <c r="C429" i="5"/>
  <c r="D429" i="5" s="1"/>
  <c r="E429" i="5" s="1"/>
  <c r="C428" i="5"/>
  <c r="D428" i="5" s="1"/>
  <c r="E428" i="5" s="1"/>
  <c r="C427" i="5"/>
  <c r="C426" i="5"/>
  <c r="C425" i="5"/>
  <c r="C424" i="5"/>
  <c r="D424" i="5" s="1"/>
  <c r="E424" i="5" s="1"/>
  <c r="C423" i="5"/>
  <c r="C422" i="5"/>
  <c r="C421" i="5"/>
  <c r="C420" i="5"/>
  <c r="D420" i="5" s="1"/>
  <c r="E420" i="5" s="1"/>
  <c r="C419" i="5"/>
  <c r="C418" i="5"/>
  <c r="C417" i="5"/>
  <c r="D417" i="5" s="1"/>
  <c r="E417" i="5" s="1"/>
  <c r="C416" i="5"/>
  <c r="D416" i="5" s="1"/>
  <c r="E416" i="5" s="1"/>
  <c r="C415" i="5"/>
  <c r="C414" i="5"/>
  <c r="C413" i="5"/>
  <c r="D413" i="5" s="1"/>
  <c r="E413" i="5" s="1"/>
  <c r="C412" i="5"/>
  <c r="D412" i="5" s="1"/>
  <c r="E412" i="5" s="1"/>
  <c r="C411" i="5"/>
  <c r="C410" i="5"/>
  <c r="C409" i="5"/>
  <c r="C408" i="5"/>
  <c r="D408" i="5" s="1"/>
  <c r="E408" i="5" s="1"/>
  <c r="C407" i="5"/>
  <c r="C406" i="5"/>
  <c r="C405" i="5"/>
  <c r="C404" i="5"/>
  <c r="D404" i="5" s="1"/>
  <c r="E404" i="5" s="1"/>
  <c r="C403" i="5"/>
  <c r="C402" i="5"/>
  <c r="C401" i="5"/>
  <c r="D401" i="5" s="1"/>
  <c r="E401" i="5" s="1"/>
  <c r="C400" i="5"/>
  <c r="D400" i="5" s="1"/>
  <c r="E400" i="5" s="1"/>
  <c r="C399" i="5"/>
  <c r="C398" i="5"/>
  <c r="C397" i="5"/>
  <c r="D397" i="5" s="1"/>
  <c r="E397" i="5" s="1"/>
  <c r="C396" i="5"/>
  <c r="D396" i="5" s="1"/>
  <c r="E396" i="5" s="1"/>
  <c r="C395" i="5"/>
  <c r="C394" i="5"/>
  <c r="C393" i="5"/>
  <c r="C392" i="5"/>
  <c r="D392" i="5" s="1"/>
  <c r="E392" i="5" s="1"/>
  <c r="C391" i="5"/>
  <c r="C390" i="5"/>
  <c r="C389" i="5"/>
  <c r="D389" i="5" s="1"/>
  <c r="E389" i="5" s="1"/>
  <c r="C388" i="5"/>
  <c r="D388" i="5" s="1"/>
  <c r="E388" i="5" s="1"/>
  <c r="C387" i="5"/>
  <c r="C386" i="5"/>
  <c r="C385" i="5"/>
  <c r="D385" i="5" s="1"/>
  <c r="E385" i="5" s="1"/>
  <c r="C384" i="5"/>
  <c r="D384" i="5" s="1"/>
  <c r="E384" i="5" s="1"/>
  <c r="C383" i="5"/>
  <c r="C382" i="5"/>
  <c r="C381" i="5"/>
  <c r="D381" i="5" s="1"/>
  <c r="E381" i="5" s="1"/>
  <c r="C380" i="5"/>
  <c r="D380" i="5" s="1"/>
  <c r="E380" i="5" s="1"/>
  <c r="C379" i="5"/>
  <c r="C378" i="5"/>
  <c r="C377" i="5"/>
  <c r="D377" i="5" s="1"/>
  <c r="E377" i="5" s="1"/>
  <c r="C376" i="5"/>
  <c r="D376" i="5" s="1"/>
  <c r="E376" i="5" s="1"/>
  <c r="C375" i="5"/>
  <c r="C374" i="5"/>
  <c r="C373" i="5"/>
  <c r="D373" i="5" s="1"/>
  <c r="E373" i="5" s="1"/>
  <c r="C372" i="5"/>
  <c r="D372" i="5" s="1"/>
  <c r="E372" i="5" s="1"/>
  <c r="C371" i="5"/>
  <c r="C370" i="5"/>
  <c r="C369" i="5"/>
  <c r="D369" i="5" s="1"/>
  <c r="E369" i="5" s="1"/>
  <c r="C368" i="5"/>
  <c r="D368" i="5" s="1"/>
  <c r="E368" i="5" s="1"/>
  <c r="C367" i="5"/>
  <c r="C366" i="5"/>
  <c r="C365" i="5"/>
  <c r="D365" i="5" s="1"/>
  <c r="E365" i="5" s="1"/>
  <c r="C364" i="5"/>
  <c r="D364" i="5" s="1"/>
  <c r="E364" i="5" s="1"/>
  <c r="C363" i="5"/>
  <c r="C362" i="5"/>
  <c r="C361" i="5"/>
  <c r="D361" i="5" s="1"/>
  <c r="E361" i="5" s="1"/>
  <c r="C360" i="5"/>
  <c r="D360" i="5" s="1"/>
  <c r="E360" i="5" s="1"/>
  <c r="C359" i="5"/>
  <c r="C358" i="5"/>
  <c r="C357" i="5"/>
  <c r="D357" i="5" s="1"/>
  <c r="E357" i="5" s="1"/>
  <c r="C356" i="5"/>
  <c r="D356" i="5" s="1"/>
  <c r="E356" i="5" s="1"/>
  <c r="C355" i="5"/>
  <c r="C354" i="5"/>
  <c r="C353" i="5"/>
  <c r="D353" i="5" s="1"/>
  <c r="E353" i="5" s="1"/>
  <c r="C352" i="5"/>
  <c r="D352" i="5" s="1"/>
  <c r="E352" i="5" s="1"/>
  <c r="C351" i="5"/>
  <c r="C350" i="5"/>
  <c r="C349" i="5"/>
  <c r="D349" i="5" s="1"/>
  <c r="E349" i="5" s="1"/>
  <c r="C348" i="5"/>
  <c r="D348" i="5" s="1"/>
  <c r="E348" i="5" s="1"/>
  <c r="C347" i="5"/>
  <c r="C346" i="5"/>
  <c r="C345" i="5"/>
  <c r="D345" i="5" s="1"/>
  <c r="E345" i="5" s="1"/>
  <c r="C344" i="5"/>
  <c r="D344" i="5" s="1"/>
  <c r="E344" i="5" s="1"/>
  <c r="C343" i="5"/>
  <c r="C342" i="5"/>
  <c r="C341" i="5"/>
  <c r="D341" i="5" s="1"/>
  <c r="E341" i="5" s="1"/>
  <c r="C340" i="5"/>
  <c r="D340" i="5" s="1"/>
  <c r="E340" i="5" s="1"/>
  <c r="C339" i="5"/>
  <c r="C338" i="5"/>
  <c r="C337" i="5"/>
  <c r="D337" i="5" s="1"/>
  <c r="E337" i="5" s="1"/>
  <c r="C336" i="5"/>
  <c r="D336" i="5" s="1"/>
  <c r="E336" i="5" s="1"/>
  <c r="C335" i="5"/>
  <c r="C334" i="5"/>
  <c r="C333" i="5"/>
  <c r="D333" i="5" s="1"/>
  <c r="E333" i="5" s="1"/>
  <c r="C332" i="5"/>
  <c r="D332" i="5" s="1"/>
  <c r="E332" i="5" s="1"/>
  <c r="C331" i="5"/>
  <c r="C330" i="5"/>
  <c r="C329" i="5"/>
  <c r="D329" i="5" s="1"/>
  <c r="E329" i="5" s="1"/>
  <c r="C328" i="5"/>
  <c r="D328" i="5" s="1"/>
  <c r="E328" i="5" s="1"/>
  <c r="C327" i="5"/>
  <c r="C326" i="5"/>
  <c r="C325" i="5"/>
  <c r="D325" i="5" s="1"/>
  <c r="E325" i="5" s="1"/>
  <c r="C324" i="5"/>
  <c r="D324" i="5" s="1"/>
  <c r="E324" i="5" s="1"/>
  <c r="C323" i="5"/>
  <c r="C322" i="5"/>
  <c r="C321" i="5"/>
  <c r="D321" i="5" s="1"/>
  <c r="E321" i="5" s="1"/>
  <c r="C320" i="5"/>
  <c r="D320" i="5" s="1"/>
  <c r="E320" i="5" s="1"/>
  <c r="C319" i="5"/>
  <c r="C318" i="5"/>
  <c r="C317" i="5"/>
  <c r="D317" i="5" s="1"/>
  <c r="E317" i="5" s="1"/>
  <c r="C316" i="5"/>
  <c r="D316" i="5" s="1"/>
  <c r="E316" i="5" s="1"/>
  <c r="C315" i="5"/>
  <c r="C314" i="5"/>
  <c r="C313" i="5"/>
  <c r="D313" i="5" s="1"/>
  <c r="E313" i="5" s="1"/>
  <c r="C312" i="5"/>
  <c r="D312" i="5" s="1"/>
  <c r="E312" i="5" s="1"/>
  <c r="C311" i="5"/>
  <c r="C310" i="5"/>
  <c r="C309" i="5"/>
  <c r="D309" i="5" s="1"/>
  <c r="E309" i="5" s="1"/>
  <c r="C308" i="5"/>
  <c r="D308" i="5" s="1"/>
  <c r="E308" i="5" s="1"/>
  <c r="C307" i="5"/>
  <c r="C306" i="5"/>
  <c r="C305" i="5"/>
  <c r="D305" i="5" s="1"/>
  <c r="E305" i="5" s="1"/>
  <c r="C304" i="5"/>
  <c r="D304" i="5" s="1"/>
  <c r="E304" i="5" s="1"/>
  <c r="C303" i="5"/>
  <c r="C302" i="5"/>
  <c r="C301" i="5"/>
  <c r="D301" i="5" s="1"/>
  <c r="E301" i="5" s="1"/>
  <c r="C300" i="5"/>
  <c r="D300" i="5" s="1"/>
  <c r="E300" i="5" s="1"/>
  <c r="C299" i="5"/>
  <c r="C298" i="5"/>
  <c r="C297" i="5"/>
  <c r="D297" i="5" s="1"/>
  <c r="E297" i="5" s="1"/>
  <c r="C296" i="5"/>
  <c r="D296" i="5" s="1"/>
  <c r="E296" i="5" s="1"/>
  <c r="C295" i="5"/>
  <c r="C294" i="5"/>
  <c r="C293" i="5"/>
  <c r="D293" i="5" s="1"/>
  <c r="E293" i="5" s="1"/>
  <c r="C292" i="5"/>
  <c r="C291" i="5"/>
  <c r="C290" i="5"/>
  <c r="C289" i="5"/>
  <c r="D289" i="5" s="1"/>
  <c r="E289" i="5" s="1"/>
  <c r="C288" i="5"/>
  <c r="D288" i="5" s="1"/>
  <c r="E288" i="5" s="1"/>
  <c r="C287" i="5"/>
  <c r="C286" i="5"/>
  <c r="C285" i="5"/>
  <c r="D285" i="5" s="1"/>
  <c r="E285" i="5" s="1"/>
  <c r="C284" i="5"/>
  <c r="D284" i="5" s="1"/>
  <c r="E284" i="5" s="1"/>
  <c r="C283" i="5"/>
  <c r="C282" i="5"/>
  <c r="C281" i="5"/>
  <c r="D281" i="5" s="1"/>
  <c r="E281" i="5" s="1"/>
  <c r="C280" i="5"/>
  <c r="D280" i="5" s="1"/>
  <c r="E280" i="5" s="1"/>
  <c r="C279" i="5"/>
  <c r="C278" i="5"/>
  <c r="C277" i="5"/>
  <c r="D277" i="5" s="1"/>
  <c r="E277" i="5" s="1"/>
  <c r="C276" i="5"/>
  <c r="D276" i="5" s="1"/>
  <c r="E276" i="5" s="1"/>
  <c r="C275" i="5"/>
  <c r="C274" i="5"/>
  <c r="C273" i="5"/>
  <c r="D273" i="5" s="1"/>
  <c r="E273" i="5" s="1"/>
  <c r="C272" i="5"/>
  <c r="D272" i="5" s="1"/>
  <c r="E272" i="5" s="1"/>
  <c r="C271" i="5"/>
  <c r="C270" i="5"/>
  <c r="C269" i="5"/>
  <c r="D269" i="5" s="1"/>
  <c r="E269" i="5" s="1"/>
  <c r="C268" i="5"/>
  <c r="D268" i="5" s="1"/>
  <c r="E268" i="5" s="1"/>
  <c r="C267" i="5"/>
  <c r="C266" i="5"/>
  <c r="C265" i="5"/>
  <c r="D265" i="5" s="1"/>
  <c r="E265" i="5" s="1"/>
  <c r="C264" i="5"/>
  <c r="D264" i="5" s="1"/>
  <c r="E264" i="5" s="1"/>
  <c r="C263" i="5"/>
  <c r="C262" i="5"/>
  <c r="C261" i="5"/>
  <c r="D261" i="5" s="1"/>
  <c r="E261" i="5" s="1"/>
  <c r="C260" i="5"/>
  <c r="C259" i="5"/>
  <c r="C258" i="5"/>
  <c r="C257" i="5"/>
  <c r="D257" i="5" s="1"/>
  <c r="E257" i="5" s="1"/>
  <c r="C256" i="5"/>
  <c r="D256" i="5" s="1"/>
  <c r="E256" i="5" s="1"/>
  <c r="C255" i="5"/>
  <c r="C254" i="5"/>
  <c r="C253" i="5"/>
  <c r="D253" i="5" s="1"/>
  <c r="E253" i="5" s="1"/>
  <c r="C252" i="5"/>
  <c r="D252" i="5" s="1"/>
  <c r="E252" i="5" s="1"/>
  <c r="C251" i="5"/>
  <c r="C250" i="5"/>
  <c r="C249" i="5"/>
  <c r="D249" i="5" s="1"/>
  <c r="E249" i="5" s="1"/>
  <c r="C248" i="5"/>
  <c r="D248" i="5" s="1"/>
  <c r="E248" i="5" s="1"/>
  <c r="C247" i="5"/>
  <c r="C246" i="5"/>
  <c r="C245" i="5"/>
  <c r="D245" i="5" s="1"/>
  <c r="E245" i="5" s="1"/>
  <c r="C244" i="5"/>
  <c r="D244" i="5" s="1"/>
  <c r="E244" i="5" s="1"/>
  <c r="C243" i="5"/>
  <c r="C242" i="5"/>
  <c r="C241" i="5"/>
  <c r="D241" i="5" s="1"/>
  <c r="E241" i="5" s="1"/>
  <c r="C240" i="5"/>
  <c r="D240" i="5" s="1"/>
  <c r="E240" i="5" s="1"/>
  <c r="C239" i="5"/>
  <c r="C238" i="5"/>
  <c r="C237" i="5"/>
  <c r="D237" i="5" s="1"/>
  <c r="E237" i="5" s="1"/>
  <c r="C236" i="5"/>
  <c r="D236" i="5" s="1"/>
  <c r="E236" i="5" s="1"/>
  <c r="C235" i="5"/>
  <c r="C234" i="5"/>
  <c r="C233" i="5"/>
  <c r="C232" i="5"/>
  <c r="D232" i="5" s="1"/>
  <c r="E232" i="5" s="1"/>
  <c r="C231" i="5"/>
  <c r="C230" i="5"/>
  <c r="C229" i="5"/>
  <c r="C228" i="5"/>
  <c r="D228" i="5" s="1"/>
  <c r="E228" i="5" s="1"/>
  <c r="C227" i="5"/>
  <c r="C226" i="5"/>
  <c r="C225" i="5"/>
  <c r="D225" i="5" s="1"/>
  <c r="E225" i="5" s="1"/>
  <c r="C224" i="5"/>
  <c r="D224" i="5" s="1"/>
  <c r="E224" i="5" s="1"/>
  <c r="C223" i="5"/>
  <c r="C222" i="5"/>
  <c r="C221" i="5"/>
  <c r="C220" i="5"/>
  <c r="D220" i="5" s="1"/>
  <c r="E220" i="5" s="1"/>
  <c r="C219" i="5"/>
  <c r="C218" i="5"/>
  <c r="C217" i="5"/>
  <c r="C216" i="5"/>
  <c r="D216" i="5" s="1"/>
  <c r="E216" i="5" s="1"/>
  <c r="C215" i="5"/>
  <c r="C214" i="5"/>
  <c r="C213" i="5"/>
  <c r="C212" i="5"/>
  <c r="D212" i="5" s="1"/>
  <c r="E212" i="5" s="1"/>
  <c r="C211" i="5"/>
  <c r="C210" i="5"/>
  <c r="C209" i="5"/>
  <c r="D209" i="5" s="1"/>
  <c r="E209" i="5" s="1"/>
  <c r="C208" i="5"/>
  <c r="D208" i="5" s="1"/>
  <c r="E208" i="5" s="1"/>
  <c r="C207" i="5"/>
  <c r="C206" i="5"/>
  <c r="C205" i="5"/>
  <c r="C204" i="5"/>
  <c r="D204" i="5" s="1"/>
  <c r="E204" i="5" s="1"/>
  <c r="C203" i="5"/>
  <c r="C202" i="5"/>
  <c r="C201" i="5"/>
  <c r="C200" i="5"/>
  <c r="D200" i="5" s="1"/>
  <c r="E200" i="5" s="1"/>
  <c r="C199" i="5"/>
  <c r="C198" i="5"/>
  <c r="C197" i="5"/>
  <c r="D197" i="5" s="1"/>
  <c r="E197" i="5" s="1"/>
  <c r="C196" i="5"/>
  <c r="D196" i="5" s="1"/>
  <c r="E196" i="5" s="1"/>
  <c r="C195" i="5"/>
  <c r="C194" i="5"/>
  <c r="C193" i="5"/>
  <c r="D193" i="5" s="1"/>
  <c r="E193" i="5" s="1"/>
  <c r="C192" i="5"/>
  <c r="D192" i="5" s="1"/>
  <c r="E192" i="5" s="1"/>
  <c r="C191" i="5"/>
  <c r="C190" i="5"/>
  <c r="C189" i="5"/>
  <c r="D189" i="5" s="1"/>
  <c r="E189" i="5" s="1"/>
  <c r="C188" i="5"/>
  <c r="C187" i="5"/>
  <c r="C186" i="5"/>
  <c r="C185" i="5"/>
  <c r="D185" i="5" s="1"/>
  <c r="E185" i="5" s="1"/>
  <c r="C184" i="5"/>
  <c r="D184" i="5" s="1"/>
  <c r="E184" i="5" s="1"/>
  <c r="C183" i="5"/>
  <c r="C182" i="5"/>
  <c r="C181" i="5"/>
  <c r="D181" i="5" s="1"/>
  <c r="E181" i="5" s="1"/>
  <c r="C180" i="5"/>
  <c r="D180" i="5" s="1"/>
  <c r="E180" i="5" s="1"/>
  <c r="C179" i="5"/>
  <c r="C178" i="5"/>
  <c r="C177" i="5"/>
  <c r="D177" i="5" s="1"/>
  <c r="E177" i="5" s="1"/>
  <c r="C176" i="5"/>
  <c r="D176" i="5" s="1"/>
  <c r="E176" i="5" s="1"/>
  <c r="C175" i="5"/>
  <c r="C174" i="5"/>
  <c r="C173" i="5"/>
  <c r="D173" i="5" s="1"/>
  <c r="E173" i="5" s="1"/>
  <c r="C172" i="5"/>
  <c r="C171" i="5"/>
  <c r="C170" i="5"/>
  <c r="C169" i="5"/>
  <c r="D169" i="5" s="1"/>
  <c r="E169" i="5" s="1"/>
  <c r="C168" i="5"/>
  <c r="D168" i="5" s="1"/>
  <c r="E168" i="5" s="1"/>
  <c r="C167" i="5"/>
  <c r="C166" i="5"/>
  <c r="C165" i="5"/>
  <c r="D165" i="5" s="1"/>
  <c r="E165" i="5" s="1"/>
  <c r="C164" i="5"/>
  <c r="D164" i="5" s="1"/>
  <c r="E164" i="5" s="1"/>
  <c r="C163" i="5"/>
  <c r="C162" i="5"/>
  <c r="C161" i="5"/>
  <c r="D161" i="5" s="1"/>
  <c r="E161" i="5" s="1"/>
  <c r="C160" i="5"/>
  <c r="D160" i="5" s="1"/>
  <c r="E160" i="5" s="1"/>
  <c r="C159" i="5"/>
  <c r="C158" i="5"/>
  <c r="C157" i="5"/>
  <c r="D157" i="5" s="1"/>
  <c r="E157" i="5" s="1"/>
  <c r="C156" i="5"/>
  <c r="C155" i="5"/>
  <c r="C154" i="5"/>
  <c r="C153" i="5"/>
  <c r="D153" i="5" s="1"/>
  <c r="E153" i="5" s="1"/>
  <c r="C152" i="5"/>
  <c r="D152" i="5" s="1"/>
  <c r="E152" i="5" s="1"/>
  <c r="C151" i="5"/>
  <c r="C150" i="5"/>
  <c r="C149" i="5"/>
  <c r="D149" i="5" s="1"/>
  <c r="E149" i="5" s="1"/>
  <c r="C148" i="5"/>
  <c r="D148" i="5" s="1"/>
  <c r="E148" i="5" s="1"/>
  <c r="C147" i="5"/>
  <c r="C146" i="5"/>
  <c r="C145" i="5"/>
  <c r="D145" i="5" s="1"/>
  <c r="E145" i="5" s="1"/>
  <c r="C144" i="5"/>
  <c r="D144" i="5" s="1"/>
  <c r="E144" i="5" s="1"/>
  <c r="C143" i="5"/>
  <c r="C142" i="5"/>
  <c r="C141" i="5"/>
  <c r="D141" i="5" s="1"/>
  <c r="E141" i="5" s="1"/>
  <c r="C140" i="5"/>
  <c r="C139" i="5"/>
  <c r="C138" i="5"/>
  <c r="C137" i="5"/>
  <c r="D137" i="5" s="1"/>
  <c r="E137" i="5" s="1"/>
  <c r="C136" i="5"/>
  <c r="D136" i="5" s="1"/>
  <c r="E136" i="5" s="1"/>
  <c r="C135" i="5"/>
  <c r="C134" i="5"/>
  <c r="C133" i="5"/>
  <c r="C132" i="5"/>
  <c r="D132" i="5" s="1"/>
  <c r="E132" i="5" s="1"/>
  <c r="C131" i="5"/>
  <c r="C130" i="5"/>
  <c r="C129" i="5"/>
  <c r="C128" i="5"/>
  <c r="D128" i="5" s="1"/>
  <c r="E128" i="5" s="1"/>
  <c r="C127" i="5"/>
  <c r="C126" i="5"/>
  <c r="C125" i="5"/>
  <c r="C124" i="5"/>
  <c r="D124" i="5" s="1"/>
  <c r="E124" i="5" s="1"/>
  <c r="C123" i="5"/>
  <c r="C122" i="5"/>
  <c r="C121" i="5"/>
  <c r="C120" i="5"/>
  <c r="D120" i="5" s="1"/>
  <c r="E120" i="5" s="1"/>
  <c r="C119" i="5"/>
  <c r="C118" i="5"/>
  <c r="C117" i="5"/>
  <c r="D117" i="5" s="1"/>
  <c r="E117" i="5" s="1"/>
  <c r="C116" i="5"/>
  <c r="C115" i="5"/>
  <c r="C114" i="5"/>
  <c r="C113" i="5"/>
  <c r="D113" i="5" s="1"/>
  <c r="E113" i="5" s="1"/>
  <c r="C112" i="5"/>
  <c r="D112" i="5" s="1"/>
  <c r="E112" i="5" s="1"/>
  <c r="C111" i="5"/>
  <c r="C110" i="5"/>
  <c r="C109" i="5"/>
  <c r="D109" i="5" s="1"/>
  <c r="E109" i="5" s="1"/>
  <c r="C108" i="5"/>
  <c r="D108" i="5" s="1"/>
  <c r="E108" i="5" s="1"/>
  <c r="C107" i="5"/>
  <c r="C106" i="5"/>
  <c r="C105" i="5"/>
  <c r="D105" i="5" s="1"/>
  <c r="E105" i="5" s="1"/>
  <c r="C104" i="5"/>
  <c r="D104" i="5" s="1"/>
  <c r="E104" i="5" s="1"/>
  <c r="C103" i="5"/>
  <c r="C102" i="5"/>
  <c r="C101" i="5"/>
  <c r="D101" i="5" s="1"/>
  <c r="E101" i="5" s="1"/>
  <c r="C100" i="5"/>
  <c r="D100" i="5" s="1"/>
  <c r="E100" i="5" s="1"/>
  <c r="C99" i="5"/>
  <c r="C98" i="5"/>
  <c r="C97" i="5"/>
  <c r="D97" i="5" s="1"/>
  <c r="E97" i="5" s="1"/>
  <c r="C96" i="5"/>
  <c r="D96" i="5" s="1"/>
  <c r="E96" i="5" s="1"/>
  <c r="C95" i="5"/>
  <c r="C94" i="5"/>
  <c r="C93" i="5"/>
  <c r="D93" i="5" s="1"/>
  <c r="E93" i="5" s="1"/>
  <c r="C92" i="5"/>
  <c r="D92" i="5" s="1"/>
  <c r="E92" i="5" s="1"/>
  <c r="C91" i="5"/>
  <c r="C90" i="5"/>
  <c r="C89" i="5"/>
  <c r="D89" i="5" s="1"/>
  <c r="E89" i="5" s="1"/>
  <c r="C88" i="5"/>
  <c r="D88" i="5" s="1"/>
  <c r="E88" i="5" s="1"/>
  <c r="C87" i="5"/>
  <c r="C86" i="5"/>
  <c r="C85" i="5"/>
  <c r="D85" i="5" s="1"/>
  <c r="E85" i="5" s="1"/>
  <c r="C84" i="5"/>
  <c r="C83" i="5"/>
  <c r="C82" i="5"/>
  <c r="C81" i="5"/>
  <c r="D81" i="5" s="1"/>
  <c r="E81" i="5" s="1"/>
  <c r="C80" i="5"/>
  <c r="D80" i="5" s="1"/>
  <c r="E80" i="5" s="1"/>
  <c r="C79" i="5"/>
  <c r="C78" i="5"/>
  <c r="C77" i="5"/>
  <c r="D77" i="5" s="1"/>
  <c r="E77" i="5" s="1"/>
  <c r="C76" i="5"/>
  <c r="D76" i="5" s="1"/>
  <c r="E76" i="5" s="1"/>
  <c r="C75" i="5"/>
  <c r="C74" i="5"/>
  <c r="C73" i="5"/>
  <c r="D73" i="5" s="1"/>
  <c r="E73" i="5" s="1"/>
  <c r="C72" i="5"/>
  <c r="D72" i="5" s="1"/>
  <c r="E72" i="5" s="1"/>
  <c r="C71" i="5"/>
  <c r="C70" i="5"/>
  <c r="C69" i="5"/>
  <c r="D69" i="5" s="1"/>
  <c r="E69" i="5" s="1"/>
  <c r="C68" i="5"/>
  <c r="D68" i="5" s="1"/>
  <c r="E68" i="5" s="1"/>
  <c r="C67" i="5"/>
  <c r="C66" i="5"/>
  <c r="C65" i="5"/>
  <c r="D65" i="5" s="1"/>
  <c r="E65" i="5" s="1"/>
  <c r="C64" i="5"/>
  <c r="D64" i="5" s="1"/>
  <c r="E64" i="5" s="1"/>
  <c r="C63" i="5"/>
  <c r="C62" i="5"/>
  <c r="C61" i="5"/>
  <c r="D61" i="5" s="1"/>
  <c r="E61" i="5" s="1"/>
  <c r="C60" i="5"/>
  <c r="D60" i="5" s="1"/>
  <c r="E60" i="5" s="1"/>
  <c r="C59" i="5"/>
  <c r="C58" i="5"/>
  <c r="C57" i="5"/>
  <c r="D57" i="5" s="1"/>
  <c r="E57" i="5" s="1"/>
  <c r="C56" i="5"/>
  <c r="D56" i="5" s="1"/>
  <c r="E56" i="5" s="1"/>
  <c r="C55" i="5"/>
  <c r="C54" i="5"/>
  <c r="C53" i="5"/>
  <c r="C52" i="5"/>
  <c r="D52" i="5" s="1"/>
  <c r="E52" i="5" s="1"/>
  <c r="C51" i="5"/>
  <c r="C50" i="5"/>
  <c r="C49" i="5"/>
  <c r="D49" i="5" s="1"/>
  <c r="E49" i="5" s="1"/>
  <c r="C48" i="5"/>
  <c r="D48" i="5" s="1"/>
  <c r="E48" i="5" s="1"/>
  <c r="C47" i="5"/>
  <c r="C46" i="5"/>
  <c r="C45" i="5"/>
  <c r="C44" i="5"/>
  <c r="D44" i="5" s="1"/>
  <c r="E44" i="5" s="1"/>
  <c r="C43" i="5"/>
  <c r="C42" i="5"/>
  <c r="C41" i="5"/>
  <c r="C40" i="5"/>
  <c r="D40" i="5" s="1"/>
  <c r="E40" i="5" s="1"/>
  <c r="C39" i="5"/>
  <c r="C38" i="5"/>
  <c r="C37" i="5"/>
  <c r="C36" i="5"/>
  <c r="D36" i="5" s="1"/>
  <c r="E36" i="5" s="1"/>
  <c r="C35" i="5"/>
  <c r="C34" i="5"/>
  <c r="C33" i="5"/>
  <c r="D33" i="5" s="1"/>
  <c r="E33" i="5" s="1"/>
  <c r="C32" i="5"/>
  <c r="D32" i="5" s="1"/>
  <c r="E32" i="5" s="1"/>
  <c r="C31" i="5"/>
  <c r="C30" i="5"/>
  <c r="C29" i="5"/>
  <c r="C28" i="5"/>
  <c r="D28" i="5" s="1"/>
  <c r="E28" i="5" s="1"/>
  <c r="C27" i="5"/>
  <c r="C26" i="5"/>
  <c r="C25" i="5"/>
  <c r="C24" i="5"/>
  <c r="D24" i="5" s="1"/>
  <c r="E24" i="5" s="1"/>
  <c r="C23" i="5"/>
  <c r="C22" i="5"/>
  <c r="C21" i="5"/>
  <c r="C20" i="5"/>
  <c r="D20" i="5" s="1"/>
  <c r="E20" i="5" s="1"/>
  <c r="C19" i="5"/>
  <c r="C18" i="5"/>
  <c r="C17" i="5"/>
  <c r="D17" i="5" s="1"/>
  <c r="E17" i="5" s="1"/>
  <c r="C16" i="5"/>
  <c r="AF555" i="5"/>
  <c r="AF554" i="5"/>
  <c r="AF553" i="5"/>
  <c r="AF552" i="5"/>
  <c r="AF551" i="5"/>
  <c r="AF550" i="5"/>
  <c r="AF549" i="5"/>
  <c r="AF548" i="5"/>
  <c r="AF547" i="5"/>
  <c r="AF546" i="5"/>
  <c r="AF545" i="5"/>
  <c r="AF544" i="5"/>
  <c r="AF543" i="5"/>
  <c r="AF542" i="5"/>
  <c r="AF541" i="5"/>
  <c r="AF540" i="5"/>
  <c r="AF539" i="5"/>
  <c r="AF538" i="5"/>
  <c r="AF537" i="5"/>
  <c r="AF536" i="5"/>
  <c r="AF535" i="5"/>
  <c r="AF534" i="5"/>
  <c r="AF533" i="5"/>
  <c r="AF532" i="5"/>
  <c r="AF531" i="5"/>
  <c r="AF530" i="5"/>
  <c r="AF529" i="5"/>
  <c r="AF528" i="5"/>
  <c r="AF527" i="5"/>
  <c r="AF526" i="5"/>
  <c r="AF525" i="5"/>
  <c r="AF524" i="5"/>
  <c r="AF523" i="5"/>
  <c r="AF522" i="5"/>
  <c r="AF521" i="5"/>
  <c r="AF520" i="5"/>
  <c r="AF519" i="5"/>
  <c r="AF518" i="5"/>
  <c r="AF517" i="5"/>
  <c r="AF516" i="5"/>
  <c r="AF515" i="5"/>
  <c r="AF514" i="5"/>
  <c r="AF513" i="5"/>
  <c r="AF512" i="5"/>
  <c r="AF511" i="5"/>
  <c r="AF510" i="5"/>
  <c r="AF509" i="5"/>
  <c r="AF508" i="5"/>
  <c r="AF507" i="5"/>
  <c r="AF506" i="5"/>
  <c r="AF505" i="5"/>
  <c r="AF504" i="5"/>
  <c r="AF503" i="5"/>
  <c r="AF502" i="5"/>
  <c r="AF501" i="5"/>
  <c r="AF500" i="5"/>
  <c r="AF499" i="5"/>
  <c r="AF498" i="5"/>
  <c r="AF497" i="5"/>
  <c r="AF496" i="5"/>
  <c r="AF495" i="5"/>
  <c r="AF494" i="5"/>
  <c r="AF493" i="5"/>
  <c r="AF492" i="5"/>
  <c r="AF491" i="5"/>
  <c r="AF490" i="5"/>
  <c r="AF489" i="5"/>
  <c r="AF488" i="5"/>
  <c r="AF487" i="5"/>
  <c r="AF486" i="5"/>
  <c r="AF485" i="5"/>
  <c r="AF484" i="5"/>
  <c r="AF483" i="5"/>
  <c r="AF482" i="5"/>
  <c r="AF481" i="5"/>
  <c r="AF480" i="5"/>
  <c r="AF479" i="5"/>
  <c r="AF478" i="5"/>
  <c r="AF477" i="5"/>
  <c r="AF476" i="5"/>
  <c r="AF475" i="5"/>
  <c r="AF474" i="5"/>
  <c r="AF473" i="5"/>
  <c r="AF472" i="5"/>
  <c r="AF471" i="5"/>
  <c r="AF470" i="5"/>
  <c r="AF469" i="5"/>
  <c r="AF468" i="5"/>
  <c r="AF467" i="5"/>
  <c r="AF466" i="5"/>
  <c r="AF465" i="5"/>
  <c r="AF464" i="5"/>
  <c r="AF463" i="5"/>
  <c r="AF462" i="5"/>
  <c r="AF461" i="5"/>
  <c r="AF460" i="5"/>
  <c r="AF459" i="5"/>
  <c r="AF458" i="5"/>
  <c r="AF457" i="5"/>
  <c r="AF456" i="5"/>
  <c r="AF455" i="5"/>
  <c r="AF454" i="5"/>
  <c r="AF453" i="5"/>
  <c r="AF452" i="5"/>
  <c r="AF451" i="5"/>
  <c r="AF450" i="5"/>
  <c r="AF449" i="5"/>
  <c r="AF448" i="5"/>
  <c r="AF447" i="5"/>
  <c r="AF446" i="5"/>
  <c r="AF445" i="5"/>
  <c r="AF444" i="5"/>
  <c r="AF443" i="5"/>
  <c r="AF442" i="5"/>
  <c r="AF441" i="5"/>
  <c r="AF440" i="5"/>
  <c r="AF439" i="5"/>
  <c r="AF438" i="5"/>
  <c r="AF437" i="5"/>
  <c r="AF436" i="5"/>
  <c r="AF435" i="5"/>
  <c r="AF434" i="5"/>
  <c r="AF433" i="5"/>
  <c r="AF432" i="5"/>
  <c r="AF431" i="5"/>
  <c r="AF430" i="5"/>
  <c r="AF429" i="5"/>
  <c r="AF428" i="5"/>
  <c r="AF427" i="5"/>
  <c r="AF426" i="5"/>
  <c r="AF425" i="5"/>
  <c r="AF424" i="5"/>
  <c r="AF423" i="5"/>
  <c r="AF422" i="5"/>
  <c r="AF421" i="5"/>
  <c r="AF420" i="5"/>
  <c r="AF419" i="5"/>
  <c r="AF418" i="5"/>
  <c r="AF417" i="5"/>
  <c r="AF416" i="5"/>
  <c r="AF415" i="5"/>
  <c r="AF414" i="5"/>
  <c r="AF413" i="5"/>
  <c r="AF412" i="5"/>
  <c r="AF411" i="5"/>
  <c r="AF410" i="5"/>
  <c r="AF409" i="5"/>
  <c r="AF408" i="5"/>
  <c r="AF407" i="5"/>
  <c r="AF406" i="5"/>
  <c r="AF405" i="5"/>
  <c r="AF404" i="5"/>
  <c r="AF403" i="5"/>
  <c r="AF402" i="5"/>
  <c r="AF401" i="5"/>
  <c r="AF400" i="5"/>
  <c r="AF399" i="5"/>
  <c r="AF398" i="5"/>
  <c r="AF397" i="5"/>
  <c r="AF396" i="5"/>
  <c r="AF395" i="5"/>
  <c r="AF394" i="5"/>
  <c r="AF393" i="5"/>
  <c r="AF392" i="5"/>
  <c r="AF391" i="5"/>
  <c r="AF390" i="5"/>
  <c r="AF389" i="5"/>
  <c r="AF388" i="5"/>
  <c r="AF387" i="5"/>
  <c r="AF386" i="5"/>
  <c r="AF385" i="5"/>
  <c r="AF384" i="5"/>
  <c r="AF383" i="5"/>
  <c r="AF382" i="5"/>
  <c r="AF381" i="5"/>
  <c r="AF380" i="5"/>
  <c r="AF379" i="5"/>
  <c r="AF378" i="5"/>
  <c r="AF377" i="5"/>
  <c r="AF376" i="5"/>
  <c r="AF375" i="5"/>
  <c r="AF374" i="5"/>
  <c r="AF373" i="5"/>
  <c r="AF372" i="5"/>
  <c r="AF371" i="5"/>
  <c r="AF370" i="5"/>
  <c r="AF369" i="5"/>
  <c r="AF368" i="5"/>
  <c r="AF367" i="5"/>
  <c r="AF366" i="5"/>
  <c r="AF365" i="5"/>
  <c r="AF364" i="5"/>
  <c r="AF363" i="5"/>
  <c r="AF362" i="5"/>
  <c r="AF361" i="5"/>
  <c r="AF360" i="5"/>
  <c r="AF359" i="5"/>
  <c r="AF358" i="5"/>
  <c r="AF357" i="5"/>
  <c r="AF356" i="5"/>
  <c r="AF355" i="5"/>
  <c r="AF354" i="5"/>
  <c r="AF353" i="5"/>
  <c r="AF352" i="5"/>
  <c r="AF351" i="5"/>
  <c r="AF350" i="5"/>
  <c r="AF349" i="5"/>
  <c r="AF348" i="5"/>
  <c r="AF347" i="5"/>
  <c r="AF346" i="5"/>
  <c r="AF345" i="5"/>
  <c r="AF344" i="5"/>
  <c r="AF343" i="5"/>
  <c r="AF342" i="5"/>
  <c r="AF341" i="5"/>
  <c r="AF340" i="5"/>
  <c r="AF339" i="5"/>
  <c r="AF338" i="5"/>
  <c r="AF337" i="5"/>
  <c r="AF336" i="5"/>
  <c r="AF335" i="5"/>
  <c r="AF334" i="5"/>
  <c r="AF333" i="5"/>
  <c r="AF332" i="5"/>
  <c r="AF331" i="5"/>
  <c r="AF330" i="5"/>
  <c r="AF329" i="5"/>
  <c r="AF328" i="5"/>
  <c r="AF327" i="5"/>
  <c r="AF326" i="5"/>
  <c r="AF325" i="5"/>
  <c r="AF324" i="5"/>
  <c r="AF323" i="5"/>
  <c r="AF322" i="5"/>
  <c r="AF321" i="5"/>
  <c r="AF320" i="5"/>
  <c r="AF319" i="5"/>
  <c r="AF318" i="5"/>
  <c r="AF317" i="5"/>
  <c r="AF316" i="5"/>
  <c r="AF315" i="5"/>
  <c r="AF314" i="5"/>
  <c r="AF313" i="5"/>
  <c r="AF312" i="5"/>
  <c r="AF311" i="5"/>
  <c r="AF310" i="5"/>
  <c r="AF309" i="5"/>
  <c r="AF308" i="5"/>
  <c r="AF307" i="5"/>
  <c r="AF306" i="5"/>
  <c r="AF305" i="5"/>
  <c r="AF304" i="5"/>
  <c r="AF303" i="5"/>
  <c r="AF302" i="5"/>
  <c r="AF301" i="5"/>
  <c r="AF300" i="5"/>
  <c r="AF299" i="5"/>
  <c r="AF298" i="5"/>
  <c r="AF297" i="5"/>
  <c r="AF296" i="5"/>
  <c r="AF295" i="5"/>
  <c r="AF294" i="5"/>
  <c r="AF293" i="5"/>
  <c r="AF292" i="5"/>
  <c r="AF291" i="5"/>
  <c r="AF290" i="5"/>
  <c r="AF289" i="5"/>
  <c r="AF288" i="5"/>
  <c r="AF287" i="5"/>
  <c r="AF286" i="5"/>
  <c r="AF285" i="5"/>
  <c r="AF284" i="5"/>
  <c r="AF283" i="5"/>
  <c r="AF282" i="5"/>
  <c r="AF281" i="5"/>
  <c r="AF280" i="5"/>
  <c r="AF279" i="5"/>
  <c r="AF278" i="5"/>
  <c r="AF277" i="5"/>
  <c r="AF276" i="5"/>
  <c r="AF275" i="5"/>
  <c r="AF274" i="5"/>
  <c r="AF273" i="5"/>
  <c r="AF272" i="5"/>
  <c r="AF271" i="5"/>
  <c r="AF270" i="5"/>
  <c r="AF269" i="5"/>
  <c r="AF268" i="5"/>
  <c r="AF267" i="5"/>
  <c r="AF266" i="5"/>
  <c r="AF265" i="5"/>
  <c r="AF264" i="5"/>
  <c r="AF263" i="5"/>
  <c r="AF262" i="5"/>
  <c r="AF261" i="5"/>
  <c r="AF260" i="5"/>
  <c r="AF259" i="5"/>
  <c r="AF258" i="5"/>
  <c r="AF257" i="5"/>
  <c r="AF256" i="5"/>
  <c r="AF255" i="5"/>
  <c r="AF254" i="5"/>
  <c r="AF253" i="5"/>
  <c r="AF252" i="5"/>
  <c r="AF251" i="5"/>
  <c r="AF250" i="5"/>
  <c r="AF249" i="5"/>
  <c r="AF248" i="5"/>
  <c r="AF247" i="5"/>
  <c r="AF246" i="5"/>
  <c r="AF245" i="5"/>
  <c r="AF244" i="5"/>
  <c r="AF243" i="5"/>
  <c r="AF242" i="5"/>
  <c r="AF241" i="5"/>
  <c r="AF240" i="5"/>
  <c r="AF239" i="5"/>
  <c r="AF238" i="5"/>
  <c r="AF237" i="5"/>
  <c r="AF236" i="5"/>
  <c r="AF235" i="5"/>
  <c r="AF234" i="5"/>
  <c r="AF233" i="5"/>
  <c r="AF232" i="5"/>
  <c r="AF231" i="5"/>
  <c r="AF230" i="5"/>
  <c r="AF229" i="5"/>
  <c r="AF228" i="5"/>
  <c r="AF227" i="5"/>
  <c r="AF226" i="5"/>
  <c r="AF225" i="5"/>
  <c r="AF224" i="5"/>
  <c r="AF223" i="5"/>
  <c r="AF222" i="5"/>
  <c r="AF221" i="5"/>
  <c r="AF220" i="5"/>
  <c r="AF219" i="5"/>
  <c r="AF218" i="5"/>
  <c r="AF217" i="5"/>
  <c r="AF216" i="5"/>
  <c r="AF215" i="5"/>
  <c r="AF214" i="5"/>
  <c r="AF213" i="5"/>
  <c r="AF212" i="5"/>
  <c r="AF211" i="5"/>
  <c r="AF210" i="5"/>
  <c r="AF209" i="5"/>
  <c r="AF208" i="5"/>
  <c r="AF207" i="5"/>
  <c r="AF206" i="5"/>
  <c r="AF205" i="5"/>
  <c r="AF204" i="5"/>
  <c r="AF203" i="5"/>
  <c r="AF202" i="5"/>
  <c r="AF201" i="5"/>
  <c r="AF200" i="5"/>
  <c r="AF199" i="5"/>
  <c r="AF198" i="5"/>
  <c r="AF197" i="5"/>
  <c r="AF196" i="5"/>
  <c r="AF195" i="5"/>
  <c r="AF194" i="5"/>
  <c r="AF193" i="5"/>
  <c r="AF192" i="5"/>
  <c r="AF191" i="5"/>
  <c r="AF190" i="5"/>
  <c r="AF189" i="5"/>
  <c r="AF188" i="5"/>
  <c r="AF187" i="5"/>
  <c r="AF186" i="5"/>
  <c r="AF185" i="5"/>
  <c r="AF184" i="5"/>
  <c r="AF183" i="5"/>
  <c r="AF182" i="5"/>
  <c r="AF181" i="5"/>
  <c r="AF180" i="5"/>
  <c r="AF179" i="5"/>
  <c r="AF178" i="5"/>
  <c r="AF177" i="5"/>
  <c r="AF176" i="5"/>
  <c r="AF175" i="5"/>
  <c r="AF174" i="5"/>
  <c r="AF173" i="5"/>
  <c r="AF172" i="5"/>
  <c r="AF171" i="5"/>
  <c r="AF170" i="5"/>
  <c r="AF169" i="5"/>
  <c r="AF168" i="5"/>
  <c r="AF167" i="5"/>
  <c r="AF166" i="5"/>
  <c r="AF165" i="5"/>
  <c r="AF164" i="5"/>
  <c r="AF163" i="5"/>
  <c r="AF162" i="5"/>
  <c r="AF161" i="5"/>
  <c r="AF160" i="5"/>
  <c r="AF159" i="5"/>
  <c r="AF158" i="5"/>
  <c r="AF157" i="5"/>
  <c r="AF156" i="5"/>
  <c r="AF155" i="5"/>
  <c r="AF154" i="5"/>
  <c r="AF153" i="5"/>
  <c r="AF152" i="5"/>
  <c r="AF151" i="5"/>
  <c r="AF150" i="5"/>
  <c r="AF149" i="5"/>
  <c r="AF148" i="5"/>
  <c r="AF147" i="5"/>
  <c r="AF146" i="5"/>
  <c r="AF145" i="5"/>
  <c r="AF144" i="5"/>
  <c r="AF143" i="5"/>
  <c r="AF142" i="5"/>
  <c r="AF141" i="5"/>
  <c r="AF140" i="5"/>
  <c r="AF139" i="5"/>
  <c r="AF138" i="5"/>
  <c r="AF137" i="5"/>
  <c r="AF136" i="5"/>
  <c r="AF135" i="5"/>
  <c r="AF134" i="5"/>
  <c r="AF133" i="5"/>
  <c r="AF132" i="5"/>
  <c r="AF131" i="5"/>
  <c r="AF130" i="5"/>
  <c r="AF129" i="5"/>
  <c r="AF128" i="5"/>
  <c r="AF127" i="5"/>
  <c r="AF126" i="5"/>
  <c r="AF125" i="5"/>
  <c r="AF124" i="5"/>
  <c r="AF123" i="5"/>
  <c r="AF122" i="5"/>
  <c r="AF121" i="5"/>
  <c r="AF120" i="5"/>
  <c r="AF119" i="5"/>
  <c r="AF118" i="5"/>
  <c r="AF117" i="5"/>
  <c r="AF116" i="5"/>
  <c r="AF115" i="5"/>
  <c r="AF114" i="5"/>
  <c r="AF113" i="5"/>
  <c r="AF112" i="5"/>
  <c r="AF111" i="5"/>
  <c r="AF110" i="5"/>
  <c r="AF109" i="5"/>
  <c r="AF108" i="5"/>
  <c r="AF107" i="5"/>
  <c r="AF106" i="5"/>
  <c r="AF105" i="5"/>
  <c r="AF104" i="5"/>
  <c r="AF103" i="5"/>
  <c r="AF102" i="5"/>
  <c r="AF101" i="5"/>
  <c r="AF100" i="5"/>
  <c r="AF99" i="5"/>
  <c r="AF98" i="5"/>
  <c r="AF97" i="5"/>
  <c r="AF96" i="5"/>
  <c r="AF95" i="5"/>
  <c r="AF94" i="5"/>
  <c r="AF93" i="5"/>
  <c r="AF92" i="5"/>
  <c r="AF91" i="5"/>
  <c r="AF90" i="5"/>
  <c r="AF89" i="5"/>
  <c r="AF88" i="5"/>
  <c r="AF87" i="5"/>
  <c r="AF86" i="5"/>
  <c r="AF85" i="5"/>
  <c r="AF84" i="5"/>
  <c r="AF83" i="5"/>
  <c r="AF82" i="5"/>
  <c r="AF81" i="5"/>
  <c r="AF80" i="5"/>
  <c r="AF79" i="5"/>
  <c r="AF78" i="5"/>
  <c r="AF77" i="5"/>
  <c r="AF76" i="5"/>
  <c r="AF75" i="5"/>
  <c r="AF74" i="5"/>
  <c r="AF73" i="5"/>
  <c r="AF72" i="5"/>
  <c r="AF71" i="5"/>
  <c r="AF70" i="5"/>
  <c r="AF69" i="5"/>
  <c r="AF68" i="5"/>
  <c r="AF67" i="5"/>
  <c r="AF66" i="5"/>
  <c r="AF65" i="5"/>
  <c r="AF64" i="5"/>
  <c r="AF63" i="5"/>
  <c r="AF62" i="5"/>
  <c r="AF61" i="5"/>
  <c r="AF60" i="5"/>
  <c r="AF59" i="5"/>
  <c r="AF58" i="5"/>
  <c r="AF57" i="5"/>
  <c r="AF56" i="5"/>
  <c r="AF55" i="5"/>
  <c r="AF54" i="5"/>
  <c r="AF53" i="5"/>
  <c r="AF52" i="5"/>
  <c r="AF51" i="5"/>
  <c r="AF50" i="5"/>
  <c r="AF49" i="5"/>
  <c r="AF48" i="5"/>
  <c r="AF47" i="5"/>
  <c r="AF46" i="5"/>
  <c r="AF45" i="5"/>
  <c r="AF44" i="5"/>
  <c r="AF43" i="5"/>
  <c r="AF42" i="5"/>
  <c r="AF41" i="5"/>
  <c r="AF40" i="5"/>
  <c r="AF39" i="5"/>
  <c r="AF38" i="5"/>
  <c r="AF37" i="5"/>
  <c r="AF36" i="5"/>
  <c r="AF35" i="5"/>
  <c r="AF34" i="5"/>
  <c r="AF33" i="5"/>
  <c r="AF32" i="5"/>
  <c r="AF31" i="5"/>
  <c r="AF30" i="5"/>
  <c r="AF29" i="5"/>
  <c r="AF28" i="5"/>
  <c r="AF27" i="5"/>
  <c r="AF26" i="5"/>
  <c r="AF25" i="5"/>
  <c r="AF24" i="5"/>
  <c r="AF23" i="5"/>
  <c r="AF22" i="5"/>
  <c r="AF21" i="5"/>
  <c r="AF20" i="5"/>
  <c r="AF19" i="5"/>
  <c r="AF18" i="5"/>
  <c r="AF17" i="5"/>
  <c r="AF16" i="5"/>
  <c r="AE555" i="5"/>
  <c r="AE554" i="5"/>
  <c r="AE553" i="5"/>
  <c r="AE552" i="5"/>
  <c r="AE551" i="5"/>
  <c r="AE550" i="5"/>
  <c r="AE549" i="5"/>
  <c r="AE548" i="5"/>
  <c r="AE547" i="5"/>
  <c r="AE546" i="5"/>
  <c r="AE545" i="5"/>
  <c r="AE544" i="5"/>
  <c r="AE543" i="5"/>
  <c r="AE542" i="5"/>
  <c r="AE541" i="5"/>
  <c r="AE540" i="5"/>
  <c r="AE539" i="5"/>
  <c r="AE538" i="5"/>
  <c r="AE537" i="5"/>
  <c r="AE536" i="5"/>
  <c r="AE535" i="5"/>
  <c r="AE534" i="5"/>
  <c r="AE533" i="5"/>
  <c r="AE532" i="5"/>
  <c r="AE531" i="5"/>
  <c r="AE530" i="5"/>
  <c r="AE529" i="5"/>
  <c r="AE528" i="5"/>
  <c r="AE527" i="5"/>
  <c r="AE526" i="5"/>
  <c r="AE525" i="5"/>
  <c r="AE524" i="5"/>
  <c r="AE523" i="5"/>
  <c r="AE522" i="5"/>
  <c r="AE521" i="5"/>
  <c r="AE520" i="5"/>
  <c r="AE519" i="5"/>
  <c r="AE518" i="5"/>
  <c r="AE517" i="5"/>
  <c r="AE516" i="5"/>
  <c r="AE515" i="5"/>
  <c r="AE514" i="5"/>
  <c r="AE513" i="5"/>
  <c r="AE512" i="5"/>
  <c r="AE511" i="5"/>
  <c r="AE510" i="5"/>
  <c r="AE509" i="5"/>
  <c r="AE508" i="5"/>
  <c r="AE507" i="5"/>
  <c r="AE506" i="5"/>
  <c r="AE505" i="5"/>
  <c r="AE504" i="5"/>
  <c r="AE503" i="5"/>
  <c r="AE502" i="5"/>
  <c r="AE501" i="5"/>
  <c r="AE500" i="5"/>
  <c r="AE499" i="5"/>
  <c r="AE498" i="5"/>
  <c r="AE497" i="5"/>
  <c r="AE496" i="5"/>
  <c r="AE495" i="5"/>
  <c r="AE494" i="5"/>
  <c r="AE493" i="5"/>
  <c r="AE492" i="5"/>
  <c r="AE491" i="5"/>
  <c r="AE490" i="5"/>
  <c r="AE489" i="5"/>
  <c r="AE488" i="5"/>
  <c r="AE487" i="5"/>
  <c r="AE486" i="5"/>
  <c r="AE485" i="5"/>
  <c r="AE484" i="5"/>
  <c r="AE483" i="5"/>
  <c r="AE482" i="5"/>
  <c r="AE481" i="5"/>
  <c r="AE480" i="5"/>
  <c r="AE479" i="5"/>
  <c r="AE478" i="5"/>
  <c r="AE477" i="5"/>
  <c r="AE476" i="5"/>
  <c r="AE475" i="5"/>
  <c r="AE474" i="5"/>
  <c r="AE473" i="5"/>
  <c r="AE472" i="5"/>
  <c r="AE471" i="5"/>
  <c r="AE470" i="5"/>
  <c r="AE469" i="5"/>
  <c r="AE468" i="5"/>
  <c r="AE467" i="5"/>
  <c r="AE466" i="5"/>
  <c r="AE465" i="5"/>
  <c r="AE464" i="5"/>
  <c r="AE463" i="5"/>
  <c r="AE462" i="5"/>
  <c r="AE461" i="5"/>
  <c r="AE460" i="5"/>
  <c r="AE459" i="5"/>
  <c r="AE458" i="5"/>
  <c r="AE457" i="5"/>
  <c r="AE456" i="5"/>
  <c r="AE455" i="5"/>
  <c r="AE454" i="5"/>
  <c r="AE453" i="5"/>
  <c r="AE452" i="5"/>
  <c r="AE451" i="5"/>
  <c r="AE450" i="5"/>
  <c r="AE449" i="5"/>
  <c r="AE448" i="5"/>
  <c r="AE447" i="5"/>
  <c r="AE446" i="5"/>
  <c r="AE445" i="5"/>
  <c r="AE444" i="5"/>
  <c r="AE443" i="5"/>
  <c r="AE442" i="5"/>
  <c r="AE441" i="5"/>
  <c r="AE440" i="5"/>
  <c r="AE439" i="5"/>
  <c r="AE438" i="5"/>
  <c r="AE437" i="5"/>
  <c r="AE436" i="5"/>
  <c r="AE435" i="5"/>
  <c r="AE434" i="5"/>
  <c r="AE433" i="5"/>
  <c r="AE432" i="5"/>
  <c r="AE431" i="5"/>
  <c r="AE430" i="5"/>
  <c r="AE429" i="5"/>
  <c r="AE428" i="5"/>
  <c r="AE427" i="5"/>
  <c r="AE426" i="5"/>
  <c r="AE425" i="5"/>
  <c r="AE424" i="5"/>
  <c r="AE423" i="5"/>
  <c r="AE422" i="5"/>
  <c r="AE421" i="5"/>
  <c r="AE420" i="5"/>
  <c r="AE419" i="5"/>
  <c r="AE418" i="5"/>
  <c r="AE417" i="5"/>
  <c r="AE416" i="5"/>
  <c r="AE415" i="5"/>
  <c r="AE414" i="5"/>
  <c r="AE413" i="5"/>
  <c r="AE412" i="5"/>
  <c r="AE411" i="5"/>
  <c r="AE410" i="5"/>
  <c r="AE409" i="5"/>
  <c r="AE408" i="5"/>
  <c r="AE407" i="5"/>
  <c r="AE406" i="5"/>
  <c r="AE405" i="5"/>
  <c r="AE404" i="5"/>
  <c r="AE403" i="5"/>
  <c r="AE402" i="5"/>
  <c r="AE401" i="5"/>
  <c r="AE400" i="5"/>
  <c r="AE399" i="5"/>
  <c r="AE398" i="5"/>
  <c r="AE397" i="5"/>
  <c r="AE396" i="5"/>
  <c r="AE395" i="5"/>
  <c r="AE394" i="5"/>
  <c r="AE393" i="5"/>
  <c r="AE392" i="5"/>
  <c r="AE391" i="5"/>
  <c r="AE390" i="5"/>
  <c r="AE389" i="5"/>
  <c r="AE388" i="5"/>
  <c r="AE387" i="5"/>
  <c r="AE386" i="5"/>
  <c r="AE385" i="5"/>
  <c r="AE384" i="5"/>
  <c r="AE383" i="5"/>
  <c r="AE382" i="5"/>
  <c r="AE381" i="5"/>
  <c r="AE380" i="5"/>
  <c r="AE379" i="5"/>
  <c r="AE378" i="5"/>
  <c r="AE377" i="5"/>
  <c r="AE376" i="5"/>
  <c r="AE375" i="5"/>
  <c r="AE374" i="5"/>
  <c r="AE373" i="5"/>
  <c r="AE372" i="5"/>
  <c r="AE371" i="5"/>
  <c r="AE370" i="5"/>
  <c r="AE369" i="5"/>
  <c r="AE368" i="5"/>
  <c r="AE367" i="5"/>
  <c r="AE366" i="5"/>
  <c r="AE365" i="5"/>
  <c r="AE364" i="5"/>
  <c r="AE363" i="5"/>
  <c r="AE362" i="5"/>
  <c r="AE361" i="5"/>
  <c r="AE360" i="5"/>
  <c r="AE359" i="5"/>
  <c r="AE358" i="5"/>
  <c r="AE357" i="5"/>
  <c r="AE356" i="5"/>
  <c r="AE355" i="5"/>
  <c r="AE354" i="5"/>
  <c r="AE353" i="5"/>
  <c r="AE352" i="5"/>
  <c r="AE351" i="5"/>
  <c r="AE350" i="5"/>
  <c r="AE349" i="5"/>
  <c r="AE348" i="5"/>
  <c r="AE347" i="5"/>
  <c r="AE346" i="5"/>
  <c r="AE345" i="5"/>
  <c r="AE344" i="5"/>
  <c r="AE343" i="5"/>
  <c r="AE342" i="5"/>
  <c r="AE341" i="5"/>
  <c r="AE340" i="5"/>
  <c r="AE339" i="5"/>
  <c r="AE338" i="5"/>
  <c r="AE337" i="5"/>
  <c r="AE336" i="5"/>
  <c r="AE335" i="5"/>
  <c r="AE334" i="5"/>
  <c r="AE333" i="5"/>
  <c r="AE332" i="5"/>
  <c r="AE331" i="5"/>
  <c r="AE330" i="5"/>
  <c r="AE329" i="5"/>
  <c r="AE328" i="5"/>
  <c r="AE327" i="5"/>
  <c r="AE326" i="5"/>
  <c r="AE325" i="5"/>
  <c r="AE324" i="5"/>
  <c r="AE323" i="5"/>
  <c r="AE322" i="5"/>
  <c r="AE321" i="5"/>
  <c r="AE320" i="5"/>
  <c r="AE319" i="5"/>
  <c r="AE318" i="5"/>
  <c r="AE317" i="5"/>
  <c r="AE316" i="5"/>
  <c r="AE315" i="5"/>
  <c r="AE314" i="5"/>
  <c r="AE313" i="5"/>
  <c r="AE312" i="5"/>
  <c r="AE311" i="5"/>
  <c r="AE310" i="5"/>
  <c r="AE309" i="5"/>
  <c r="AE308" i="5"/>
  <c r="AE307" i="5"/>
  <c r="AE306" i="5"/>
  <c r="AE305" i="5"/>
  <c r="AE304" i="5"/>
  <c r="AE303" i="5"/>
  <c r="AE302" i="5"/>
  <c r="AE301" i="5"/>
  <c r="AE300" i="5"/>
  <c r="AE299" i="5"/>
  <c r="AE298" i="5"/>
  <c r="AE297" i="5"/>
  <c r="AE296" i="5"/>
  <c r="AE295" i="5"/>
  <c r="AE294" i="5"/>
  <c r="AE293" i="5"/>
  <c r="AE292" i="5"/>
  <c r="AE291" i="5"/>
  <c r="AE290" i="5"/>
  <c r="AE289" i="5"/>
  <c r="AE288" i="5"/>
  <c r="AE287" i="5"/>
  <c r="AE286" i="5"/>
  <c r="AE285" i="5"/>
  <c r="AE284" i="5"/>
  <c r="AE283" i="5"/>
  <c r="AE282" i="5"/>
  <c r="AE281" i="5"/>
  <c r="AE280" i="5"/>
  <c r="AE279" i="5"/>
  <c r="AE278" i="5"/>
  <c r="AE277" i="5"/>
  <c r="AE276" i="5"/>
  <c r="AE275" i="5"/>
  <c r="AE274" i="5"/>
  <c r="AE273" i="5"/>
  <c r="AE272" i="5"/>
  <c r="AE271" i="5"/>
  <c r="AE270" i="5"/>
  <c r="AE269" i="5"/>
  <c r="AE268" i="5"/>
  <c r="AE267" i="5"/>
  <c r="AE266" i="5"/>
  <c r="AE265" i="5"/>
  <c r="AE264" i="5"/>
  <c r="AE263" i="5"/>
  <c r="AE262" i="5"/>
  <c r="AE261" i="5"/>
  <c r="AE260" i="5"/>
  <c r="AE259" i="5"/>
  <c r="AE258" i="5"/>
  <c r="AE257" i="5"/>
  <c r="AE256" i="5"/>
  <c r="AE255" i="5"/>
  <c r="AE254" i="5"/>
  <c r="AE253" i="5"/>
  <c r="AE252" i="5"/>
  <c r="AE251" i="5"/>
  <c r="AE250" i="5"/>
  <c r="AE249" i="5"/>
  <c r="AE248" i="5"/>
  <c r="AE247" i="5"/>
  <c r="AE246" i="5"/>
  <c r="AE245" i="5"/>
  <c r="AE244" i="5"/>
  <c r="AE243" i="5"/>
  <c r="AE242" i="5"/>
  <c r="AE241" i="5"/>
  <c r="AE240" i="5"/>
  <c r="AE239" i="5"/>
  <c r="AE238" i="5"/>
  <c r="AE237" i="5"/>
  <c r="AE236" i="5"/>
  <c r="AE235" i="5"/>
  <c r="AE234" i="5"/>
  <c r="AE233" i="5"/>
  <c r="AE232" i="5"/>
  <c r="AE231" i="5"/>
  <c r="AE230" i="5"/>
  <c r="AE229" i="5"/>
  <c r="AE228" i="5"/>
  <c r="AE227" i="5"/>
  <c r="AE226" i="5"/>
  <c r="AE225" i="5"/>
  <c r="AE224" i="5"/>
  <c r="AE223" i="5"/>
  <c r="AE222" i="5"/>
  <c r="AE221" i="5"/>
  <c r="AE220" i="5"/>
  <c r="AE219" i="5"/>
  <c r="AE218" i="5"/>
  <c r="AE217" i="5"/>
  <c r="AE216" i="5"/>
  <c r="AE215" i="5"/>
  <c r="AE214" i="5"/>
  <c r="AE213" i="5"/>
  <c r="AE212" i="5"/>
  <c r="AE211" i="5"/>
  <c r="AE210" i="5"/>
  <c r="AE209" i="5"/>
  <c r="AE208" i="5"/>
  <c r="AE207" i="5"/>
  <c r="AE206" i="5"/>
  <c r="AE205" i="5"/>
  <c r="AE204" i="5"/>
  <c r="AE203" i="5"/>
  <c r="AE202" i="5"/>
  <c r="AE201" i="5"/>
  <c r="AE200" i="5"/>
  <c r="AE199" i="5"/>
  <c r="AE198" i="5"/>
  <c r="AE197" i="5"/>
  <c r="AE196" i="5"/>
  <c r="AE195" i="5"/>
  <c r="AE194" i="5"/>
  <c r="AE193" i="5"/>
  <c r="AE192" i="5"/>
  <c r="AE191" i="5"/>
  <c r="AE190" i="5"/>
  <c r="AE189" i="5"/>
  <c r="AE188" i="5"/>
  <c r="AE187" i="5"/>
  <c r="AE186" i="5"/>
  <c r="AE185" i="5"/>
  <c r="AE184" i="5"/>
  <c r="AE183" i="5"/>
  <c r="AE182" i="5"/>
  <c r="AE181" i="5"/>
  <c r="AE180" i="5"/>
  <c r="AE179" i="5"/>
  <c r="AE178" i="5"/>
  <c r="AE177" i="5"/>
  <c r="AE176" i="5"/>
  <c r="AE175" i="5"/>
  <c r="AE174" i="5"/>
  <c r="AE173" i="5"/>
  <c r="AE172" i="5"/>
  <c r="AE171" i="5"/>
  <c r="AE170" i="5"/>
  <c r="AE169" i="5"/>
  <c r="AE168" i="5"/>
  <c r="AE167" i="5"/>
  <c r="AE166" i="5"/>
  <c r="AE165" i="5"/>
  <c r="AE164" i="5"/>
  <c r="AE163" i="5"/>
  <c r="AE162" i="5"/>
  <c r="AE161" i="5"/>
  <c r="AE160" i="5"/>
  <c r="AE159" i="5"/>
  <c r="AE158" i="5"/>
  <c r="AE157" i="5"/>
  <c r="AE156" i="5"/>
  <c r="AE155" i="5"/>
  <c r="AE154" i="5"/>
  <c r="AE153" i="5"/>
  <c r="AE152" i="5"/>
  <c r="AE151" i="5"/>
  <c r="AE150" i="5"/>
  <c r="AE149" i="5"/>
  <c r="AE148" i="5"/>
  <c r="AE147" i="5"/>
  <c r="AE146" i="5"/>
  <c r="AE145" i="5"/>
  <c r="AE144" i="5"/>
  <c r="AE143" i="5"/>
  <c r="AE142" i="5"/>
  <c r="AE141" i="5"/>
  <c r="AE140" i="5"/>
  <c r="AE139" i="5"/>
  <c r="AE138" i="5"/>
  <c r="AE137" i="5"/>
  <c r="AE136" i="5"/>
  <c r="AE135" i="5"/>
  <c r="AE134" i="5"/>
  <c r="AE133" i="5"/>
  <c r="AE132" i="5"/>
  <c r="AE131" i="5"/>
  <c r="AE130" i="5"/>
  <c r="AE129" i="5"/>
  <c r="AE128" i="5"/>
  <c r="AE127" i="5"/>
  <c r="AE126" i="5"/>
  <c r="AE125" i="5"/>
  <c r="AE124" i="5"/>
  <c r="AE123" i="5"/>
  <c r="AE122" i="5"/>
  <c r="AE121" i="5"/>
  <c r="AE120" i="5"/>
  <c r="AE119" i="5"/>
  <c r="AE118" i="5"/>
  <c r="AE117" i="5"/>
  <c r="AE116" i="5"/>
  <c r="AE115" i="5"/>
  <c r="AE114" i="5"/>
  <c r="AE113" i="5"/>
  <c r="AE112" i="5"/>
  <c r="AE111" i="5"/>
  <c r="AE110" i="5"/>
  <c r="AE109" i="5"/>
  <c r="AE108" i="5"/>
  <c r="AE107" i="5"/>
  <c r="AE106" i="5"/>
  <c r="AE105" i="5"/>
  <c r="AE104" i="5"/>
  <c r="AE103" i="5"/>
  <c r="AE102" i="5"/>
  <c r="AE101" i="5"/>
  <c r="AE100" i="5"/>
  <c r="AE99" i="5"/>
  <c r="AE98" i="5"/>
  <c r="AE97" i="5"/>
  <c r="AE96" i="5"/>
  <c r="AE95" i="5"/>
  <c r="AE94" i="5"/>
  <c r="AE93" i="5"/>
  <c r="AE92" i="5"/>
  <c r="AE91" i="5"/>
  <c r="AE90" i="5"/>
  <c r="AE89" i="5"/>
  <c r="AE88" i="5"/>
  <c r="AE87" i="5"/>
  <c r="AE86" i="5"/>
  <c r="AE85" i="5"/>
  <c r="AE84" i="5"/>
  <c r="AE83" i="5"/>
  <c r="AE82" i="5"/>
  <c r="AE81" i="5"/>
  <c r="AE80" i="5"/>
  <c r="AE79" i="5"/>
  <c r="AE78" i="5"/>
  <c r="AE77" i="5"/>
  <c r="AE76" i="5"/>
  <c r="AE75" i="5"/>
  <c r="AE74" i="5"/>
  <c r="AE73" i="5"/>
  <c r="AE72" i="5"/>
  <c r="AE71" i="5"/>
  <c r="AE70" i="5"/>
  <c r="AE69" i="5"/>
  <c r="AE68" i="5"/>
  <c r="AE67" i="5"/>
  <c r="AE66" i="5"/>
  <c r="AE65" i="5"/>
  <c r="AE64" i="5"/>
  <c r="AE63" i="5"/>
  <c r="AE62" i="5"/>
  <c r="AE61" i="5"/>
  <c r="AE60" i="5"/>
  <c r="AE59" i="5"/>
  <c r="AE58" i="5"/>
  <c r="AE57" i="5"/>
  <c r="AE56" i="5"/>
  <c r="AE55" i="5"/>
  <c r="AE54" i="5"/>
  <c r="AE53" i="5"/>
  <c r="AE52" i="5"/>
  <c r="AE51" i="5"/>
  <c r="AE50" i="5"/>
  <c r="AE49" i="5"/>
  <c r="AE48" i="5"/>
  <c r="AE47" i="5"/>
  <c r="AE46" i="5"/>
  <c r="AE45" i="5"/>
  <c r="AE44" i="5"/>
  <c r="AE43" i="5"/>
  <c r="AE42" i="5"/>
  <c r="AE41" i="5"/>
  <c r="AE40" i="5"/>
  <c r="AE39" i="5"/>
  <c r="AE38" i="5"/>
  <c r="AE37" i="5"/>
  <c r="AE36" i="5"/>
  <c r="AE35" i="5"/>
  <c r="AE34" i="5"/>
  <c r="AE33" i="5"/>
  <c r="AE32" i="5"/>
  <c r="AE31" i="5"/>
  <c r="AE30" i="5"/>
  <c r="AE29" i="5"/>
  <c r="AE28" i="5"/>
  <c r="AE27" i="5"/>
  <c r="AE26" i="5"/>
  <c r="AE25" i="5"/>
  <c r="AE24" i="5"/>
  <c r="AE23" i="5"/>
  <c r="AE22" i="5"/>
  <c r="AE21" i="5"/>
  <c r="AE20" i="5"/>
  <c r="AE19" i="5"/>
  <c r="AE18" i="5"/>
  <c r="AE17" i="5"/>
  <c r="AE16" i="5"/>
  <c r="AD555" i="5"/>
  <c r="AD554" i="5"/>
  <c r="AD553" i="5"/>
  <c r="AD552" i="5"/>
  <c r="AD551" i="5"/>
  <c r="AD550" i="5"/>
  <c r="AD549" i="5"/>
  <c r="AD548" i="5"/>
  <c r="AD547" i="5"/>
  <c r="AD546" i="5"/>
  <c r="AD545" i="5"/>
  <c r="AD544" i="5"/>
  <c r="AD543" i="5"/>
  <c r="AD542" i="5"/>
  <c r="AD541" i="5"/>
  <c r="AD540" i="5"/>
  <c r="AD539" i="5"/>
  <c r="AD538" i="5"/>
  <c r="AD537" i="5"/>
  <c r="AD536" i="5"/>
  <c r="AD535" i="5"/>
  <c r="AD534" i="5"/>
  <c r="AD533" i="5"/>
  <c r="AD532" i="5"/>
  <c r="AD531" i="5"/>
  <c r="AD530" i="5"/>
  <c r="AD529" i="5"/>
  <c r="AD528" i="5"/>
  <c r="AD527" i="5"/>
  <c r="AD526" i="5"/>
  <c r="AD525" i="5"/>
  <c r="AD524" i="5"/>
  <c r="AD523" i="5"/>
  <c r="AD522" i="5"/>
  <c r="AD521" i="5"/>
  <c r="AD520" i="5"/>
  <c r="AD519" i="5"/>
  <c r="AD518" i="5"/>
  <c r="AD517" i="5"/>
  <c r="AD516" i="5"/>
  <c r="AD515" i="5"/>
  <c r="AD514" i="5"/>
  <c r="AD513" i="5"/>
  <c r="AD512" i="5"/>
  <c r="AD511" i="5"/>
  <c r="AD510" i="5"/>
  <c r="AD509" i="5"/>
  <c r="AD508" i="5"/>
  <c r="AD507" i="5"/>
  <c r="AD506" i="5"/>
  <c r="AD505" i="5"/>
  <c r="AD504" i="5"/>
  <c r="AD503" i="5"/>
  <c r="AD502" i="5"/>
  <c r="AD501" i="5"/>
  <c r="AD500" i="5"/>
  <c r="AD499" i="5"/>
  <c r="AD498" i="5"/>
  <c r="AD497" i="5"/>
  <c r="AD496" i="5"/>
  <c r="AD495" i="5"/>
  <c r="AD494" i="5"/>
  <c r="AD493" i="5"/>
  <c r="AD492" i="5"/>
  <c r="AD491" i="5"/>
  <c r="AD490" i="5"/>
  <c r="AD489" i="5"/>
  <c r="AD488" i="5"/>
  <c r="AD487" i="5"/>
  <c r="AD486" i="5"/>
  <c r="AD485" i="5"/>
  <c r="AD484" i="5"/>
  <c r="AD483" i="5"/>
  <c r="AD482" i="5"/>
  <c r="AD481" i="5"/>
  <c r="AD480" i="5"/>
  <c r="AD479" i="5"/>
  <c r="AD478" i="5"/>
  <c r="AD477" i="5"/>
  <c r="AD476" i="5"/>
  <c r="AD475" i="5"/>
  <c r="AD474" i="5"/>
  <c r="AD473" i="5"/>
  <c r="AD472" i="5"/>
  <c r="AD471" i="5"/>
  <c r="AD470" i="5"/>
  <c r="AD469" i="5"/>
  <c r="AD468" i="5"/>
  <c r="AD467" i="5"/>
  <c r="AD466" i="5"/>
  <c r="AD465" i="5"/>
  <c r="AD464" i="5"/>
  <c r="AD463" i="5"/>
  <c r="AD462" i="5"/>
  <c r="AD461" i="5"/>
  <c r="AD460" i="5"/>
  <c r="AD459" i="5"/>
  <c r="AD458" i="5"/>
  <c r="AD457" i="5"/>
  <c r="AD456" i="5"/>
  <c r="AD455" i="5"/>
  <c r="AD454" i="5"/>
  <c r="AD453" i="5"/>
  <c r="AD452" i="5"/>
  <c r="AD451" i="5"/>
  <c r="AD450" i="5"/>
  <c r="AD449" i="5"/>
  <c r="AD448" i="5"/>
  <c r="AD447" i="5"/>
  <c r="AD446" i="5"/>
  <c r="AD445" i="5"/>
  <c r="AD444" i="5"/>
  <c r="AD443" i="5"/>
  <c r="AD442" i="5"/>
  <c r="AD441" i="5"/>
  <c r="AD440" i="5"/>
  <c r="AD439" i="5"/>
  <c r="AD438" i="5"/>
  <c r="AD437" i="5"/>
  <c r="AD436" i="5"/>
  <c r="AD435" i="5"/>
  <c r="AD434" i="5"/>
  <c r="AD433" i="5"/>
  <c r="AD432" i="5"/>
  <c r="AD431" i="5"/>
  <c r="AD430" i="5"/>
  <c r="AD429" i="5"/>
  <c r="AD428" i="5"/>
  <c r="AD427" i="5"/>
  <c r="AD426" i="5"/>
  <c r="AD425" i="5"/>
  <c r="AD424" i="5"/>
  <c r="AD423" i="5"/>
  <c r="AD422" i="5"/>
  <c r="AD421" i="5"/>
  <c r="AD420" i="5"/>
  <c r="AD419" i="5"/>
  <c r="AD418" i="5"/>
  <c r="AD417" i="5"/>
  <c r="AD416" i="5"/>
  <c r="AD415" i="5"/>
  <c r="AD414" i="5"/>
  <c r="AD413" i="5"/>
  <c r="AD412" i="5"/>
  <c r="AD411" i="5"/>
  <c r="AD410" i="5"/>
  <c r="AD409" i="5"/>
  <c r="AD408" i="5"/>
  <c r="AD407" i="5"/>
  <c r="AD406" i="5"/>
  <c r="AD405" i="5"/>
  <c r="AD404" i="5"/>
  <c r="AD403" i="5"/>
  <c r="AD402" i="5"/>
  <c r="AD401" i="5"/>
  <c r="AD400" i="5"/>
  <c r="AD399" i="5"/>
  <c r="AD398" i="5"/>
  <c r="AD397" i="5"/>
  <c r="AD396" i="5"/>
  <c r="AD395" i="5"/>
  <c r="AD394" i="5"/>
  <c r="AD393" i="5"/>
  <c r="AD392" i="5"/>
  <c r="AD391" i="5"/>
  <c r="AD390" i="5"/>
  <c r="AD389" i="5"/>
  <c r="AD388" i="5"/>
  <c r="AD387" i="5"/>
  <c r="AD386" i="5"/>
  <c r="AD385" i="5"/>
  <c r="AD384" i="5"/>
  <c r="AD383" i="5"/>
  <c r="AD382" i="5"/>
  <c r="AD381" i="5"/>
  <c r="AD380" i="5"/>
  <c r="AD379" i="5"/>
  <c r="AD378" i="5"/>
  <c r="AD377" i="5"/>
  <c r="AD376" i="5"/>
  <c r="AD375" i="5"/>
  <c r="AD374" i="5"/>
  <c r="AD373" i="5"/>
  <c r="AD372" i="5"/>
  <c r="AD371" i="5"/>
  <c r="AD370" i="5"/>
  <c r="AD369" i="5"/>
  <c r="AD368" i="5"/>
  <c r="AD367" i="5"/>
  <c r="AD366" i="5"/>
  <c r="AD365" i="5"/>
  <c r="AD364" i="5"/>
  <c r="AD363" i="5"/>
  <c r="AD362" i="5"/>
  <c r="AD361" i="5"/>
  <c r="AD360" i="5"/>
  <c r="AD359" i="5"/>
  <c r="AD358" i="5"/>
  <c r="AD357" i="5"/>
  <c r="AD356" i="5"/>
  <c r="AD355" i="5"/>
  <c r="AD354" i="5"/>
  <c r="AD353" i="5"/>
  <c r="AD352" i="5"/>
  <c r="AD351" i="5"/>
  <c r="AD350" i="5"/>
  <c r="AD349" i="5"/>
  <c r="AD348" i="5"/>
  <c r="AD347" i="5"/>
  <c r="AD346" i="5"/>
  <c r="AD345" i="5"/>
  <c r="AD344" i="5"/>
  <c r="AD343" i="5"/>
  <c r="AD342" i="5"/>
  <c r="AD341" i="5"/>
  <c r="AD340" i="5"/>
  <c r="AD339" i="5"/>
  <c r="AD338" i="5"/>
  <c r="AD337" i="5"/>
  <c r="AD336" i="5"/>
  <c r="AD335" i="5"/>
  <c r="AD334" i="5"/>
  <c r="AD333" i="5"/>
  <c r="AD332" i="5"/>
  <c r="AD331" i="5"/>
  <c r="AD330" i="5"/>
  <c r="AD329" i="5"/>
  <c r="AD328" i="5"/>
  <c r="AD327" i="5"/>
  <c r="AD326" i="5"/>
  <c r="AD325" i="5"/>
  <c r="AD324" i="5"/>
  <c r="AD323" i="5"/>
  <c r="AD322" i="5"/>
  <c r="AD321" i="5"/>
  <c r="AD320" i="5"/>
  <c r="AD319" i="5"/>
  <c r="AD318" i="5"/>
  <c r="AD317" i="5"/>
  <c r="AD316" i="5"/>
  <c r="AD315" i="5"/>
  <c r="AD314" i="5"/>
  <c r="AD313" i="5"/>
  <c r="AD312" i="5"/>
  <c r="AD311" i="5"/>
  <c r="AD310" i="5"/>
  <c r="AD309" i="5"/>
  <c r="AD308" i="5"/>
  <c r="AD307" i="5"/>
  <c r="AD306" i="5"/>
  <c r="AD305" i="5"/>
  <c r="AD304" i="5"/>
  <c r="AD303" i="5"/>
  <c r="AD302" i="5"/>
  <c r="AD301" i="5"/>
  <c r="AD300" i="5"/>
  <c r="AD299" i="5"/>
  <c r="AD298" i="5"/>
  <c r="AD297" i="5"/>
  <c r="AD296" i="5"/>
  <c r="AD295" i="5"/>
  <c r="AD294" i="5"/>
  <c r="AD293" i="5"/>
  <c r="AD292" i="5"/>
  <c r="AD291" i="5"/>
  <c r="AD290" i="5"/>
  <c r="AD289" i="5"/>
  <c r="AD288" i="5"/>
  <c r="AD287" i="5"/>
  <c r="AD286" i="5"/>
  <c r="AD285" i="5"/>
  <c r="AD284" i="5"/>
  <c r="AD283" i="5"/>
  <c r="AD282" i="5"/>
  <c r="AD281" i="5"/>
  <c r="AD280" i="5"/>
  <c r="AD279" i="5"/>
  <c r="AD278" i="5"/>
  <c r="AD277" i="5"/>
  <c r="AD276" i="5"/>
  <c r="AD275" i="5"/>
  <c r="AD274" i="5"/>
  <c r="AD273" i="5"/>
  <c r="AD272" i="5"/>
  <c r="AD271" i="5"/>
  <c r="AD270" i="5"/>
  <c r="AD269" i="5"/>
  <c r="AD268" i="5"/>
  <c r="AD267" i="5"/>
  <c r="AD266" i="5"/>
  <c r="AD265" i="5"/>
  <c r="AD264" i="5"/>
  <c r="AD263" i="5"/>
  <c r="AD262" i="5"/>
  <c r="AD261" i="5"/>
  <c r="AD260" i="5"/>
  <c r="AD259" i="5"/>
  <c r="AD258" i="5"/>
  <c r="AD257" i="5"/>
  <c r="AD256" i="5"/>
  <c r="AD255" i="5"/>
  <c r="AD254" i="5"/>
  <c r="AD253" i="5"/>
  <c r="AD252" i="5"/>
  <c r="AD251" i="5"/>
  <c r="AD250" i="5"/>
  <c r="AD249" i="5"/>
  <c r="AD248" i="5"/>
  <c r="AD247" i="5"/>
  <c r="AD246" i="5"/>
  <c r="AD245" i="5"/>
  <c r="AD244" i="5"/>
  <c r="AD243" i="5"/>
  <c r="AD242" i="5"/>
  <c r="AD241" i="5"/>
  <c r="AD240" i="5"/>
  <c r="AD239" i="5"/>
  <c r="AD238" i="5"/>
  <c r="AD237" i="5"/>
  <c r="AD236" i="5"/>
  <c r="AD235" i="5"/>
  <c r="AD234" i="5"/>
  <c r="AD233" i="5"/>
  <c r="AD232" i="5"/>
  <c r="AD231" i="5"/>
  <c r="AD230" i="5"/>
  <c r="AD229" i="5"/>
  <c r="AD228" i="5"/>
  <c r="AD227" i="5"/>
  <c r="AD226" i="5"/>
  <c r="AD225" i="5"/>
  <c r="AD224" i="5"/>
  <c r="AD223" i="5"/>
  <c r="AD222" i="5"/>
  <c r="AD221" i="5"/>
  <c r="AD220" i="5"/>
  <c r="AD219" i="5"/>
  <c r="AD218" i="5"/>
  <c r="AD217" i="5"/>
  <c r="AD216" i="5"/>
  <c r="AD215" i="5"/>
  <c r="AD214" i="5"/>
  <c r="AD213" i="5"/>
  <c r="AD212" i="5"/>
  <c r="AD211" i="5"/>
  <c r="AD210" i="5"/>
  <c r="AD209" i="5"/>
  <c r="AD208" i="5"/>
  <c r="AD207" i="5"/>
  <c r="AD206" i="5"/>
  <c r="AD205" i="5"/>
  <c r="AD204" i="5"/>
  <c r="AD203" i="5"/>
  <c r="AD202" i="5"/>
  <c r="AD201" i="5"/>
  <c r="AD200" i="5"/>
  <c r="AD199" i="5"/>
  <c r="AD198" i="5"/>
  <c r="AD197" i="5"/>
  <c r="AD196" i="5"/>
  <c r="AD195" i="5"/>
  <c r="AD194" i="5"/>
  <c r="AD193" i="5"/>
  <c r="AD192" i="5"/>
  <c r="AD191" i="5"/>
  <c r="AD190" i="5"/>
  <c r="AD189" i="5"/>
  <c r="AD188" i="5"/>
  <c r="AD187" i="5"/>
  <c r="AD186" i="5"/>
  <c r="AD185" i="5"/>
  <c r="AD184" i="5"/>
  <c r="AD183" i="5"/>
  <c r="AD182" i="5"/>
  <c r="AD181" i="5"/>
  <c r="AD180" i="5"/>
  <c r="AD179" i="5"/>
  <c r="AD178" i="5"/>
  <c r="AD177" i="5"/>
  <c r="AD176" i="5"/>
  <c r="AD175" i="5"/>
  <c r="AD174" i="5"/>
  <c r="AD173" i="5"/>
  <c r="AD172" i="5"/>
  <c r="AD171" i="5"/>
  <c r="AD170" i="5"/>
  <c r="AD169" i="5"/>
  <c r="AD168" i="5"/>
  <c r="AD167" i="5"/>
  <c r="AD166" i="5"/>
  <c r="AD165" i="5"/>
  <c r="AD164" i="5"/>
  <c r="AD163" i="5"/>
  <c r="AD162" i="5"/>
  <c r="AD161" i="5"/>
  <c r="AD160" i="5"/>
  <c r="AD159" i="5"/>
  <c r="AD158" i="5"/>
  <c r="AD157" i="5"/>
  <c r="AD156" i="5"/>
  <c r="AD155" i="5"/>
  <c r="AD154" i="5"/>
  <c r="AD153" i="5"/>
  <c r="AD152" i="5"/>
  <c r="AD151" i="5"/>
  <c r="AD150" i="5"/>
  <c r="AD149" i="5"/>
  <c r="AD148" i="5"/>
  <c r="AD147" i="5"/>
  <c r="AD146" i="5"/>
  <c r="AD145" i="5"/>
  <c r="AD144" i="5"/>
  <c r="AD143" i="5"/>
  <c r="AD142" i="5"/>
  <c r="AD141" i="5"/>
  <c r="AD140" i="5"/>
  <c r="AD139" i="5"/>
  <c r="AD138" i="5"/>
  <c r="AD137" i="5"/>
  <c r="AD136" i="5"/>
  <c r="AD135" i="5"/>
  <c r="AD134" i="5"/>
  <c r="AD133" i="5"/>
  <c r="AD132" i="5"/>
  <c r="AD131" i="5"/>
  <c r="AD130" i="5"/>
  <c r="AD129" i="5"/>
  <c r="AD128" i="5"/>
  <c r="AD127" i="5"/>
  <c r="AD126" i="5"/>
  <c r="AD125" i="5"/>
  <c r="AD124" i="5"/>
  <c r="AD123" i="5"/>
  <c r="AD122" i="5"/>
  <c r="AD121" i="5"/>
  <c r="AD120" i="5"/>
  <c r="AD119" i="5"/>
  <c r="AD118" i="5"/>
  <c r="AD117" i="5"/>
  <c r="AD116" i="5"/>
  <c r="AD115" i="5"/>
  <c r="AD114" i="5"/>
  <c r="AD113" i="5"/>
  <c r="AD112" i="5"/>
  <c r="AD111" i="5"/>
  <c r="AD110" i="5"/>
  <c r="AD109" i="5"/>
  <c r="AD108" i="5"/>
  <c r="AD107" i="5"/>
  <c r="AD106" i="5"/>
  <c r="AD105" i="5"/>
  <c r="AD104" i="5"/>
  <c r="AD103" i="5"/>
  <c r="AD102" i="5"/>
  <c r="AD101" i="5"/>
  <c r="AD100" i="5"/>
  <c r="AD99" i="5"/>
  <c r="AD98" i="5"/>
  <c r="AD97" i="5"/>
  <c r="AD96" i="5"/>
  <c r="AD95" i="5"/>
  <c r="AD94" i="5"/>
  <c r="AD93" i="5"/>
  <c r="AD92" i="5"/>
  <c r="AD91" i="5"/>
  <c r="AD90" i="5"/>
  <c r="AD89" i="5"/>
  <c r="AD88" i="5"/>
  <c r="AD87" i="5"/>
  <c r="AD86" i="5"/>
  <c r="AD85" i="5"/>
  <c r="AD84" i="5"/>
  <c r="AD83" i="5"/>
  <c r="AD82" i="5"/>
  <c r="AD81" i="5"/>
  <c r="AD80" i="5"/>
  <c r="AD79" i="5"/>
  <c r="AD78" i="5"/>
  <c r="AD77" i="5"/>
  <c r="AD76" i="5"/>
  <c r="AD75" i="5"/>
  <c r="AD74" i="5"/>
  <c r="AD73" i="5"/>
  <c r="AD72" i="5"/>
  <c r="AD71" i="5"/>
  <c r="AD70" i="5"/>
  <c r="AD69" i="5"/>
  <c r="AD68" i="5"/>
  <c r="AD67" i="5"/>
  <c r="AD66" i="5"/>
  <c r="AD65" i="5"/>
  <c r="AD64" i="5"/>
  <c r="AD63" i="5"/>
  <c r="AD62" i="5"/>
  <c r="AD61" i="5"/>
  <c r="AD60" i="5"/>
  <c r="AD59" i="5"/>
  <c r="AD58" i="5"/>
  <c r="AD57" i="5"/>
  <c r="AD56" i="5"/>
  <c r="AD55" i="5"/>
  <c r="AD54" i="5"/>
  <c r="AD53" i="5"/>
  <c r="AD52" i="5"/>
  <c r="AD51" i="5"/>
  <c r="AD50" i="5"/>
  <c r="AD49" i="5"/>
  <c r="AD48" i="5"/>
  <c r="AD47" i="5"/>
  <c r="AD46" i="5"/>
  <c r="AD45" i="5"/>
  <c r="AD44" i="5"/>
  <c r="AD43" i="5"/>
  <c r="AD42" i="5"/>
  <c r="AD41" i="5"/>
  <c r="AD40" i="5"/>
  <c r="AD39" i="5"/>
  <c r="AD38" i="5"/>
  <c r="AD37" i="5"/>
  <c r="AD36" i="5"/>
  <c r="AD35" i="5"/>
  <c r="AD34" i="5"/>
  <c r="AD33" i="5"/>
  <c r="AD32" i="5"/>
  <c r="AD31" i="5"/>
  <c r="AD30" i="5"/>
  <c r="AD29" i="5"/>
  <c r="AD28" i="5"/>
  <c r="AD27" i="5"/>
  <c r="AD26" i="5"/>
  <c r="AD25" i="5"/>
  <c r="AD24" i="5"/>
  <c r="AD23" i="5"/>
  <c r="AD22" i="5"/>
  <c r="AD21" i="5"/>
  <c r="AD20" i="5"/>
  <c r="AD19" i="5"/>
  <c r="AD18" i="5"/>
  <c r="AD17" i="5"/>
  <c r="AD16" i="5"/>
  <c r="AC555" i="5"/>
  <c r="AC554" i="5"/>
  <c r="AC553" i="5"/>
  <c r="AC552" i="5"/>
  <c r="AC551" i="5"/>
  <c r="AC550" i="5"/>
  <c r="AC549" i="5"/>
  <c r="AC548" i="5"/>
  <c r="AC547" i="5"/>
  <c r="AC546" i="5"/>
  <c r="AC545" i="5"/>
  <c r="AC544" i="5"/>
  <c r="AC543" i="5"/>
  <c r="AC542" i="5"/>
  <c r="AC541" i="5"/>
  <c r="AC540" i="5"/>
  <c r="AC539" i="5"/>
  <c r="AC538" i="5"/>
  <c r="AC537" i="5"/>
  <c r="AC536" i="5"/>
  <c r="AC535" i="5"/>
  <c r="AC534" i="5"/>
  <c r="AC533" i="5"/>
  <c r="AC532" i="5"/>
  <c r="AC531" i="5"/>
  <c r="AC530" i="5"/>
  <c r="AC529" i="5"/>
  <c r="AC528" i="5"/>
  <c r="AC527" i="5"/>
  <c r="AC526" i="5"/>
  <c r="AC525" i="5"/>
  <c r="AC524" i="5"/>
  <c r="AC523" i="5"/>
  <c r="AC522" i="5"/>
  <c r="AC521" i="5"/>
  <c r="AC520" i="5"/>
  <c r="AC519" i="5"/>
  <c r="AC518" i="5"/>
  <c r="AC517" i="5"/>
  <c r="AC516" i="5"/>
  <c r="AC515" i="5"/>
  <c r="AC514" i="5"/>
  <c r="AC513" i="5"/>
  <c r="AC512" i="5"/>
  <c r="AC511" i="5"/>
  <c r="AC510" i="5"/>
  <c r="AC509" i="5"/>
  <c r="AC508" i="5"/>
  <c r="AC507" i="5"/>
  <c r="AC506" i="5"/>
  <c r="AC505" i="5"/>
  <c r="AC504" i="5"/>
  <c r="AC503" i="5"/>
  <c r="AC502" i="5"/>
  <c r="AC501" i="5"/>
  <c r="AC500" i="5"/>
  <c r="AC499" i="5"/>
  <c r="AC498" i="5"/>
  <c r="AC497" i="5"/>
  <c r="AC496" i="5"/>
  <c r="AC495" i="5"/>
  <c r="AC494" i="5"/>
  <c r="AC493" i="5"/>
  <c r="AC492" i="5"/>
  <c r="AC491" i="5"/>
  <c r="AC490" i="5"/>
  <c r="AC489" i="5"/>
  <c r="AC488" i="5"/>
  <c r="AC487" i="5"/>
  <c r="AC486" i="5"/>
  <c r="AC485" i="5"/>
  <c r="AC484" i="5"/>
  <c r="AC483" i="5"/>
  <c r="AC482" i="5"/>
  <c r="AC481" i="5"/>
  <c r="AC480" i="5"/>
  <c r="AC479" i="5"/>
  <c r="AC478" i="5"/>
  <c r="AC477" i="5"/>
  <c r="AC476" i="5"/>
  <c r="AC475" i="5"/>
  <c r="AC474" i="5"/>
  <c r="AC473" i="5"/>
  <c r="AC472" i="5"/>
  <c r="AC471" i="5"/>
  <c r="AC470" i="5"/>
  <c r="AC469" i="5"/>
  <c r="AC468" i="5"/>
  <c r="AC467" i="5"/>
  <c r="AC466" i="5"/>
  <c r="AC465" i="5"/>
  <c r="AC464" i="5"/>
  <c r="AC463" i="5"/>
  <c r="AC462" i="5"/>
  <c r="AC461" i="5"/>
  <c r="AC460" i="5"/>
  <c r="AC459" i="5"/>
  <c r="AC458" i="5"/>
  <c r="AC457" i="5"/>
  <c r="AC456" i="5"/>
  <c r="AC455" i="5"/>
  <c r="AC454" i="5"/>
  <c r="AC453" i="5"/>
  <c r="AC452" i="5"/>
  <c r="AC451" i="5"/>
  <c r="AC450" i="5"/>
  <c r="AC449" i="5"/>
  <c r="AC448" i="5"/>
  <c r="AC447" i="5"/>
  <c r="AC446" i="5"/>
  <c r="AC445" i="5"/>
  <c r="AC444" i="5"/>
  <c r="AC443" i="5"/>
  <c r="AC442" i="5"/>
  <c r="AC441" i="5"/>
  <c r="AC440" i="5"/>
  <c r="AC439" i="5"/>
  <c r="AC438" i="5"/>
  <c r="AC437" i="5"/>
  <c r="AC436" i="5"/>
  <c r="AC435" i="5"/>
  <c r="AC434" i="5"/>
  <c r="AC433" i="5"/>
  <c r="AC432" i="5"/>
  <c r="AC431" i="5"/>
  <c r="AC430" i="5"/>
  <c r="AC429" i="5"/>
  <c r="AC428" i="5"/>
  <c r="AC427" i="5"/>
  <c r="AC426" i="5"/>
  <c r="AC425" i="5"/>
  <c r="AC424" i="5"/>
  <c r="AC423" i="5"/>
  <c r="AC422" i="5"/>
  <c r="AC421" i="5"/>
  <c r="AC420" i="5"/>
  <c r="AC419" i="5"/>
  <c r="AC418" i="5"/>
  <c r="AC417" i="5"/>
  <c r="AC416" i="5"/>
  <c r="AC415" i="5"/>
  <c r="AC414" i="5"/>
  <c r="AC413" i="5"/>
  <c r="AC412" i="5"/>
  <c r="AC411" i="5"/>
  <c r="AC410" i="5"/>
  <c r="AC409" i="5"/>
  <c r="AC408" i="5"/>
  <c r="AC407" i="5"/>
  <c r="AC406" i="5"/>
  <c r="AC405" i="5"/>
  <c r="AC404" i="5"/>
  <c r="AC403" i="5"/>
  <c r="AC402" i="5"/>
  <c r="AC401" i="5"/>
  <c r="AC400" i="5"/>
  <c r="AC399" i="5"/>
  <c r="AC398" i="5"/>
  <c r="AC397" i="5"/>
  <c r="AC396" i="5"/>
  <c r="AC395" i="5"/>
  <c r="AC394" i="5"/>
  <c r="AC393" i="5"/>
  <c r="AC392" i="5"/>
  <c r="AC391" i="5"/>
  <c r="AC390" i="5"/>
  <c r="AC389" i="5"/>
  <c r="AC388" i="5"/>
  <c r="AC387" i="5"/>
  <c r="AC386" i="5"/>
  <c r="AC385" i="5"/>
  <c r="AC384" i="5"/>
  <c r="AC383" i="5"/>
  <c r="AC382" i="5"/>
  <c r="AC381" i="5"/>
  <c r="AC380" i="5"/>
  <c r="AC379" i="5"/>
  <c r="AC378" i="5"/>
  <c r="AC377" i="5"/>
  <c r="AC376" i="5"/>
  <c r="AC375" i="5"/>
  <c r="AC374" i="5"/>
  <c r="AC373" i="5"/>
  <c r="AC372" i="5"/>
  <c r="AC371" i="5"/>
  <c r="AC370" i="5"/>
  <c r="AC369" i="5"/>
  <c r="AC368" i="5"/>
  <c r="AC367" i="5"/>
  <c r="AC366" i="5"/>
  <c r="AC365" i="5"/>
  <c r="AC364" i="5"/>
  <c r="AC363" i="5"/>
  <c r="AC362" i="5"/>
  <c r="AC361" i="5"/>
  <c r="AC360" i="5"/>
  <c r="AC359" i="5"/>
  <c r="AC358" i="5"/>
  <c r="AC357" i="5"/>
  <c r="AC356" i="5"/>
  <c r="AC355" i="5"/>
  <c r="AC354" i="5"/>
  <c r="AC353" i="5"/>
  <c r="AC352" i="5"/>
  <c r="AC351" i="5"/>
  <c r="AC350" i="5"/>
  <c r="AC349" i="5"/>
  <c r="AC348" i="5"/>
  <c r="AC347" i="5"/>
  <c r="AC346" i="5"/>
  <c r="AC345" i="5"/>
  <c r="AC344" i="5"/>
  <c r="AC343" i="5"/>
  <c r="AC342" i="5"/>
  <c r="AC341" i="5"/>
  <c r="AC340" i="5"/>
  <c r="AC339" i="5"/>
  <c r="AC338" i="5"/>
  <c r="AC337" i="5"/>
  <c r="AC336" i="5"/>
  <c r="AC335" i="5"/>
  <c r="AC334" i="5"/>
  <c r="AC333" i="5"/>
  <c r="AC332" i="5"/>
  <c r="AC331" i="5"/>
  <c r="AC330" i="5"/>
  <c r="AC329" i="5"/>
  <c r="AC328" i="5"/>
  <c r="AC327" i="5"/>
  <c r="AC326" i="5"/>
  <c r="AC325" i="5"/>
  <c r="AC324" i="5"/>
  <c r="AC323" i="5"/>
  <c r="AC322" i="5"/>
  <c r="AC321" i="5"/>
  <c r="AC320" i="5"/>
  <c r="AC319" i="5"/>
  <c r="AC318" i="5"/>
  <c r="AC317" i="5"/>
  <c r="AC316" i="5"/>
  <c r="AC315" i="5"/>
  <c r="AC314" i="5"/>
  <c r="AC313" i="5"/>
  <c r="AC312" i="5"/>
  <c r="AC311" i="5"/>
  <c r="AC310" i="5"/>
  <c r="AC309" i="5"/>
  <c r="AC308" i="5"/>
  <c r="AC307" i="5"/>
  <c r="AC306" i="5"/>
  <c r="AC305" i="5"/>
  <c r="AC304" i="5"/>
  <c r="AC303" i="5"/>
  <c r="AC302" i="5"/>
  <c r="AC301" i="5"/>
  <c r="AC300" i="5"/>
  <c r="AC299" i="5"/>
  <c r="AC298" i="5"/>
  <c r="AC297" i="5"/>
  <c r="AC296" i="5"/>
  <c r="AC295" i="5"/>
  <c r="AC294" i="5"/>
  <c r="AC293" i="5"/>
  <c r="AC292" i="5"/>
  <c r="AC291" i="5"/>
  <c r="AC290" i="5"/>
  <c r="AC289" i="5"/>
  <c r="AC288" i="5"/>
  <c r="AC287" i="5"/>
  <c r="AC286" i="5"/>
  <c r="AC285" i="5"/>
  <c r="AC284" i="5"/>
  <c r="AC283" i="5"/>
  <c r="AC282" i="5"/>
  <c r="AC281" i="5"/>
  <c r="AC280" i="5"/>
  <c r="AC279" i="5"/>
  <c r="AC278" i="5"/>
  <c r="AC277" i="5"/>
  <c r="AC276" i="5"/>
  <c r="AC275" i="5"/>
  <c r="AC274" i="5"/>
  <c r="AC273" i="5"/>
  <c r="AC272" i="5"/>
  <c r="AC271" i="5"/>
  <c r="AC270" i="5"/>
  <c r="AC269" i="5"/>
  <c r="AC268" i="5"/>
  <c r="AC267" i="5"/>
  <c r="AC266" i="5"/>
  <c r="AC265" i="5"/>
  <c r="AC264" i="5"/>
  <c r="AC263" i="5"/>
  <c r="AC262" i="5"/>
  <c r="AC261" i="5"/>
  <c r="AC260" i="5"/>
  <c r="AC259" i="5"/>
  <c r="AC258" i="5"/>
  <c r="AC257" i="5"/>
  <c r="AC256" i="5"/>
  <c r="AC255" i="5"/>
  <c r="AC254" i="5"/>
  <c r="AC253" i="5"/>
  <c r="AC252" i="5"/>
  <c r="AC251" i="5"/>
  <c r="AC250" i="5"/>
  <c r="AC249" i="5"/>
  <c r="AC248" i="5"/>
  <c r="AC247" i="5"/>
  <c r="AC246" i="5"/>
  <c r="AC245" i="5"/>
  <c r="AC244" i="5"/>
  <c r="AC243" i="5"/>
  <c r="AC242" i="5"/>
  <c r="AC241" i="5"/>
  <c r="AC240" i="5"/>
  <c r="AC239" i="5"/>
  <c r="AC238" i="5"/>
  <c r="AC237" i="5"/>
  <c r="AC236" i="5"/>
  <c r="AC235" i="5"/>
  <c r="AC234" i="5"/>
  <c r="AC233" i="5"/>
  <c r="AC232" i="5"/>
  <c r="AC231" i="5"/>
  <c r="AC230" i="5"/>
  <c r="AC229" i="5"/>
  <c r="AC228" i="5"/>
  <c r="AC227" i="5"/>
  <c r="AC226" i="5"/>
  <c r="AC225" i="5"/>
  <c r="AC224" i="5"/>
  <c r="AC223" i="5"/>
  <c r="AC222" i="5"/>
  <c r="AC221" i="5"/>
  <c r="AC220" i="5"/>
  <c r="AC219" i="5"/>
  <c r="AC218" i="5"/>
  <c r="AC217" i="5"/>
  <c r="AC216" i="5"/>
  <c r="AC215" i="5"/>
  <c r="AC214" i="5"/>
  <c r="AC213" i="5"/>
  <c r="AC212" i="5"/>
  <c r="AC211" i="5"/>
  <c r="AC210" i="5"/>
  <c r="AC209" i="5"/>
  <c r="AC208" i="5"/>
  <c r="AC207" i="5"/>
  <c r="AC206" i="5"/>
  <c r="AC205" i="5"/>
  <c r="AC204" i="5"/>
  <c r="AC203" i="5"/>
  <c r="AC202" i="5"/>
  <c r="AC201" i="5"/>
  <c r="AC200" i="5"/>
  <c r="AC199" i="5"/>
  <c r="AC198" i="5"/>
  <c r="AC197" i="5"/>
  <c r="AC196" i="5"/>
  <c r="AC195" i="5"/>
  <c r="AC194" i="5"/>
  <c r="AC193" i="5"/>
  <c r="AC192" i="5"/>
  <c r="AC191" i="5"/>
  <c r="AC190" i="5"/>
  <c r="AC189" i="5"/>
  <c r="AC188" i="5"/>
  <c r="AC187" i="5"/>
  <c r="AC186" i="5"/>
  <c r="AC185" i="5"/>
  <c r="AC184" i="5"/>
  <c r="AC183" i="5"/>
  <c r="AC182" i="5"/>
  <c r="AC181" i="5"/>
  <c r="AC180" i="5"/>
  <c r="AC179" i="5"/>
  <c r="AC178" i="5"/>
  <c r="AC177" i="5"/>
  <c r="AC176" i="5"/>
  <c r="AC175" i="5"/>
  <c r="AC174" i="5"/>
  <c r="AC173" i="5"/>
  <c r="AC172" i="5"/>
  <c r="AC171" i="5"/>
  <c r="AC170" i="5"/>
  <c r="AC169" i="5"/>
  <c r="AC168" i="5"/>
  <c r="AC167" i="5"/>
  <c r="AC166" i="5"/>
  <c r="AC165" i="5"/>
  <c r="AC164" i="5"/>
  <c r="AC163" i="5"/>
  <c r="AC162" i="5"/>
  <c r="AC161" i="5"/>
  <c r="AC160" i="5"/>
  <c r="AC159" i="5"/>
  <c r="AC158" i="5"/>
  <c r="AC157" i="5"/>
  <c r="AC156" i="5"/>
  <c r="AC155" i="5"/>
  <c r="AC154" i="5"/>
  <c r="AC153" i="5"/>
  <c r="AC152" i="5"/>
  <c r="AC151" i="5"/>
  <c r="AC150" i="5"/>
  <c r="AC149" i="5"/>
  <c r="AC148" i="5"/>
  <c r="AC147" i="5"/>
  <c r="AC146" i="5"/>
  <c r="AC145" i="5"/>
  <c r="AC144" i="5"/>
  <c r="AC143" i="5"/>
  <c r="AC142" i="5"/>
  <c r="AC141" i="5"/>
  <c r="AC140" i="5"/>
  <c r="AC139" i="5"/>
  <c r="AC138" i="5"/>
  <c r="AC137" i="5"/>
  <c r="AC136" i="5"/>
  <c r="AC135" i="5"/>
  <c r="AC134" i="5"/>
  <c r="AC133" i="5"/>
  <c r="AC132" i="5"/>
  <c r="AC131" i="5"/>
  <c r="AC130" i="5"/>
  <c r="AC129" i="5"/>
  <c r="AC128" i="5"/>
  <c r="AC127" i="5"/>
  <c r="AC126" i="5"/>
  <c r="AC125" i="5"/>
  <c r="AC124" i="5"/>
  <c r="AC123" i="5"/>
  <c r="AC122" i="5"/>
  <c r="AC121" i="5"/>
  <c r="AC120" i="5"/>
  <c r="AC119" i="5"/>
  <c r="AC118" i="5"/>
  <c r="AC117" i="5"/>
  <c r="AC116" i="5"/>
  <c r="AC115" i="5"/>
  <c r="AC114" i="5"/>
  <c r="AC113" i="5"/>
  <c r="AC112" i="5"/>
  <c r="AC111" i="5"/>
  <c r="AC110" i="5"/>
  <c r="AC109" i="5"/>
  <c r="AC108" i="5"/>
  <c r="AC107" i="5"/>
  <c r="AC106" i="5"/>
  <c r="AC105" i="5"/>
  <c r="AC104" i="5"/>
  <c r="AC103" i="5"/>
  <c r="AC102" i="5"/>
  <c r="AC101" i="5"/>
  <c r="AC100" i="5"/>
  <c r="AC99" i="5"/>
  <c r="AC98" i="5"/>
  <c r="AC97" i="5"/>
  <c r="AC96" i="5"/>
  <c r="AC95" i="5"/>
  <c r="AC94" i="5"/>
  <c r="AC93" i="5"/>
  <c r="AC92" i="5"/>
  <c r="AC91" i="5"/>
  <c r="AC90" i="5"/>
  <c r="AC89" i="5"/>
  <c r="AC88" i="5"/>
  <c r="AC87" i="5"/>
  <c r="AC86" i="5"/>
  <c r="AC85" i="5"/>
  <c r="AC84" i="5"/>
  <c r="AC83" i="5"/>
  <c r="AC82" i="5"/>
  <c r="AC81" i="5"/>
  <c r="AC80" i="5"/>
  <c r="AC79" i="5"/>
  <c r="AC78" i="5"/>
  <c r="AC77" i="5"/>
  <c r="AC76" i="5"/>
  <c r="AC75" i="5"/>
  <c r="AC74" i="5"/>
  <c r="AC73" i="5"/>
  <c r="AC72" i="5"/>
  <c r="AC71" i="5"/>
  <c r="AC70" i="5"/>
  <c r="AC69" i="5"/>
  <c r="AC68" i="5"/>
  <c r="AC67" i="5"/>
  <c r="AC66" i="5"/>
  <c r="AC65" i="5"/>
  <c r="AC64" i="5"/>
  <c r="AC63" i="5"/>
  <c r="AC62" i="5"/>
  <c r="AC61" i="5"/>
  <c r="AC60" i="5"/>
  <c r="AC59" i="5"/>
  <c r="AC58" i="5"/>
  <c r="AC57" i="5"/>
  <c r="AC56" i="5"/>
  <c r="AC55" i="5"/>
  <c r="AC54" i="5"/>
  <c r="AC53" i="5"/>
  <c r="AC52" i="5"/>
  <c r="AC51" i="5"/>
  <c r="AC50" i="5"/>
  <c r="AC49" i="5"/>
  <c r="AC48" i="5"/>
  <c r="AC47" i="5"/>
  <c r="AC46" i="5"/>
  <c r="AC45" i="5"/>
  <c r="AC44" i="5"/>
  <c r="AC43" i="5"/>
  <c r="AC42" i="5"/>
  <c r="AC41" i="5"/>
  <c r="AC40" i="5"/>
  <c r="AC39" i="5"/>
  <c r="AC38" i="5"/>
  <c r="AC37" i="5"/>
  <c r="AC36" i="5"/>
  <c r="AC35" i="5"/>
  <c r="AC34" i="5"/>
  <c r="AC33" i="5"/>
  <c r="AC32" i="5"/>
  <c r="AC31" i="5"/>
  <c r="AC30" i="5"/>
  <c r="AC29" i="5"/>
  <c r="AC28" i="5"/>
  <c r="AC27" i="5"/>
  <c r="AC26" i="5"/>
  <c r="AC25" i="5"/>
  <c r="AC24" i="5"/>
  <c r="AC23" i="5"/>
  <c r="AC22" i="5"/>
  <c r="AC21" i="5"/>
  <c r="AC20" i="5"/>
  <c r="AC19" i="5"/>
  <c r="AC18" i="5"/>
  <c r="AC17" i="5"/>
  <c r="AC16" i="5"/>
  <c r="AD12" i="5"/>
  <c r="AD11" i="5"/>
  <c r="AD10" i="5"/>
  <c r="AD9" i="5"/>
  <c r="AD8" i="5"/>
  <c r="AD7" i="5"/>
  <c r="AD6" i="5"/>
  <c r="AD5" i="5"/>
  <c r="AD4" i="5"/>
  <c r="AD3" i="5"/>
  <c r="L16" i="5"/>
  <c r="L17" i="5"/>
  <c r="L18" i="5"/>
  <c r="L19" i="5"/>
  <c r="M19" i="5" s="1"/>
  <c r="N19" i="5" s="1"/>
  <c r="L20" i="5"/>
  <c r="X555" i="5"/>
  <c r="Y555" i="5" s="1"/>
  <c r="Z555" i="5" s="1"/>
  <c r="X554" i="5"/>
  <c r="Y554" i="5" s="1"/>
  <c r="Z554" i="5" s="1"/>
  <c r="X553" i="5"/>
  <c r="Y553" i="5" s="1"/>
  <c r="Z553" i="5" s="1"/>
  <c r="X552" i="5"/>
  <c r="Y552" i="5" s="1"/>
  <c r="Z552" i="5" s="1"/>
  <c r="X551" i="5"/>
  <c r="Y551" i="5" s="1"/>
  <c r="Z551" i="5" s="1"/>
  <c r="X550" i="5"/>
  <c r="Y550" i="5" s="1"/>
  <c r="Z550" i="5" s="1"/>
  <c r="X549" i="5"/>
  <c r="Y549" i="5" s="1"/>
  <c r="Z549" i="5" s="1"/>
  <c r="X548" i="5"/>
  <c r="Y548" i="5" s="1"/>
  <c r="Z548" i="5" s="1"/>
  <c r="X547" i="5"/>
  <c r="Y547" i="5" s="1"/>
  <c r="Z547" i="5" s="1"/>
  <c r="X546" i="5"/>
  <c r="Y546" i="5" s="1"/>
  <c r="Z546" i="5" s="1"/>
  <c r="X545" i="5"/>
  <c r="Y545" i="5" s="1"/>
  <c r="Z545" i="5" s="1"/>
  <c r="X544" i="5"/>
  <c r="Y544" i="5" s="1"/>
  <c r="Z544" i="5" s="1"/>
  <c r="X543" i="5"/>
  <c r="Y543" i="5" s="1"/>
  <c r="Z543" i="5" s="1"/>
  <c r="X542" i="5"/>
  <c r="Y542" i="5" s="1"/>
  <c r="Z542" i="5" s="1"/>
  <c r="X541" i="5"/>
  <c r="Y541" i="5" s="1"/>
  <c r="Z541" i="5" s="1"/>
  <c r="X540" i="5"/>
  <c r="Y540" i="5" s="1"/>
  <c r="Z540" i="5" s="1"/>
  <c r="X539" i="5"/>
  <c r="Y539" i="5" s="1"/>
  <c r="Z539" i="5" s="1"/>
  <c r="X538" i="5"/>
  <c r="Y538" i="5" s="1"/>
  <c r="Z538" i="5" s="1"/>
  <c r="X537" i="5"/>
  <c r="Y537" i="5" s="1"/>
  <c r="Z537" i="5" s="1"/>
  <c r="X536" i="5"/>
  <c r="Y536" i="5" s="1"/>
  <c r="Z536" i="5" s="1"/>
  <c r="X535" i="5"/>
  <c r="Y535" i="5" s="1"/>
  <c r="Z535" i="5" s="1"/>
  <c r="X534" i="5"/>
  <c r="Y534" i="5" s="1"/>
  <c r="Z534" i="5" s="1"/>
  <c r="X533" i="5"/>
  <c r="Y533" i="5" s="1"/>
  <c r="Z533" i="5" s="1"/>
  <c r="X532" i="5"/>
  <c r="Y532" i="5" s="1"/>
  <c r="Z532" i="5" s="1"/>
  <c r="X531" i="5"/>
  <c r="Y531" i="5" s="1"/>
  <c r="Z531" i="5" s="1"/>
  <c r="X530" i="5"/>
  <c r="Y530" i="5" s="1"/>
  <c r="Z530" i="5" s="1"/>
  <c r="X529" i="5"/>
  <c r="Y529" i="5" s="1"/>
  <c r="Z529" i="5" s="1"/>
  <c r="X528" i="5"/>
  <c r="Y528" i="5" s="1"/>
  <c r="Z528" i="5" s="1"/>
  <c r="X527" i="5"/>
  <c r="Y527" i="5" s="1"/>
  <c r="Z527" i="5" s="1"/>
  <c r="X526" i="5"/>
  <c r="Y526" i="5" s="1"/>
  <c r="Z526" i="5" s="1"/>
  <c r="X525" i="5"/>
  <c r="Y525" i="5" s="1"/>
  <c r="Z525" i="5" s="1"/>
  <c r="X524" i="5"/>
  <c r="Y524" i="5" s="1"/>
  <c r="Z524" i="5" s="1"/>
  <c r="X523" i="5"/>
  <c r="Y523" i="5" s="1"/>
  <c r="Z523" i="5" s="1"/>
  <c r="X522" i="5"/>
  <c r="Y522" i="5" s="1"/>
  <c r="Z522" i="5" s="1"/>
  <c r="X521" i="5"/>
  <c r="Y521" i="5" s="1"/>
  <c r="Z521" i="5" s="1"/>
  <c r="X520" i="5"/>
  <c r="Y520" i="5" s="1"/>
  <c r="Z520" i="5" s="1"/>
  <c r="X519" i="5"/>
  <c r="Y519" i="5" s="1"/>
  <c r="Z519" i="5" s="1"/>
  <c r="X518" i="5"/>
  <c r="Y518" i="5" s="1"/>
  <c r="Z518" i="5" s="1"/>
  <c r="X517" i="5"/>
  <c r="Y517" i="5" s="1"/>
  <c r="Z517" i="5" s="1"/>
  <c r="X516" i="5"/>
  <c r="Y516" i="5" s="1"/>
  <c r="Z516" i="5" s="1"/>
  <c r="X515" i="5"/>
  <c r="Y515" i="5" s="1"/>
  <c r="Z515" i="5" s="1"/>
  <c r="X514" i="5"/>
  <c r="Y514" i="5" s="1"/>
  <c r="Z514" i="5" s="1"/>
  <c r="X513" i="5"/>
  <c r="Y513" i="5" s="1"/>
  <c r="Z513" i="5" s="1"/>
  <c r="X512" i="5"/>
  <c r="Y512" i="5" s="1"/>
  <c r="Z512" i="5" s="1"/>
  <c r="X511" i="5"/>
  <c r="Y511" i="5" s="1"/>
  <c r="Z511" i="5" s="1"/>
  <c r="X510" i="5"/>
  <c r="Y510" i="5" s="1"/>
  <c r="Z510" i="5" s="1"/>
  <c r="X509" i="5"/>
  <c r="Y509" i="5" s="1"/>
  <c r="Z509" i="5" s="1"/>
  <c r="X508" i="5"/>
  <c r="Y508" i="5" s="1"/>
  <c r="Z508" i="5" s="1"/>
  <c r="X507" i="5"/>
  <c r="Y507" i="5" s="1"/>
  <c r="Z507" i="5" s="1"/>
  <c r="X506" i="5"/>
  <c r="Y506" i="5" s="1"/>
  <c r="Z506" i="5" s="1"/>
  <c r="X505" i="5"/>
  <c r="Y505" i="5" s="1"/>
  <c r="Z505" i="5" s="1"/>
  <c r="X504" i="5"/>
  <c r="Y504" i="5" s="1"/>
  <c r="Z504" i="5" s="1"/>
  <c r="X503" i="5"/>
  <c r="Y503" i="5" s="1"/>
  <c r="Z503" i="5" s="1"/>
  <c r="X502" i="5"/>
  <c r="Y502" i="5" s="1"/>
  <c r="Z502" i="5" s="1"/>
  <c r="X501" i="5"/>
  <c r="Y501" i="5" s="1"/>
  <c r="Z501" i="5" s="1"/>
  <c r="X500" i="5"/>
  <c r="Y500" i="5" s="1"/>
  <c r="Z500" i="5" s="1"/>
  <c r="X499" i="5"/>
  <c r="Y499" i="5" s="1"/>
  <c r="Z499" i="5" s="1"/>
  <c r="X498" i="5"/>
  <c r="Y498" i="5" s="1"/>
  <c r="Z498" i="5" s="1"/>
  <c r="X497" i="5"/>
  <c r="Y497" i="5" s="1"/>
  <c r="Z497" i="5" s="1"/>
  <c r="X496" i="5"/>
  <c r="Y496" i="5" s="1"/>
  <c r="Z496" i="5" s="1"/>
  <c r="X495" i="5"/>
  <c r="Y495" i="5" s="1"/>
  <c r="Z495" i="5" s="1"/>
  <c r="X494" i="5"/>
  <c r="Y494" i="5" s="1"/>
  <c r="Z494" i="5" s="1"/>
  <c r="X493" i="5"/>
  <c r="Y493" i="5" s="1"/>
  <c r="Z493" i="5" s="1"/>
  <c r="X492" i="5"/>
  <c r="Y492" i="5" s="1"/>
  <c r="Z492" i="5" s="1"/>
  <c r="X491" i="5"/>
  <c r="Y491" i="5" s="1"/>
  <c r="Z491" i="5" s="1"/>
  <c r="X490" i="5"/>
  <c r="Y490" i="5" s="1"/>
  <c r="Z490" i="5" s="1"/>
  <c r="X489" i="5"/>
  <c r="Y489" i="5" s="1"/>
  <c r="Z489" i="5" s="1"/>
  <c r="X488" i="5"/>
  <c r="Y488" i="5" s="1"/>
  <c r="Z488" i="5" s="1"/>
  <c r="X487" i="5"/>
  <c r="Y487" i="5" s="1"/>
  <c r="Z487" i="5" s="1"/>
  <c r="X486" i="5"/>
  <c r="Y486" i="5" s="1"/>
  <c r="Z486" i="5" s="1"/>
  <c r="X485" i="5"/>
  <c r="Y485" i="5" s="1"/>
  <c r="Z485" i="5" s="1"/>
  <c r="X484" i="5"/>
  <c r="Y484" i="5" s="1"/>
  <c r="Z484" i="5" s="1"/>
  <c r="X483" i="5"/>
  <c r="Y483" i="5" s="1"/>
  <c r="Z483" i="5" s="1"/>
  <c r="X482" i="5"/>
  <c r="Y482" i="5" s="1"/>
  <c r="Z482" i="5" s="1"/>
  <c r="X481" i="5"/>
  <c r="Y481" i="5" s="1"/>
  <c r="Z481" i="5" s="1"/>
  <c r="X480" i="5"/>
  <c r="Y480" i="5" s="1"/>
  <c r="Z480" i="5" s="1"/>
  <c r="X479" i="5"/>
  <c r="Y479" i="5" s="1"/>
  <c r="Z479" i="5" s="1"/>
  <c r="X478" i="5"/>
  <c r="Y478" i="5" s="1"/>
  <c r="Z478" i="5" s="1"/>
  <c r="X477" i="5"/>
  <c r="Y477" i="5" s="1"/>
  <c r="Z477" i="5" s="1"/>
  <c r="X476" i="5"/>
  <c r="Y476" i="5" s="1"/>
  <c r="Z476" i="5" s="1"/>
  <c r="X475" i="5"/>
  <c r="Y475" i="5" s="1"/>
  <c r="Z475" i="5" s="1"/>
  <c r="X474" i="5"/>
  <c r="Y474" i="5" s="1"/>
  <c r="Z474" i="5" s="1"/>
  <c r="X473" i="5"/>
  <c r="Y473" i="5" s="1"/>
  <c r="Z473" i="5" s="1"/>
  <c r="X472" i="5"/>
  <c r="Y472" i="5" s="1"/>
  <c r="Z472" i="5" s="1"/>
  <c r="X471" i="5"/>
  <c r="Y471" i="5" s="1"/>
  <c r="Z471" i="5" s="1"/>
  <c r="X470" i="5"/>
  <c r="Y470" i="5" s="1"/>
  <c r="Z470" i="5" s="1"/>
  <c r="X469" i="5"/>
  <c r="Y469" i="5" s="1"/>
  <c r="Z469" i="5" s="1"/>
  <c r="X468" i="5"/>
  <c r="Y468" i="5" s="1"/>
  <c r="Z468" i="5" s="1"/>
  <c r="X467" i="5"/>
  <c r="Y467" i="5" s="1"/>
  <c r="Z467" i="5" s="1"/>
  <c r="X466" i="5"/>
  <c r="Y466" i="5" s="1"/>
  <c r="Z466" i="5" s="1"/>
  <c r="X465" i="5"/>
  <c r="Y465" i="5" s="1"/>
  <c r="Z465" i="5" s="1"/>
  <c r="X464" i="5"/>
  <c r="Y464" i="5" s="1"/>
  <c r="Z464" i="5" s="1"/>
  <c r="X463" i="5"/>
  <c r="Y463" i="5" s="1"/>
  <c r="Z463" i="5" s="1"/>
  <c r="X462" i="5"/>
  <c r="Y462" i="5" s="1"/>
  <c r="Z462" i="5" s="1"/>
  <c r="X461" i="5"/>
  <c r="Y461" i="5" s="1"/>
  <c r="Z461" i="5" s="1"/>
  <c r="X460" i="5"/>
  <c r="Y460" i="5" s="1"/>
  <c r="Z460" i="5" s="1"/>
  <c r="X459" i="5"/>
  <c r="Y459" i="5" s="1"/>
  <c r="Z459" i="5" s="1"/>
  <c r="X458" i="5"/>
  <c r="Y458" i="5" s="1"/>
  <c r="Z458" i="5" s="1"/>
  <c r="X457" i="5"/>
  <c r="Y457" i="5" s="1"/>
  <c r="Z457" i="5" s="1"/>
  <c r="X456" i="5"/>
  <c r="Y456" i="5" s="1"/>
  <c r="Z456" i="5" s="1"/>
  <c r="X455" i="5"/>
  <c r="Y455" i="5" s="1"/>
  <c r="Z455" i="5" s="1"/>
  <c r="X454" i="5"/>
  <c r="Y454" i="5" s="1"/>
  <c r="Z454" i="5" s="1"/>
  <c r="X453" i="5"/>
  <c r="Y453" i="5" s="1"/>
  <c r="Z453" i="5" s="1"/>
  <c r="X452" i="5"/>
  <c r="Y452" i="5" s="1"/>
  <c r="Z452" i="5" s="1"/>
  <c r="X451" i="5"/>
  <c r="Y451" i="5" s="1"/>
  <c r="Z451" i="5" s="1"/>
  <c r="X450" i="5"/>
  <c r="Y450" i="5" s="1"/>
  <c r="Z450" i="5" s="1"/>
  <c r="X449" i="5"/>
  <c r="Y449" i="5" s="1"/>
  <c r="Z449" i="5" s="1"/>
  <c r="X448" i="5"/>
  <c r="Y448" i="5" s="1"/>
  <c r="Z448" i="5" s="1"/>
  <c r="X447" i="5"/>
  <c r="Y447" i="5" s="1"/>
  <c r="Z447" i="5" s="1"/>
  <c r="X446" i="5"/>
  <c r="Y446" i="5" s="1"/>
  <c r="Z446" i="5" s="1"/>
  <c r="X445" i="5"/>
  <c r="Y445" i="5" s="1"/>
  <c r="Z445" i="5" s="1"/>
  <c r="X444" i="5"/>
  <c r="Y444" i="5" s="1"/>
  <c r="Z444" i="5" s="1"/>
  <c r="X443" i="5"/>
  <c r="Y443" i="5" s="1"/>
  <c r="Z443" i="5" s="1"/>
  <c r="X442" i="5"/>
  <c r="Y442" i="5" s="1"/>
  <c r="Z442" i="5" s="1"/>
  <c r="X441" i="5"/>
  <c r="Y441" i="5" s="1"/>
  <c r="Z441" i="5" s="1"/>
  <c r="X440" i="5"/>
  <c r="Y440" i="5" s="1"/>
  <c r="Z440" i="5" s="1"/>
  <c r="X439" i="5"/>
  <c r="Y439" i="5" s="1"/>
  <c r="Z439" i="5" s="1"/>
  <c r="X438" i="5"/>
  <c r="Y438" i="5" s="1"/>
  <c r="Z438" i="5" s="1"/>
  <c r="X437" i="5"/>
  <c r="Y437" i="5" s="1"/>
  <c r="Z437" i="5" s="1"/>
  <c r="X436" i="5"/>
  <c r="Y436" i="5" s="1"/>
  <c r="Z436" i="5" s="1"/>
  <c r="X435" i="5"/>
  <c r="Y435" i="5" s="1"/>
  <c r="Z435" i="5" s="1"/>
  <c r="X434" i="5"/>
  <c r="Y434" i="5" s="1"/>
  <c r="Z434" i="5" s="1"/>
  <c r="X433" i="5"/>
  <c r="Y433" i="5" s="1"/>
  <c r="Z433" i="5" s="1"/>
  <c r="X432" i="5"/>
  <c r="Y432" i="5" s="1"/>
  <c r="Z432" i="5" s="1"/>
  <c r="X431" i="5"/>
  <c r="Y431" i="5" s="1"/>
  <c r="Z431" i="5" s="1"/>
  <c r="X430" i="5"/>
  <c r="Y430" i="5" s="1"/>
  <c r="Z430" i="5" s="1"/>
  <c r="X429" i="5"/>
  <c r="Y429" i="5" s="1"/>
  <c r="Z429" i="5" s="1"/>
  <c r="X428" i="5"/>
  <c r="Y428" i="5" s="1"/>
  <c r="Z428" i="5" s="1"/>
  <c r="X427" i="5"/>
  <c r="Y427" i="5" s="1"/>
  <c r="Z427" i="5" s="1"/>
  <c r="X426" i="5"/>
  <c r="Y426" i="5" s="1"/>
  <c r="Z426" i="5" s="1"/>
  <c r="X425" i="5"/>
  <c r="Y425" i="5" s="1"/>
  <c r="Z425" i="5" s="1"/>
  <c r="X424" i="5"/>
  <c r="Y424" i="5" s="1"/>
  <c r="Z424" i="5" s="1"/>
  <c r="X423" i="5"/>
  <c r="Y423" i="5" s="1"/>
  <c r="Z423" i="5" s="1"/>
  <c r="X422" i="5"/>
  <c r="Y422" i="5" s="1"/>
  <c r="Z422" i="5" s="1"/>
  <c r="X421" i="5"/>
  <c r="Y421" i="5" s="1"/>
  <c r="Z421" i="5" s="1"/>
  <c r="X420" i="5"/>
  <c r="Y420" i="5" s="1"/>
  <c r="Z420" i="5" s="1"/>
  <c r="X419" i="5"/>
  <c r="Y419" i="5" s="1"/>
  <c r="Z419" i="5" s="1"/>
  <c r="X418" i="5"/>
  <c r="Y418" i="5" s="1"/>
  <c r="Z418" i="5" s="1"/>
  <c r="X417" i="5"/>
  <c r="Y417" i="5" s="1"/>
  <c r="Z417" i="5" s="1"/>
  <c r="X416" i="5"/>
  <c r="Y416" i="5" s="1"/>
  <c r="Z416" i="5" s="1"/>
  <c r="X415" i="5"/>
  <c r="Y415" i="5" s="1"/>
  <c r="Z415" i="5" s="1"/>
  <c r="X414" i="5"/>
  <c r="Y414" i="5" s="1"/>
  <c r="Z414" i="5" s="1"/>
  <c r="X413" i="5"/>
  <c r="Y413" i="5" s="1"/>
  <c r="Z413" i="5" s="1"/>
  <c r="X412" i="5"/>
  <c r="Y412" i="5" s="1"/>
  <c r="Z412" i="5" s="1"/>
  <c r="X411" i="5"/>
  <c r="Y411" i="5" s="1"/>
  <c r="Z411" i="5" s="1"/>
  <c r="X410" i="5"/>
  <c r="Y410" i="5" s="1"/>
  <c r="Z410" i="5" s="1"/>
  <c r="X409" i="5"/>
  <c r="Y409" i="5" s="1"/>
  <c r="Z409" i="5" s="1"/>
  <c r="X408" i="5"/>
  <c r="Y408" i="5" s="1"/>
  <c r="Z408" i="5" s="1"/>
  <c r="X407" i="5"/>
  <c r="Y407" i="5" s="1"/>
  <c r="Z407" i="5" s="1"/>
  <c r="X406" i="5"/>
  <c r="Y406" i="5" s="1"/>
  <c r="Z406" i="5" s="1"/>
  <c r="X405" i="5"/>
  <c r="Y405" i="5" s="1"/>
  <c r="Z405" i="5" s="1"/>
  <c r="X404" i="5"/>
  <c r="Y404" i="5" s="1"/>
  <c r="Z404" i="5" s="1"/>
  <c r="X403" i="5"/>
  <c r="Y403" i="5" s="1"/>
  <c r="Z403" i="5" s="1"/>
  <c r="X402" i="5"/>
  <c r="Y402" i="5" s="1"/>
  <c r="Z402" i="5" s="1"/>
  <c r="X401" i="5"/>
  <c r="Y401" i="5" s="1"/>
  <c r="Z401" i="5" s="1"/>
  <c r="X400" i="5"/>
  <c r="Y400" i="5" s="1"/>
  <c r="Z400" i="5" s="1"/>
  <c r="X399" i="5"/>
  <c r="Y399" i="5" s="1"/>
  <c r="Z399" i="5" s="1"/>
  <c r="X398" i="5"/>
  <c r="Y398" i="5" s="1"/>
  <c r="Z398" i="5" s="1"/>
  <c r="X397" i="5"/>
  <c r="Y397" i="5" s="1"/>
  <c r="Z397" i="5" s="1"/>
  <c r="X396" i="5"/>
  <c r="Y396" i="5" s="1"/>
  <c r="Z396" i="5" s="1"/>
  <c r="X395" i="5"/>
  <c r="Y395" i="5" s="1"/>
  <c r="Z395" i="5" s="1"/>
  <c r="X394" i="5"/>
  <c r="Y394" i="5" s="1"/>
  <c r="Z394" i="5" s="1"/>
  <c r="X393" i="5"/>
  <c r="Y393" i="5" s="1"/>
  <c r="Z393" i="5" s="1"/>
  <c r="X392" i="5"/>
  <c r="Y392" i="5" s="1"/>
  <c r="Z392" i="5" s="1"/>
  <c r="X391" i="5"/>
  <c r="Y391" i="5" s="1"/>
  <c r="Z391" i="5" s="1"/>
  <c r="X390" i="5"/>
  <c r="Y390" i="5" s="1"/>
  <c r="Z390" i="5" s="1"/>
  <c r="X389" i="5"/>
  <c r="Y389" i="5" s="1"/>
  <c r="Z389" i="5" s="1"/>
  <c r="X388" i="5"/>
  <c r="Y388" i="5" s="1"/>
  <c r="Z388" i="5" s="1"/>
  <c r="X387" i="5"/>
  <c r="Y387" i="5" s="1"/>
  <c r="Z387" i="5" s="1"/>
  <c r="X386" i="5"/>
  <c r="Y386" i="5" s="1"/>
  <c r="Z386" i="5" s="1"/>
  <c r="X385" i="5"/>
  <c r="Y385" i="5" s="1"/>
  <c r="Z385" i="5" s="1"/>
  <c r="X384" i="5"/>
  <c r="Y384" i="5" s="1"/>
  <c r="Z384" i="5" s="1"/>
  <c r="X383" i="5"/>
  <c r="Y383" i="5" s="1"/>
  <c r="Z383" i="5" s="1"/>
  <c r="X382" i="5"/>
  <c r="Y382" i="5" s="1"/>
  <c r="Z382" i="5" s="1"/>
  <c r="X381" i="5"/>
  <c r="Y381" i="5" s="1"/>
  <c r="Z381" i="5" s="1"/>
  <c r="X380" i="5"/>
  <c r="Y380" i="5" s="1"/>
  <c r="Z380" i="5" s="1"/>
  <c r="X379" i="5"/>
  <c r="Y379" i="5" s="1"/>
  <c r="Z379" i="5" s="1"/>
  <c r="X378" i="5"/>
  <c r="Y378" i="5" s="1"/>
  <c r="Z378" i="5" s="1"/>
  <c r="X377" i="5"/>
  <c r="Y377" i="5" s="1"/>
  <c r="Z377" i="5" s="1"/>
  <c r="X376" i="5"/>
  <c r="Y376" i="5" s="1"/>
  <c r="Z376" i="5" s="1"/>
  <c r="X375" i="5"/>
  <c r="Y375" i="5" s="1"/>
  <c r="Z375" i="5" s="1"/>
  <c r="X374" i="5"/>
  <c r="Y374" i="5" s="1"/>
  <c r="Z374" i="5" s="1"/>
  <c r="X373" i="5"/>
  <c r="Y373" i="5" s="1"/>
  <c r="Z373" i="5" s="1"/>
  <c r="X372" i="5"/>
  <c r="Y372" i="5" s="1"/>
  <c r="Z372" i="5" s="1"/>
  <c r="X371" i="5"/>
  <c r="Y371" i="5" s="1"/>
  <c r="Z371" i="5" s="1"/>
  <c r="X370" i="5"/>
  <c r="Y370" i="5" s="1"/>
  <c r="Z370" i="5" s="1"/>
  <c r="X369" i="5"/>
  <c r="Y369" i="5" s="1"/>
  <c r="Z369" i="5" s="1"/>
  <c r="X368" i="5"/>
  <c r="Y368" i="5" s="1"/>
  <c r="Z368" i="5" s="1"/>
  <c r="X367" i="5"/>
  <c r="Y367" i="5" s="1"/>
  <c r="Z367" i="5" s="1"/>
  <c r="X366" i="5"/>
  <c r="Y366" i="5" s="1"/>
  <c r="Z366" i="5" s="1"/>
  <c r="X365" i="5"/>
  <c r="Y365" i="5" s="1"/>
  <c r="Z365" i="5" s="1"/>
  <c r="X364" i="5"/>
  <c r="Y364" i="5" s="1"/>
  <c r="Z364" i="5" s="1"/>
  <c r="X363" i="5"/>
  <c r="Y363" i="5" s="1"/>
  <c r="Z363" i="5" s="1"/>
  <c r="X362" i="5"/>
  <c r="Y362" i="5" s="1"/>
  <c r="Z362" i="5" s="1"/>
  <c r="X361" i="5"/>
  <c r="Y361" i="5" s="1"/>
  <c r="Z361" i="5" s="1"/>
  <c r="X360" i="5"/>
  <c r="Y360" i="5" s="1"/>
  <c r="Z360" i="5" s="1"/>
  <c r="X359" i="5"/>
  <c r="Y359" i="5" s="1"/>
  <c r="Z359" i="5" s="1"/>
  <c r="X358" i="5"/>
  <c r="Y358" i="5" s="1"/>
  <c r="Z358" i="5" s="1"/>
  <c r="X357" i="5"/>
  <c r="Y357" i="5" s="1"/>
  <c r="Z357" i="5" s="1"/>
  <c r="X356" i="5"/>
  <c r="Y356" i="5" s="1"/>
  <c r="Z356" i="5" s="1"/>
  <c r="X355" i="5"/>
  <c r="Y355" i="5" s="1"/>
  <c r="Z355" i="5" s="1"/>
  <c r="X354" i="5"/>
  <c r="Y354" i="5" s="1"/>
  <c r="Z354" i="5" s="1"/>
  <c r="X353" i="5"/>
  <c r="Y353" i="5" s="1"/>
  <c r="Z353" i="5" s="1"/>
  <c r="X352" i="5"/>
  <c r="Y352" i="5" s="1"/>
  <c r="Z352" i="5" s="1"/>
  <c r="X351" i="5"/>
  <c r="Y351" i="5" s="1"/>
  <c r="Z351" i="5" s="1"/>
  <c r="X350" i="5"/>
  <c r="Y350" i="5" s="1"/>
  <c r="Z350" i="5" s="1"/>
  <c r="X349" i="5"/>
  <c r="Y349" i="5" s="1"/>
  <c r="Z349" i="5" s="1"/>
  <c r="X348" i="5"/>
  <c r="Y348" i="5" s="1"/>
  <c r="Z348" i="5" s="1"/>
  <c r="X347" i="5"/>
  <c r="Y347" i="5" s="1"/>
  <c r="Z347" i="5" s="1"/>
  <c r="X346" i="5"/>
  <c r="Y346" i="5" s="1"/>
  <c r="Z346" i="5" s="1"/>
  <c r="X345" i="5"/>
  <c r="Y345" i="5" s="1"/>
  <c r="Z345" i="5" s="1"/>
  <c r="X344" i="5"/>
  <c r="Y344" i="5" s="1"/>
  <c r="Z344" i="5" s="1"/>
  <c r="X343" i="5"/>
  <c r="Y343" i="5" s="1"/>
  <c r="Z343" i="5" s="1"/>
  <c r="X342" i="5"/>
  <c r="Y342" i="5" s="1"/>
  <c r="Z342" i="5" s="1"/>
  <c r="X341" i="5"/>
  <c r="Y341" i="5" s="1"/>
  <c r="Z341" i="5" s="1"/>
  <c r="X340" i="5"/>
  <c r="Y340" i="5" s="1"/>
  <c r="Z340" i="5" s="1"/>
  <c r="X339" i="5"/>
  <c r="Y339" i="5" s="1"/>
  <c r="Z339" i="5" s="1"/>
  <c r="X338" i="5"/>
  <c r="Y338" i="5" s="1"/>
  <c r="Z338" i="5" s="1"/>
  <c r="X337" i="5"/>
  <c r="Y337" i="5" s="1"/>
  <c r="Z337" i="5" s="1"/>
  <c r="X336" i="5"/>
  <c r="Y336" i="5" s="1"/>
  <c r="Z336" i="5" s="1"/>
  <c r="X335" i="5"/>
  <c r="Y335" i="5" s="1"/>
  <c r="Z335" i="5" s="1"/>
  <c r="X334" i="5"/>
  <c r="Y334" i="5" s="1"/>
  <c r="Z334" i="5" s="1"/>
  <c r="X333" i="5"/>
  <c r="Y333" i="5" s="1"/>
  <c r="Z333" i="5" s="1"/>
  <c r="X332" i="5"/>
  <c r="Y332" i="5" s="1"/>
  <c r="Z332" i="5" s="1"/>
  <c r="X331" i="5"/>
  <c r="Y331" i="5" s="1"/>
  <c r="Z331" i="5" s="1"/>
  <c r="X330" i="5"/>
  <c r="Y330" i="5" s="1"/>
  <c r="Z330" i="5" s="1"/>
  <c r="X329" i="5"/>
  <c r="Y329" i="5" s="1"/>
  <c r="Z329" i="5" s="1"/>
  <c r="X328" i="5"/>
  <c r="Y328" i="5" s="1"/>
  <c r="Z328" i="5" s="1"/>
  <c r="X327" i="5"/>
  <c r="Y327" i="5" s="1"/>
  <c r="Z327" i="5" s="1"/>
  <c r="X326" i="5"/>
  <c r="Y326" i="5" s="1"/>
  <c r="Z326" i="5" s="1"/>
  <c r="X325" i="5"/>
  <c r="Y325" i="5" s="1"/>
  <c r="Z325" i="5" s="1"/>
  <c r="X324" i="5"/>
  <c r="Y324" i="5" s="1"/>
  <c r="Z324" i="5" s="1"/>
  <c r="X323" i="5"/>
  <c r="Y323" i="5" s="1"/>
  <c r="Z323" i="5" s="1"/>
  <c r="X322" i="5"/>
  <c r="Y322" i="5" s="1"/>
  <c r="Z322" i="5" s="1"/>
  <c r="X321" i="5"/>
  <c r="Y321" i="5" s="1"/>
  <c r="Z321" i="5" s="1"/>
  <c r="X320" i="5"/>
  <c r="Y320" i="5" s="1"/>
  <c r="Z320" i="5" s="1"/>
  <c r="X319" i="5"/>
  <c r="Y319" i="5" s="1"/>
  <c r="Z319" i="5" s="1"/>
  <c r="X318" i="5"/>
  <c r="Y318" i="5" s="1"/>
  <c r="Z318" i="5" s="1"/>
  <c r="X317" i="5"/>
  <c r="Y317" i="5" s="1"/>
  <c r="Z317" i="5" s="1"/>
  <c r="X316" i="5"/>
  <c r="Y316" i="5" s="1"/>
  <c r="Z316" i="5" s="1"/>
  <c r="X315" i="5"/>
  <c r="Y315" i="5" s="1"/>
  <c r="Z315" i="5" s="1"/>
  <c r="X314" i="5"/>
  <c r="Y314" i="5" s="1"/>
  <c r="Z314" i="5" s="1"/>
  <c r="X313" i="5"/>
  <c r="Y313" i="5" s="1"/>
  <c r="Z313" i="5" s="1"/>
  <c r="X312" i="5"/>
  <c r="Y312" i="5" s="1"/>
  <c r="Z312" i="5" s="1"/>
  <c r="X311" i="5"/>
  <c r="Y311" i="5" s="1"/>
  <c r="Z311" i="5" s="1"/>
  <c r="X310" i="5"/>
  <c r="Y310" i="5" s="1"/>
  <c r="Z310" i="5" s="1"/>
  <c r="X309" i="5"/>
  <c r="Y309" i="5" s="1"/>
  <c r="Z309" i="5" s="1"/>
  <c r="X308" i="5"/>
  <c r="Y308" i="5" s="1"/>
  <c r="Z308" i="5" s="1"/>
  <c r="X307" i="5"/>
  <c r="Y307" i="5" s="1"/>
  <c r="Z307" i="5" s="1"/>
  <c r="X306" i="5"/>
  <c r="Y306" i="5" s="1"/>
  <c r="Z306" i="5" s="1"/>
  <c r="X305" i="5"/>
  <c r="Y305" i="5" s="1"/>
  <c r="Z305" i="5" s="1"/>
  <c r="X304" i="5"/>
  <c r="Y304" i="5" s="1"/>
  <c r="Z304" i="5" s="1"/>
  <c r="X303" i="5"/>
  <c r="Y303" i="5" s="1"/>
  <c r="Z303" i="5" s="1"/>
  <c r="X302" i="5"/>
  <c r="Y302" i="5" s="1"/>
  <c r="Z302" i="5" s="1"/>
  <c r="X301" i="5"/>
  <c r="Y301" i="5" s="1"/>
  <c r="Z301" i="5" s="1"/>
  <c r="X300" i="5"/>
  <c r="Y300" i="5" s="1"/>
  <c r="Z300" i="5" s="1"/>
  <c r="X299" i="5"/>
  <c r="Y299" i="5" s="1"/>
  <c r="Z299" i="5" s="1"/>
  <c r="X298" i="5"/>
  <c r="Y298" i="5" s="1"/>
  <c r="Z298" i="5" s="1"/>
  <c r="X297" i="5"/>
  <c r="Y297" i="5" s="1"/>
  <c r="Z297" i="5" s="1"/>
  <c r="X296" i="5"/>
  <c r="Y296" i="5" s="1"/>
  <c r="Z296" i="5" s="1"/>
  <c r="X295" i="5"/>
  <c r="Y295" i="5" s="1"/>
  <c r="Z295" i="5" s="1"/>
  <c r="X294" i="5"/>
  <c r="Y294" i="5" s="1"/>
  <c r="Z294" i="5" s="1"/>
  <c r="X293" i="5"/>
  <c r="Y293" i="5" s="1"/>
  <c r="Z293" i="5" s="1"/>
  <c r="X292" i="5"/>
  <c r="Y292" i="5" s="1"/>
  <c r="Z292" i="5" s="1"/>
  <c r="X291" i="5"/>
  <c r="Y291" i="5" s="1"/>
  <c r="Z291" i="5" s="1"/>
  <c r="X290" i="5"/>
  <c r="Y290" i="5" s="1"/>
  <c r="Z290" i="5" s="1"/>
  <c r="X289" i="5"/>
  <c r="Y289" i="5" s="1"/>
  <c r="Z289" i="5" s="1"/>
  <c r="X288" i="5"/>
  <c r="Y288" i="5" s="1"/>
  <c r="Z288" i="5" s="1"/>
  <c r="X287" i="5"/>
  <c r="Y287" i="5" s="1"/>
  <c r="Z287" i="5" s="1"/>
  <c r="X286" i="5"/>
  <c r="Y286" i="5" s="1"/>
  <c r="Z286" i="5" s="1"/>
  <c r="X285" i="5"/>
  <c r="Y285" i="5" s="1"/>
  <c r="Z285" i="5" s="1"/>
  <c r="X284" i="5"/>
  <c r="Y284" i="5" s="1"/>
  <c r="Z284" i="5" s="1"/>
  <c r="X283" i="5"/>
  <c r="Y283" i="5" s="1"/>
  <c r="Z283" i="5" s="1"/>
  <c r="X282" i="5"/>
  <c r="Y282" i="5" s="1"/>
  <c r="Z282" i="5" s="1"/>
  <c r="X281" i="5"/>
  <c r="Y281" i="5" s="1"/>
  <c r="Z281" i="5" s="1"/>
  <c r="X280" i="5"/>
  <c r="Y280" i="5" s="1"/>
  <c r="Z280" i="5" s="1"/>
  <c r="X279" i="5"/>
  <c r="Y279" i="5" s="1"/>
  <c r="Z279" i="5" s="1"/>
  <c r="X278" i="5"/>
  <c r="Y278" i="5" s="1"/>
  <c r="Z278" i="5" s="1"/>
  <c r="X277" i="5"/>
  <c r="Y277" i="5" s="1"/>
  <c r="Z277" i="5" s="1"/>
  <c r="X276" i="5"/>
  <c r="Y276" i="5" s="1"/>
  <c r="Z276" i="5" s="1"/>
  <c r="X275" i="5"/>
  <c r="Y275" i="5" s="1"/>
  <c r="Z275" i="5" s="1"/>
  <c r="X274" i="5"/>
  <c r="Y274" i="5" s="1"/>
  <c r="Z274" i="5" s="1"/>
  <c r="X273" i="5"/>
  <c r="Y273" i="5" s="1"/>
  <c r="Z273" i="5" s="1"/>
  <c r="X272" i="5"/>
  <c r="Y272" i="5" s="1"/>
  <c r="Z272" i="5" s="1"/>
  <c r="X271" i="5"/>
  <c r="Y271" i="5" s="1"/>
  <c r="Z271" i="5" s="1"/>
  <c r="X270" i="5"/>
  <c r="Y270" i="5" s="1"/>
  <c r="Z270" i="5" s="1"/>
  <c r="X269" i="5"/>
  <c r="Y269" i="5" s="1"/>
  <c r="Z269" i="5" s="1"/>
  <c r="X268" i="5"/>
  <c r="Y268" i="5" s="1"/>
  <c r="Z268" i="5" s="1"/>
  <c r="X267" i="5"/>
  <c r="Y267" i="5" s="1"/>
  <c r="Z267" i="5" s="1"/>
  <c r="X266" i="5"/>
  <c r="Y266" i="5" s="1"/>
  <c r="Z266" i="5" s="1"/>
  <c r="X265" i="5"/>
  <c r="Y265" i="5" s="1"/>
  <c r="Z265" i="5" s="1"/>
  <c r="X264" i="5"/>
  <c r="Y264" i="5" s="1"/>
  <c r="Z264" i="5" s="1"/>
  <c r="X263" i="5"/>
  <c r="Y263" i="5" s="1"/>
  <c r="Z263" i="5" s="1"/>
  <c r="X262" i="5"/>
  <c r="Y262" i="5" s="1"/>
  <c r="Z262" i="5" s="1"/>
  <c r="X261" i="5"/>
  <c r="Y261" i="5" s="1"/>
  <c r="Z261" i="5" s="1"/>
  <c r="X260" i="5"/>
  <c r="Y260" i="5" s="1"/>
  <c r="Z260" i="5" s="1"/>
  <c r="X259" i="5"/>
  <c r="Y259" i="5" s="1"/>
  <c r="Z259" i="5" s="1"/>
  <c r="X258" i="5"/>
  <c r="Y258" i="5" s="1"/>
  <c r="Z258" i="5" s="1"/>
  <c r="X257" i="5"/>
  <c r="Y257" i="5" s="1"/>
  <c r="Z257" i="5" s="1"/>
  <c r="X256" i="5"/>
  <c r="Y256" i="5" s="1"/>
  <c r="Z256" i="5" s="1"/>
  <c r="X255" i="5"/>
  <c r="Y255" i="5" s="1"/>
  <c r="Z255" i="5" s="1"/>
  <c r="X254" i="5"/>
  <c r="Y254" i="5" s="1"/>
  <c r="Z254" i="5" s="1"/>
  <c r="X253" i="5"/>
  <c r="Y253" i="5" s="1"/>
  <c r="Z253" i="5" s="1"/>
  <c r="X252" i="5"/>
  <c r="Y252" i="5" s="1"/>
  <c r="Z252" i="5" s="1"/>
  <c r="X251" i="5"/>
  <c r="Y251" i="5" s="1"/>
  <c r="Z251" i="5" s="1"/>
  <c r="X250" i="5"/>
  <c r="Y250" i="5" s="1"/>
  <c r="Z250" i="5" s="1"/>
  <c r="X249" i="5"/>
  <c r="Y249" i="5" s="1"/>
  <c r="Z249" i="5" s="1"/>
  <c r="X248" i="5"/>
  <c r="Y248" i="5" s="1"/>
  <c r="Z248" i="5" s="1"/>
  <c r="X247" i="5"/>
  <c r="Y247" i="5" s="1"/>
  <c r="Z247" i="5" s="1"/>
  <c r="X246" i="5"/>
  <c r="Y246" i="5" s="1"/>
  <c r="Z246" i="5" s="1"/>
  <c r="X245" i="5"/>
  <c r="Y245" i="5" s="1"/>
  <c r="Z245" i="5" s="1"/>
  <c r="X244" i="5"/>
  <c r="Y244" i="5" s="1"/>
  <c r="Z244" i="5" s="1"/>
  <c r="X243" i="5"/>
  <c r="Y243" i="5" s="1"/>
  <c r="Z243" i="5" s="1"/>
  <c r="X242" i="5"/>
  <c r="Y242" i="5" s="1"/>
  <c r="Z242" i="5" s="1"/>
  <c r="X241" i="5"/>
  <c r="Y241" i="5" s="1"/>
  <c r="Z241" i="5" s="1"/>
  <c r="X240" i="5"/>
  <c r="Y240" i="5" s="1"/>
  <c r="Z240" i="5" s="1"/>
  <c r="X239" i="5"/>
  <c r="Y239" i="5" s="1"/>
  <c r="Z239" i="5" s="1"/>
  <c r="X238" i="5"/>
  <c r="Y238" i="5" s="1"/>
  <c r="Z238" i="5" s="1"/>
  <c r="X237" i="5"/>
  <c r="Y237" i="5" s="1"/>
  <c r="Z237" i="5" s="1"/>
  <c r="X236" i="5"/>
  <c r="Y236" i="5" s="1"/>
  <c r="Z236" i="5" s="1"/>
  <c r="X235" i="5"/>
  <c r="Y235" i="5" s="1"/>
  <c r="Z235" i="5" s="1"/>
  <c r="X234" i="5"/>
  <c r="Y234" i="5" s="1"/>
  <c r="Z234" i="5" s="1"/>
  <c r="X233" i="5"/>
  <c r="Y233" i="5" s="1"/>
  <c r="Z233" i="5" s="1"/>
  <c r="X232" i="5"/>
  <c r="Y232" i="5" s="1"/>
  <c r="Z232" i="5" s="1"/>
  <c r="X231" i="5"/>
  <c r="Y231" i="5" s="1"/>
  <c r="Z231" i="5" s="1"/>
  <c r="X230" i="5"/>
  <c r="Y230" i="5" s="1"/>
  <c r="Z230" i="5" s="1"/>
  <c r="X229" i="5"/>
  <c r="Y229" i="5" s="1"/>
  <c r="Z229" i="5" s="1"/>
  <c r="X228" i="5"/>
  <c r="Y228" i="5" s="1"/>
  <c r="Z228" i="5" s="1"/>
  <c r="X227" i="5"/>
  <c r="Y227" i="5" s="1"/>
  <c r="Z227" i="5" s="1"/>
  <c r="X226" i="5"/>
  <c r="Y226" i="5" s="1"/>
  <c r="Z226" i="5" s="1"/>
  <c r="X225" i="5"/>
  <c r="Y225" i="5" s="1"/>
  <c r="Z225" i="5" s="1"/>
  <c r="X224" i="5"/>
  <c r="Y224" i="5" s="1"/>
  <c r="Z224" i="5" s="1"/>
  <c r="X223" i="5"/>
  <c r="Y223" i="5" s="1"/>
  <c r="Z223" i="5" s="1"/>
  <c r="X222" i="5"/>
  <c r="Y222" i="5" s="1"/>
  <c r="Z222" i="5" s="1"/>
  <c r="X221" i="5"/>
  <c r="Y221" i="5" s="1"/>
  <c r="Z221" i="5" s="1"/>
  <c r="X220" i="5"/>
  <c r="Y220" i="5" s="1"/>
  <c r="Z220" i="5" s="1"/>
  <c r="X219" i="5"/>
  <c r="Y219" i="5" s="1"/>
  <c r="Z219" i="5" s="1"/>
  <c r="X218" i="5"/>
  <c r="Y218" i="5" s="1"/>
  <c r="Z218" i="5" s="1"/>
  <c r="X217" i="5"/>
  <c r="Y217" i="5" s="1"/>
  <c r="Z217" i="5" s="1"/>
  <c r="X216" i="5"/>
  <c r="Y216" i="5" s="1"/>
  <c r="Z216" i="5" s="1"/>
  <c r="X215" i="5"/>
  <c r="Y215" i="5" s="1"/>
  <c r="Z215" i="5" s="1"/>
  <c r="X214" i="5"/>
  <c r="Y214" i="5" s="1"/>
  <c r="Z214" i="5" s="1"/>
  <c r="X213" i="5"/>
  <c r="Y213" i="5" s="1"/>
  <c r="Z213" i="5" s="1"/>
  <c r="X212" i="5"/>
  <c r="Y212" i="5" s="1"/>
  <c r="Z212" i="5" s="1"/>
  <c r="X211" i="5"/>
  <c r="Y211" i="5" s="1"/>
  <c r="Z211" i="5" s="1"/>
  <c r="X210" i="5"/>
  <c r="Y210" i="5" s="1"/>
  <c r="Z210" i="5" s="1"/>
  <c r="X209" i="5"/>
  <c r="Y209" i="5" s="1"/>
  <c r="Z209" i="5" s="1"/>
  <c r="X208" i="5"/>
  <c r="Y208" i="5" s="1"/>
  <c r="Z208" i="5" s="1"/>
  <c r="X207" i="5"/>
  <c r="Y207" i="5" s="1"/>
  <c r="Z207" i="5" s="1"/>
  <c r="X206" i="5"/>
  <c r="Y206" i="5" s="1"/>
  <c r="Z206" i="5" s="1"/>
  <c r="X205" i="5"/>
  <c r="Y205" i="5" s="1"/>
  <c r="Z205" i="5" s="1"/>
  <c r="X204" i="5"/>
  <c r="Y204" i="5" s="1"/>
  <c r="Z204" i="5" s="1"/>
  <c r="X203" i="5"/>
  <c r="Y203" i="5" s="1"/>
  <c r="Z203" i="5" s="1"/>
  <c r="X202" i="5"/>
  <c r="Y202" i="5" s="1"/>
  <c r="Z202" i="5" s="1"/>
  <c r="X201" i="5"/>
  <c r="Y201" i="5" s="1"/>
  <c r="Z201" i="5" s="1"/>
  <c r="X200" i="5"/>
  <c r="Y200" i="5" s="1"/>
  <c r="Z200" i="5" s="1"/>
  <c r="X199" i="5"/>
  <c r="Y199" i="5" s="1"/>
  <c r="Z199" i="5" s="1"/>
  <c r="X198" i="5"/>
  <c r="Y198" i="5" s="1"/>
  <c r="Z198" i="5" s="1"/>
  <c r="X197" i="5"/>
  <c r="Y197" i="5" s="1"/>
  <c r="Z197" i="5" s="1"/>
  <c r="X196" i="5"/>
  <c r="Y196" i="5" s="1"/>
  <c r="Z196" i="5" s="1"/>
  <c r="X195" i="5"/>
  <c r="Y195" i="5" s="1"/>
  <c r="Z195" i="5" s="1"/>
  <c r="X194" i="5"/>
  <c r="Y194" i="5" s="1"/>
  <c r="Z194" i="5" s="1"/>
  <c r="X193" i="5"/>
  <c r="Y193" i="5" s="1"/>
  <c r="Z193" i="5" s="1"/>
  <c r="X192" i="5"/>
  <c r="Y192" i="5" s="1"/>
  <c r="Z192" i="5" s="1"/>
  <c r="X191" i="5"/>
  <c r="Y191" i="5" s="1"/>
  <c r="Z191" i="5" s="1"/>
  <c r="X190" i="5"/>
  <c r="Y190" i="5" s="1"/>
  <c r="Z190" i="5" s="1"/>
  <c r="X189" i="5"/>
  <c r="Y189" i="5" s="1"/>
  <c r="Z189" i="5" s="1"/>
  <c r="X188" i="5"/>
  <c r="Y188" i="5" s="1"/>
  <c r="Z188" i="5" s="1"/>
  <c r="X187" i="5"/>
  <c r="Y187" i="5" s="1"/>
  <c r="Z187" i="5" s="1"/>
  <c r="X186" i="5"/>
  <c r="Y186" i="5" s="1"/>
  <c r="Z186" i="5" s="1"/>
  <c r="X185" i="5"/>
  <c r="Y185" i="5" s="1"/>
  <c r="Z185" i="5" s="1"/>
  <c r="X184" i="5"/>
  <c r="Y184" i="5" s="1"/>
  <c r="Z184" i="5" s="1"/>
  <c r="X183" i="5"/>
  <c r="Y183" i="5" s="1"/>
  <c r="Z183" i="5" s="1"/>
  <c r="X182" i="5"/>
  <c r="Y182" i="5" s="1"/>
  <c r="Z182" i="5" s="1"/>
  <c r="X181" i="5"/>
  <c r="Y181" i="5" s="1"/>
  <c r="Z181" i="5" s="1"/>
  <c r="X180" i="5"/>
  <c r="Y180" i="5" s="1"/>
  <c r="Z180" i="5" s="1"/>
  <c r="X179" i="5"/>
  <c r="Y179" i="5" s="1"/>
  <c r="Z179" i="5" s="1"/>
  <c r="X178" i="5"/>
  <c r="Y178" i="5" s="1"/>
  <c r="Z178" i="5" s="1"/>
  <c r="X177" i="5"/>
  <c r="Y177" i="5" s="1"/>
  <c r="Z177" i="5" s="1"/>
  <c r="X176" i="5"/>
  <c r="Y176" i="5" s="1"/>
  <c r="Z176" i="5" s="1"/>
  <c r="X175" i="5"/>
  <c r="Y175" i="5" s="1"/>
  <c r="Z175" i="5" s="1"/>
  <c r="X174" i="5"/>
  <c r="Y174" i="5" s="1"/>
  <c r="Z174" i="5" s="1"/>
  <c r="X173" i="5"/>
  <c r="Y173" i="5" s="1"/>
  <c r="Z173" i="5" s="1"/>
  <c r="X172" i="5"/>
  <c r="Y172" i="5" s="1"/>
  <c r="Z172" i="5" s="1"/>
  <c r="X171" i="5"/>
  <c r="Y171" i="5" s="1"/>
  <c r="Z171" i="5" s="1"/>
  <c r="X170" i="5"/>
  <c r="Y170" i="5" s="1"/>
  <c r="Z170" i="5" s="1"/>
  <c r="X169" i="5"/>
  <c r="Y169" i="5" s="1"/>
  <c r="Z169" i="5" s="1"/>
  <c r="X168" i="5"/>
  <c r="Y168" i="5" s="1"/>
  <c r="Z168" i="5" s="1"/>
  <c r="X167" i="5"/>
  <c r="Y167" i="5" s="1"/>
  <c r="Z167" i="5" s="1"/>
  <c r="X166" i="5"/>
  <c r="Y166" i="5" s="1"/>
  <c r="Z166" i="5" s="1"/>
  <c r="X165" i="5"/>
  <c r="Y165" i="5" s="1"/>
  <c r="Z165" i="5" s="1"/>
  <c r="X164" i="5"/>
  <c r="Y164" i="5" s="1"/>
  <c r="Z164" i="5" s="1"/>
  <c r="X163" i="5"/>
  <c r="Y163" i="5" s="1"/>
  <c r="Z163" i="5" s="1"/>
  <c r="X162" i="5"/>
  <c r="Y162" i="5" s="1"/>
  <c r="Z162" i="5" s="1"/>
  <c r="X161" i="5"/>
  <c r="Y161" i="5" s="1"/>
  <c r="Z161" i="5" s="1"/>
  <c r="X160" i="5"/>
  <c r="Y160" i="5" s="1"/>
  <c r="Z160" i="5" s="1"/>
  <c r="X159" i="5"/>
  <c r="Y159" i="5" s="1"/>
  <c r="Z159" i="5" s="1"/>
  <c r="X158" i="5"/>
  <c r="Y158" i="5" s="1"/>
  <c r="Z158" i="5" s="1"/>
  <c r="X157" i="5"/>
  <c r="Y157" i="5" s="1"/>
  <c r="Z157" i="5" s="1"/>
  <c r="X156" i="5"/>
  <c r="Y156" i="5" s="1"/>
  <c r="Z156" i="5" s="1"/>
  <c r="X155" i="5"/>
  <c r="Y155" i="5" s="1"/>
  <c r="Z155" i="5" s="1"/>
  <c r="X154" i="5"/>
  <c r="Y154" i="5" s="1"/>
  <c r="Z154" i="5" s="1"/>
  <c r="X153" i="5"/>
  <c r="Y153" i="5" s="1"/>
  <c r="Z153" i="5" s="1"/>
  <c r="X152" i="5"/>
  <c r="Y152" i="5" s="1"/>
  <c r="Z152" i="5" s="1"/>
  <c r="X151" i="5"/>
  <c r="Y151" i="5" s="1"/>
  <c r="Z151" i="5" s="1"/>
  <c r="X150" i="5"/>
  <c r="Y150" i="5" s="1"/>
  <c r="Z150" i="5" s="1"/>
  <c r="X149" i="5"/>
  <c r="Y149" i="5" s="1"/>
  <c r="Z149" i="5" s="1"/>
  <c r="X148" i="5"/>
  <c r="Y148" i="5" s="1"/>
  <c r="Z148" i="5" s="1"/>
  <c r="X147" i="5"/>
  <c r="Y147" i="5" s="1"/>
  <c r="Z147" i="5" s="1"/>
  <c r="X146" i="5"/>
  <c r="Y146" i="5" s="1"/>
  <c r="Z146" i="5" s="1"/>
  <c r="X145" i="5"/>
  <c r="Y145" i="5" s="1"/>
  <c r="Z145" i="5" s="1"/>
  <c r="X144" i="5"/>
  <c r="Y144" i="5" s="1"/>
  <c r="Z144" i="5" s="1"/>
  <c r="X143" i="5"/>
  <c r="Y143" i="5" s="1"/>
  <c r="Z143" i="5" s="1"/>
  <c r="X142" i="5"/>
  <c r="Y142" i="5" s="1"/>
  <c r="Z142" i="5" s="1"/>
  <c r="X141" i="5"/>
  <c r="Y141" i="5" s="1"/>
  <c r="Z141" i="5" s="1"/>
  <c r="X140" i="5"/>
  <c r="Y140" i="5" s="1"/>
  <c r="Z140" i="5" s="1"/>
  <c r="X139" i="5"/>
  <c r="Y139" i="5" s="1"/>
  <c r="Z139" i="5" s="1"/>
  <c r="X138" i="5"/>
  <c r="Y138" i="5" s="1"/>
  <c r="Z138" i="5" s="1"/>
  <c r="X137" i="5"/>
  <c r="Y137" i="5" s="1"/>
  <c r="Z137" i="5" s="1"/>
  <c r="X136" i="5"/>
  <c r="Y136" i="5" s="1"/>
  <c r="Z136" i="5" s="1"/>
  <c r="X135" i="5"/>
  <c r="Y135" i="5" s="1"/>
  <c r="Z135" i="5" s="1"/>
  <c r="X134" i="5"/>
  <c r="Y134" i="5" s="1"/>
  <c r="Z134" i="5" s="1"/>
  <c r="X133" i="5"/>
  <c r="Y133" i="5" s="1"/>
  <c r="Z133" i="5" s="1"/>
  <c r="X132" i="5"/>
  <c r="Y132" i="5" s="1"/>
  <c r="Z132" i="5" s="1"/>
  <c r="X131" i="5"/>
  <c r="Y131" i="5" s="1"/>
  <c r="Z131" i="5" s="1"/>
  <c r="X130" i="5"/>
  <c r="Y130" i="5" s="1"/>
  <c r="Z130" i="5" s="1"/>
  <c r="X129" i="5"/>
  <c r="Y129" i="5" s="1"/>
  <c r="Z129" i="5" s="1"/>
  <c r="X128" i="5"/>
  <c r="Y128" i="5" s="1"/>
  <c r="Z128" i="5" s="1"/>
  <c r="X127" i="5"/>
  <c r="Y127" i="5" s="1"/>
  <c r="Z127" i="5" s="1"/>
  <c r="X126" i="5"/>
  <c r="Y126" i="5" s="1"/>
  <c r="Z126" i="5" s="1"/>
  <c r="X125" i="5"/>
  <c r="Y125" i="5" s="1"/>
  <c r="Z125" i="5" s="1"/>
  <c r="X124" i="5"/>
  <c r="Y124" i="5" s="1"/>
  <c r="Z124" i="5" s="1"/>
  <c r="X123" i="5"/>
  <c r="Y123" i="5" s="1"/>
  <c r="Z123" i="5" s="1"/>
  <c r="X122" i="5"/>
  <c r="Y122" i="5" s="1"/>
  <c r="Z122" i="5" s="1"/>
  <c r="X121" i="5"/>
  <c r="Y121" i="5" s="1"/>
  <c r="Z121" i="5" s="1"/>
  <c r="X120" i="5"/>
  <c r="Y120" i="5" s="1"/>
  <c r="Z120" i="5" s="1"/>
  <c r="X119" i="5"/>
  <c r="Y119" i="5" s="1"/>
  <c r="Z119" i="5" s="1"/>
  <c r="X118" i="5"/>
  <c r="Y118" i="5" s="1"/>
  <c r="Z118" i="5" s="1"/>
  <c r="X117" i="5"/>
  <c r="Y117" i="5" s="1"/>
  <c r="Z117" i="5" s="1"/>
  <c r="X116" i="5"/>
  <c r="Y116" i="5" s="1"/>
  <c r="Z116" i="5" s="1"/>
  <c r="X115" i="5"/>
  <c r="Y115" i="5" s="1"/>
  <c r="Z115" i="5" s="1"/>
  <c r="X114" i="5"/>
  <c r="Y114" i="5" s="1"/>
  <c r="Z114" i="5" s="1"/>
  <c r="X113" i="5"/>
  <c r="Y113" i="5" s="1"/>
  <c r="Z113" i="5" s="1"/>
  <c r="X112" i="5"/>
  <c r="Y112" i="5" s="1"/>
  <c r="Z112" i="5" s="1"/>
  <c r="X111" i="5"/>
  <c r="Y111" i="5" s="1"/>
  <c r="Z111" i="5" s="1"/>
  <c r="X110" i="5"/>
  <c r="Y110" i="5" s="1"/>
  <c r="Z110" i="5" s="1"/>
  <c r="X109" i="5"/>
  <c r="Y109" i="5" s="1"/>
  <c r="Z109" i="5" s="1"/>
  <c r="X108" i="5"/>
  <c r="Y108" i="5" s="1"/>
  <c r="Z108" i="5" s="1"/>
  <c r="X107" i="5"/>
  <c r="Y107" i="5" s="1"/>
  <c r="Z107" i="5" s="1"/>
  <c r="X106" i="5"/>
  <c r="Y106" i="5" s="1"/>
  <c r="Z106" i="5" s="1"/>
  <c r="X105" i="5"/>
  <c r="Y105" i="5" s="1"/>
  <c r="Z105" i="5" s="1"/>
  <c r="X104" i="5"/>
  <c r="Y104" i="5" s="1"/>
  <c r="Z104" i="5" s="1"/>
  <c r="X103" i="5"/>
  <c r="Y103" i="5" s="1"/>
  <c r="Z103" i="5" s="1"/>
  <c r="X102" i="5"/>
  <c r="Y102" i="5" s="1"/>
  <c r="Z102" i="5" s="1"/>
  <c r="X101" i="5"/>
  <c r="Y101" i="5" s="1"/>
  <c r="Z101" i="5" s="1"/>
  <c r="X100" i="5"/>
  <c r="Y100" i="5" s="1"/>
  <c r="Z100" i="5" s="1"/>
  <c r="X99" i="5"/>
  <c r="Y99" i="5" s="1"/>
  <c r="Z99" i="5" s="1"/>
  <c r="X98" i="5"/>
  <c r="Y98" i="5" s="1"/>
  <c r="Z98" i="5" s="1"/>
  <c r="X97" i="5"/>
  <c r="Y97" i="5" s="1"/>
  <c r="Z97" i="5" s="1"/>
  <c r="X96" i="5"/>
  <c r="Y96" i="5" s="1"/>
  <c r="Z96" i="5" s="1"/>
  <c r="X95" i="5"/>
  <c r="Y95" i="5" s="1"/>
  <c r="Z95" i="5" s="1"/>
  <c r="X94" i="5"/>
  <c r="Y94" i="5" s="1"/>
  <c r="Z94" i="5" s="1"/>
  <c r="X93" i="5"/>
  <c r="Y93" i="5" s="1"/>
  <c r="Z93" i="5" s="1"/>
  <c r="X92" i="5"/>
  <c r="Y92" i="5" s="1"/>
  <c r="Z92" i="5" s="1"/>
  <c r="X91" i="5"/>
  <c r="Y91" i="5" s="1"/>
  <c r="Z91" i="5" s="1"/>
  <c r="X90" i="5"/>
  <c r="Y90" i="5" s="1"/>
  <c r="Z90" i="5" s="1"/>
  <c r="X89" i="5"/>
  <c r="Y89" i="5" s="1"/>
  <c r="Z89" i="5" s="1"/>
  <c r="X88" i="5"/>
  <c r="Y88" i="5" s="1"/>
  <c r="Z88" i="5" s="1"/>
  <c r="X87" i="5"/>
  <c r="Y87" i="5" s="1"/>
  <c r="Z87" i="5" s="1"/>
  <c r="X86" i="5"/>
  <c r="Y86" i="5" s="1"/>
  <c r="Z86" i="5" s="1"/>
  <c r="X85" i="5"/>
  <c r="Y85" i="5" s="1"/>
  <c r="Z85" i="5" s="1"/>
  <c r="X84" i="5"/>
  <c r="Y84" i="5" s="1"/>
  <c r="Z84" i="5" s="1"/>
  <c r="X83" i="5"/>
  <c r="Y83" i="5" s="1"/>
  <c r="Z83" i="5" s="1"/>
  <c r="X82" i="5"/>
  <c r="Y82" i="5" s="1"/>
  <c r="Z82" i="5" s="1"/>
  <c r="X81" i="5"/>
  <c r="Y81" i="5" s="1"/>
  <c r="Z81" i="5" s="1"/>
  <c r="X80" i="5"/>
  <c r="Y80" i="5" s="1"/>
  <c r="Z80" i="5" s="1"/>
  <c r="X79" i="5"/>
  <c r="Y79" i="5" s="1"/>
  <c r="Z79" i="5" s="1"/>
  <c r="X78" i="5"/>
  <c r="Y78" i="5" s="1"/>
  <c r="Z78" i="5" s="1"/>
  <c r="X77" i="5"/>
  <c r="Y77" i="5" s="1"/>
  <c r="Z77" i="5" s="1"/>
  <c r="X76" i="5"/>
  <c r="Y76" i="5" s="1"/>
  <c r="Z76" i="5" s="1"/>
  <c r="X75" i="5"/>
  <c r="Y75" i="5" s="1"/>
  <c r="Z75" i="5" s="1"/>
  <c r="X74" i="5"/>
  <c r="Y74" i="5" s="1"/>
  <c r="Z74" i="5" s="1"/>
  <c r="X73" i="5"/>
  <c r="Y73" i="5" s="1"/>
  <c r="Z73" i="5" s="1"/>
  <c r="X72" i="5"/>
  <c r="Y72" i="5" s="1"/>
  <c r="Z72" i="5" s="1"/>
  <c r="X71" i="5"/>
  <c r="Y71" i="5" s="1"/>
  <c r="Z71" i="5" s="1"/>
  <c r="X70" i="5"/>
  <c r="Y70" i="5" s="1"/>
  <c r="Z70" i="5" s="1"/>
  <c r="X69" i="5"/>
  <c r="Y69" i="5" s="1"/>
  <c r="Z69" i="5" s="1"/>
  <c r="X68" i="5"/>
  <c r="Y68" i="5" s="1"/>
  <c r="Z68" i="5" s="1"/>
  <c r="X67" i="5"/>
  <c r="Y67" i="5" s="1"/>
  <c r="Z67" i="5" s="1"/>
  <c r="X66" i="5"/>
  <c r="Y66" i="5" s="1"/>
  <c r="Z66" i="5" s="1"/>
  <c r="X65" i="5"/>
  <c r="Y65" i="5" s="1"/>
  <c r="Z65" i="5" s="1"/>
  <c r="X64" i="5"/>
  <c r="Y64" i="5" s="1"/>
  <c r="Z64" i="5" s="1"/>
  <c r="X63" i="5"/>
  <c r="Y63" i="5" s="1"/>
  <c r="Z63" i="5" s="1"/>
  <c r="X62" i="5"/>
  <c r="Y62" i="5" s="1"/>
  <c r="Z62" i="5" s="1"/>
  <c r="X61" i="5"/>
  <c r="Y61" i="5" s="1"/>
  <c r="Z61" i="5" s="1"/>
  <c r="X60" i="5"/>
  <c r="Y60" i="5" s="1"/>
  <c r="Z60" i="5" s="1"/>
  <c r="X59" i="5"/>
  <c r="Y59" i="5" s="1"/>
  <c r="Z59" i="5" s="1"/>
  <c r="X58" i="5"/>
  <c r="Y58" i="5" s="1"/>
  <c r="Z58" i="5" s="1"/>
  <c r="X57" i="5"/>
  <c r="Y57" i="5" s="1"/>
  <c r="Z57" i="5" s="1"/>
  <c r="X56" i="5"/>
  <c r="Y56" i="5" s="1"/>
  <c r="Z56" i="5" s="1"/>
  <c r="X55" i="5"/>
  <c r="Y55" i="5" s="1"/>
  <c r="Z55" i="5" s="1"/>
  <c r="X54" i="5"/>
  <c r="Y54" i="5" s="1"/>
  <c r="Z54" i="5" s="1"/>
  <c r="X53" i="5"/>
  <c r="Y53" i="5" s="1"/>
  <c r="Z53" i="5" s="1"/>
  <c r="X52" i="5"/>
  <c r="Y52" i="5" s="1"/>
  <c r="Z52" i="5" s="1"/>
  <c r="X51" i="5"/>
  <c r="Y51" i="5" s="1"/>
  <c r="Z51" i="5" s="1"/>
  <c r="X50" i="5"/>
  <c r="Y50" i="5" s="1"/>
  <c r="Z50" i="5" s="1"/>
  <c r="X49" i="5"/>
  <c r="Y49" i="5" s="1"/>
  <c r="Z49" i="5" s="1"/>
  <c r="X48" i="5"/>
  <c r="Y48" i="5" s="1"/>
  <c r="Z48" i="5" s="1"/>
  <c r="X47" i="5"/>
  <c r="Y47" i="5" s="1"/>
  <c r="Z47" i="5" s="1"/>
  <c r="X46" i="5"/>
  <c r="Y46" i="5" s="1"/>
  <c r="Z46" i="5" s="1"/>
  <c r="X45" i="5"/>
  <c r="Y45" i="5" s="1"/>
  <c r="Z45" i="5" s="1"/>
  <c r="X44" i="5"/>
  <c r="Y44" i="5" s="1"/>
  <c r="Z44" i="5" s="1"/>
  <c r="X43" i="5"/>
  <c r="Y43" i="5" s="1"/>
  <c r="Z43" i="5" s="1"/>
  <c r="X42" i="5"/>
  <c r="Y42" i="5" s="1"/>
  <c r="Z42" i="5" s="1"/>
  <c r="X41" i="5"/>
  <c r="Y41" i="5" s="1"/>
  <c r="Z41" i="5" s="1"/>
  <c r="X40" i="5"/>
  <c r="Y40" i="5" s="1"/>
  <c r="Z40" i="5" s="1"/>
  <c r="X39" i="5"/>
  <c r="Y39" i="5" s="1"/>
  <c r="Z39" i="5" s="1"/>
  <c r="X38" i="5"/>
  <c r="Y38" i="5" s="1"/>
  <c r="Z38" i="5" s="1"/>
  <c r="X37" i="5"/>
  <c r="Y37" i="5" s="1"/>
  <c r="Z37" i="5" s="1"/>
  <c r="X36" i="5"/>
  <c r="Y36" i="5" s="1"/>
  <c r="Z36" i="5" s="1"/>
  <c r="X35" i="5"/>
  <c r="Y35" i="5" s="1"/>
  <c r="Z35" i="5" s="1"/>
  <c r="X34" i="5"/>
  <c r="Y34" i="5" s="1"/>
  <c r="Z34" i="5" s="1"/>
  <c r="X33" i="5"/>
  <c r="Y33" i="5" s="1"/>
  <c r="Z33" i="5" s="1"/>
  <c r="X32" i="5"/>
  <c r="Y32" i="5" s="1"/>
  <c r="Z32" i="5" s="1"/>
  <c r="X31" i="5"/>
  <c r="Y31" i="5" s="1"/>
  <c r="Z31" i="5" s="1"/>
  <c r="X30" i="5"/>
  <c r="Y30" i="5" s="1"/>
  <c r="Z30" i="5" s="1"/>
  <c r="X29" i="5"/>
  <c r="Y29" i="5" s="1"/>
  <c r="Z29" i="5" s="1"/>
  <c r="X28" i="5"/>
  <c r="Y28" i="5" s="1"/>
  <c r="Z28" i="5" s="1"/>
  <c r="X27" i="5"/>
  <c r="Y27" i="5" s="1"/>
  <c r="Z27" i="5" s="1"/>
  <c r="X26" i="5"/>
  <c r="Y26" i="5" s="1"/>
  <c r="Z26" i="5" s="1"/>
  <c r="X25" i="5"/>
  <c r="Y25" i="5" s="1"/>
  <c r="Z25" i="5" s="1"/>
  <c r="X24" i="5"/>
  <c r="Y24" i="5" s="1"/>
  <c r="Z24" i="5" s="1"/>
  <c r="X23" i="5"/>
  <c r="Y23" i="5" s="1"/>
  <c r="Z23" i="5" s="1"/>
  <c r="X22" i="5"/>
  <c r="Y22" i="5" s="1"/>
  <c r="Z22" i="5" s="1"/>
  <c r="X21" i="5"/>
  <c r="Y21" i="5" s="1"/>
  <c r="Z21" i="5" s="1"/>
  <c r="X20" i="5"/>
  <c r="Y20" i="5" s="1"/>
  <c r="Z20" i="5" s="1"/>
  <c r="X19" i="5"/>
  <c r="Y19" i="5" s="1"/>
  <c r="Z19" i="5" s="1"/>
  <c r="X18" i="5"/>
  <c r="Y18" i="5" s="1"/>
  <c r="Z18" i="5" s="1"/>
  <c r="X17" i="5"/>
  <c r="Y17" i="5" s="1"/>
  <c r="Z17" i="5" s="1"/>
  <c r="X16" i="5"/>
  <c r="Y16" i="5" s="1"/>
  <c r="Z16" i="5" s="1"/>
  <c r="U555" i="5"/>
  <c r="V555" i="5" s="1"/>
  <c r="W555" i="5" s="1"/>
  <c r="U554" i="5"/>
  <c r="V554" i="5" s="1"/>
  <c r="W554" i="5" s="1"/>
  <c r="U553" i="5"/>
  <c r="V553" i="5" s="1"/>
  <c r="W553" i="5" s="1"/>
  <c r="U552" i="5"/>
  <c r="V552" i="5" s="1"/>
  <c r="W552" i="5" s="1"/>
  <c r="U551" i="5"/>
  <c r="V551" i="5" s="1"/>
  <c r="W551" i="5" s="1"/>
  <c r="U550" i="5"/>
  <c r="V550" i="5" s="1"/>
  <c r="W550" i="5" s="1"/>
  <c r="U549" i="5"/>
  <c r="V549" i="5" s="1"/>
  <c r="W549" i="5" s="1"/>
  <c r="U548" i="5"/>
  <c r="V548" i="5" s="1"/>
  <c r="W548" i="5" s="1"/>
  <c r="U547" i="5"/>
  <c r="V547" i="5" s="1"/>
  <c r="W547" i="5" s="1"/>
  <c r="U546" i="5"/>
  <c r="V546" i="5" s="1"/>
  <c r="W546" i="5" s="1"/>
  <c r="U545" i="5"/>
  <c r="V545" i="5" s="1"/>
  <c r="W545" i="5" s="1"/>
  <c r="U544" i="5"/>
  <c r="V544" i="5" s="1"/>
  <c r="W544" i="5" s="1"/>
  <c r="U543" i="5"/>
  <c r="V543" i="5" s="1"/>
  <c r="W543" i="5" s="1"/>
  <c r="U542" i="5"/>
  <c r="V542" i="5" s="1"/>
  <c r="W542" i="5" s="1"/>
  <c r="U541" i="5"/>
  <c r="V541" i="5" s="1"/>
  <c r="W541" i="5" s="1"/>
  <c r="U540" i="5"/>
  <c r="V540" i="5" s="1"/>
  <c r="W540" i="5" s="1"/>
  <c r="U539" i="5"/>
  <c r="V539" i="5" s="1"/>
  <c r="W539" i="5" s="1"/>
  <c r="U538" i="5"/>
  <c r="V538" i="5" s="1"/>
  <c r="W538" i="5" s="1"/>
  <c r="U537" i="5"/>
  <c r="V537" i="5" s="1"/>
  <c r="W537" i="5" s="1"/>
  <c r="U536" i="5"/>
  <c r="V536" i="5" s="1"/>
  <c r="W536" i="5" s="1"/>
  <c r="U535" i="5"/>
  <c r="V535" i="5" s="1"/>
  <c r="W535" i="5" s="1"/>
  <c r="U534" i="5"/>
  <c r="V534" i="5" s="1"/>
  <c r="W534" i="5" s="1"/>
  <c r="U533" i="5"/>
  <c r="V533" i="5" s="1"/>
  <c r="W533" i="5" s="1"/>
  <c r="U532" i="5"/>
  <c r="V532" i="5" s="1"/>
  <c r="W532" i="5" s="1"/>
  <c r="U531" i="5"/>
  <c r="V531" i="5" s="1"/>
  <c r="W531" i="5" s="1"/>
  <c r="U530" i="5"/>
  <c r="V530" i="5" s="1"/>
  <c r="W530" i="5" s="1"/>
  <c r="U529" i="5"/>
  <c r="V529" i="5" s="1"/>
  <c r="W529" i="5" s="1"/>
  <c r="U528" i="5"/>
  <c r="V528" i="5" s="1"/>
  <c r="W528" i="5" s="1"/>
  <c r="U527" i="5"/>
  <c r="V527" i="5" s="1"/>
  <c r="W527" i="5" s="1"/>
  <c r="U526" i="5"/>
  <c r="V526" i="5" s="1"/>
  <c r="W526" i="5" s="1"/>
  <c r="U525" i="5"/>
  <c r="V525" i="5" s="1"/>
  <c r="W525" i="5" s="1"/>
  <c r="U524" i="5"/>
  <c r="V524" i="5" s="1"/>
  <c r="W524" i="5" s="1"/>
  <c r="U523" i="5"/>
  <c r="V523" i="5" s="1"/>
  <c r="W523" i="5" s="1"/>
  <c r="U522" i="5"/>
  <c r="V522" i="5" s="1"/>
  <c r="W522" i="5" s="1"/>
  <c r="U521" i="5"/>
  <c r="V521" i="5" s="1"/>
  <c r="W521" i="5" s="1"/>
  <c r="U520" i="5"/>
  <c r="V520" i="5" s="1"/>
  <c r="W520" i="5" s="1"/>
  <c r="U519" i="5"/>
  <c r="V519" i="5" s="1"/>
  <c r="W519" i="5" s="1"/>
  <c r="U518" i="5"/>
  <c r="V518" i="5" s="1"/>
  <c r="W518" i="5" s="1"/>
  <c r="U517" i="5"/>
  <c r="V517" i="5" s="1"/>
  <c r="W517" i="5" s="1"/>
  <c r="U516" i="5"/>
  <c r="V516" i="5" s="1"/>
  <c r="W516" i="5" s="1"/>
  <c r="U515" i="5"/>
  <c r="V515" i="5" s="1"/>
  <c r="W515" i="5" s="1"/>
  <c r="U514" i="5"/>
  <c r="V514" i="5" s="1"/>
  <c r="W514" i="5" s="1"/>
  <c r="U513" i="5"/>
  <c r="V513" i="5" s="1"/>
  <c r="W513" i="5" s="1"/>
  <c r="U512" i="5"/>
  <c r="V512" i="5" s="1"/>
  <c r="W512" i="5" s="1"/>
  <c r="U511" i="5"/>
  <c r="V511" i="5" s="1"/>
  <c r="W511" i="5" s="1"/>
  <c r="U510" i="5"/>
  <c r="V510" i="5" s="1"/>
  <c r="W510" i="5" s="1"/>
  <c r="U509" i="5"/>
  <c r="V509" i="5" s="1"/>
  <c r="W509" i="5" s="1"/>
  <c r="U508" i="5"/>
  <c r="V508" i="5" s="1"/>
  <c r="W508" i="5" s="1"/>
  <c r="U507" i="5"/>
  <c r="V507" i="5" s="1"/>
  <c r="W507" i="5" s="1"/>
  <c r="U506" i="5"/>
  <c r="V506" i="5" s="1"/>
  <c r="W506" i="5" s="1"/>
  <c r="U505" i="5"/>
  <c r="V505" i="5" s="1"/>
  <c r="W505" i="5" s="1"/>
  <c r="U504" i="5"/>
  <c r="V504" i="5" s="1"/>
  <c r="W504" i="5" s="1"/>
  <c r="U503" i="5"/>
  <c r="V503" i="5" s="1"/>
  <c r="W503" i="5" s="1"/>
  <c r="U502" i="5"/>
  <c r="V502" i="5" s="1"/>
  <c r="W502" i="5" s="1"/>
  <c r="U501" i="5"/>
  <c r="V501" i="5" s="1"/>
  <c r="W501" i="5" s="1"/>
  <c r="U500" i="5"/>
  <c r="V500" i="5" s="1"/>
  <c r="W500" i="5" s="1"/>
  <c r="U499" i="5"/>
  <c r="V499" i="5" s="1"/>
  <c r="W499" i="5" s="1"/>
  <c r="U498" i="5"/>
  <c r="V498" i="5" s="1"/>
  <c r="W498" i="5" s="1"/>
  <c r="U497" i="5"/>
  <c r="V497" i="5" s="1"/>
  <c r="W497" i="5" s="1"/>
  <c r="U496" i="5"/>
  <c r="V496" i="5" s="1"/>
  <c r="W496" i="5" s="1"/>
  <c r="U495" i="5"/>
  <c r="V495" i="5" s="1"/>
  <c r="W495" i="5" s="1"/>
  <c r="U494" i="5"/>
  <c r="V494" i="5" s="1"/>
  <c r="W494" i="5" s="1"/>
  <c r="U493" i="5"/>
  <c r="V493" i="5" s="1"/>
  <c r="W493" i="5" s="1"/>
  <c r="U492" i="5"/>
  <c r="V492" i="5" s="1"/>
  <c r="W492" i="5" s="1"/>
  <c r="U491" i="5"/>
  <c r="V491" i="5" s="1"/>
  <c r="W491" i="5" s="1"/>
  <c r="U490" i="5"/>
  <c r="V490" i="5" s="1"/>
  <c r="W490" i="5" s="1"/>
  <c r="U489" i="5"/>
  <c r="V489" i="5" s="1"/>
  <c r="W489" i="5" s="1"/>
  <c r="U488" i="5"/>
  <c r="V488" i="5" s="1"/>
  <c r="W488" i="5" s="1"/>
  <c r="U487" i="5"/>
  <c r="V487" i="5" s="1"/>
  <c r="W487" i="5" s="1"/>
  <c r="U486" i="5"/>
  <c r="V486" i="5" s="1"/>
  <c r="W486" i="5" s="1"/>
  <c r="U485" i="5"/>
  <c r="V485" i="5" s="1"/>
  <c r="W485" i="5" s="1"/>
  <c r="U484" i="5"/>
  <c r="V484" i="5" s="1"/>
  <c r="W484" i="5" s="1"/>
  <c r="U483" i="5"/>
  <c r="V483" i="5" s="1"/>
  <c r="W483" i="5" s="1"/>
  <c r="U482" i="5"/>
  <c r="V482" i="5" s="1"/>
  <c r="W482" i="5" s="1"/>
  <c r="U481" i="5"/>
  <c r="V481" i="5" s="1"/>
  <c r="W481" i="5" s="1"/>
  <c r="U480" i="5"/>
  <c r="V480" i="5" s="1"/>
  <c r="W480" i="5" s="1"/>
  <c r="U479" i="5"/>
  <c r="V479" i="5" s="1"/>
  <c r="W479" i="5" s="1"/>
  <c r="U478" i="5"/>
  <c r="V478" i="5" s="1"/>
  <c r="W478" i="5" s="1"/>
  <c r="U477" i="5"/>
  <c r="V477" i="5" s="1"/>
  <c r="W477" i="5" s="1"/>
  <c r="U476" i="5"/>
  <c r="V476" i="5" s="1"/>
  <c r="W476" i="5" s="1"/>
  <c r="U475" i="5"/>
  <c r="V475" i="5" s="1"/>
  <c r="W475" i="5" s="1"/>
  <c r="U474" i="5"/>
  <c r="V474" i="5" s="1"/>
  <c r="W474" i="5" s="1"/>
  <c r="U473" i="5"/>
  <c r="V473" i="5" s="1"/>
  <c r="W473" i="5" s="1"/>
  <c r="U472" i="5"/>
  <c r="V472" i="5" s="1"/>
  <c r="W472" i="5" s="1"/>
  <c r="U471" i="5"/>
  <c r="V471" i="5" s="1"/>
  <c r="W471" i="5" s="1"/>
  <c r="U470" i="5"/>
  <c r="V470" i="5" s="1"/>
  <c r="W470" i="5" s="1"/>
  <c r="U469" i="5"/>
  <c r="V469" i="5" s="1"/>
  <c r="W469" i="5" s="1"/>
  <c r="U468" i="5"/>
  <c r="V468" i="5" s="1"/>
  <c r="W468" i="5" s="1"/>
  <c r="U467" i="5"/>
  <c r="V467" i="5" s="1"/>
  <c r="W467" i="5" s="1"/>
  <c r="U466" i="5"/>
  <c r="V466" i="5" s="1"/>
  <c r="W466" i="5" s="1"/>
  <c r="U465" i="5"/>
  <c r="V465" i="5" s="1"/>
  <c r="W465" i="5" s="1"/>
  <c r="U464" i="5"/>
  <c r="V464" i="5" s="1"/>
  <c r="W464" i="5" s="1"/>
  <c r="U463" i="5"/>
  <c r="V463" i="5" s="1"/>
  <c r="W463" i="5" s="1"/>
  <c r="U462" i="5"/>
  <c r="V462" i="5" s="1"/>
  <c r="W462" i="5" s="1"/>
  <c r="U461" i="5"/>
  <c r="V461" i="5" s="1"/>
  <c r="W461" i="5" s="1"/>
  <c r="U460" i="5"/>
  <c r="V460" i="5" s="1"/>
  <c r="W460" i="5" s="1"/>
  <c r="U459" i="5"/>
  <c r="V459" i="5" s="1"/>
  <c r="W459" i="5" s="1"/>
  <c r="U458" i="5"/>
  <c r="V458" i="5" s="1"/>
  <c r="W458" i="5" s="1"/>
  <c r="U457" i="5"/>
  <c r="V457" i="5" s="1"/>
  <c r="W457" i="5" s="1"/>
  <c r="U456" i="5"/>
  <c r="V456" i="5" s="1"/>
  <c r="W456" i="5" s="1"/>
  <c r="U455" i="5"/>
  <c r="V455" i="5" s="1"/>
  <c r="W455" i="5" s="1"/>
  <c r="U454" i="5"/>
  <c r="V454" i="5" s="1"/>
  <c r="W454" i="5" s="1"/>
  <c r="U453" i="5"/>
  <c r="V453" i="5" s="1"/>
  <c r="W453" i="5" s="1"/>
  <c r="U452" i="5"/>
  <c r="V452" i="5" s="1"/>
  <c r="W452" i="5" s="1"/>
  <c r="U451" i="5"/>
  <c r="V451" i="5" s="1"/>
  <c r="W451" i="5" s="1"/>
  <c r="U450" i="5"/>
  <c r="V450" i="5" s="1"/>
  <c r="W450" i="5" s="1"/>
  <c r="U449" i="5"/>
  <c r="V449" i="5" s="1"/>
  <c r="W449" i="5" s="1"/>
  <c r="U448" i="5"/>
  <c r="V448" i="5" s="1"/>
  <c r="W448" i="5" s="1"/>
  <c r="U447" i="5"/>
  <c r="V447" i="5" s="1"/>
  <c r="W447" i="5" s="1"/>
  <c r="U446" i="5"/>
  <c r="V446" i="5" s="1"/>
  <c r="W446" i="5" s="1"/>
  <c r="U445" i="5"/>
  <c r="V445" i="5" s="1"/>
  <c r="W445" i="5" s="1"/>
  <c r="U444" i="5"/>
  <c r="V444" i="5" s="1"/>
  <c r="W444" i="5" s="1"/>
  <c r="U443" i="5"/>
  <c r="V443" i="5" s="1"/>
  <c r="W443" i="5" s="1"/>
  <c r="U442" i="5"/>
  <c r="V442" i="5" s="1"/>
  <c r="W442" i="5" s="1"/>
  <c r="U441" i="5"/>
  <c r="V441" i="5" s="1"/>
  <c r="W441" i="5" s="1"/>
  <c r="U440" i="5"/>
  <c r="V440" i="5" s="1"/>
  <c r="W440" i="5" s="1"/>
  <c r="U439" i="5"/>
  <c r="V439" i="5" s="1"/>
  <c r="W439" i="5" s="1"/>
  <c r="U438" i="5"/>
  <c r="V438" i="5" s="1"/>
  <c r="W438" i="5" s="1"/>
  <c r="U437" i="5"/>
  <c r="V437" i="5" s="1"/>
  <c r="W437" i="5" s="1"/>
  <c r="U436" i="5"/>
  <c r="V436" i="5" s="1"/>
  <c r="W436" i="5" s="1"/>
  <c r="U435" i="5"/>
  <c r="V435" i="5" s="1"/>
  <c r="W435" i="5" s="1"/>
  <c r="U434" i="5"/>
  <c r="V434" i="5" s="1"/>
  <c r="W434" i="5" s="1"/>
  <c r="U433" i="5"/>
  <c r="V433" i="5" s="1"/>
  <c r="W433" i="5" s="1"/>
  <c r="U432" i="5"/>
  <c r="V432" i="5" s="1"/>
  <c r="W432" i="5" s="1"/>
  <c r="U431" i="5"/>
  <c r="V431" i="5" s="1"/>
  <c r="W431" i="5" s="1"/>
  <c r="U430" i="5"/>
  <c r="V430" i="5" s="1"/>
  <c r="W430" i="5" s="1"/>
  <c r="U429" i="5"/>
  <c r="V429" i="5" s="1"/>
  <c r="W429" i="5" s="1"/>
  <c r="U428" i="5"/>
  <c r="V428" i="5" s="1"/>
  <c r="W428" i="5" s="1"/>
  <c r="U427" i="5"/>
  <c r="V427" i="5" s="1"/>
  <c r="W427" i="5" s="1"/>
  <c r="U426" i="5"/>
  <c r="V426" i="5" s="1"/>
  <c r="W426" i="5" s="1"/>
  <c r="U425" i="5"/>
  <c r="V425" i="5" s="1"/>
  <c r="W425" i="5" s="1"/>
  <c r="U424" i="5"/>
  <c r="V424" i="5" s="1"/>
  <c r="W424" i="5" s="1"/>
  <c r="U423" i="5"/>
  <c r="V423" i="5" s="1"/>
  <c r="W423" i="5" s="1"/>
  <c r="U422" i="5"/>
  <c r="V422" i="5" s="1"/>
  <c r="W422" i="5" s="1"/>
  <c r="U421" i="5"/>
  <c r="V421" i="5" s="1"/>
  <c r="W421" i="5" s="1"/>
  <c r="U420" i="5"/>
  <c r="V420" i="5" s="1"/>
  <c r="W420" i="5" s="1"/>
  <c r="U419" i="5"/>
  <c r="V419" i="5" s="1"/>
  <c r="W419" i="5" s="1"/>
  <c r="U418" i="5"/>
  <c r="V418" i="5" s="1"/>
  <c r="W418" i="5" s="1"/>
  <c r="U417" i="5"/>
  <c r="V417" i="5" s="1"/>
  <c r="W417" i="5" s="1"/>
  <c r="U416" i="5"/>
  <c r="V416" i="5" s="1"/>
  <c r="W416" i="5" s="1"/>
  <c r="U415" i="5"/>
  <c r="V415" i="5" s="1"/>
  <c r="W415" i="5" s="1"/>
  <c r="U414" i="5"/>
  <c r="V414" i="5" s="1"/>
  <c r="W414" i="5" s="1"/>
  <c r="U413" i="5"/>
  <c r="V413" i="5" s="1"/>
  <c r="W413" i="5" s="1"/>
  <c r="U412" i="5"/>
  <c r="V412" i="5" s="1"/>
  <c r="W412" i="5" s="1"/>
  <c r="U411" i="5"/>
  <c r="V411" i="5" s="1"/>
  <c r="W411" i="5" s="1"/>
  <c r="U410" i="5"/>
  <c r="V410" i="5" s="1"/>
  <c r="W410" i="5" s="1"/>
  <c r="U409" i="5"/>
  <c r="V409" i="5" s="1"/>
  <c r="W409" i="5" s="1"/>
  <c r="U408" i="5"/>
  <c r="V408" i="5" s="1"/>
  <c r="W408" i="5" s="1"/>
  <c r="U407" i="5"/>
  <c r="V407" i="5" s="1"/>
  <c r="W407" i="5" s="1"/>
  <c r="U406" i="5"/>
  <c r="V406" i="5" s="1"/>
  <c r="W406" i="5" s="1"/>
  <c r="U405" i="5"/>
  <c r="V405" i="5" s="1"/>
  <c r="W405" i="5" s="1"/>
  <c r="U404" i="5"/>
  <c r="V404" i="5" s="1"/>
  <c r="W404" i="5" s="1"/>
  <c r="U403" i="5"/>
  <c r="V403" i="5" s="1"/>
  <c r="W403" i="5" s="1"/>
  <c r="U402" i="5"/>
  <c r="V402" i="5" s="1"/>
  <c r="W402" i="5" s="1"/>
  <c r="U401" i="5"/>
  <c r="V401" i="5" s="1"/>
  <c r="W401" i="5" s="1"/>
  <c r="U400" i="5"/>
  <c r="V400" i="5" s="1"/>
  <c r="W400" i="5" s="1"/>
  <c r="U399" i="5"/>
  <c r="V399" i="5" s="1"/>
  <c r="W399" i="5" s="1"/>
  <c r="U398" i="5"/>
  <c r="V398" i="5" s="1"/>
  <c r="W398" i="5" s="1"/>
  <c r="U397" i="5"/>
  <c r="V397" i="5" s="1"/>
  <c r="W397" i="5" s="1"/>
  <c r="U396" i="5"/>
  <c r="V396" i="5" s="1"/>
  <c r="W396" i="5" s="1"/>
  <c r="U395" i="5"/>
  <c r="V395" i="5" s="1"/>
  <c r="W395" i="5" s="1"/>
  <c r="U394" i="5"/>
  <c r="V394" i="5" s="1"/>
  <c r="W394" i="5" s="1"/>
  <c r="U393" i="5"/>
  <c r="V393" i="5" s="1"/>
  <c r="W393" i="5" s="1"/>
  <c r="U392" i="5"/>
  <c r="V392" i="5" s="1"/>
  <c r="W392" i="5" s="1"/>
  <c r="U391" i="5"/>
  <c r="V391" i="5" s="1"/>
  <c r="W391" i="5" s="1"/>
  <c r="U390" i="5"/>
  <c r="V390" i="5" s="1"/>
  <c r="W390" i="5" s="1"/>
  <c r="U389" i="5"/>
  <c r="V389" i="5" s="1"/>
  <c r="W389" i="5" s="1"/>
  <c r="U388" i="5"/>
  <c r="V388" i="5" s="1"/>
  <c r="W388" i="5" s="1"/>
  <c r="U387" i="5"/>
  <c r="V387" i="5" s="1"/>
  <c r="W387" i="5" s="1"/>
  <c r="U386" i="5"/>
  <c r="V386" i="5" s="1"/>
  <c r="W386" i="5" s="1"/>
  <c r="U385" i="5"/>
  <c r="V385" i="5" s="1"/>
  <c r="W385" i="5" s="1"/>
  <c r="U384" i="5"/>
  <c r="V384" i="5" s="1"/>
  <c r="W384" i="5" s="1"/>
  <c r="U383" i="5"/>
  <c r="V383" i="5" s="1"/>
  <c r="W383" i="5" s="1"/>
  <c r="U382" i="5"/>
  <c r="V382" i="5" s="1"/>
  <c r="W382" i="5" s="1"/>
  <c r="U381" i="5"/>
  <c r="V381" i="5" s="1"/>
  <c r="W381" i="5" s="1"/>
  <c r="U380" i="5"/>
  <c r="V380" i="5" s="1"/>
  <c r="W380" i="5" s="1"/>
  <c r="U379" i="5"/>
  <c r="V379" i="5" s="1"/>
  <c r="W379" i="5" s="1"/>
  <c r="U378" i="5"/>
  <c r="V378" i="5" s="1"/>
  <c r="W378" i="5" s="1"/>
  <c r="U377" i="5"/>
  <c r="V377" i="5" s="1"/>
  <c r="W377" i="5" s="1"/>
  <c r="U376" i="5"/>
  <c r="V376" i="5" s="1"/>
  <c r="W376" i="5" s="1"/>
  <c r="U375" i="5"/>
  <c r="V375" i="5" s="1"/>
  <c r="W375" i="5" s="1"/>
  <c r="U374" i="5"/>
  <c r="V374" i="5" s="1"/>
  <c r="W374" i="5" s="1"/>
  <c r="U373" i="5"/>
  <c r="V373" i="5" s="1"/>
  <c r="W373" i="5" s="1"/>
  <c r="U372" i="5"/>
  <c r="V372" i="5" s="1"/>
  <c r="W372" i="5" s="1"/>
  <c r="U371" i="5"/>
  <c r="V371" i="5" s="1"/>
  <c r="W371" i="5" s="1"/>
  <c r="U370" i="5"/>
  <c r="V370" i="5" s="1"/>
  <c r="W370" i="5" s="1"/>
  <c r="U369" i="5"/>
  <c r="V369" i="5" s="1"/>
  <c r="W369" i="5" s="1"/>
  <c r="U368" i="5"/>
  <c r="V368" i="5" s="1"/>
  <c r="W368" i="5" s="1"/>
  <c r="U367" i="5"/>
  <c r="V367" i="5" s="1"/>
  <c r="W367" i="5" s="1"/>
  <c r="U366" i="5"/>
  <c r="V366" i="5" s="1"/>
  <c r="W366" i="5" s="1"/>
  <c r="U365" i="5"/>
  <c r="V365" i="5" s="1"/>
  <c r="W365" i="5" s="1"/>
  <c r="U364" i="5"/>
  <c r="V364" i="5" s="1"/>
  <c r="W364" i="5" s="1"/>
  <c r="U363" i="5"/>
  <c r="V363" i="5" s="1"/>
  <c r="W363" i="5" s="1"/>
  <c r="U362" i="5"/>
  <c r="V362" i="5" s="1"/>
  <c r="W362" i="5" s="1"/>
  <c r="U361" i="5"/>
  <c r="V361" i="5" s="1"/>
  <c r="W361" i="5" s="1"/>
  <c r="U360" i="5"/>
  <c r="V360" i="5" s="1"/>
  <c r="W360" i="5" s="1"/>
  <c r="U359" i="5"/>
  <c r="V359" i="5" s="1"/>
  <c r="W359" i="5" s="1"/>
  <c r="U358" i="5"/>
  <c r="V358" i="5" s="1"/>
  <c r="W358" i="5" s="1"/>
  <c r="U357" i="5"/>
  <c r="V357" i="5" s="1"/>
  <c r="W357" i="5" s="1"/>
  <c r="U356" i="5"/>
  <c r="V356" i="5" s="1"/>
  <c r="W356" i="5" s="1"/>
  <c r="U355" i="5"/>
  <c r="V355" i="5" s="1"/>
  <c r="W355" i="5" s="1"/>
  <c r="U354" i="5"/>
  <c r="V354" i="5" s="1"/>
  <c r="W354" i="5" s="1"/>
  <c r="U353" i="5"/>
  <c r="V353" i="5" s="1"/>
  <c r="W353" i="5" s="1"/>
  <c r="U352" i="5"/>
  <c r="V352" i="5" s="1"/>
  <c r="W352" i="5" s="1"/>
  <c r="U351" i="5"/>
  <c r="V351" i="5" s="1"/>
  <c r="W351" i="5" s="1"/>
  <c r="U350" i="5"/>
  <c r="V350" i="5" s="1"/>
  <c r="W350" i="5" s="1"/>
  <c r="U349" i="5"/>
  <c r="V349" i="5" s="1"/>
  <c r="W349" i="5" s="1"/>
  <c r="U348" i="5"/>
  <c r="V348" i="5" s="1"/>
  <c r="W348" i="5" s="1"/>
  <c r="U347" i="5"/>
  <c r="V347" i="5" s="1"/>
  <c r="W347" i="5" s="1"/>
  <c r="U346" i="5"/>
  <c r="V346" i="5" s="1"/>
  <c r="W346" i="5" s="1"/>
  <c r="U345" i="5"/>
  <c r="V345" i="5" s="1"/>
  <c r="W345" i="5" s="1"/>
  <c r="U344" i="5"/>
  <c r="V344" i="5" s="1"/>
  <c r="W344" i="5" s="1"/>
  <c r="U343" i="5"/>
  <c r="V343" i="5" s="1"/>
  <c r="W343" i="5" s="1"/>
  <c r="U342" i="5"/>
  <c r="V342" i="5" s="1"/>
  <c r="W342" i="5" s="1"/>
  <c r="U341" i="5"/>
  <c r="V341" i="5" s="1"/>
  <c r="W341" i="5" s="1"/>
  <c r="U340" i="5"/>
  <c r="V340" i="5" s="1"/>
  <c r="W340" i="5" s="1"/>
  <c r="U339" i="5"/>
  <c r="V339" i="5" s="1"/>
  <c r="W339" i="5" s="1"/>
  <c r="U338" i="5"/>
  <c r="V338" i="5" s="1"/>
  <c r="W338" i="5" s="1"/>
  <c r="U337" i="5"/>
  <c r="V337" i="5" s="1"/>
  <c r="W337" i="5" s="1"/>
  <c r="U336" i="5"/>
  <c r="V336" i="5" s="1"/>
  <c r="W336" i="5" s="1"/>
  <c r="U335" i="5"/>
  <c r="V335" i="5" s="1"/>
  <c r="W335" i="5" s="1"/>
  <c r="U334" i="5"/>
  <c r="V334" i="5" s="1"/>
  <c r="W334" i="5" s="1"/>
  <c r="U333" i="5"/>
  <c r="V333" i="5" s="1"/>
  <c r="W333" i="5" s="1"/>
  <c r="U332" i="5"/>
  <c r="V332" i="5" s="1"/>
  <c r="W332" i="5" s="1"/>
  <c r="U331" i="5"/>
  <c r="V331" i="5" s="1"/>
  <c r="W331" i="5" s="1"/>
  <c r="U330" i="5"/>
  <c r="V330" i="5" s="1"/>
  <c r="W330" i="5" s="1"/>
  <c r="U329" i="5"/>
  <c r="V329" i="5" s="1"/>
  <c r="W329" i="5" s="1"/>
  <c r="U328" i="5"/>
  <c r="V328" i="5" s="1"/>
  <c r="W328" i="5" s="1"/>
  <c r="U327" i="5"/>
  <c r="V327" i="5" s="1"/>
  <c r="W327" i="5" s="1"/>
  <c r="U326" i="5"/>
  <c r="V326" i="5" s="1"/>
  <c r="W326" i="5" s="1"/>
  <c r="U325" i="5"/>
  <c r="V325" i="5" s="1"/>
  <c r="W325" i="5" s="1"/>
  <c r="U324" i="5"/>
  <c r="V324" i="5" s="1"/>
  <c r="W324" i="5" s="1"/>
  <c r="U323" i="5"/>
  <c r="V323" i="5" s="1"/>
  <c r="W323" i="5" s="1"/>
  <c r="U322" i="5"/>
  <c r="V322" i="5" s="1"/>
  <c r="W322" i="5" s="1"/>
  <c r="U321" i="5"/>
  <c r="V321" i="5" s="1"/>
  <c r="W321" i="5" s="1"/>
  <c r="U320" i="5"/>
  <c r="V320" i="5" s="1"/>
  <c r="W320" i="5" s="1"/>
  <c r="U319" i="5"/>
  <c r="V319" i="5" s="1"/>
  <c r="W319" i="5" s="1"/>
  <c r="U318" i="5"/>
  <c r="V318" i="5" s="1"/>
  <c r="W318" i="5" s="1"/>
  <c r="U317" i="5"/>
  <c r="V317" i="5" s="1"/>
  <c r="W317" i="5" s="1"/>
  <c r="U316" i="5"/>
  <c r="V316" i="5" s="1"/>
  <c r="W316" i="5" s="1"/>
  <c r="U315" i="5"/>
  <c r="V315" i="5" s="1"/>
  <c r="W315" i="5" s="1"/>
  <c r="U314" i="5"/>
  <c r="V314" i="5" s="1"/>
  <c r="W314" i="5" s="1"/>
  <c r="U313" i="5"/>
  <c r="V313" i="5" s="1"/>
  <c r="W313" i="5" s="1"/>
  <c r="U312" i="5"/>
  <c r="V312" i="5" s="1"/>
  <c r="W312" i="5" s="1"/>
  <c r="U311" i="5"/>
  <c r="V311" i="5" s="1"/>
  <c r="W311" i="5" s="1"/>
  <c r="U310" i="5"/>
  <c r="V310" i="5" s="1"/>
  <c r="W310" i="5" s="1"/>
  <c r="U309" i="5"/>
  <c r="V309" i="5" s="1"/>
  <c r="W309" i="5" s="1"/>
  <c r="U308" i="5"/>
  <c r="V308" i="5" s="1"/>
  <c r="W308" i="5" s="1"/>
  <c r="U307" i="5"/>
  <c r="V307" i="5" s="1"/>
  <c r="W307" i="5" s="1"/>
  <c r="U306" i="5"/>
  <c r="V306" i="5" s="1"/>
  <c r="W306" i="5" s="1"/>
  <c r="U305" i="5"/>
  <c r="V305" i="5" s="1"/>
  <c r="W305" i="5" s="1"/>
  <c r="U304" i="5"/>
  <c r="V304" i="5" s="1"/>
  <c r="W304" i="5" s="1"/>
  <c r="U303" i="5"/>
  <c r="V303" i="5" s="1"/>
  <c r="W303" i="5" s="1"/>
  <c r="U302" i="5"/>
  <c r="V302" i="5" s="1"/>
  <c r="W302" i="5" s="1"/>
  <c r="U301" i="5"/>
  <c r="V301" i="5" s="1"/>
  <c r="W301" i="5" s="1"/>
  <c r="U300" i="5"/>
  <c r="V300" i="5" s="1"/>
  <c r="W300" i="5" s="1"/>
  <c r="U299" i="5"/>
  <c r="V299" i="5" s="1"/>
  <c r="W299" i="5" s="1"/>
  <c r="U298" i="5"/>
  <c r="V298" i="5" s="1"/>
  <c r="W298" i="5" s="1"/>
  <c r="U297" i="5"/>
  <c r="V297" i="5" s="1"/>
  <c r="W297" i="5" s="1"/>
  <c r="U296" i="5"/>
  <c r="V296" i="5" s="1"/>
  <c r="W296" i="5" s="1"/>
  <c r="U295" i="5"/>
  <c r="V295" i="5" s="1"/>
  <c r="W295" i="5" s="1"/>
  <c r="U294" i="5"/>
  <c r="V294" i="5" s="1"/>
  <c r="W294" i="5" s="1"/>
  <c r="U293" i="5"/>
  <c r="V293" i="5" s="1"/>
  <c r="W293" i="5" s="1"/>
  <c r="U292" i="5"/>
  <c r="V292" i="5" s="1"/>
  <c r="W292" i="5" s="1"/>
  <c r="U291" i="5"/>
  <c r="V291" i="5" s="1"/>
  <c r="W291" i="5" s="1"/>
  <c r="U290" i="5"/>
  <c r="V290" i="5" s="1"/>
  <c r="W290" i="5" s="1"/>
  <c r="U289" i="5"/>
  <c r="V289" i="5" s="1"/>
  <c r="W289" i="5" s="1"/>
  <c r="U288" i="5"/>
  <c r="V288" i="5" s="1"/>
  <c r="W288" i="5" s="1"/>
  <c r="U287" i="5"/>
  <c r="V287" i="5" s="1"/>
  <c r="W287" i="5" s="1"/>
  <c r="U286" i="5"/>
  <c r="V286" i="5" s="1"/>
  <c r="W286" i="5" s="1"/>
  <c r="U285" i="5"/>
  <c r="V285" i="5" s="1"/>
  <c r="W285" i="5" s="1"/>
  <c r="U284" i="5"/>
  <c r="V284" i="5" s="1"/>
  <c r="W284" i="5" s="1"/>
  <c r="U283" i="5"/>
  <c r="V283" i="5" s="1"/>
  <c r="W283" i="5" s="1"/>
  <c r="U282" i="5"/>
  <c r="V282" i="5" s="1"/>
  <c r="W282" i="5" s="1"/>
  <c r="U281" i="5"/>
  <c r="V281" i="5" s="1"/>
  <c r="W281" i="5" s="1"/>
  <c r="U280" i="5"/>
  <c r="V280" i="5" s="1"/>
  <c r="W280" i="5" s="1"/>
  <c r="U279" i="5"/>
  <c r="V279" i="5" s="1"/>
  <c r="W279" i="5" s="1"/>
  <c r="U278" i="5"/>
  <c r="V278" i="5" s="1"/>
  <c r="W278" i="5" s="1"/>
  <c r="U277" i="5"/>
  <c r="V277" i="5" s="1"/>
  <c r="W277" i="5" s="1"/>
  <c r="U276" i="5"/>
  <c r="V276" i="5" s="1"/>
  <c r="W276" i="5" s="1"/>
  <c r="U275" i="5"/>
  <c r="V275" i="5" s="1"/>
  <c r="W275" i="5" s="1"/>
  <c r="U274" i="5"/>
  <c r="V274" i="5" s="1"/>
  <c r="W274" i="5" s="1"/>
  <c r="U273" i="5"/>
  <c r="V273" i="5" s="1"/>
  <c r="W273" i="5" s="1"/>
  <c r="U272" i="5"/>
  <c r="V272" i="5" s="1"/>
  <c r="W272" i="5" s="1"/>
  <c r="U271" i="5"/>
  <c r="V271" i="5" s="1"/>
  <c r="W271" i="5" s="1"/>
  <c r="U270" i="5"/>
  <c r="V270" i="5" s="1"/>
  <c r="W270" i="5" s="1"/>
  <c r="U269" i="5"/>
  <c r="V269" i="5" s="1"/>
  <c r="W269" i="5" s="1"/>
  <c r="U268" i="5"/>
  <c r="V268" i="5" s="1"/>
  <c r="W268" i="5" s="1"/>
  <c r="U267" i="5"/>
  <c r="V267" i="5" s="1"/>
  <c r="W267" i="5" s="1"/>
  <c r="U266" i="5"/>
  <c r="V266" i="5" s="1"/>
  <c r="W266" i="5" s="1"/>
  <c r="U265" i="5"/>
  <c r="V265" i="5" s="1"/>
  <c r="W265" i="5" s="1"/>
  <c r="U264" i="5"/>
  <c r="V264" i="5" s="1"/>
  <c r="W264" i="5" s="1"/>
  <c r="U263" i="5"/>
  <c r="V263" i="5" s="1"/>
  <c r="W263" i="5" s="1"/>
  <c r="U262" i="5"/>
  <c r="V262" i="5" s="1"/>
  <c r="W262" i="5" s="1"/>
  <c r="U261" i="5"/>
  <c r="V261" i="5" s="1"/>
  <c r="W261" i="5" s="1"/>
  <c r="U260" i="5"/>
  <c r="V260" i="5" s="1"/>
  <c r="W260" i="5" s="1"/>
  <c r="U259" i="5"/>
  <c r="V259" i="5" s="1"/>
  <c r="W259" i="5" s="1"/>
  <c r="U258" i="5"/>
  <c r="V258" i="5" s="1"/>
  <c r="W258" i="5" s="1"/>
  <c r="U257" i="5"/>
  <c r="V257" i="5" s="1"/>
  <c r="W257" i="5" s="1"/>
  <c r="U256" i="5"/>
  <c r="V256" i="5" s="1"/>
  <c r="W256" i="5" s="1"/>
  <c r="U255" i="5"/>
  <c r="V255" i="5" s="1"/>
  <c r="W255" i="5" s="1"/>
  <c r="U254" i="5"/>
  <c r="V254" i="5" s="1"/>
  <c r="W254" i="5" s="1"/>
  <c r="U253" i="5"/>
  <c r="V253" i="5" s="1"/>
  <c r="W253" i="5" s="1"/>
  <c r="U252" i="5"/>
  <c r="V252" i="5" s="1"/>
  <c r="W252" i="5" s="1"/>
  <c r="U251" i="5"/>
  <c r="V251" i="5" s="1"/>
  <c r="W251" i="5" s="1"/>
  <c r="U250" i="5"/>
  <c r="V250" i="5" s="1"/>
  <c r="W250" i="5" s="1"/>
  <c r="U249" i="5"/>
  <c r="V249" i="5" s="1"/>
  <c r="W249" i="5" s="1"/>
  <c r="U248" i="5"/>
  <c r="V248" i="5" s="1"/>
  <c r="W248" i="5" s="1"/>
  <c r="U247" i="5"/>
  <c r="V247" i="5" s="1"/>
  <c r="W247" i="5" s="1"/>
  <c r="U246" i="5"/>
  <c r="V246" i="5" s="1"/>
  <c r="W246" i="5" s="1"/>
  <c r="U245" i="5"/>
  <c r="V245" i="5" s="1"/>
  <c r="W245" i="5" s="1"/>
  <c r="U244" i="5"/>
  <c r="V244" i="5" s="1"/>
  <c r="W244" i="5" s="1"/>
  <c r="U243" i="5"/>
  <c r="V243" i="5" s="1"/>
  <c r="W243" i="5" s="1"/>
  <c r="U242" i="5"/>
  <c r="V242" i="5" s="1"/>
  <c r="W242" i="5" s="1"/>
  <c r="U241" i="5"/>
  <c r="V241" i="5" s="1"/>
  <c r="W241" i="5" s="1"/>
  <c r="U240" i="5"/>
  <c r="V240" i="5" s="1"/>
  <c r="W240" i="5" s="1"/>
  <c r="U239" i="5"/>
  <c r="V239" i="5" s="1"/>
  <c r="W239" i="5" s="1"/>
  <c r="U238" i="5"/>
  <c r="V238" i="5" s="1"/>
  <c r="W238" i="5" s="1"/>
  <c r="U237" i="5"/>
  <c r="V237" i="5" s="1"/>
  <c r="W237" i="5" s="1"/>
  <c r="U236" i="5"/>
  <c r="V236" i="5" s="1"/>
  <c r="W236" i="5" s="1"/>
  <c r="U235" i="5"/>
  <c r="V235" i="5" s="1"/>
  <c r="W235" i="5" s="1"/>
  <c r="U234" i="5"/>
  <c r="V234" i="5" s="1"/>
  <c r="W234" i="5" s="1"/>
  <c r="U233" i="5"/>
  <c r="V233" i="5" s="1"/>
  <c r="W233" i="5" s="1"/>
  <c r="U232" i="5"/>
  <c r="V232" i="5" s="1"/>
  <c r="W232" i="5" s="1"/>
  <c r="U231" i="5"/>
  <c r="V231" i="5" s="1"/>
  <c r="W231" i="5" s="1"/>
  <c r="U230" i="5"/>
  <c r="V230" i="5" s="1"/>
  <c r="W230" i="5" s="1"/>
  <c r="U229" i="5"/>
  <c r="V229" i="5" s="1"/>
  <c r="W229" i="5" s="1"/>
  <c r="U228" i="5"/>
  <c r="V228" i="5" s="1"/>
  <c r="W228" i="5" s="1"/>
  <c r="U227" i="5"/>
  <c r="V227" i="5" s="1"/>
  <c r="W227" i="5" s="1"/>
  <c r="U226" i="5"/>
  <c r="V226" i="5" s="1"/>
  <c r="W226" i="5" s="1"/>
  <c r="U225" i="5"/>
  <c r="V225" i="5" s="1"/>
  <c r="W225" i="5" s="1"/>
  <c r="U224" i="5"/>
  <c r="V224" i="5" s="1"/>
  <c r="W224" i="5" s="1"/>
  <c r="U223" i="5"/>
  <c r="V223" i="5" s="1"/>
  <c r="W223" i="5" s="1"/>
  <c r="U222" i="5"/>
  <c r="V222" i="5" s="1"/>
  <c r="W222" i="5" s="1"/>
  <c r="U221" i="5"/>
  <c r="V221" i="5" s="1"/>
  <c r="W221" i="5" s="1"/>
  <c r="U220" i="5"/>
  <c r="V220" i="5" s="1"/>
  <c r="W220" i="5" s="1"/>
  <c r="U219" i="5"/>
  <c r="V219" i="5" s="1"/>
  <c r="W219" i="5" s="1"/>
  <c r="U218" i="5"/>
  <c r="V218" i="5" s="1"/>
  <c r="W218" i="5" s="1"/>
  <c r="U217" i="5"/>
  <c r="V217" i="5" s="1"/>
  <c r="W217" i="5" s="1"/>
  <c r="U216" i="5"/>
  <c r="V216" i="5" s="1"/>
  <c r="W216" i="5" s="1"/>
  <c r="U215" i="5"/>
  <c r="V215" i="5" s="1"/>
  <c r="W215" i="5" s="1"/>
  <c r="U214" i="5"/>
  <c r="V214" i="5" s="1"/>
  <c r="W214" i="5" s="1"/>
  <c r="U213" i="5"/>
  <c r="V213" i="5" s="1"/>
  <c r="W213" i="5" s="1"/>
  <c r="U212" i="5"/>
  <c r="V212" i="5" s="1"/>
  <c r="W212" i="5" s="1"/>
  <c r="U211" i="5"/>
  <c r="V211" i="5" s="1"/>
  <c r="W211" i="5" s="1"/>
  <c r="U210" i="5"/>
  <c r="V210" i="5" s="1"/>
  <c r="W210" i="5" s="1"/>
  <c r="U209" i="5"/>
  <c r="V209" i="5" s="1"/>
  <c r="W209" i="5" s="1"/>
  <c r="U208" i="5"/>
  <c r="V208" i="5" s="1"/>
  <c r="W208" i="5" s="1"/>
  <c r="U207" i="5"/>
  <c r="V207" i="5" s="1"/>
  <c r="W207" i="5" s="1"/>
  <c r="U206" i="5"/>
  <c r="V206" i="5" s="1"/>
  <c r="W206" i="5" s="1"/>
  <c r="U205" i="5"/>
  <c r="V205" i="5" s="1"/>
  <c r="W205" i="5" s="1"/>
  <c r="U204" i="5"/>
  <c r="V204" i="5" s="1"/>
  <c r="W204" i="5" s="1"/>
  <c r="U203" i="5"/>
  <c r="V203" i="5" s="1"/>
  <c r="W203" i="5" s="1"/>
  <c r="U202" i="5"/>
  <c r="V202" i="5" s="1"/>
  <c r="W202" i="5" s="1"/>
  <c r="U201" i="5"/>
  <c r="V201" i="5" s="1"/>
  <c r="W201" i="5" s="1"/>
  <c r="U200" i="5"/>
  <c r="V200" i="5" s="1"/>
  <c r="W200" i="5" s="1"/>
  <c r="U199" i="5"/>
  <c r="V199" i="5" s="1"/>
  <c r="W199" i="5" s="1"/>
  <c r="U198" i="5"/>
  <c r="V198" i="5" s="1"/>
  <c r="W198" i="5" s="1"/>
  <c r="U197" i="5"/>
  <c r="V197" i="5" s="1"/>
  <c r="W197" i="5" s="1"/>
  <c r="U196" i="5"/>
  <c r="V196" i="5" s="1"/>
  <c r="W196" i="5" s="1"/>
  <c r="U195" i="5"/>
  <c r="V195" i="5" s="1"/>
  <c r="W195" i="5" s="1"/>
  <c r="U194" i="5"/>
  <c r="V194" i="5" s="1"/>
  <c r="W194" i="5" s="1"/>
  <c r="U193" i="5"/>
  <c r="V193" i="5" s="1"/>
  <c r="W193" i="5" s="1"/>
  <c r="U192" i="5"/>
  <c r="V192" i="5" s="1"/>
  <c r="W192" i="5" s="1"/>
  <c r="U191" i="5"/>
  <c r="V191" i="5" s="1"/>
  <c r="W191" i="5" s="1"/>
  <c r="U190" i="5"/>
  <c r="V190" i="5" s="1"/>
  <c r="W190" i="5" s="1"/>
  <c r="U189" i="5"/>
  <c r="V189" i="5" s="1"/>
  <c r="W189" i="5" s="1"/>
  <c r="U188" i="5"/>
  <c r="V188" i="5" s="1"/>
  <c r="W188" i="5" s="1"/>
  <c r="U187" i="5"/>
  <c r="V187" i="5" s="1"/>
  <c r="W187" i="5" s="1"/>
  <c r="U186" i="5"/>
  <c r="V186" i="5" s="1"/>
  <c r="W186" i="5" s="1"/>
  <c r="U185" i="5"/>
  <c r="V185" i="5" s="1"/>
  <c r="W185" i="5" s="1"/>
  <c r="U184" i="5"/>
  <c r="V184" i="5" s="1"/>
  <c r="W184" i="5" s="1"/>
  <c r="U183" i="5"/>
  <c r="V183" i="5" s="1"/>
  <c r="W183" i="5" s="1"/>
  <c r="U182" i="5"/>
  <c r="V182" i="5" s="1"/>
  <c r="W182" i="5" s="1"/>
  <c r="U181" i="5"/>
  <c r="V181" i="5" s="1"/>
  <c r="W181" i="5" s="1"/>
  <c r="U180" i="5"/>
  <c r="V180" i="5" s="1"/>
  <c r="W180" i="5" s="1"/>
  <c r="U179" i="5"/>
  <c r="V179" i="5" s="1"/>
  <c r="W179" i="5" s="1"/>
  <c r="U178" i="5"/>
  <c r="V178" i="5" s="1"/>
  <c r="W178" i="5" s="1"/>
  <c r="U177" i="5"/>
  <c r="V177" i="5" s="1"/>
  <c r="W177" i="5" s="1"/>
  <c r="U176" i="5"/>
  <c r="V176" i="5" s="1"/>
  <c r="W176" i="5" s="1"/>
  <c r="U175" i="5"/>
  <c r="V175" i="5" s="1"/>
  <c r="W175" i="5" s="1"/>
  <c r="U174" i="5"/>
  <c r="V174" i="5" s="1"/>
  <c r="W174" i="5" s="1"/>
  <c r="U173" i="5"/>
  <c r="V173" i="5" s="1"/>
  <c r="W173" i="5" s="1"/>
  <c r="U172" i="5"/>
  <c r="V172" i="5" s="1"/>
  <c r="W172" i="5" s="1"/>
  <c r="U171" i="5"/>
  <c r="V171" i="5" s="1"/>
  <c r="W171" i="5" s="1"/>
  <c r="U170" i="5"/>
  <c r="V170" i="5" s="1"/>
  <c r="W170" i="5" s="1"/>
  <c r="U169" i="5"/>
  <c r="V169" i="5" s="1"/>
  <c r="W169" i="5" s="1"/>
  <c r="U168" i="5"/>
  <c r="V168" i="5" s="1"/>
  <c r="W168" i="5" s="1"/>
  <c r="U167" i="5"/>
  <c r="V167" i="5" s="1"/>
  <c r="W167" i="5" s="1"/>
  <c r="U166" i="5"/>
  <c r="V166" i="5" s="1"/>
  <c r="W166" i="5" s="1"/>
  <c r="U165" i="5"/>
  <c r="V165" i="5" s="1"/>
  <c r="W165" i="5" s="1"/>
  <c r="U164" i="5"/>
  <c r="V164" i="5" s="1"/>
  <c r="W164" i="5" s="1"/>
  <c r="U163" i="5"/>
  <c r="V163" i="5" s="1"/>
  <c r="W163" i="5" s="1"/>
  <c r="U162" i="5"/>
  <c r="V162" i="5" s="1"/>
  <c r="W162" i="5" s="1"/>
  <c r="U161" i="5"/>
  <c r="V161" i="5" s="1"/>
  <c r="W161" i="5" s="1"/>
  <c r="U160" i="5"/>
  <c r="V160" i="5" s="1"/>
  <c r="W160" i="5" s="1"/>
  <c r="U159" i="5"/>
  <c r="V159" i="5" s="1"/>
  <c r="W159" i="5" s="1"/>
  <c r="U158" i="5"/>
  <c r="V158" i="5" s="1"/>
  <c r="W158" i="5" s="1"/>
  <c r="U157" i="5"/>
  <c r="V157" i="5" s="1"/>
  <c r="W157" i="5" s="1"/>
  <c r="U156" i="5"/>
  <c r="V156" i="5" s="1"/>
  <c r="W156" i="5" s="1"/>
  <c r="U155" i="5"/>
  <c r="V155" i="5" s="1"/>
  <c r="W155" i="5" s="1"/>
  <c r="U154" i="5"/>
  <c r="V154" i="5" s="1"/>
  <c r="W154" i="5" s="1"/>
  <c r="U153" i="5"/>
  <c r="V153" i="5" s="1"/>
  <c r="W153" i="5" s="1"/>
  <c r="U152" i="5"/>
  <c r="V152" i="5" s="1"/>
  <c r="W152" i="5" s="1"/>
  <c r="U151" i="5"/>
  <c r="V151" i="5" s="1"/>
  <c r="W151" i="5" s="1"/>
  <c r="U150" i="5"/>
  <c r="V150" i="5" s="1"/>
  <c r="W150" i="5" s="1"/>
  <c r="U149" i="5"/>
  <c r="V149" i="5" s="1"/>
  <c r="W149" i="5" s="1"/>
  <c r="U148" i="5"/>
  <c r="V148" i="5" s="1"/>
  <c r="W148" i="5" s="1"/>
  <c r="U147" i="5"/>
  <c r="V147" i="5" s="1"/>
  <c r="W147" i="5" s="1"/>
  <c r="U146" i="5"/>
  <c r="V146" i="5" s="1"/>
  <c r="W146" i="5" s="1"/>
  <c r="U145" i="5"/>
  <c r="V145" i="5" s="1"/>
  <c r="W145" i="5" s="1"/>
  <c r="U144" i="5"/>
  <c r="V144" i="5" s="1"/>
  <c r="W144" i="5" s="1"/>
  <c r="U143" i="5"/>
  <c r="V143" i="5" s="1"/>
  <c r="W143" i="5" s="1"/>
  <c r="U142" i="5"/>
  <c r="V142" i="5" s="1"/>
  <c r="W142" i="5" s="1"/>
  <c r="U141" i="5"/>
  <c r="V141" i="5" s="1"/>
  <c r="W141" i="5" s="1"/>
  <c r="U140" i="5"/>
  <c r="V140" i="5" s="1"/>
  <c r="W140" i="5" s="1"/>
  <c r="U139" i="5"/>
  <c r="V139" i="5" s="1"/>
  <c r="W139" i="5" s="1"/>
  <c r="U138" i="5"/>
  <c r="V138" i="5" s="1"/>
  <c r="W138" i="5" s="1"/>
  <c r="U137" i="5"/>
  <c r="V137" i="5" s="1"/>
  <c r="W137" i="5" s="1"/>
  <c r="U136" i="5"/>
  <c r="V136" i="5" s="1"/>
  <c r="W136" i="5" s="1"/>
  <c r="U135" i="5"/>
  <c r="V135" i="5" s="1"/>
  <c r="W135" i="5" s="1"/>
  <c r="U134" i="5"/>
  <c r="V134" i="5" s="1"/>
  <c r="W134" i="5" s="1"/>
  <c r="U133" i="5"/>
  <c r="V133" i="5" s="1"/>
  <c r="W133" i="5" s="1"/>
  <c r="U132" i="5"/>
  <c r="V132" i="5" s="1"/>
  <c r="W132" i="5" s="1"/>
  <c r="U131" i="5"/>
  <c r="V131" i="5" s="1"/>
  <c r="W131" i="5" s="1"/>
  <c r="U130" i="5"/>
  <c r="V130" i="5" s="1"/>
  <c r="W130" i="5" s="1"/>
  <c r="U129" i="5"/>
  <c r="V129" i="5" s="1"/>
  <c r="W129" i="5" s="1"/>
  <c r="U128" i="5"/>
  <c r="V128" i="5" s="1"/>
  <c r="W128" i="5" s="1"/>
  <c r="U127" i="5"/>
  <c r="V127" i="5" s="1"/>
  <c r="W127" i="5" s="1"/>
  <c r="U126" i="5"/>
  <c r="V126" i="5" s="1"/>
  <c r="W126" i="5" s="1"/>
  <c r="U125" i="5"/>
  <c r="V125" i="5" s="1"/>
  <c r="W125" i="5" s="1"/>
  <c r="U124" i="5"/>
  <c r="V124" i="5" s="1"/>
  <c r="W124" i="5" s="1"/>
  <c r="U123" i="5"/>
  <c r="V123" i="5" s="1"/>
  <c r="W123" i="5" s="1"/>
  <c r="U122" i="5"/>
  <c r="V122" i="5" s="1"/>
  <c r="W122" i="5" s="1"/>
  <c r="U121" i="5"/>
  <c r="V121" i="5" s="1"/>
  <c r="W121" i="5" s="1"/>
  <c r="U120" i="5"/>
  <c r="V120" i="5" s="1"/>
  <c r="W120" i="5" s="1"/>
  <c r="U119" i="5"/>
  <c r="V119" i="5" s="1"/>
  <c r="W119" i="5" s="1"/>
  <c r="U118" i="5"/>
  <c r="V118" i="5" s="1"/>
  <c r="W118" i="5" s="1"/>
  <c r="U117" i="5"/>
  <c r="V117" i="5" s="1"/>
  <c r="W117" i="5" s="1"/>
  <c r="U116" i="5"/>
  <c r="V116" i="5" s="1"/>
  <c r="W116" i="5" s="1"/>
  <c r="U115" i="5"/>
  <c r="V115" i="5" s="1"/>
  <c r="W115" i="5" s="1"/>
  <c r="U114" i="5"/>
  <c r="V114" i="5" s="1"/>
  <c r="W114" i="5" s="1"/>
  <c r="U113" i="5"/>
  <c r="V113" i="5" s="1"/>
  <c r="W113" i="5" s="1"/>
  <c r="U112" i="5"/>
  <c r="V112" i="5" s="1"/>
  <c r="W112" i="5" s="1"/>
  <c r="U111" i="5"/>
  <c r="V111" i="5" s="1"/>
  <c r="W111" i="5" s="1"/>
  <c r="U110" i="5"/>
  <c r="V110" i="5" s="1"/>
  <c r="W110" i="5" s="1"/>
  <c r="U109" i="5"/>
  <c r="V109" i="5" s="1"/>
  <c r="W109" i="5" s="1"/>
  <c r="U108" i="5"/>
  <c r="V108" i="5" s="1"/>
  <c r="W108" i="5" s="1"/>
  <c r="U107" i="5"/>
  <c r="V107" i="5" s="1"/>
  <c r="W107" i="5" s="1"/>
  <c r="U106" i="5"/>
  <c r="V106" i="5" s="1"/>
  <c r="W106" i="5" s="1"/>
  <c r="U105" i="5"/>
  <c r="V105" i="5" s="1"/>
  <c r="W105" i="5" s="1"/>
  <c r="U104" i="5"/>
  <c r="V104" i="5" s="1"/>
  <c r="W104" i="5" s="1"/>
  <c r="U103" i="5"/>
  <c r="V103" i="5" s="1"/>
  <c r="W103" i="5" s="1"/>
  <c r="U102" i="5"/>
  <c r="V102" i="5" s="1"/>
  <c r="W102" i="5" s="1"/>
  <c r="U101" i="5"/>
  <c r="V101" i="5" s="1"/>
  <c r="W101" i="5" s="1"/>
  <c r="U100" i="5"/>
  <c r="V100" i="5" s="1"/>
  <c r="W100" i="5" s="1"/>
  <c r="U99" i="5"/>
  <c r="V99" i="5" s="1"/>
  <c r="W99" i="5" s="1"/>
  <c r="U98" i="5"/>
  <c r="V98" i="5" s="1"/>
  <c r="W98" i="5" s="1"/>
  <c r="U97" i="5"/>
  <c r="V97" i="5" s="1"/>
  <c r="W97" i="5" s="1"/>
  <c r="U96" i="5"/>
  <c r="V96" i="5" s="1"/>
  <c r="W96" i="5" s="1"/>
  <c r="U95" i="5"/>
  <c r="V95" i="5" s="1"/>
  <c r="W95" i="5" s="1"/>
  <c r="U94" i="5"/>
  <c r="V94" i="5" s="1"/>
  <c r="W94" i="5" s="1"/>
  <c r="U93" i="5"/>
  <c r="V93" i="5" s="1"/>
  <c r="W93" i="5" s="1"/>
  <c r="U92" i="5"/>
  <c r="V92" i="5" s="1"/>
  <c r="W92" i="5" s="1"/>
  <c r="U91" i="5"/>
  <c r="V91" i="5" s="1"/>
  <c r="W91" i="5" s="1"/>
  <c r="U90" i="5"/>
  <c r="V90" i="5" s="1"/>
  <c r="W90" i="5" s="1"/>
  <c r="U89" i="5"/>
  <c r="V89" i="5" s="1"/>
  <c r="W89" i="5" s="1"/>
  <c r="U88" i="5"/>
  <c r="V88" i="5" s="1"/>
  <c r="W88" i="5" s="1"/>
  <c r="U87" i="5"/>
  <c r="V87" i="5" s="1"/>
  <c r="W87" i="5" s="1"/>
  <c r="U86" i="5"/>
  <c r="V86" i="5" s="1"/>
  <c r="W86" i="5" s="1"/>
  <c r="U85" i="5"/>
  <c r="V85" i="5" s="1"/>
  <c r="W85" i="5" s="1"/>
  <c r="U84" i="5"/>
  <c r="V84" i="5" s="1"/>
  <c r="W84" i="5" s="1"/>
  <c r="U83" i="5"/>
  <c r="V83" i="5" s="1"/>
  <c r="W83" i="5" s="1"/>
  <c r="U82" i="5"/>
  <c r="V82" i="5" s="1"/>
  <c r="W82" i="5" s="1"/>
  <c r="U81" i="5"/>
  <c r="V81" i="5" s="1"/>
  <c r="W81" i="5" s="1"/>
  <c r="U80" i="5"/>
  <c r="V80" i="5" s="1"/>
  <c r="W80" i="5" s="1"/>
  <c r="U79" i="5"/>
  <c r="V79" i="5" s="1"/>
  <c r="W79" i="5" s="1"/>
  <c r="U78" i="5"/>
  <c r="V78" i="5" s="1"/>
  <c r="W78" i="5" s="1"/>
  <c r="U77" i="5"/>
  <c r="V77" i="5" s="1"/>
  <c r="W77" i="5" s="1"/>
  <c r="U76" i="5"/>
  <c r="V76" i="5" s="1"/>
  <c r="W76" i="5" s="1"/>
  <c r="U75" i="5"/>
  <c r="V75" i="5" s="1"/>
  <c r="W75" i="5" s="1"/>
  <c r="U74" i="5"/>
  <c r="V74" i="5" s="1"/>
  <c r="W74" i="5" s="1"/>
  <c r="U73" i="5"/>
  <c r="V73" i="5" s="1"/>
  <c r="W73" i="5" s="1"/>
  <c r="U72" i="5"/>
  <c r="V72" i="5" s="1"/>
  <c r="W72" i="5" s="1"/>
  <c r="U71" i="5"/>
  <c r="V71" i="5" s="1"/>
  <c r="W71" i="5" s="1"/>
  <c r="U70" i="5"/>
  <c r="V70" i="5" s="1"/>
  <c r="W70" i="5" s="1"/>
  <c r="U69" i="5"/>
  <c r="V69" i="5" s="1"/>
  <c r="W69" i="5" s="1"/>
  <c r="U68" i="5"/>
  <c r="V68" i="5" s="1"/>
  <c r="W68" i="5" s="1"/>
  <c r="U67" i="5"/>
  <c r="V67" i="5" s="1"/>
  <c r="W67" i="5" s="1"/>
  <c r="U66" i="5"/>
  <c r="V66" i="5" s="1"/>
  <c r="W66" i="5" s="1"/>
  <c r="U65" i="5"/>
  <c r="V65" i="5" s="1"/>
  <c r="W65" i="5" s="1"/>
  <c r="U64" i="5"/>
  <c r="V64" i="5" s="1"/>
  <c r="W64" i="5" s="1"/>
  <c r="U63" i="5"/>
  <c r="V63" i="5" s="1"/>
  <c r="W63" i="5" s="1"/>
  <c r="U62" i="5"/>
  <c r="V62" i="5" s="1"/>
  <c r="W62" i="5" s="1"/>
  <c r="U61" i="5"/>
  <c r="V61" i="5" s="1"/>
  <c r="W61" i="5" s="1"/>
  <c r="U60" i="5"/>
  <c r="V60" i="5" s="1"/>
  <c r="W60" i="5" s="1"/>
  <c r="U59" i="5"/>
  <c r="V59" i="5" s="1"/>
  <c r="W59" i="5" s="1"/>
  <c r="U58" i="5"/>
  <c r="V58" i="5" s="1"/>
  <c r="W58" i="5" s="1"/>
  <c r="U57" i="5"/>
  <c r="V57" i="5" s="1"/>
  <c r="W57" i="5" s="1"/>
  <c r="U56" i="5"/>
  <c r="V56" i="5" s="1"/>
  <c r="W56" i="5" s="1"/>
  <c r="U55" i="5"/>
  <c r="V55" i="5" s="1"/>
  <c r="W55" i="5" s="1"/>
  <c r="U54" i="5"/>
  <c r="V54" i="5" s="1"/>
  <c r="W54" i="5" s="1"/>
  <c r="U53" i="5"/>
  <c r="V53" i="5" s="1"/>
  <c r="W53" i="5" s="1"/>
  <c r="U52" i="5"/>
  <c r="V52" i="5" s="1"/>
  <c r="W52" i="5" s="1"/>
  <c r="U51" i="5"/>
  <c r="V51" i="5" s="1"/>
  <c r="W51" i="5" s="1"/>
  <c r="U50" i="5"/>
  <c r="V50" i="5" s="1"/>
  <c r="W50" i="5" s="1"/>
  <c r="U49" i="5"/>
  <c r="V49" i="5" s="1"/>
  <c r="W49" i="5" s="1"/>
  <c r="U48" i="5"/>
  <c r="V48" i="5" s="1"/>
  <c r="W48" i="5" s="1"/>
  <c r="U47" i="5"/>
  <c r="V47" i="5" s="1"/>
  <c r="W47" i="5" s="1"/>
  <c r="U46" i="5"/>
  <c r="V46" i="5" s="1"/>
  <c r="W46" i="5" s="1"/>
  <c r="U45" i="5"/>
  <c r="V45" i="5" s="1"/>
  <c r="W45" i="5" s="1"/>
  <c r="U44" i="5"/>
  <c r="V44" i="5" s="1"/>
  <c r="W44" i="5" s="1"/>
  <c r="U43" i="5"/>
  <c r="V43" i="5" s="1"/>
  <c r="W43" i="5" s="1"/>
  <c r="U42" i="5"/>
  <c r="V42" i="5" s="1"/>
  <c r="W42" i="5" s="1"/>
  <c r="U41" i="5"/>
  <c r="V41" i="5" s="1"/>
  <c r="W41" i="5" s="1"/>
  <c r="U40" i="5"/>
  <c r="V40" i="5" s="1"/>
  <c r="W40" i="5" s="1"/>
  <c r="U39" i="5"/>
  <c r="V39" i="5" s="1"/>
  <c r="W39" i="5" s="1"/>
  <c r="U38" i="5"/>
  <c r="V38" i="5" s="1"/>
  <c r="W38" i="5" s="1"/>
  <c r="U37" i="5"/>
  <c r="V37" i="5" s="1"/>
  <c r="W37" i="5" s="1"/>
  <c r="U36" i="5"/>
  <c r="V36" i="5" s="1"/>
  <c r="W36" i="5" s="1"/>
  <c r="U35" i="5"/>
  <c r="V35" i="5" s="1"/>
  <c r="W35" i="5" s="1"/>
  <c r="U34" i="5"/>
  <c r="V34" i="5" s="1"/>
  <c r="W34" i="5" s="1"/>
  <c r="U33" i="5"/>
  <c r="V33" i="5" s="1"/>
  <c r="W33" i="5" s="1"/>
  <c r="U32" i="5"/>
  <c r="V32" i="5" s="1"/>
  <c r="W32" i="5" s="1"/>
  <c r="U31" i="5"/>
  <c r="V31" i="5" s="1"/>
  <c r="W31" i="5" s="1"/>
  <c r="U30" i="5"/>
  <c r="V30" i="5" s="1"/>
  <c r="W30" i="5" s="1"/>
  <c r="U29" i="5"/>
  <c r="V29" i="5" s="1"/>
  <c r="W29" i="5" s="1"/>
  <c r="U28" i="5"/>
  <c r="V28" i="5" s="1"/>
  <c r="W28" i="5" s="1"/>
  <c r="U27" i="5"/>
  <c r="V27" i="5" s="1"/>
  <c r="W27" i="5" s="1"/>
  <c r="U26" i="5"/>
  <c r="V26" i="5" s="1"/>
  <c r="W26" i="5" s="1"/>
  <c r="U25" i="5"/>
  <c r="V25" i="5" s="1"/>
  <c r="W25" i="5" s="1"/>
  <c r="U24" i="5"/>
  <c r="V24" i="5" s="1"/>
  <c r="W24" i="5" s="1"/>
  <c r="U23" i="5"/>
  <c r="V23" i="5" s="1"/>
  <c r="W23" i="5" s="1"/>
  <c r="U22" i="5"/>
  <c r="V22" i="5" s="1"/>
  <c r="W22" i="5" s="1"/>
  <c r="U21" i="5"/>
  <c r="V21" i="5" s="1"/>
  <c r="W21" i="5" s="1"/>
  <c r="U20" i="5"/>
  <c r="V20" i="5" s="1"/>
  <c r="W20" i="5" s="1"/>
  <c r="U19" i="5"/>
  <c r="V19" i="5" s="1"/>
  <c r="W19" i="5" s="1"/>
  <c r="U18" i="5"/>
  <c r="V18" i="5" s="1"/>
  <c r="W18" i="5" s="1"/>
  <c r="U17" i="5"/>
  <c r="V17" i="5" s="1"/>
  <c r="W17" i="5" s="1"/>
  <c r="U16" i="5"/>
  <c r="V16" i="5" s="1"/>
  <c r="W16" i="5" s="1"/>
  <c r="R555" i="5"/>
  <c r="S555" i="5" s="1"/>
  <c r="T555" i="5" s="1"/>
  <c r="R554" i="5"/>
  <c r="S554" i="5" s="1"/>
  <c r="T554" i="5" s="1"/>
  <c r="R553" i="5"/>
  <c r="S553" i="5" s="1"/>
  <c r="T553" i="5" s="1"/>
  <c r="R552" i="5"/>
  <c r="S552" i="5" s="1"/>
  <c r="T552" i="5" s="1"/>
  <c r="R551" i="5"/>
  <c r="S551" i="5" s="1"/>
  <c r="T551" i="5" s="1"/>
  <c r="R550" i="5"/>
  <c r="S550" i="5" s="1"/>
  <c r="T550" i="5" s="1"/>
  <c r="R549" i="5"/>
  <c r="S549" i="5" s="1"/>
  <c r="T549" i="5" s="1"/>
  <c r="R548" i="5"/>
  <c r="S548" i="5" s="1"/>
  <c r="T548" i="5" s="1"/>
  <c r="R547" i="5"/>
  <c r="S547" i="5" s="1"/>
  <c r="T547" i="5" s="1"/>
  <c r="R546" i="5"/>
  <c r="S546" i="5" s="1"/>
  <c r="T546" i="5" s="1"/>
  <c r="R545" i="5"/>
  <c r="S545" i="5" s="1"/>
  <c r="T545" i="5" s="1"/>
  <c r="R544" i="5"/>
  <c r="S544" i="5" s="1"/>
  <c r="T544" i="5" s="1"/>
  <c r="R543" i="5"/>
  <c r="S543" i="5" s="1"/>
  <c r="T543" i="5" s="1"/>
  <c r="R542" i="5"/>
  <c r="S542" i="5" s="1"/>
  <c r="T542" i="5" s="1"/>
  <c r="R541" i="5"/>
  <c r="S541" i="5" s="1"/>
  <c r="T541" i="5" s="1"/>
  <c r="R540" i="5"/>
  <c r="S540" i="5" s="1"/>
  <c r="T540" i="5" s="1"/>
  <c r="R539" i="5"/>
  <c r="S539" i="5" s="1"/>
  <c r="T539" i="5" s="1"/>
  <c r="R538" i="5"/>
  <c r="S538" i="5" s="1"/>
  <c r="T538" i="5" s="1"/>
  <c r="R537" i="5"/>
  <c r="S537" i="5" s="1"/>
  <c r="T537" i="5" s="1"/>
  <c r="R536" i="5"/>
  <c r="S536" i="5" s="1"/>
  <c r="T536" i="5" s="1"/>
  <c r="R535" i="5"/>
  <c r="S535" i="5" s="1"/>
  <c r="T535" i="5" s="1"/>
  <c r="R534" i="5"/>
  <c r="S534" i="5" s="1"/>
  <c r="T534" i="5" s="1"/>
  <c r="R533" i="5"/>
  <c r="S533" i="5" s="1"/>
  <c r="T533" i="5" s="1"/>
  <c r="R532" i="5"/>
  <c r="S532" i="5" s="1"/>
  <c r="T532" i="5" s="1"/>
  <c r="R531" i="5"/>
  <c r="S531" i="5" s="1"/>
  <c r="T531" i="5" s="1"/>
  <c r="R530" i="5"/>
  <c r="S530" i="5" s="1"/>
  <c r="T530" i="5" s="1"/>
  <c r="R529" i="5"/>
  <c r="S529" i="5" s="1"/>
  <c r="T529" i="5" s="1"/>
  <c r="R528" i="5"/>
  <c r="S528" i="5" s="1"/>
  <c r="T528" i="5" s="1"/>
  <c r="R527" i="5"/>
  <c r="S527" i="5" s="1"/>
  <c r="T527" i="5" s="1"/>
  <c r="R526" i="5"/>
  <c r="S526" i="5" s="1"/>
  <c r="T526" i="5" s="1"/>
  <c r="R525" i="5"/>
  <c r="S525" i="5" s="1"/>
  <c r="T525" i="5" s="1"/>
  <c r="R524" i="5"/>
  <c r="S524" i="5" s="1"/>
  <c r="T524" i="5" s="1"/>
  <c r="R523" i="5"/>
  <c r="S523" i="5" s="1"/>
  <c r="T523" i="5" s="1"/>
  <c r="R522" i="5"/>
  <c r="S522" i="5" s="1"/>
  <c r="T522" i="5" s="1"/>
  <c r="R521" i="5"/>
  <c r="S521" i="5" s="1"/>
  <c r="T521" i="5" s="1"/>
  <c r="R520" i="5"/>
  <c r="S520" i="5" s="1"/>
  <c r="T520" i="5" s="1"/>
  <c r="R519" i="5"/>
  <c r="S519" i="5" s="1"/>
  <c r="T519" i="5" s="1"/>
  <c r="R518" i="5"/>
  <c r="S518" i="5" s="1"/>
  <c r="T518" i="5" s="1"/>
  <c r="R517" i="5"/>
  <c r="S517" i="5" s="1"/>
  <c r="T517" i="5" s="1"/>
  <c r="R516" i="5"/>
  <c r="S516" i="5" s="1"/>
  <c r="T516" i="5" s="1"/>
  <c r="R515" i="5"/>
  <c r="S515" i="5" s="1"/>
  <c r="T515" i="5" s="1"/>
  <c r="R514" i="5"/>
  <c r="S514" i="5" s="1"/>
  <c r="T514" i="5" s="1"/>
  <c r="R513" i="5"/>
  <c r="S513" i="5" s="1"/>
  <c r="T513" i="5" s="1"/>
  <c r="R512" i="5"/>
  <c r="S512" i="5" s="1"/>
  <c r="T512" i="5" s="1"/>
  <c r="R511" i="5"/>
  <c r="S511" i="5" s="1"/>
  <c r="T511" i="5" s="1"/>
  <c r="R510" i="5"/>
  <c r="S510" i="5" s="1"/>
  <c r="T510" i="5" s="1"/>
  <c r="R509" i="5"/>
  <c r="S509" i="5" s="1"/>
  <c r="T509" i="5" s="1"/>
  <c r="R508" i="5"/>
  <c r="S508" i="5" s="1"/>
  <c r="T508" i="5" s="1"/>
  <c r="R507" i="5"/>
  <c r="S507" i="5" s="1"/>
  <c r="T507" i="5" s="1"/>
  <c r="R506" i="5"/>
  <c r="S506" i="5" s="1"/>
  <c r="T506" i="5" s="1"/>
  <c r="R505" i="5"/>
  <c r="S505" i="5" s="1"/>
  <c r="T505" i="5" s="1"/>
  <c r="R504" i="5"/>
  <c r="S504" i="5" s="1"/>
  <c r="T504" i="5" s="1"/>
  <c r="R503" i="5"/>
  <c r="S503" i="5" s="1"/>
  <c r="T503" i="5" s="1"/>
  <c r="R502" i="5"/>
  <c r="S502" i="5" s="1"/>
  <c r="T502" i="5" s="1"/>
  <c r="R501" i="5"/>
  <c r="S501" i="5" s="1"/>
  <c r="T501" i="5" s="1"/>
  <c r="R500" i="5"/>
  <c r="S500" i="5" s="1"/>
  <c r="T500" i="5" s="1"/>
  <c r="R499" i="5"/>
  <c r="S499" i="5" s="1"/>
  <c r="T499" i="5" s="1"/>
  <c r="R498" i="5"/>
  <c r="S498" i="5" s="1"/>
  <c r="T498" i="5" s="1"/>
  <c r="R497" i="5"/>
  <c r="S497" i="5" s="1"/>
  <c r="T497" i="5" s="1"/>
  <c r="R496" i="5"/>
  <c r="S496" i="5" s="1"/>
  <c r="T496" i="5" s="1"/>
  <c r="R495" i="5"/>
  <c r="S495" i="5" s="1"/>
  <c r="T495" i="5" s="1"/>
  <c r="R494" i="5"/>
  <c r="S494" i="5" s="1"/>
  <c r="T494" i="5" s="1"/>
  <c r="R493" i="5"/>
  <c r="S493" i="5" s="1"/>
  <c r="T493" i="5" s="1"/>
  <c r="R492" i="5"/>
  <c r="S492" i="5" s="1"/>
  <c r="T492" i="5" s="1"/>
  <c r="R491" i="5"/>
  <c r="S491" i="5" s="1"/>
  <c r="T491" i="5" s="1"/>
  <c r="R490" i="5"/>
  <c r="S490" i="5" s="1"/>
  <c r="T490" i="5" s="1"/>
  <c r="R489" i="5"/>
  <c r="S489" i="5" s="1"/>
  <c r="T489" i="5" s="1"/>
  <c r="R488" i="5"/>
  <c r="S488" i="5" s="1"/>
  <c r="T488" i="5" s="1"/>
  <c r="R487" i="5"/>
  <c r="S487" i="5" s="1"/>
  <c r="T487" i="5" s="1"/>
  <c r="R486" i="5"/>
  <c r="S486" i="5" s="1"/>
  <c r="T486" i="5" s="1"/>
  <c r="R485" i="5"/>
  <c r="S485" i="5" s="1"/>
  <c r="T485" i="5" s="1"/>
  <c r="R484" i="5"/>
  <c r="S484" i="5" s="1"/>
  <c r="T484" i="5" s="1"/>
  <c r="R483" i="5"/>
  <c r="S483" i="5" s="1"/>
  <c r="T483" i="5" s="1"/>
  <c r="R482" i="5"/>
  <c r="S482" i="5" s="1"/>
  <c r="T482" i="5" s="1"/>
  <c r="R481" i="5"/>
  <c r="S481" i="5" s="1"/>
  <c r="T481" i="5" s="1"/>
  <c r="R480" i="5"/>
  <c r="S480" i="5" s="1"/>
  <c r="T480" i="5" s="1"/>
  <c r="R479" i="5"/>
  <c r="S479" i="5" s="1"/>
  <c r="T479" i="5" s="1"/>
  <c r="R478" i="5"/>
  <c r="S478" i="5" s="1"/>
  <c r="T478" i="5" s="1"/>
  <c r="R477" i="5"/>
  <c r="S477" i="5" s="1"/>
  <c r="T477" i="5" s="1"/>
  <c r="R476" i="5"/>
  <c r="S476" i="5" s="1"/>
  <c r="T476" i="5" s="1"/>
  <c r="R475" i="5"/>
  <c r="S475" i="5" s="1"/>
  <c r="T475" i="5" s="1"/>
  <c r="R474" i="5"/>
  <c r="S474" i="5" s="1"/>
  <c r="T474" i="5" s="1"/>
  <c r="R473" i="5"/>
  <c r="S473" i="5" s="1"/>
  <c r="T473" i="5" s="1"/>
  <c r="R472" i="5"/>
  <c r="S472" i="5" s="1"/>
  <c r="T472" i="5" s="1"/>
  <c r="R471" i="5"/>
  <c r="S471" i="5" s="1"/>
  <c r="T471" i="5" s="1"/>
  <c r="R470" i="5"/>
  <c r="S470" i="5" s="1"/>
  <c r="T470" i="5" s="1"/>
  <c r="R469" i="5"/>
  <c r="S469" i="5" s="1"/>
  <c r="T469" i="5" s="1"/>
  <c r="R468" i="5"/>
  <c r="S468" i="5" s="1"/>
  <c r="T468" i="5" s="1"/>
  <c r="R467" i="5"/>
  <c r="S467" i="5" s="1"/>
  <c r="T467" i="5" s="1"/>
  <c r="R466" i="5"/>
  <c r="S466" i="5" s="1"/>
  <c r="T466" i="5" s="1"/>
  <c r="R465" i="5"/>
  <c r="S465" i="5" s="1"/>
  <c r="T465" i="5" s="1"/>
  <c r="R464" i="5"/>
  <c r="S464" i="5" s="1"/>
  <c r="T464" i="5" s="1"/>
  <c r="R463" i="5"/>
  <c r="S463" i="5" s="1"/>
  <c r="T463" i="5" s="1"/>
  <c r="R462" i="5"/>
  <c r="S462" i="5" s="1"/>
  <c r="T462" i="5" s="1"/>
  <c r="R461" i="5"/>
  <c r="S461" i="5" s="1"/>
  <c r="T461" i="5" s="1"/>
  <c r="R460" i="5"/>
  <c r="S460" i="5" s="1"/>
  <c r="T460" i="5" s="1"/>
  <c r="R459" i="5"/>
  <c r="S459" i="5" s="1"/>
  <c r="T459" i="5" s="1"/>
  <c r="R458" i="5"/>
  <c r="S458" i="5" s="1"/>
  <c r="T458" i="5" s="1"/>
  <c r="R457" i="5"/>
  <c r="S457" i="5" s="1"/>
  <c r="T457" i="5" s="1"/>
  <c r="R456" i="5"/>
  <c r="S456" i="5" s="1"/>
  <c r="T456" i="5" s="1"/>
  <c r="R455" i="5"/>
  <c r="S455" i="5" s="1"/>
  <c r="T455" i="5" s="1"/>
  <c r="R454" i="5"/>
  <c r="S454" i="5" s="1"/>
  <c r="T454" i="5" s="1"/>
  <c r="R453" i="5"/>
  <c r="S453" i="5" s="1"/>
  <c r="T453" i="5" s="1"/>
  <c r="R452" i="5"/>
  <c r="S452" i="5" s="1"/>
  <c r="T452" i="5" s="1"/>
  <c r="R451" i="5"/>
  <c r="S451" i="5" s="1"/>
  <c r="T451" i="5" s="1"/>
  <c r="R450" i="5"/>
  <c r="S450" i="5" s="1"/>
  <c r="T450" i="5" s="1"/>
  <c r="R449" i="5"/>
  <c r="S449" i="5" s="1"/>
  <c r="T449" i="5" s="1"/>
  <c r="R448" i="5"/>
  <c r="S448" i="5" s="1"/>
  <c r="T448" i="5" s="1"/>
  <c r="R447" i="5"/>
  <c r="S447" i="5" s="1"/>
  <c r="T447" i="5" s="1"/>
  <c r="R446" i="5"/>
  <c r="S446" i="5" s="1"/>
  <c r="T446" i="5" s="1"/>
  <c r="R445" i="5"/>
  <c r="S445" i="5" s="1"/>
  <c r="T445" i="5" s="1"/>
  <c r="R444" i="5"/>
  <c r="S444" i="5" s="1"/>
  <c r="T444" i="5" s="1"/>
  <c r="R443" i="5"/>
  <c r="S443" i="5" s="1"/>
  <c r="T443" i="5" s="1"/>
  <c r="R442" i="5"/>
  <c r="S442" i="5" s="1"/>
  <c r="T442" i="5" s="1"/>
  <c r="R441" i="5"/>
  <c r="S441" i="5" s="1"/>
  <c r="T441" i="5" s="1"/>
  <c r="R440" i="5"/>
  <c r="S440" i="5" s="1"/>
  <c r="T440" i="5" s="1"/>
  <c r="R439" i="5"/>
  <c r="S439" i="5" s="1"/>
  <c r="T439" i="5" s="1"/>
  <c r="R438" i="5"/>
  <c r="S438" i="5" s="1"/>
  <c r="T438" i="5" s="1"/>
  <c r="R437" i="5"/>
  <c r="S437" i="5" s="1"/>
  <c r="T437" i="5" s="1"/>
  <c r="R436" i="5"/>
  <c r="S436" i="5" s="1"/>
  <c r="T436" i="5" s="1"/>
  <c r="R435" i="5"/>
  <c r="S435" i="5" s="1"/>
  <c r="T435" i="5" s="1"/>
  <c r="R434" i="5"/>
  <c r="S434" i="5" s="1"/>
  <c r="T434" i="5" s="1"/>
  <c r="R433" i="5"/>
  <c r="S433" i="5" s="1"/>
  <c r="T433" i="5" s="1"/>
  <c r="R432" i="5"/>
  <c r="S432" i="5" s="1"/>
  <c r="T432" i="5" s="1"/>
  <c r="R431" i="5"/>
  <c r="S431" i="5" s="1"/>
  <c r="T431" i="5" s="1"/>
  <c r="R430" i="5"/>
  <c r="S430" i="5" s="1"/>
  <c r="T430" i="5" s="1"/>
  <c r="R429" i="5"/>
  <c r="S429" i="5" s="1"/>
  <c r="T429" i="5" s="1"/>
  <c r="R428" i="5"/>
  <c r="S428" i="5" s="1"/>
  <c r="T428" i="5" s="1"/>
  <c r="R427" i="5"/>
  <c r="S427" i="5" s="1"/>
  <c r="T427" i="5" s="1"/>
  <c r="R426" i="5"/>
  <c r="S426" i="5" s="1"/>
  <c r="T426" i="5" s="1"/>
  <c r="R425" i="5"/>
  <c r="S425" i="5" s="1"/>
  <c r="T425" i="5" s="1"/>
  <c r="R424" i="5"/>
  <c r="S424" i="5" s="1"/>
  <c r="T424" i="5" s="1"/>
  <c r="R423" i="5"/>
  <c r="S423" i="5" s="1"/>
  <c r="T423" i="5" s="1"/>
  <c r="R422" i="5"/>
  <c r="S422" i="5" s="1"/>
  <c r="T422" i="5" s="1"/>
  <c r="R421" i="5"/>
  <c r="S421" i="5" s="1"/>
  <c r="T421" i="5" s="1"/>
  <c r="R420" i="5"/>
  <c r="S420" i="5" s="1"/>
  <c r="T420" i="5" s="1"/>
  <c r="R419" i="5"/>
  <c r="S419" i="5" s="1"/>
  <c r="T419" i="5" s="1"/>
  <c r="R418" i="5"/>
  <c r="S418" i="5" s="1"/>
  <c r="T418" i="5" s="1"/>
  <c r="R417" i="5"/>
  <c r="S417" i="5" s="1"/>
  <c r="T417" i="5" s="1"/>
  <c r="R416" i="5"/>
  <c r="S416" i="5" s="1"/>
  <c r="T416" i="5" s="1"/>
  <c r="R415" i="5"/>
  <c r="S415" i="5" s="1"/>
  <c r="T415" i="5" s="1"/>
  <c r="R414" i="5"/>
  <c r="S414" i="5" s="1"/>
  <c r="T414" i="5" s="1"/>
  <c r="R413" i="5"/>
  <c r="S413" i="5" s="1"/>
  <c r="T413" i="5" s="1"/>
  <c r="R412" i="5"/>
  <c r="S412" i="5" s="1"/>
  <c r="T412" i="5" s="1"/>
  <c r="R411" i="5"/>
  <c r="S411" i="5" s="1"/>
  <c r="T411" i="5" s="1"/>
  <c r="R410" i="5"/>
  <c r="S410" i="5" s="1"/>
  <c r="T410" i="5" s="1"/>
  <c r="R409" i="5"/>
  <c r="S409" i="5" s="1"/>
  <c r="T409" i="5" s="1"/>
  <c r="R408" i="5"/>
  <c r="S408" i="5" s="1"/>
  <c r="T408" i="5" s="1"/>
  <c r="R407" i="5"/>
  <c r="S407" i="5" s="1"/>
  <c r="T407" i="5" s="1"/>
  <c r="R406" i="5"/>
  <c r="S406" i="5" s="1"/>
  <c r="T406" i="5" s="1"/>
  <c r="R405" i="5"/>
  <c r="S405" i="5" s="1"/>
  <c r="T405" i="5" s="1"/>
  <c r="R404" i="5"/>
  <c r="S404" i="5" s="1"/>
  <c r="T404" i="5" s="1"/>
  <c r="R403" i="5"/>
  <c r="S403" i="5" s="1"/>
  <c r="T403" i="5" s="1"/>
  <c r="R402" i="5"/>
  <c r="S402" i="5" s="1"/>
  <c r="T402" i="5" s="1"/>
  <c r="R401" i="5"/>
  <c r="S401" i="5" s="1"/>
  <c r="T401" i="5" s="1"/>
  <c r="R400" i="5"/>
  <c r="S400" i="5" s="1"/>
  <c r="T400" i="5" s="1"/>
  <c r="R399" i="5"/>
  <c r="S399" i="5" s="1"/>
  <c r="T399" i="5" s="1"/>
  <c r="R398" i="5"/>
  <c r="S398" i="5" s="1"/>
  <c r="T398" i="5" s="1"/>
  <c r="R397" i="5"/>
  <c r="S397" i="5" s="1"/>
  <c r="T397" i="5" s="1"/>
  <c r="R396" i="5"/>
  <c r="S396" i="5" s="1"/>
  <c r="T396" i="5" s="1"/>
  <c r="R395" i="5"/>
  <c r="S395" i="5" s="1"/>
  <c r="T395" i="5" s="1"/>
  <c r="R394" i="5"/>
  <c r="S394" i="5" s="1"/>
  <c r="T394" i="5" s="1"/>
  <c r="R393" i="5"/>
  <c r="S393" i="5" s="1"/>
  <c r="T393" i="5" s="1"/>
  <c r="R392" i="5"/>
  <c r="S392" i="5" s="1"/>
  <c r="T392" i="5" s="1"/>
  <c r="R391" i="5"/>
  <c r="S391" i="5" s="1"/>
  <c r="T391" i="5" s="1"/>
  <c r="R390" i="5"/>
  <c r="S390" i="5" s="1"/>
  <c r="T390" i="5" s="1"/>
  <c r="R389" i="5"/>
  <c r="S389" i="5" s="1"/>
  <c r="T389" i="5" s="1"/>
  <c r="R388" i="5"/>
  <c r="S388" i="5" s="1"/>
  <c r="T388" i="5" s="1"/>
  <c r="R387" i="5"/>
  <c r="S387" i="5" s="1"/>
  <c r="T387" i="5" s="1"/>
  <c r="R386" i="5"/>
  <c r="S386" i="5" s="1"/>
  <c r="T386" i="5" s="1"/>
  <c r="R385" i="5"/>
  <c r="S385" i="5" s="1"/>
  <c r="T385" i="5" s="1"/>
  <c r="R384" i="5"/>
  <c r="S384" i="5" s="1"/>
  <c r="T384" i="5" s="1"/>
  <c r="R383" i="5"/>
  <c r="S383" i="5" s="1"/>
  <c r="T383" i="5" s="1"/>
  <c r="R382" i="5"/>
  <c r="S382" i="5" s="1"/>
  <c r="T382" i="5" s="1"/>
  <c r="R381" i="5"/>
  <c r="S381" i="5" s="1"/>
  <c r="T381" i="5" s="1"/>
  <c r="R380" i="5"/>
  <c r="S380" i="5" s="1"/>
  <c r="T380" i="5" s="1"/>
  <c r="R379" i="5"/>
  <c r="S379" i="5" s="1"/>
  <c r="T379" i="5" s="1"/>
  <c r="R378" i="5"/>
  <c r="S378" i="5" s="1"/>
  <c r="T378" i="5" s="1"/>
  <c r="R377" i="5"/>
  <c r="S377" i="5" s="1"/>
  <c r="T377" i="5" s="1"/>
  <c r="R376" i="5"/>
  <c r="S376" i="5" s="1"/>
  <c r="T376" i="5" s="1"/>
  <c r="R375" i="5"/>
  <c r="S375" i="5" s="1"/>
  <c r="T375" i="5" s="1"/>
  <c r="R374" i="5"/>
  <c r="S374" i="5" s="1"/>
  <c r="T374" i="5" s="1"/>
  <c r="R373" i="5"/>
  <c r="S373" i="5" s="1"/>
  <c r="T373" i="5" s="1"/>
  <c r="R372" i="5"/>
  <c r="S372" i="5" s="1"/>
  <c r="T372" i="5" s="1"/>
  <c r="R371" i="5"/>
  <c r="S371" i="5" s="1"/>
  <c r="T371" i="5" s="1"/>
  <c r="R370" i="5"/>
  <c r="S370" i="5" s="1"/>
  <c r="T370" i="5" s="1"/>
  <c r="R369" i="5"/>
  <c r="S369" i="5" s="1"/>
  <c r="T369" i="5" s="1"/>
  <c r="R368" i="5"/>
  <c r="S368" i="5" s="1"/>
  <c r="T368" i="5" s="1"/>
  <c r="R367" i="5"/>
  <c r="S367" i="5" s="1"/>
  <c r="T367" i="5" s="1"/>
  <c r="R366" i="5"/>
  <c r="S366" i="5" s="1"/>
  <c r="T366" i="5" s="1"/>
  <c r="R365" i="5"/>
  <c r="S365" i="5" s="1"/>
  <c r="T365" i="5" s="1"/>
  <c r="R364" i="5"/>
  <c r="S364" i="5" s="1"/>
  <c r="T364" i="5" s="1"/>
  <c r="R363" i="5"/>
  <c r="S363" i="5" s="1"/>
  <c r="T363" i="5" s="1"/>
  <c r="R362" i="5"/>
  <c r="S362" i="5" s="1"/>
  <c r="T362" i="5" s="1"/>
  <c r="R361" i="5"/>
  <c r="S361" i="5" s="1"/>
  <c r="T361" i="5" s="1"/>
  <c r="R360" i="5"/>
  <c r="S360" i="5" s="1"/>
  <c r="T360" i="5" s="1"/>
  <c r="R359" i="5"/>
  <c r="S359" i="5" s="1"/>
  <c r="T359" i="5" s="1"/>
  <c r="R358" i="5"/>
  <c r="S358" i="5" s="1"/>
  <c r="T358" i="5" s="1"/>
  <c r="R357" i="5"/>
  <c r="S357" i="5" s="1"/>
  <c r="T357" i="5" s="1"/>
  <c r="R356" i="5"/>
  <c r="S356" i="5" s="1"/>
  <c r="T356" i="5" s="1"/>
  <c r="R355" i="5"/>
  <c r="S355" i="5" s="1"/>
  <c r="T355" i="5" s="1"/>
  <c r="R354" i="5"/>
  <c r="S354" i="5" s="1"/>
  <c r="T354" i="5" s="1"/>
  <c r="R353" i="5"/>
  <c r="S353" i="5" s="1"/>
  <c r="T353" i="5" s="1"/>
  <c r="R352" i="5"/>
  <c r="S352" i="5" s="1"/>
  <c r="T352" i="5" s="1"/>
  <c r="R351" i="5"/>
  <c r="S351" i="5" s="1"/>
  <c r="T351" i="5" s="1"/>
  <c r="R350" i="5"/>
  <c r="S350" i="5" s="1"/>
  <c r="T350" i="5" s="1"/>
  <c r="R349" i="5"/>
  <c r="S349" i="5" s="1"/>
  <c r="T349" i="5" s="1"/>
  <c r="R348" i="5"/>
  <c r="S348" i="5" s="1"/>
  <c r="T348" i="5" s="1"/>
  <c r="R347" i="5"/>
  <c r="S347" i="5" s="1"/>
  <c r="T347" i="5" s="1"/>
  <c r="R346" i="5"/>
  <c r="S346" i="5" s="1"/>
  <c r="T346" i="5" s="1"/>
  <c r="R345" i="5"/>
  <c r="S345" i="5" s="1"/>
  <c r="T345" i="5" s="1"/>
  <c r="R344" i="5"/>
  <c r="S344" i="5" s="1"/>
  <c r="T344" i="5" s="1"/>
  <c r="R343" i="5"/>
  <c r="S343" i="5" s="1"/>
  <c r="T343" i="5" s="1"/>
  <c r="R342" i="5"/>
  <c r="S342" i="5" s="1"/>
  <c r="T342" i="5" s="1"/>
  <c r="R341" i="5"/>
  <c r="S341" i="5" s="1"/>
  <c r="T341" i="5" s="1"/>
  <c r="R340" i="5"/>
  <c r="S340" i="5" s="1"/>
  <c r="T340" i="5" s="1"/>
  <c r="R339" i="5"/>
  <c r="S339" i="5" s="1"/>
  <c r="T339" i="5" s="1"/>
  <c r="R338" i="5"/>
  <c r="S338" i="5" s="1"/>
  <c r="T338" i="5" s="1"/>
  <c r="R337" i="5"/>
  <c r="S337" i="5" s="1"/>
  <c r="T337" i="5" s="1"/>
  <c r="R336" i="5"/>
  <c r="S336" i="5" s="1"/>
  <c r="T336" i="5" s="1"/>
  <c r="R335" i="5"/>
  <c r="S335" i="5" s="1"/>
  <c r="T335" i="5" s="1"/>
  <c r="R334" i="5"/>
  <c r="S334" i="5" s="1"/>
  <c r="T334" i="5" s="1"/>
  <c r="R333" i="5"/>
  <c r="S333" i="5" s="1"/>
  <c r="T333" i="5" s="1"/>
  <c r="R332" i="5"/>
  <c r="S332" i="5" s="1"/>
  <c r="T332" i="5" s="1"/>
  <c r="R331" i="5"/>
  <c r="S331" i="5" s="1"/>
  <c r="T331" i="5" s="1"/>
  <c r="R330" i="5"/>
  <c r="S330" i="5" s="1"/>
  <c r="T330" i="5" s="1"/>
  <c r="R329" i="5"/>
  <c r="S329" i="5" s="1"/>
  <c r="T329" i="5" s="1"/>
  <c r="R328" i="5"/>
  <c r="S328" i="5" s="1"/>
  <c r="T328" i="5" s="1"/>
  <c r="R327" i="5"/>
  <c r="S327" i="5" s="1"/>
  <c r="T327" i="5" s="1"/>
  <c r="R326" i="5"/>
  <c r="S326" i="5" s="1"/>
  <c r="T326" i="5" s="1"/>
  <c r="R325" i="5"/>
  <c r="S325" i="5" s="1"/>
  <c r="T325" i="5" s="1"/>
  <c r="R324" i="5"/>
  <c r="S324" i="5" s="1"/>
  <c r="T324" i="5" s="1"/>
  <c r="R323" i="5"/>
  <c r="S323" i="5" s="1"/>
  <c r="T323" i="5" s="1"/>
  <c r="R322" i="5"/>
  <c r="S322" i="5" s="1"/>
  <c r="T322" i="5" s="1"/>
  <c r="R321" i="5"/>
  <c r="S321" i="5" s="1"/>
  <c r="T321" i="5" s="1"/>
  <c r="R320" i="5"/>
  <c r="S320" i="5" s="1"/>
  <c r="T320" i="5" s="1"/>
  <c r="R319" i="5"/>
  <c r="S319" i="5" s="1"/>
  <c r="T319" i="5" s="1"/>
  <c r="R318" i="5"/>
  <c r="S318" i="5" s="1"/>
  <c r="T318" i="5" s="1"/>
  <c r="R317" i="5"/>
  <c r="S317" i="5" s="1"/>
  <c r="T317" i="5" s="1"/>
  <c r="R316" i="5"/>
  <c r="S316" i="5" s="1"/>
  <c r="T316" i="5" s="1"/>
  <c r="R315" i="5"/>
  <c r="S315" i="5" s="1"/>
  <c r="T315" i="5" s="1"/>
  <c r="R314" i="5"/>
  <c r="S314" i="5" s="1"/>
  <c r="T314" i="5" s="1"/>
  <c r="R313" i="5"/>
  <c r="S313" i="5" s="1"/>
  <c r="T313" i="5" s="1"/>
  <c r="R312" i="5"/>
  <c r="S312" i="5" s="1"/>
  <c r="T312" i="5" s="1"/>
  <c r="R311" i="5"/>
  <c r="S311" i="5" s="1"/>
  <c r="T311" i="5" s="1"/>
  <c r="R310" i="5"/>
  <c r="S310" i="5" s="1"/>
  <c r="T310" i="5" s="1"/>
  <c r="R309" i="5"/>
  <c r="S309" i="5" s="1"/>
  <c r="T309" i="5" s="1"/>
  <c r="R308" i="5"/>
  <c r="S308" i="5" s="1"/>
  <c r="T308" i="5" s="1"/>
  <c r="R307" i="5"/>
  <c r="S307" i="5" s="1"/>
  <c r="T307" i="5" s="1"/>
  <c r="R306" i="5"/>
  <c r="S306" i="5" s="1"/>
  <c r="T306" i="5" s="1"/>
  <c r="R305" i="5"/>
  <c r="S305" i="5" s="1"/>
  <c r="T305" i="5" s="1"/>
  <c r="R304" i="5"/>
  <c r="S304" i="5" s="1"/>
  <c r="T304" i="5" s="1"/>
  <c r="R303" i="5"/>
  <c r="S303" i="5" s="1"/>
  <c r="T303" i="5" s="1"/>
  <c r="R302" i="5"/>
  <c r="S302" i="5" s="1"/>
  <c r="T302" i="5" s="1"/>
  <c r="R301" i="5"/>
  <c r="S301" i="5" s="1"/>
  <c r="T301" i="5" s="1"/>
  <c r="R300" i="5"/>
  <c r="S300" i="5" s="1"/>
  <c r="T300" i="5" s="1"/>
  <c r="R299" i="5"/>
  <c r="S299" i="5" s="1"/>
  <c r="T299" i="5" s="1"/>
  <c r="R298" i="5"/>
  <c r="S298" i="5" s="1"/>
  <c r="T298" i="5" s="1"/>
  <c r="R297" i="5"/>
  <c r="S297" i="5" s="1"/>
  <c r="T297" i="5" s="1"/>
  <c r="R296" i="5"/>
  <c r="S296" i="5" s="1"/>
  <c r="T296" i="5" s="1"/>
  <c r="R295" i="5"/>
  <c r="S295" i="5" s="1"/>
  <c r="T295" i="5" s="1"/>
  <c r="R294" i="5"/>
  <c r="S294" i="5" s="1"/>
  <c r="T294" i="5" s="1"/>
  <c r="R293" i="5"/>
  <c r="S293" i="5" s="1"/>
  <c r="T293" i="5" s="1"/>
  <c r="R292" i="5"/>
  <c r="S292" i="5" s="1"/>
  <c r="T292" i="5" s="1"/>
  <c r="R291" i="5"/>
  <c r="S291" i="5" s="1"/>
  <c r="T291" i="5" s="1"/>
  <c r="R290" i="5"/>
  <c r="S290" i="5" s="1"/>
  <c r="T290" i="5" s="1"/>
  <c r="R289" i="5"/>
  <c r="S289" i="5" s="1"/>
  <c r="T289" i="5" s="1"/>
  <c r="R288" i="5"/>
  <c r="S288" i="5" s="1"/>
  <c r="T288" i="5" s="1"/>
  <c r="R287" i="5"/>
  <c r="S287" i="5" s="1"/>
  <c r="T287" i="5" s="1"/>
  <c r="R286" i="5"/>
  <c r="S286" i="5" s="1"/>
  <c r="T286" i="5" s="1"/>
  <c r="R285" i="5"/>
  <c r="S285" i="5" s="1"/>
  <c r="T285" i="5" s="1"/>
  <c r="R284" i="5"/>
  <c r="S284" i="5" s="1"/>
  <c r="T284" i="5" s="1"/>
  <c r="R283" i="5"/>
  <c r="S283" i="5" s="1"/>
  <c r="T283" i="5" s="1"/>
  <c r="R282" i="5"/>
  <c r="S282" i="5" s="1"/>
  <c r="T282" i="5" s="1"/>
  <c r="R281" i="5"/>
  <c r="S281" i="5" s="1"/>
  <c r="T281" i="5" s="1"/>
  <c r="R280" i="5"/>
  <c r="S280" i="5" s="1"/>
  <c r="T280" i="5" s="1"/>
  <c r="R279" i="5"/>
  <c r="S279" i="5" s="1"/>
  <c r="T279" i="5" s="1"/>
  <c r="R278" i="5"/>
  <c r="S278" i="5" s="1"/>
  <c r="T278" i="5" s="1"/>
  <c r="R277" i="5"/>
  <c r="S277" i="5" s="1"/>
  <c r="T277" i="5" s="1"/>
  <c r="R276" i="5"/>
  <c r="S276" i="5" s="1"/>
  <c r="T276" i="5" s="1"/>
  <c r="R275" i="5"/>
  <c r="S275" i="5" s="1"/>
  <c r="T275" i="5" s="1"/>
  <c r="R274" i="5"/>
  <c r="S274" i="5" s="1"/>
  <c r="T274" i="5" s="1"/>
  <c r="R273" i="5"/>
  <c r="S273" i="5" s="1"/>
  <c r="T273" i="5" s="1"/>
  <c r="R272" i="5"/>
  <c r="S272" i="5" s="1"/>
  <c r="T272" i="5" s="1"/>
  <c r="R271" i="5"/>
  <c r="S271" i="5" s="1"/>
  <c r="T271" i="5" s="1"/>
  <c r="R270" i="5"/>
  <c r="S270" i="5" s="1"/>
  <c r="T270" i="5" s="1"/>
  <c r="R269" i="5"/>
  <c r="S269" i="5" s="1"/>
  <c r="T269" i="5" s="1"/>
  <c r="R268" i="5"/>
  <c r="S268" i="5" s="1"/>
  <c r="T268" i="5" s="1"/>
  <c r="R267" i="5"/>
  <c r="S267" i="5" s="1"/>
  <c r="T267" i="5" s="1"/>
  <c r="R266" i="5"/>
  <c r="S266" i="5" s="1"/>
  <c r="T266" i="5" s="1"/>
  <c r="R265" i="5"/>
  <c r="S265" i="5" s="1"/>
  <c r="T265" i="5" s="1"/>
  <c r="R264" i="5"/>
  <c r="S264" i="5" s="1"/>
  <c r="T264" i="5" s="1"/>
  <c r="R263" i="5"/>
  <c r="S263" i="5" s="1"/>
  <c r="T263" i="5" s="1"/>
  <c r="R262" i="5"/>
  <c r="S262" i="5" s="1"/>
  <c r="T262" i="5" s="1"/>
  <c r="R261" i="5"/>
  <c r="S261" i="5" s="1"/>
  <c r="T261" i="5" s="1"/>
  <c r="R260" i="5"/>
  <c r="S260" i="5" s="1"/>
  <c r="T260" i="5" s="1"/>
  <c r="R259" i="5"/>
  <c r="S259" i="5" s="1"/>
  <c r="T259" i="5" s="1"/>
  <c r="R258" i="5"/>
  <c r="S258" i="5" s="1"/>
  <c r="T258" i="5" s="1"/>
  <c r="R257" i="5"/>
  <c r="S257" i="5" s="1"/>
  <c r="T257" i="5" s="1"/>
  <c r="R256" i="5"/>
  <c r="S256" i="5" s="1"/>
  <c r="T256" i="5" s="1"/>
  <c r="R255" i="5"/>
  <c r="S255" i="5" s="1"/>
  <c r="T255" i="5" s="1"/>
  <c r="R254" i="5"/>
  <c r="S254" i="5" s="1"/>
  <c r="T254" i="5" s="1"/>
  <c r="R253" i="5"/>
  <c r="S253" i="5" s="1"/>
  <c r="T253" i="5" s="1"/>
  <c r="R252" i="5"/>
  <c r="S252" i="5" s="1"/>
  <c r="T252" i="5" s="1"/>
  <c r="R251" i="5"/>
  <c r="S251" i="5" s="1"/>
  <c r="T251" i="5" s="1"/>
  <c r="R250" i="5"/>
  <c r="S250" i="5" s="1"/>
  <c r="T250" i="5" s="1"/>
  <c r="R249" i="5"/>
  <c r="S249" i="5" s="1"/>
  <c r="T249" i="5" s="1"/>
  <c r="R248" i="5"/>
  <c r="S248" i="5" s="1"/>
  <c r="T248" i="5" s="1"/>
  <c r="R247" i="5"/>
  <c r="S247" i="5" s="1"/>
  <c r="T247" i="5" s="1"/>
  <c r="R246" i="5"/>
  <c r="S246" i="5" s="1"/>
  <c r="T246" i="5" s="1"/>
  <c r="R245" i="5"/>
  <c r="S245" i="5" s="1"/>
  <c r="T245" i="5" s="1"/>
  <c r="R244" i="5"/>
  <c r="S244" i="5" s="1"/>
  <c r="T244" i="5" s="1"/>
  <c r="R243" i="5"/>
  <c r="S243" i="5" s="1"/>
  <c r="T243" i="5" s="1"/>
  <c r="R242" i="5"/>
  <c r="S242" i="5" s="1"/>
  <c r="T242" i="5" s="1"/>
  <c r="R241" i="5"/>
  <c r="S241" i="5" s="1"/>
  <c r="T241" i="5" s="1"/>
  <c r="R240" i="5"/>
  <c r="S240" i="5" s="1"/>
  <c r="T240" i="5" s="1"/>
  <c r="R239" i="5"/>
  <c r="S239" i="5" s="1"/>
  <c r="T239" i="5" s="1"/>
  <c r="R238" i="5"/>
  <c r="S238" i="5" s="1"/>
  <c r="T238" i="5" s="1"/>
  <c r="R237" i="5"/>
  <c r="S237" i="5" s="1"/>
  <c r="T237" i="5" s="1"/>
  <c r="R236" i="5"/>
  <c r="S236" i="5" s="1"/>
  <c r="T236" i="5" s="1"/>
  <c r="R235" i="5"/>
  <c r="S235" i="5" s="1"/>
  <c r="T235" i="5" s="1"/>
  <c r="R234" i="5"/>
  <c r="S234" i="5" s="1"/>
  <c r="T234" i="5" s="1"/>
  <c r="R233" i="5"/>
  <c r="S233" i="5" s="1"/>
  <c r="T233" i="5" s="1"/>
  <c r="R232" i="5"/>
  <c r="S232" i="5" s="1"/>
  <c r="T232" i="5" s="1"/>
  <c r="R231" i="5"/>
  <c r="S231" i="5" s="1"/>
  <c r="T231" i="5" s="1"/>
  <c r="R230" i="5"/>
  <c r="S230" i="5" s="1"/>
  <c r="T230" i="5" s="1"/>
  <c r="R229" i="5"/>
  <c r="S229" i="5" s="1"/>
  <c r="T229" i="5" s="1"/>
  <c r="R228" i="5"/>
  <c r="S228" i="5" s="1"/>
  <c r="T228" i="5" s="1"/>
  <c r="R227" i="5"/>
  <c r="S227" i="5" s="1"/>
  <c r="T227" i="5" s="1"/>
  <c r="R226" i="5"/>
  <c r="S226" i="5" s="1"/>
  <c r="T226" i="5" s="1"/>
  <c r="R225" i="5"/>
  <c r="S225" i="5" s="1"/>
  <c r="T225" i="5" s="1"/>
  <c r="R224" i="5"/>
  <c r="S224" i="5" s="1"/>
  <c r="T224" i="5" s="1"/>
  <c r="R223" i="5"/>
  <c r="S223" i="5" s="1"/>
  <c r="T223" i="5" s="1"/>
  <c r="R222" i="5"/>
  <c r="S222" i="5" s="1"/>
  <c r="T222" i="5" s="1"/>
  <c r="R221" i="5"/>
  <c r="S221" i="5" s="1"/>
  <c r="T221" i="5" s="1"/>
  <c r="R220" i="5"/>
  <c r="S220" i="5" s="1"/>
  <c r="T220" i="5" s="1"/>
  <c r="R219" i="5"/>
  <c r="S219" i="5" s="1"/>
  <c r="T219" i="5" s="1"/>
  <c r="R218" i="5"/>
  <c r="S218" i="5" s="1"/>
  <c r="T218" i="5" s="1"/>
  <c r="R217" i="5"/>
  <c r="S217" i="5" s="1"/>
  <c r="T217" i="5" s="1"/>
  <c r="R216" i="5"/>
  <c r="S216" i="5" s="1"/>
  <c r="T216" i="5" s="1"/>
  <c r="R215" i="5"/>
  <c r="S215" i="5" s="1"/>
  <c r="T215" i="5" s="1"/>
  <c r="R214" i="5"/>
  <c r="S214" i="5" s="1"/>
  <c r="T214" i="5" s="1"/>
  <c r="R213" i="5"/>
  <c r="S213" i="5" s="1"/>
  <c r="T213" i="5" s="1"/>
  <c r="R212" i="5"/>
  <c r="S212" i="5" s="1"/>
  <c r="T212" i="5" s="1"/>
  <c r="R211" i="5"/>
  <c r="S211" i="5" s="1"/>
  <c r="T211" i="5" s="1"/>
  <c r="R210" i="5"/>
  <c r="S210" i="5" s="1"/>
  <c r="T210" i="5" s="1"/>
  <c r="R209" i="5"/>
  <c r="S209" i="5" s="1"/>
  <c r="T209" i="5" s="1"/>
  <c r="R208" i="5"/>
  <c r="S208" i="5" s="1"/>
  <c r="T208" i="5" s="1"/>
  <c r="R207" i="5"/>
  <c r="S207" i="5" s="1"/>
  <c r="T207" i="5" s="1"/>
  <c r="R206" i="5"/>
  <c r="S206" i="5" s="1"/>
  <c r="T206" i="5" s="1"/>
  <c r="R205" i="5"/>
  <c r="S205" i="5" s="1"/>
  <c r="T205" i="5" s="1"/>
  <c r="R204" i="5"/>
  <c r="S204" i="5" s="1"/>
  <c r="T204" i="5" s="1"/>
  <c r="R203" i="5"/>
  <c r="S203" i="5" s="1"/>
  <c r="T203" i="5" s="1"/>
  <c r="R202" i="5"/>
  <c r="S202" i="5" s="1"/>
  <c r="T202" i="5" s="1"/>
  <c r="R201" i="5"/>
  <c r="S201" i="5" s="1"/>
  <c r="T201" i="5" s="1"/>
  <c r="R200" i="5"/>
  <c r="S200" i="5" s="1"/>
  <c r="T200" i="5" s="1"/>
  <c r="R199" i="5"/>
  <c r="S199" i="5" s="1"/>
  <c r="T199" i="5" s="1"/>
  <c r="R198" i="5"/>
  <c r="S198" i="5" s="1"/>
  <c r="T198" i="5" s="1"/>
  <c r="R197" i="5"/>
  <c r="S197" i="5" s="1"/>
  <c r="T197" i="5" s="1"/>
  <c r="R196" i="5"/>
  <c r="S196" i="5" s="1"/>
  <c r="T196" i="5" s="1"/>
  <c r="R195" i="5"/>
  <c r="S195" i="5" s="1"/>
  <c r="T195" i="5" s="1"/>
  <c r="R194" i="5"/>
  <c r="S194" i="5" s="1"/>
  <c r="T194" i="5" s="1"/>
  <c r="R193" i="5"/>
  <c r="S193" i="5" s="1"/>
  <c r="T193" i="5" s="1"/>
  <c r="R192" i="5"/>
  <c r="S192" i="5" s="1"/>
  <c r="T192" i="5" s="1"/>
  <c r="R191" i="5"/>
  <c r="S191" i="5" s="1"/>
  <c r="T191" i="5" s="1"/>
  <c r="R190" i="5"/>
  <c r="S190" i="5" s="1"/>
  <c r="T190" i="5" s="1"/>
  <c r="R189" i="5"/>
  <c r="S189" i="5" s="1"/>
  <c r="T189" i="5" s="1"/>
  <c r="R188" i="5"/>
  <c r="S188" i="5" s="1"/>
  <c r="T188" i="5" s="1"/>
  <c r="R187" i="5"/>
  <c r="S187" i="5" s="1"/>
  <c r="T187" i="5" s="1"/>
  <c r="R186" i="5"/>
  <c r="S186" i="5" s="1"/>
  <c r="T186" i="5" s="1"/>
  <c r="R185" i="5"/>
  <c r="S185" i="5" s="1"/>
  <c r="T185" i="5" s="1"/>
  <c r="R184" i="5"/>
  <c r="S184" i="5" s="1"/>
  <c r="T184" i="5" s="1"/>
  <c r="R183" i="5"/>
  <c r="S183" i="5" s="1"/>
  <c r="T183" i="5" s="1"/>
  <c r="R182" i="5"/>
  <c r="S182" i="5" s="1"/>
  <c r="T182" i="5" s="1"/>
  <c r="R181" i="5"/>
  <c r="S181" i="5" s="1"/>
  <c r="T181" i="5" s="1"/>
  <c r="R180" i="5"/>
  <c r="S180" i="5" s="1"/>
  <c r="T180" i="5" s="1"/>
  <c r="R179" i="5"/>
  <c r="S179" i="5" s="1"/>
  <c r="T179" i="5" s="1"/>
  <c r="R178" i="5"/>
  <c r="S178" i="5" s="1"/>
  <c r="T178" i="5" s="1"/>
  <c r="R177" i="5"/>
  <c r="S177" i="5" s="1"/>
  <c r="T177" i="5" s="1"/>
  <c r="R176" i="5"/>
  <c r="S176" i="5" s="1"/>
  <c r="T176" i="5" s="1"/>
  <c r="R175" i="5"/>
  <c r="S175" i="5" s="1"/>
  <c r="T175" i="5" s="1"/>
  <c r="R174" i="5"/>
  <c r="S174" i="5" s="1"/>
  <c r="T174" i="5" s="1"/>
  <c r="R173" i="5"/>
  <c r="S173" i="5" s="1"/>
  <c r="T173" i="5" s="1"/>
  <c r="R172" i="5"/>
  <c r="S172" i="5" s="1"/>
  <c r="T172" i="5" s="1"/>
  <c r="R171" i="5"/>
  <c r="S171" i="5" s="1"/>
  <c r="T171" i="5" s="1"/>
  <c r="R170" i="5"/>
  <c r="S170" i="5" s="1"/>
  <c r="T170" i="5" s="1"/>
  <c r="R169" i="5"/>
  <c r="S169" i="5" s="1"/>
  <c r="T169" i="5" s="1"/>
  <c r="R168" i="5"/>
  <c r="S168" i="5" s="1"/>
  <c r="T168" i="5" s="1"/>
  <c r="R167" i="5"/>
  <c r="S167" i="5" s="1"/>
  <c r="T167" i="5" s="1"/>
  <c r="R166" i="5"/>
  <c r="S166" i="5" s="1"/>
  <c r="T166" i="5" s="1"/>
  <c r="R165" i="5"/>
  <c r="S165" i="5" s="1"/>
  <c r="T165" i="5" s="1"/>
  <c r="R164" i="5"/>
  <c r="S164" i="5" s="1"/>
  <c r="T164" i="5" s="1"/>
  <c r="R163" i="5"/>
  <c r="S163" i="5" s="1"/>
  <c r="T163" i="5" s="1"/>
  <c r="R162" i="5"/>
  <c r="S162" i="5" s="1"/>
  <c r="T162" i="5" s="1"/>
  <c r="R161" i="5"/>
  <c r="S161" i="5" s="1"/>
  <c r="T161" i="5" s="1"/>
  <c r="R160" i="5"/>
  <c r="S160" i="5" s="1"/>
  <c r="T160" i="5" s="1"/>
  <c r="R159" i="5"/>
  <c r="S159" i="5" s="1"/>
  <c r="T159" i="5" s="1"/>
  <c r="R158" i="5"/>
  <c r="S158" i="5" s="1"/>
  <c r="T158" i="5" s="1"/>
  <c r="R157" i="5"/>
  <c r="S157" i="5" s="1"/>
  <c r="T157" i="5" s="1"/>
  <c r="R156" i="5"/>
  <c r="S156" i="5" s="1"/>
  <c r="T156" i="5" s="1"/>
  <c r="R155" i="5"/>
  <c r="S155" i="5" s="1"/>
  <c r="T155" i="5" s="1"/>
  <c r="R154" i="5"/>
  <c r="S154" i="5" s="1"/>
  <c r="T154" i="5" s="1"/>
  <c r="R153" i="5"/>
  <c r="S153" i="5" s="1"/>
  <c r="T153" i="5" s="1"/>
  <c r="R152" i="5"/>
  <c r="S152" i="5" s="1"/>
  <c r="T152" i="5" s="1"/>
  <c r="R151" i="5"/>
  <c r="S151" i="5" s="1"/>
  <c r="T151" i="5" s="1"/>
  <c r="R150" i="5"/>
  <c r="S150" i="5" s="1"/>
  <c r="T150" i="5" s="1"/>
  <c r="R149" i="5"/>
  <c r="S149" i="5" s="1"/>
  <c r="T149" i="5" s="1"/>
  <c r="R148" i="5"/>
  <c r="S148" i="5" s="1"/>
  <c r="T148" i="5" s="1"/>
  <c r="R147" i="5"/>
  <c r="S147" i="5" s="1"/>
  <c r="T147" i="5" s="1"/>
  <c r="R146" i="5"/>
  <c r="S146" i="5" s="1"/>
  <c r="T146" i="5" s="1"/>
  <c r="R145" i="5"/>
  <c r="S145" i="5" s="1"/>
  <c r="T145" i="5" s="1"/>
  <c r="R144" i="5"/>
  <c r="S144" i="5" s="1"/>
  <c r="T144" i="5" s="1"/>
  <c r="R143" i="5"/>
  <c r="S143" i="5" s="1"/>
  <c r="T143" i="5" s="1"/>
  <c r="R142" i="5"/>
  <c r="S142" i="5" s="1"/>
  <c r="T142" i="5" s="1"/>
  <c r="R141" i="5"/>
  <c r="S141" i="5" s="1"/>
  <c r="T141" i="5" s="1"/>
  <c r="R140" i="5"/>
  <c r="S140" i="5" s="1"/>
  <c r="T140" i="5" s="1"/>
  <c r="R139" i="5"/>
  <c r="S139" i="5" s="1"/>
  <c r="T139" i="5" s="1"/>
  <c r="R138" i="5"/>
  <c r="S138" i="5" s="1"/>
  <c r="T138" i="5" s="1"/>
  <c r="R137" i="5"/>
  <c r="S137" i="5" s="1"/>
  <c r="T137" i="5" s="1"/>
  <c r="R136" i="5"/>
  <c r="S136" i="5" s="1"/>
  <c r="T136" i="5" s="1"/>
  <c r="R135" i="5"/>
  <c r="S135" i="5" s="1"/>
  <c r="T135" i="5" s="1"/>
  <c r="R134" i="5"/>
  <c r="S134" i="5" s="1"/>
  <c r="T134" i="5" s="1"/>
  <c r="R133" i="5"/>
  <c r="S133" i="5" s="1"/>
  <c r="T133" i="5" s="1"/>
  <c r="R132" i="5"/>
  <c r="S132" i="5" s="1"/>
  <c r="T132" i="5" s="1"/>
  <c r="R131" i="5"/>
  <c r="S131" i="5" s="1"/>
  <c r="T131" i="5" s="1"/>
  <c r="R130" i="5"/>
  <c r="S130" i="5" s="1"/>
  <c r="T130" i="5" s="1"/>
  <c r="R129" i="5"/>
  <c r="S129" i="5" s="1"/>
  <c r="T129" i="5" s="1"/>
  <c r="R128" i="5"/>
  <c r="S128" i="5" s="1"/>
  <c r="T128" i="5" s="1"/>
  <c r="R127" i="5"/>
  <c r="S127" i="5" s="1"/>
  <c r="T127" i="5" s="1"/>
  <c r="R126" i="5"/>
  <c r="S126" i="5" s="1"/>
  <c r="T126" i="5" s="1"/>
  <c r="R125" i="5"/>
  <c r="S125" i="5" s="1"/>
  <c r="T125" i="5" s="1"/>
  <c r="R124" i="5"/>
  <c r="S124" i="5" s="1"/>
  <c r="T124" i="5" s="1"/>
  <c r="R123" i="5"/>
  <c r="S123" i="5" s="1"/>
  <c r="T123" i="5" s="1"/>
  <c r="R122" i="5"/>
  <c r="S122" i="5" s="1"/>
  <c r="T122" i="5" s="1"/>
  <c r="R121" i="5"/>
  <c r="S121" i="5" s="1"/>
  <c r="T121" i="5" s="1"/>
  <c r="R120" i="5"/>
  <c r="S120" i="5" s="1"/>
  <c r="T120" i="5" s="1"/>
  <c r="R119" i="5"/>
  <c r="S119" i="5" s="1"/>
  <c r="T119" i="5" s="1"/>
  <c r="R118" i="5"/>
  <c r="S118" i="5" s="1"/>
  <c r="T118" i="5" s="1"/>
  <c r="R117" i="5"/>
  <c r="S117" i="5" s="1"/>
  <c r="T117" i="5" s="1"/>
  <c r="R116" i="5"/>
  <c r="S116" i="5" s="1"/>
  <c r="T116" i="5" s="1"/>
  <c r="R115" i="5"/>
  <c r="S115" i="5" s="1"/>
  <c r="T115" i="5" s="1"/>
  <c r="R114" i="5"/>
  <c r="S114" i="5" s="1"/>
  <c r="T114" i="5" s="1"/>
  <c r="R113" i="5"/>
  <c r="S113" i="5" s="1"/>
  <c r="T113" i="5" s="1"/>
  <c r="R112" i="5"/>
  <c r="S112" i="5" s="1"/>
  <c r="T112" i="5" s="1"/>
  <c r="R111" i="5"/>
  <c r="S111" i="5" s="1"/>
  <c r="T111" i="5" s="1"/>
  <c r="R110" i="5"/>
  <c r="S110" i="5" s="1"/>
  <c r="T110" i="5" s="1"/>
  <c r="R109" i="5"/>
  <c r="S109" i="5" s="1"/>
  <c r="T109" i="5" s="1"/>
  <c r="R108" i="5"/>
  <c r="S108" i="5" s="1"/>
  <c r="T108" i="5" s="1"/>
  <c r="R107" i="5"/>
  <c r="S107" i="5" s="1"/>
  <c r="T107" i="5" s="1"/>
  <c r="R106" i="5"/>
  <c r="S106" i="5" s="1"/>
  <c r="T106" i="5" s="1"/>
  <c r="R105" i="5"/>
  <c r="S105" i="5" s="1"/>
  <c r="T105" i="5" s="1"/>
  <c r="R104" i="5"/>
  <c r="S104" i="5" s="1"/>
  <c r="T104" i="5" s="1"/>
  <c r="R103" i="5"/>
  <c r="S103" i="5" s="1"/>
  <c r="T103" i="5" s="1"/>
  <c r="R102" i="5"/>
  <c r="S102" i="5" s="1"/>
  <c r="T102" i="5" s="1"/>
  <c r="R101" i="5"/>
  <c r="S101" i="5" s="1"/>
  <c r="T101" i="5" s="1"/>
  <c r="R100" i="5"/>
  <c r="S100" i="5" s="1"/>
  <c r="T100" i="5" s="1"/>
  <c r="R99" i="5"/>
  <c r="S99" i="5" s="1"/>
  <c r="T99" i="5" s="1"/>
  <c r="R98" i="5"/>
  <c r="S98" i="5" s="1"/>
  <c r="T98" i="5" s="1"/>
  <c r="R97" i="5"/>
  <c r="S97" i="5" s="1"/>
  <c r="T97" i="5" s="1"/>
  <c r="R96" i="5"/>
  <c r="S96" i="5" s="1"/>
  <c r="T96" i="5" s="1"/>
  <c r="R95" i="5"/>
  <c r="S95" i="5" s="1"/>
  <c r="T95" i="5" s="1"/>
  <c r="R94" i="5"/>
  <c r="S94" i="5" s="1"/>
  <c r="T94" i="5" s="1"/>
  <c r="R93" i="5"/>
  <c r="S93" i="5" s="1"/>
  <c r="T93" i="5" s="1"/>
  <c r="R92" i="5"/>
  <c r="S92" i="5" s="1"/>
  <c r="T92" i="5" s="1"/>
  <c r="R91" i="5"/>
  <c r="S91" i="5" s="1"/>
  <c r="T91" i="5" s="1"/>
  <c r="R90" i="5"/>
  <c r="S90" i="5" s="1"/>
  <c r="T90" i="5" s="1"/>
  <c r="R89" i="5"/>
  <c r="S89" i="5" s="1"/>
  <c r="T89" i="5" s="1"/>
  <c r="R88" i="5"/>
  <c r="S88" i="5" s="1"/>
  <c r="T88" i="5" s="1"/>
  <c r="R87" i="5"/>
  <c r="S87" i="5" s="1"/>
  <c r="T87" i="5" s="1"/>
  <c r="R86" i="5"/>
  <c r="S86" i="5" s="1"/>
  <c r="T86" i="5" s="1"/>
  <c r="R85" i="5"/>
  <c r="S85" i="5" s="1"/>
  <c r="T85" i="5" s="1"/>
  <c r="R84" i="5"/>
  <c r="S84" i="5" s="1"/>
  <c r="T84" i="5" s="1"/>
  <c r="R83" i="5"/>
  <c r="S83" i="5" s="1"/>
  <c r="T83" i="5" s="1"/>
  <c r="R82" i="5"/>
  <c r="S82" i="5" s="1"/>
  <c r="T82" i="5" s="1"/>
  <c r="R81" i="5"/>
  <c r="S81" i="5" s="1"/>
  <c r="T81" i="5" s="1"/>
  <c r="R80" i="5"/>
  <c r="S80" i="5" s="1"/>
  <c r="T80" i="5" s="1"/>
  <c r="R79" i="5"/>
  <c r="S79" i="5" s="1"/>
  <c r="T79" i="5" s="1"/>
  <c r="R78" i="5"/>
  <c r="S78" i="5" s="1"/>
  <c r="T78" i="5" s="1"/>
  <c r="R77" i="5"/>
  <c r="S77" i="5" s="1"/>
  <c r="T77" i="5" s="1"/>
  <c r="R76" i="5"/>
  <c r="S76" i="5" s="1"/>
  <c r="T76" i="5" s="1"/>
  <c r="R75" i="5"/>
  <c r="S75" i="5" s="1"/>
  <c r="T75" i="5" s="1"/>
  <c r="R74" i="5"/>
  <c r="S74" i="5" s="1"/>
  <c r="T74" i="5" s="1"/>
  <c r="R73" i="5"/>
  <c r="S73" i="5" s="1"/>
  <c r="T73" i="5" s="1"/>
  <c r="R72" i="5"/>
  <c r="S72" i="5" s="1"/>
  <c r="T72" i="5" s="1"/>
  <c r="R71" i="5"/>
  <c r="S71" i="5" s="1"/>
  <c r="T71" i="5" s="1"/>
  <c r="R70" i="5"/>
  <c r="S70" i="5" s="1"/>
  <c r="T70" i="5" s="1"/>
  <c r="R69" i="5"/>
  <c r="S69" i="5" s="1"/>
  <c r="T69" i="5" s="1"/>
  <c r="R68" i="5"/>
  <c r="S68" i="5" s="1"/>
  <c r="T68" i="5" s="1"/>
  <c r="R67" i="5"/>
  <c r="S67" i="5" s="1"/>
  <c r="T67" i="5" s="1"/>
  <c r="R66" i="5"/>
  <c r="S66" i="5" s="1"/>
  <c r="T66" i="5" s="1"/>
  <c r="R65" i="5"/>
  <c r="S65" i="5" s="1"/>
  <c r="T65" i="5" s="1"/>
  <c r="R64" i="5"/>
  <c r="S64" i="5" s="1"/>
  <c r="T64" i="5" s="1"/>
  <c r="R63" i="5"/>
  <c r="S63" i="5" s="1"/>
  <c r="T63" i="5" s="1"/>
  <c r="R62" i="5"/>
  <c r="S62" i="5" s="1"/>
  <c r="T62" i="5" s="1"/>
  <c r="R61" i="5"/>
  <c r="S61" i="5" s="1"/>
  <c r="T61" i="5" s="1"/>
  <c r="R60" i="5"/>
  <c r="S60" i="5" s="1"/>
  <c r="T60" i="5" s="1"/>
  <c r="R59" i="5"/>
  <c r="S59" i="5" s="1"/>
  <c r="T59" i="5" s="1"/>
  <c r="R58" i="5"/>
  <c r="S58" i="5" s="1"/>
  <c r="T58" i="5" s="1"/>
  <c r="R57" i="5"/>
  <c r="S57" i="5" s="1"/>
  <c r="T57" i="5" s="1"/>
  <c r="R56" i="5"/>
  <c r="S56" i="5" s="1"/>
  <c r="T56" i="5" s="1"/>
  <c r="R55" i="5"/>
  <c r="S55" i="5" s="1"/>
  <c r="T55" i="5" s="1"/>
  <c r="R54" i="5"/>
  <c r="S54" i="5" s="1"/>
  <c r="T54" i="5" s="1"/>
  <c r="R53" i="5"/>
  <c r="S53" i="5" s="1"/>
  <c r="T53" i="5" s="1"/>
  <c r="R52" i="5"/>
  <c r="S52" i="5" s="1"/>
  <c r="T52" i="5" s="1"/>
  <c r="R51" i="5"/>
  <c r="S51" i="5" s="1"/>
  <c r="T51" i="5" s="1"/>
  <c r="R50" i="5"/>
  <c r="S50" i="5" s="1"/>
  <c r="T50" i="5" s="1"/>
  <c r="R49" i="5"/>
  <c r="S49" i="5" s="1"/>
  <c r="T49" i="5" s="1"/>
  <c r="R48" i="5"/>
  <c r="S48" i="5" s="1"/>
  <c r="T48" i="5" s="1"/>
  <c r="R47" i="5"/>
  <c r="S47" i="5" s="1"/>
  <c r="T47" i="5" s="1"/>
  <c r="R46" i="5"/>
  <c r="S46" i="5" s="1"/>
  <c r="T46" i="5" s="1"/>
  <c r="R45" i="5"/>
  <c r="S45" i="5" s="1"/>
  <c r="T45" i="5" s="1"/>
  <c r="R44" i="5"/>
  <c r="S44" i="5" s="1"/>
  <c r="T44" i="5" s="1"/>
  <c r="R43" i="5"/>
  <c r="S43" i="5" s="1"/>
  <c r="T43" i="5" s="1"/>
  <c r="R42" i="5"/>
  <c r="S42" i="5" s="1"/>
  <c r="T42" i="5" s="1"/>
  <c r="R41" i="5"/>
  <c r="S41" i="5" s="1"/>
  <c r="T41" i="5" s="1"/>
  <c r="R40" i="5"/>
  <c r="S40" i="5" s="1"/>
  <c r="T40" i="5" s="1"/>
  <c r="R39" i="5"/>
  <c r="S39" i="5" s="1"/>
  <c r="T39" i="5" s="1"/>
  <c r="R38" i="5"/>
  <c r="S38" i="5" s="1"/>
  <c r="T38" i="5" s="1"/>
  <c r="R37" i="5"/>
  <c r="S37" i="5" s="1"/>
  <c r="T37" i="5" s="1"/>
  <c r="R36" i="5"/>
  <c r="S36" i="5" s="1"/>
  <c r="T36" i="5" s="1"/>
  <c r="R35" i="5"/>
  <c r="S35" i="5" s="1"/>
  <c r="T35" i="5" s="1"/>
  <c r="R34" i="5"/>
  <c r="S34" i="5" s="1"/>
  <c r="T34" i="5" s="1"/>
  <c r="R33" i="5"/>
  <c r="S33" i="5" s="1"/>
  <c r="T33" i="5" s="1"/>
  <c r="R32" i="5"/>
  <c r="S32" i="5" s="1"/>
  <c r="T32" i="5" s="1"/>
  <c r="R31" i="5"/>
  <c r="S31" i="5" s="1"/>
  <c r="T31" i="5" s="1"/>
  <c r="R30" i="5"/>
  <c r="S30" i="5" s="1"/>
  <c r="T30" i="5" s="1"/>
  <c r="R29" i="5"/>
  <c r="S29" i="5" s="1"/>
  <c r="T29" i="5" s="1"/>
  <c r="R28" i="5"/>
  <c r="S28" i="5" s="1"/>
  <c r="T28" i="5" s="1"/>
  <c r="R27" i="5"/>
  <c r="S27" i="5" s="1"/>
  <c r="T27" i="5" s="1"/>
  <c r="R26" i="5"/>
  <c r="S26" i="5" s="1"/>
  <c r="T26" i="5" s="1"/>
  <c r="R25" i="5"/>
  <c r="S25" i="5" s="1"/>
  <c r="T25" i="5" s="1"/>
  <c r="R24" i="5"/>
  <c r="S24" i="5" s="1"/>
  <c r="T24" i="5" s="1"/>
  <c r="R23" i="5"/>
  <c r="S23" i="5" s="1"/>
  <c r="T23" i="5" s="1"/>
  <c r="R22" i="5"/>
  <c r="S22" i="5" s="1"/>
  <c r="T22" i="5" s="1"/>
  <c r="R21" i="5"/>
  <c r="S21" i="5" s="1"/>
  <c r="T21" i="5" s="1"/>
  <c r="R20" i="5"/>
  <c r="S20" i="5" s="1"/>
  <c r="T20" i="5" s="1"/>
  <c r="R19" i="5"/>
  <c r="S19" i="5" s="1"/>
  <c r="T19" i="5" s="1"/>
  <c r="R18" i="5"/>
  <c r="S18" i="5" s="1"/>
  <c r="T18" i="5" s="1"/>
  <c r="R17" i="5"/>
  <c r="S17" i="5" s="1"/>
  <c r="T17" i="5" s="1"/>
  <c r="R16" i="5"/>
  <c r="S16" i="5" s="1"/>
  <c r="T16" i="5" s="1"/>
  <c r="O555" i="5"/>
  <c r="P555" i="5" s="1"/>
  <c r="Q555" i="5" s="1"/>
  <c r="O554" i="5"/>
  <c r="P554" i="5" s="1"/>
  <c r="Q554" i="5" s="1"/>
  <c r="O553" i="5"/>
  <c r="P553" i="5" s="1"/>
  <c r="Q553" i="5" s="1"/>
  <c r="O552" i="5"/>
  <c r="P552" i="5" s="1"/>
  <c r="Q552" i="5" s="1"/>
  <c r="O551" i="5"/>
  <c r="P551" i="5" s="1"/>
  <c r="Q551" i="5" s="1"/>
  <c r="O550" i="5"/>
  <c r="P550" i="5" s="1"/>
  <c r="Q550" i="5" s="1"/>
  <c r="O549" i="5"/>
  <c r="P549" i="5" s="1"/>
  <c r="Q549" i="5" s="1"/>
  <c r="O548" i="5"/>
  <c r="P548" i="5" s="1"/>
  <c r="Q548" i="5" s="1"/>
  <c r="O547" i="5"/>
  <c r="P547" i="5" s="1"/>
  <c r="Q547" i="5" s="1"/>
  <c r="O546" i="5"/>
  <c r="P546" i="5" s="1"/>
  <c r="Q546" i="5" s="1"/>
  <c r="O545" i="5"/>
  <c r="P545" i="5" s="1"/>
  <c r="Q545" i="5" s="1"/>
  <c r="O544" i="5"/>
  <c r="P544" i="5" s="1"/>
  <c r="Q544" i="5" s="1"/>
  <c r="O543" i="5"/>
  <c r="P543" i="5" s="1"/>
  <c r="Q543" i="5" s="1"/>
  <c r="O542" i="5"/>
  <c r="P542" i="5" s="1"/>
  <c r="Q542" i="5" s="1"/>
  <c r="O541" i="5"/>
  <c r="P541" i="5" s="1"/>
  <c r="Q541" i="5" s="1"/>
  <c r="O540" i="5"/>
  <c r="P540" i="5" s="1"/>
  <c r="Q540" i="5" s="1"/>
  <c r="O539" i="5"/>
  <c r="P539" i="5" s="1"/>
  <c r="Q539" i="5" s="1"/>
  <c r="O538" i="5"/>
  <c r="P538" i="5" s="1"/>
  <c r="Q538" i="5" s="1"/>
  <c r="O537" i="5"/>
  <c r="P537" i="5" s="1"/>
  <c r="Q537" i="5" s="1"/>
  <c r="O536" i="5"/>
  <c r="P536" i="5" s="1"/>
  <c r="Q536" i="5" s="1"/>
  <c r="O535" i="5"/>
  <c r="P535" i="5" s="1"/>
  <c r="Q535" i="5" s="1"/>
  <c r="O534" i="5"/>
  <c r="P534" i="5" s="1"/>
  <c r="Q534" i="5" s="1"/>
  <c r="O533" i="5"/>
  <c r="P533" i="5" s="1"/>
  <c r="Q533" i="5" s="1"/>
  <c r="O532" i="5"/>
  <c r="P532" i="5" s="1"/>
  <c r="Q532" i="5" s="1"/>
  <c r="O531" i="5"/>
  <c r="P531" i="5" s="1"/>
  <c r="Q531" i="5" s="1"/>
  <c r="O530" i="5"/>
  <c r="P530" i="5" s="1"/>
  <c r="Q530" i="5" s="1"/>
  <c r="O529" i="5"/>
  <c r="P529" i="5" s="1"/>
  <c r="Q529" i="5" s="1"/>
  <c r="O528" i="5"/>
  <c r="P528" i="5" s="1"/>
  <c r="Q528" i="5" s="1"/>
  <c r="O527" i="5"/>
  <c r="P527" i="5" s="1"/>
  <c r="Q527" i="5" s="1"/>
  <c r="O526" i="5"/>
  <c r="P526" i="5" s="1"/>
  <c r="Q526" i="5" s="1"/>
  <c r="O525" i="5"/>
  <c r="P525" i="5" s="1"/>
  <c r="Q525" i="5" s="1"/>
  <c r="O524" i="5"/>
  <c r="P524" i="5" s="1"/>
  <c r="Q524" i="5" s="1"/>
  <c r="O523" i="5"/>
  <c r="P523" i="5" s="1"/>
  <c r="Q523" i="5" s="1"/>
  <c r="O522" i="5"/>
  <c r="P522" i="5" s="1"/>
  <c r="Q522" i="5" s="1"/>
  <c r="O521" i="5"/>
  <c r="P521" i="5" s="1"/>
  <c r="Q521" i="5" s="1"/>
  <c r="O520" i="5"/>
  <c r="P520" i="5" s="1"/>
  <c r="Q520" i="5" s="1"/>
  <c r="O519" i="5"/>
  <c r="P519" i="5" s="1"/>
  <c r="Q519" i="5" s="1"/>
  <c r="O518" i="5"/>
  <c r="P518" i="5" s="1"/>
  <c r="Q518" i="5" s="1"/>
  <c r="O517" i="5"/>
  <c r="P517" i="5" s="1"/>
  <c r="Q517" i="5" s="1"/>
  <c r="O516" i="5"/>
  <c r="P516" i="5" s="1"/>
  <c r="Q516" i="5" s="1"/>
  <c r="O515" i="5"/>
  <c r="P515" i="5" s="1"/>
  <c r="Q515" i="5" s="1"/>
  <c r="O514" i="5"/>
  <c r="P514" i="5" s="1"/>
  <c r="Q514" i="5" s="1"/>
  <c r="O513" i="5"/>
  <c r="P513" i="5" s="1"/>
  <c r="Q513" i="5" s="1"/>
  <c r="O512" i="5"/>
  <c r="P512" i="5" s="1"/>
  <c r="Q512" i="5" s="1"/>
  <c r="O511" i="5"/>
  <c r="P511" i="5" s="1"/>
  <c r="Q511" i="5" s="1"/>
  <c r="O510" i="5"/>
  <c r="P510" i="5" s="1"/>
  <c r="Q510" i="5" s="1"/>
  <c r="O509" i="5"/>
  <c r="P509" i="5" s="1"/>
  <c r="Q509" i="5" s="1"/>
  <c r="O508" i="5"/>
  <c r="P508" i="5" s="1"/>
  <c r="Q508" i="5" s="1"/>
  <c r="O507" i="5"/>
  <c r="P507" i="5" s="1"/>
  <c r="Q507" i="5" s="1"/>
  <c r="O506" i="5"/>
  <c r="P506" i="5" s="1"/>
  <c r="Q506" i="5" s="1"/>
  <c r="O505" i="5"/>
  <c r="P505" i="5" s="1"/>
  <c r="Q505" i="5" s="1"/>
  <c r="O504" i="5"/>
  <c r="P504" i="5" s="1"/>
  <c r="Q504" i="5" s="1"/>
  <c r="O503" i="5"/>
  <c r="P503" i="5" s="1"/>
  <c r="Q503" i="5" s="1"/>
  <c r="O502" i="5"/>
  <c r="P502" i="5" s="1"/>
  <c r="Q502" i="5" s="1"/>
  <c r="O501" i="5"/>
  <c r="P501" i="5" s="1"/>
  <c r="Q501" i="5" s="1"/>
  <c r="O500" i="5"/>
  <c r="P500" i="5" s="1"/>
  <c r="Q500" i="5" s="1"/>
  <c r="O499" i="5"/>
  <c r="P499" i="5" s="1"/>
  <c r="Q499" i="5" s="1"/>
  <c r="O498" i="5"/>
  <c r="P498" i="5" s="1"/>
  <c r="Q498" i="5" s="1"/>
  <c r="O497" i="5"/>
  <c r="P497" i="5" s="1"/>
  <c r="Q497" i="5" s="1"/>
  <c r="O496" i="5"/>
  <c r="P496" i="5" s="1"/>
  <c r="Q496" i="5" s="1"/>
  <c r="O495" i="5"/>
  <c r="P495" i="5" s="1"/>
  <c r="Q495" i="5" s="1"/>
  <c r="O494" i="5"/>
  <c r="P494" i="5" s="1"/>
  <c r="Q494" i="5" s="1"/>
  <c r="O493" i="5"/>
  <c r="P493" i="5" s="1"/>
  <c r="Q493" i="5" s="1"/>
  <c r="O492" i="5"/>
  <c r="P492" i="5" s="1"/>
  <c r="Q492" i="5" s="1"/>
  <c r="O491" i="5"/>
  <c r="P491" i="5" s="1"/>
  <c r="Q491" i="5" s="1"/>
  <c r="O490" i="5"/>
  <c r="P490" i="5" s="1"/>
  <c r="Q490" i="5" s="1"/>
  <c r="O489" i="5"/>
  <c r="P489" i="5" s="1"/>
  <c r="Q489" i="5" s="1"/>
  <c r="O488" i="5"/>
  <c r="P488" i="5" s="1"/>
  <c r="Q488" i="5" s="1"/>
  <c r="O487" i="5"/>
  <c r="P487" i="5" s="1"/>
  <c r="Q487" i="5" s="1"/>
  <c r="O486" i="5"/>
  <c r="P486" i="5" s="1"/>
  <c r="Q486" i="5" s="1"/>
  <c r="O485" i="5"/>
  <c r="P485" i="5" s="1"/>
  <c r="Q485" i="5" s="1"/>
  <c r="O484" i="5"/>
  <c r="P484" i="5" s="1"/>
  <c r="Q484" i="5" s="1"/>
  <c r="O483" i="5"/>
  <c r="P483" i="5" s="1"/>
  <c r="Q483" i="5" s="1"/>
  <c r="O482" i="5"/>
  <c r="P482" i="5" s="1"/>
  <c r="Q482" i="5" s="1"/>
  <c r="O481" i="5"/>
  <c r="P481" i="5" s="1"/>
  <c r="Q481" i="5" s="1"/>
  <c r="O480" i="5"/>
  <c r="P480" i="5" s="1"/>
  <c r="Q480" i="5" s="1"/>
  <c r="O479" i="5"/>
  <c r="P479" i="5" s="1"/>
  <c r="Q479" i="5" s="1"/>
  <c r="O478" i="5"/>
  <c r="P478" i="5" s="1"/>
  <c r="Q478" i="5" s="1"/>
  <c r="O477" i="5"/>
  <c r="P477" i="5" s="1"/>
  <c r="Q477" i="5" s="1"/>
  <c r="O476" i="5"/>
  <c r="P476" i="5" s="1"/>
  <c r="Q476" i="5" s="1"/>
  <c r="O475" i="5"/>
  <c r="P475" i="5" s="1"/>
  <c r="Q475" i="5" s="1"/>
  <c r="O474" i="5"/>
  <c r="P474" i="5" s="1"/>
  <c r="Q474" i="5" s="1"/>
  <c r="O473" i="5"/>
  <c r="P473" i="5" s="1"/>
  <c r="Q473" i="5" s="1"/>
  <c r="O472" i="5"/>
  <c r="P472" i="5" s="1"/>
  <c r="Q472" i="5" s="1"/>
  <c r="O471" i="5"/>
  <c r="P471" i="5" s="1"/>
  <c r="Q471" i="5" s="1"/>
  <c r="O470" i="5"/>
  <c r="P470" i="5" s="1"/>
  <c r="Q470" i="5" s="1"/>
  <c r="O469" i="5"/>
  <c r="P469" i="5" s="1"/>
  <c r="Q469" i="5" s="1"/>
  <c r="O468" i="5"/>
  <c r="P468" i="5" s="1"/>
  <c r="Q468" i="5" s="1"/>
  <c r="O467" i="5"/>
  <c r="P467" i="5" s="1"/>
  <c r="Q467" i="5" s="1"/>
  <c r="O466" i="5"/>
  <c r="P466" i="5" s="1"/>
  <c r="Q466" i="5" s="1"/>
  <c r="O465" i="5"/>
  <c r="P465" i="5" s="1"/>
  <c r="Q465" i="5" s="1"/>
  <c r="O464" i="5"/>
  <c r="P464" i="5" s="1"/>
  <c r="Q464" i="5" s="1"/>
  <c r="O463" i="5"/>
  <c r="P463" i="5" s="1"/>
  <c r="Q463" i="5" s="1"/>
  <c r="O462" i="5"/>
  <c r="P462" i="5" s="1"/>
  <c r="Q462" i="5" s="1"/>
  <c r="O461" i="5"/>
  <c r="P461" i="5" s="1"/>
  <c r="Q461" i="5" s="1"/>
  <c r="O460" i="5"/>
  <c r="P460" i="5" s="1"/>
  <c r="Q460" i="5" s="1"/>
  <c r="O459" i="5"/>
  <c r="P459" i="5" s="1"/>
  <c r="Q459" i="5" s="1"/>
  <c r="O458" i="5"/>
  <c r="P458" i="5" s="1"/>
  <c r="Q458" i="5" s="1"/>
  <c r="O457" i="5"/>
  <c r="P457" i="5" s="1"/>
  <c r="Q457" i="5" s="1"/>
  <c r="O456" i="5"/>
  <c r="P456" i="5" s="1"/>
  <c r="Q456" i="5" s="1"/>
  <c r="O455" i="5"/>
  <c r="P455" i="5" s="1"/>
  <c r="Q455" i="5" s="1"/>
  <c r="O454" i="5"/>
  <c r="P454" i="5" s="1"/>
  <c r="Q454" i="5" s="1"/>
  <c r="O453" i="5"/>
  <c r="P453" i="5" s="1"/>
  <c r="Q453" i="5" s="1"/>
  <c r="O452" i="5"/>
  <c r="P452" i="5" s="1"/>
  <c r="Q452" i="5" s="1"/>
  <c r="O451" i="5"/>
  <c r="P451" i="5" s="1"/>
  <c r="Q451" i="5" s="1"/>
  <c r="O450" i="5"/>
  <c r="P450" i="5" s="1"/>
  <c r="Q450" i="5" s="1"/>
  <c r="O449" i="5"/>
  <c r="P449" i="5" s="1"/>
  <c r="Q449" i="5" s="1"/>
  <c r="O448" i="5"/>
  <c r="P448" i="5" s="1"/>
  <c r="Q448" i="5" s="1"/>
  <c r="O447" i="5"/>
  <c r="P447" i="5" s="1"/>
  <c r="Q447" i="5" s="1"/>
  <c r="O446" i="5"/>
  <c r="P446" i="5" s="1"/>
  <c r="Q446" i="5" s="1"/>
  <c r="O445" i="5"/>
  <c r="P445" i="5" s="1"/>
  <c r="Q445" i="5" s="1"/>
  <c r="O444" i="5"/>
  <c r="P444" i="5" s="1"/>
  <c r="Q444" i="5" s="1"/>
  <c r="O443" i="5"/>
  <c r="P443" i="5" s="1"/>
  <c r="Q443" i="5" s="1"/>
  <c r="O442" i="5"/>
  <c r="P442" i="5" s="1"/>
  <c r="Q442" i="5" s="1"/>
  <c r="O441" i="5"/>
  <c r="P441" i="5" s="1"/>
  <c r="Q441" i="5" s="1"/>
  <c r="O440" i="5"/>
  <c r="P440" i="5" s="1"/>
  <c r="Q440" i="5" s="1"/>
  <c r="O439" i="5"/>
  <c r="P439" i="5" s="1"/>
  <c r="Q439" i="5" s="1"/>
  <c r="O438" i="5"/>
  <c r="P438" i="5" s="1"/>
  <c r="Q438" i="5" s="1"/>
  <c r="O437" i="5"/>
  <c r="P437" i="5" s="1"/>
  <c r="Q437" i="5" s="1"/>
  <c r="O436" i="5"/>
  <c r="P436" i="5" s="1"/>
  <c r="Q436" i="5" s="1"/>
  <c r="O435" i="5"/>
  <c r="P435" i="5" s="1"/>
  <c r="Q435" i="5" s="1"/>
  <c r="O434" i="5"/>
  <c r="P434" i="5" s="1"/>
  <c r="Q434" i="5" s="1"/>
  <c r="O433" i="5"/>
  <c r="P433" i="5" s="1"/>
  <c r="Q433" i="5" s="1"/>
  <c r="O432" i="5"/>
  <c r="P432" i="5" s="1"/>
  <c r="Q432" i="5" s="1"/>
  <c r="O431" i="5"/>
  <c r="P431" i="5" s="1"/>
  <c r="Q431" i="5" s="1"/>
  <c r="O430" i="5"/>
  <c r="P430" i="5" s="1"/>
  <c r="Q430" i="5" s="1"/>
  <c r="O429" i="5"/>
  <c r="P429" i="5" s="1"/>
  <c r="Q429" i="5" s="1"/>
  <c r="O428" i="5"/>
  <c r="P428" i="5" s="1"/>
  <c r="Q428" i="5" s="1"/>
  <c r="O427" i="5"/>
  <c r="P427" i="5" s="1"/>
  <c r="Q427" i="5" s="1"/>
  <c r="O426" i="5"/>
  <c r="P426" i="5" s="1"/>
  <c r="Q426" i="5" s="1"/>
  <c r="O425" i="5"/>
  <c r="P425" i="5" s="1"/>
  <c r="Q425" i="5" s="1"/>
  <c r="O424" i="5"/>
  <c r="P424" i="5" s="1"/>
  <c r="Q424" i="5" s="1"/>
  <c r="O423" i="5"/>
  <c r="P423" i="5" s="1"/>
  <c r="Q423" i="5" s="1"/>
  <c r="O422" i="5"/>
  <c r="P422" i="5" s="1"/>
  <c r="Q422" i="5" s="1"/>
  <c r="O421" i="5"/>
  <c r="P421" i="5" s="1"/>
  <c r="Q421" i="5" s="1"/>
  <c r="O420" i="5"/>
  <c r="P420" i="5" s="1"/>
  <c r="Q420" i="5" s="1"/>
  <c r="O419" i="5"/>
  <c r="P419" i="5" s="1"/>
  <c r="Q419" i="5" s="1"/>
  <c r="O418" i="5"/>
  <c r="P418" i="5" s="1"/>
  <c r="Q418" i="5" s="1"/>
  <c r="O417" i="5"/>
  <c r="P417" i="5" s="1"/>
  <c r="Q417" i="5" s="1"/>
  <c r="O416" i="5"/>
  <c r="P416" i="5" s="1"/>
  <c r="Q416" i="5" s="1"/>
  <c r="O415" i="5"/>
  <c r="P415" i="5" s="1"/>
  <c r="Q415" i="5" s="1"/>
  <c r="O414" i="5"/>
  <c r="P414" i="5" s="1"/>
  <c r="Q414" i="5" s="1"/>
  <c r="O413" i="5"/>
  <c r="P413" i="5" s="1"/>
  <c r="Q413" i="5" s="1"/>
  <c r="O412" i="5"/>
  <c r="P412" i="5" s="1"/>
  <c r="Q412" i="5" s="1"/>
  <c r="O411" i="5"/>
  <c r="P411" i="5" s="1"/>
  <c r="Q411" i="5" s="1"/>
  <c r="O410" i="5"/>
  <c r="P410" i="5" s="1"/>
  <c r="Q410" i="5" s="1"/>
  <c r="O409" i="5"/>
  <c r="P409" i="5" s="1"/>
  <c r="Q409" i="5" s="1"/>
  <c r="O408" i="5"/>
  <c r="P408" i="5" s="1"/>
  <c r="Q408" i="5" s="1"/>
  <c r="O407" i="5"/>
  <c r="P407" i="5" s="1"/>
  <c r="Q407" i="5" s="1"/>
  <c r="O406" i="5"/>
  <c r="P406" i="5" s="1"/>
  <c r="Q406" i="5" s="1"/>
  <c r="O405" i="5"/>
  <c r="P405" i="5" s="1"/>
  <c r="Q405" i="5" s="1"/>
  <c r="O404" i="5"/>
  <c r="P404" i="5" s="1"/>
  <c r="Q404" i="5" s="1"/>
  <c r="O403" i="5"/>
  <c r="P403" i="5" s="1"/>
  <c r="Q403" i="5" s="1"/>
  <c r="O402" i="5"/>
  <c r="P402" i="5" s="1"/>
  <c r="Q402" i="5" s="1"/>
  <c r="O401" i="5"/>
  <c r="P401" i="5" s="1"/>
  <c r="Q401" i="5" s="1"/>
  <c r="O400" i="5"/>
  <c r="P400" i="5" s="1"/>
  <c r="Q400" i="5" s="1"/>
  <c r="O399" i="5"/>
  <c r="P399" i="5" s="1"/>
  <c r="Q399" i="5" s="1"/>
  <c r="O398" i="5"/>
  <c r="P398" i="5" s="1"/>
  <c r="Q398" i="5" s="1"/>
  <c r="O397" i="5"/>
  <c r="P397" i="5" s="1"/>
  <c r="Q397" i="5" s="1"/>
  <c r="O396" i="5"/>
  <c r="P396" i="5" s="1"/>
  <c r="Q396" i="5" s="1"/>
  <c r="O395" i="5"/>
  <c r="P395" i="5" s="1"/>
  <c r="Q395" i="5" s="1"/>
  <c r="O394" i="5"/>
  <c r="P394" i="5" s="1"/>
  <c r="Q394" i="5" s="1"/>
  <c r="O393" i="5"/>
  <c r="P393" i="5" s="1"/>
  <c r="Q393" i="5" s="1"/>
  <c r="O392" i="5"/>
  <c r="P392" i="5" s="1"/>
  <c r="Q392" i="5" s="1"/>
  <c r="O391" i="5"/>
  <c r="P391" i="5" s="1"/>
  <c r="Q391" i="5" s="1"/>
  <c r="O390" i="5"/>
  <c r="P390" i="5" s="1"/>
  <c r="Q390" i="5" s="1"/>
  <c r="O389" i="5"/>
  <c r="P389" i="5" s="1"/>
  <c r="Q389" i="5" s="1"/>
  <c r="O388" i="5"/>
  <c r="P388" i="5" s="1"/>
  <c r="Q388" i="5" s="1"/>
  <c r="O387" i="5"/>
  <c r="P387" i="5" s="1"/>
  <c r="Q387" i="5" s="1"/>
  <c r="O386" i="5"/>
  <c r="P386" i="5" s="1"/>
  <c r="Q386" i="5" s="1"/>
  <c r="O385" i="5"/>
  <c r="P385" i="5" s="1"/>
  <c r="Q385" i="5" s="1"/>
  <c r="O384" i="5"/>
  <c r="P384" i="5" s="1"/>
  <c r="Q384" i="5" s="1"/>
  <c r="O383" i="5"/>
  <c r="P383" i="5" s="1"/>
  <c r="Q383" i="5" s="1"/>
  <c r="O382" i="5"/>
  <c r="P382" i="5" s="1"/>
  <c r="Q382" i="5" s="1"/>
  <c r="O381" i="5"/>
  <c r="P381" i="5" s="1"/>
  <c r="Q381" i="5" s="1"/>
  <c r="O380" i="5"/>
  <c r="P380" i="5" s="1"/>
  <c r="Q380" i="5" s="1"/>
  <c r="O379" i="5"/>
  <c r="P379" i="5" s="1"/>
  <c r="Q379" i="5" s="1"/>
  <c r="O378" i="5"/>
  <c r="P378" i="5" s="1"/>
  <c r="Q378" i="5" s="1"/>
  <c r="O377" i="5"/>
  <c r="P377" i="5" s="1"/>
  <c r="Q377" i="5" s="1"/>
  <c r="O376" i="5"/>
  <c r="P376" i="5" s="1"/>
  <c r="Q376" i="5" s="1"/>
  <c r="O375" i="5"/>
  <c r="P375" i="5" s="1"/>
  <c r="Q375" i="5" s="1"/>
  <c r="O374" i="5"/>
  <c r="P374" i="5" s="1"/>
  <c r="Q374" i="5" s="1"/>
  <c r="O373" i="5"/>
  <c r="P373" i="5" s="1"/>
  <c r="Q373" i="5" s="1"/>
  <c r="O372" i="5"/>
  <c r="P372" i="5" s="1"/>
  <c r="Q372" i="5" s="1"/>
  <c r="O371" i="5"/>
  <c r="P371" i="5" s="1"/>
  <c r="Q371" i="5" s="1"/>
  <c r="O370" i="5"/>
  <c r="P370" i="5" s="1"/>
  <c r="Q370" i="5" s="1"/>
  <c r="O369" i="5"/>
  <c r="P369" i="5" s="1"/>
  <c r="Q369" i="5" s="1"/>
  <c r="O368" i="5"/>
  <c r="P368" i="5" s="1"/>
  <c r="Q368" i="5" s="1"/>
  <c r="O367" i="5"/>
  <c r="P367" i="5" s="1"/>
  <c r="Q367" i="5" s="1"/>
  <c r="O366" i="5"/>
  <c r="P366" i="5" s="1"/>
  <c r="Q366" i="5" s="1"/>
  <c r="O365" i="5"/>
  <c r="P365" i="5" s="1"/>
  <c r="Q365" i="5" s="1"/>
  <c r="O364" i="5"/>
  <c r="P364" i="5" s="1"/>
  <c r="Q364" i="5" s="1"/>
  <c r="O363" i="5"/>
  <c r="P363" i="5" s="1"/>
  <c r="Q363" i="5" s="1"/>
  <c r="O362" i="5"/>
  <c r="P362" i="5" s="1"/>
  <c r="Q362" i="5" s="1"/>
  <c r="O361" i="5"/>
  <c r="P361" i="5" s="1"/>
  <c r="Q361" i="5" s="1"/>
  <c r="O360" i="5"/>
  <c r="P360" i="5" s="1"/>
  <c r="Q360" i="5" s="1"/>
  <c r="O359" i="5"/>
  <c r="P359" i="5" s="1"/>
  <c r="Q359" i="5" s="1"/>
  <c r="O358" i="5"/>
  <c r="P358" i="5" s="1"/>
  <c r="Q358" i="5" s="1"/>
  <c r="O357" i="5"/>
  <c r="P357" i="5" s="1"/>
  <c r="Q357" i="5" s="1"/>
  <c r="O356" i="5"/>
  <c r="P356" i="5" s="1"/>
  <c r="Q356" i="5" s="1"/>
  <c r="O355" i="5"/>
  <c r="P355" i="5" s="1"/>
  <c r="Q355" i="5" s="1"/>
  <c r="O354" i="5"/>
  <c r="P354" i="5" s="1"/>
  <c r="Q354" i="5" s="1"/>
  <c r="O353" i="5"/>
  <c r="P353" i="5" s="1"/>
  <c r="Q353" i="5" s="1"/>
  <c r="O352" i="5"/>
  <c r="P352" i="5" s="1"/>
  <c r="Q352" i="5" s="1"/>
  <c r="O351" i="5"/>
  <c r="P351" i="5" s="1"/>
  <c r="Q351" i="5" s="1"/>
  <c r="O350" i="5"/>
  <c r="P350" i="5" s="1"/>
  <c r="Q350" i="5" s="1"/>
  <c r="O349" i="5"/>
  <c r="P349" i="5" s="1"/>
  <c r="Q349" i="5" s="1"/>
  <c r="O348" i="5"/>
  <c r="P348" i="5" s="1"/>
  <c r="Q348" i="5" s="1"/>
  <c r="O347" i="5"/>
  <c r="P347" i="5" s="1"/>
  <c r="Q347" i="5" s="1"/>
  <c r="O346" i="5"/>
  <c r="P346" i="5" s="1"/>
  <c r="Q346" i="5" s="1"/>
  <c r="O345" i="5"/>
  <c r="P345" i="5" s="1"/>
  <c r="Q345" i="5" s="1"/>
  <c r="O344" i="5"/>
  <c r="P344" i="5" s="1"/>
  <c r="Q344" i="5" s="1"/>
  <c r="O343" i="5"/>
  <c r="P343" i="5" s="1"/>
  <c r="Q343" i="5" s="1"/>
  <c r="O342" i="5"/>
  <c r="P342" i="5" s="1"/>
  <c r="Q342" i="5" s="1"/>
  <c r="O341" i="5"/>
  <c r="P341" i="5" s="1"/>
  <c r="Q341" i="5" s="1"/>
  <c r="O340" i="5"/>
  <c r="P340" i="5" s="1"/>
  <c r="Q340" i="5" s="1"/>
  <c r="O339" i="5"/>
  <c r="P339" i="5" s="1"/>
  <c r="Q339" i="5" s="1"/>
  <c r="O338" i="5"/>
  <c r="P338" i="5" s="1"/>
  <c r="Q338" i="5" s="1"/>
  <c r="O337" i="5"/>
  <c r="P337" i="5" s="1"/>
  <c r="Q337" i="5" s="1"/>
  <c r="O336" i="5"/>
  <c r="P336" i="5" s="1"/>
  <c r="Q336" i="5" s="1"/>
  <c r="O335" i="5"/>
  <c r="P335" i="5" s="1"/>
  <c r="Q335" i="5" s="1"/>
  <c r="O334" i="5"/>
  <c r="P334" i="5" s="1"/>
  <c r="Q334" i="5" s="1"/>
  <c r="O333" i="5"/>
  <c r="P333" i="5" s="1"/>
  <c r="Q333" i="5" s="1"/>
  <c r="O332" i="5"/>
  <c r="P332" i="5" s="1"/>
  <c r="Q332" i="5" s="1"/>
  <c r="O331" i="5"/>
  <c r="P331" i="5" s="1"/>
  <c r="Q331" i="5" s="1"/>
  <c r="O330" i="5"/>
  <c r="P330" i="5" s="1"/>
  <c r="Q330" i="5" s="1"/>
  <c r="O329" i="5"/>
  <c r="P329" i="5" s="1"/>
  <c r="Q329" i="5" s="1"/>
  <c r="O328" i="5"/>
  <c r="P328" i="5" s="1"/>
  <c r="Q328" i="5" s="1"/>
  <c r="O327" i="5"/>
  <c r="P327" i="5" s="1"/>
  <c r="Q327" i="5" s="1"/>
  <c r="O326" i="5"/>
  <c r="P326" i="5" s="1"/>
  <c r="Q326" i="5" s="1"/>
  <c r="O325" i="5"/>
  <c r="P325" i="5" s="1"/>
  <c r="Q325" i="5" s="1"/>
  <c r="O324" i="5"/>
  <c r="P324" i="5" s="1"/>
  <c r="Q324" i="5" s="1"/>
  <c r="O323" i="5"/>
  <c r="P323" i="5" s="1"/>
  <c r="Q323" i="5" s="1"/>
  <c r="O322" i="5"/>
  <c r="P322" i="5" s="1"/>
  <c r="Q322" i="5" s="1"/>
  <c r="O321" i="5"/>
  <c r="P321" i="5" s="1"/>
  <c r="Q321" i="5" s="1"/>
  <c r="O320" i="5"/>
  <c r="P320" i="5" s="1"/>
  <c r="Q320" i="5" s="1"/>
  <c r="O319" i="5"/>
  <c r="P319" i="5" s="1"/>
  <c r="Q319" i="5" s="1"/>
  <c r="O318" i="5"/>
  <c r="P318" i="5" s="1"/>
  <c r="Q318" i="5" s="1"/>
  <c r="O317" i="5"/>
  <c r="P317" i="5" s="1"/>
  <c r="Q317" i="5" s="1"/>
  <c r="O316" i="5"/>
  <c r="P316" i="5" s="1"/>
  <c r="Q316" i="5" s="1"/>
  <c r="O315" i="5"/>
  <c r="P315" i="5" s="1"/>
  <c r="Q315" i="5" s="1"/>
  <c r="O314" i="5"/>
  <c r="P314" i="5" s="1"/>
  <c r="Q314" i="5" s="1"/>
  <c r="O313" i="5"/>
  <c r="P313" i="5" s="1"/>
  <c r="Q313" i="5" s="1"/>
  <c r="O312" i="5"/>
  <c r="P312" i="5" s="1"/>
  <c r="Q312" i="5" s="1"/>
  <c r="O311" i="5"/>
  <c r="P311" i="5" s="1"/>
  <c r="Q311" i="5" s="1"/>
  <c r="O310" i="5"/>
  <c r="P310" i="5" s="1"/>
  <c r="Q310" i="5" s="1"/>
  <c r="O309" i="5"/>
  <c r="P309" i="5" s="1"/>
  <c r="Q309" i="5" s="1"/>
  <c r="O308" i="5"/>
  <c r="P308" i="5" s="1"/>
  <c r="Q308" i="5" s="1"/>
  <c r="O307" i="5"/>
  <c r="P307" i="5" s="1"/>
  <c r="Q307" i="5" s="1"/>
  <c r="O306" i="5"/>
  <c r="P306" i="5" s="1"/>
  <c r="Q306" i="5" s="1"/>
  <c r="O305" i="5"/>
  <c r="P305" i="5" s="1"/>
  <c r="Q305" i="5" s="1"/>
  <c r="O304" i="5"/>
  <c r="P304" i="5" s="1"/>
  <c r="Q304" i="5" s="1"/>
  <c r="O303" i="5"/>
  <c r="P303" i="5" s="1"/>
  <c r="Q303" i="5" s="1"/>
  <c r="O302" i="5"/>
  <c r="P302" i="5" s="1"/>
  <c r="Q302" i="5" s="1"/>
  <c r="O301" i="5"/>
  <c r="P301" i="5" s="1"/>
  <c r="Q301" i="5" s="1"/>
  <c r="O300" i="5"/>
  <c r="P300" i="5" s="1"/>
  <c r="Q300" i="5" s="1"/>
  <c r="O299" i="5"/>
  <c r="P299" i="5" s="1"/>
  <c r="Q299" i="5" s="1"/>
  <c r="O298" i="5"/>
  <c r="P298" i="5" s="1"/>
  <c r="Q298" i="5" s="1"/>
  <c r="O297" i="5"/>
  <c r="P297" i="5" s="1"/>
  <c r="Q297" i="5" s="1"/>
  <c r="O296" i="5"/>
  <c r="P296" i="5" s="1"/>
  <c r="Q296" i="5" s="1"/>
  <c r="O295" i="5"/>
  <c r="P295" i="5" s="1"/>
  <c r="Q295" i="5" s="1"/>
  <c r="O294" i="5"/>
  <c r="P294" i="5" s="1"/>
  <c r="Q294" i="5" s="1"/>
  <c r="O293" i="5"/>
  <c r="P293" i="5" s="1"/>
  <c r="Q293" i="5" s="1"/>
  <c r="O292" i="5"/>
  <c r="P292" i="5" s="1"/>
  <c r="Q292" i="5" s="1"/>
  <c r="O291" i="5"/>
  <c r="P291" i="5" s="1"/>
  <c r="Q291" i="5" s="1"/>
  <c r="O290" i="5"/>
  <c r="P290" i="5" s="1"/>
  <c r="Q290" i="5" s="1"/>
  <c r="O289" i="5"/>
  <c r="P289" i="5" s="1"/>
  <c r="Q289" i="5" s="1"/>
  <c r="O288" i="5"/>
  <c r="P288" i="5" s="1"/>
  <c r="Q288" i="5" s="1"/>
  <c r="O287" i="5"/>
  <c r="P287" i="5" s="1"/>
  <c r="Q287" i="5" s="1"/>
  <c r="O286" i="5"/>
  <c r="P286" i="5" s="1"/>
  <c r="Q286" i="5" s="1"/>
  <c r="O285" i="5"/>
  <c r="P285" i="5" s="1"/>
  <c r="Q285" i="5" s="1"/>
  <c r="O284" i="5"/>
  <c r="P284" i="5" s="1"/>
  <c r="Q284" i="5" s="1"/>
  <c r="O283" i="5"/>
  <c r="P283" i="5" s="1"/>
  <c r="Q283" i="5" s="1"/>
  <c r="O282" i="5"/>
  <c r="P282" i="5" s="1"/>
  <c r="Q282" i="5" s="1"/>
  <c r="O281" i="5"/>
  <c r="P281" i="5" s="1"/>
  <c r="Q281" i="5" s="1"/>
  <c r="O280" i="5"/>
  <c r="P280" i="5" s="1"/>
  <c r="Q280" i="5" s="1"/>
  <c r="O279" i="5"/>
  <c r="P279" i="5" s="1"/>
  <c r="Q279" i="5" s="1"/>
  <c r="O278" i="5"/>
  <c r="P278" i="5" s="1"/>
  <c r="Q278" i="5" s="1"/>
  <c r="O277" i="5"/>
  <c r="P277" i="5" s="1"/>
  <c r="Q277" i="5" s="1"/>
  <c r="O276" i="5"/>
  <c r="P276" i="5" s="1"/>
  <c r="Q276" i="5" s="1"/>
  <c r="O275" i="5"/>
  <c r="P275" i="5" s="1"/>
  <c r="Q275" i="5" s="1"/>
  <c r="O274" i="5"/>
  <c r="P274" i="5" s="1"/>
  <c r="Q274" i="5" s="1"/>
  <c r="O273" i="5"/>
  <c r="P273" i="5" s="1"/>
  <c r="Q273" i="5" s="1"/>
  <c r="O272" i="5"/>
  <c r="P272" i="5" s="1"/>
  <c r="Q272" i="5" s="1"/>
  <c r="O271" i="5"/>
  <c r="P271" i="5" s="1"/>
  <c r="Q271" i="5" s="1"/>
  <c r="O270" i="5"/>
  <c r="P270" i="5" s="1"/>
  <c r="Q270" i="5" s="1"/>
  <c r="O269" i="5"/>
  <c r="P269" i="5" s="1"/>
  <c r="Q269" i="5" s="1"/>
  <c r="O268" i="5"/>
  <c r="P268" i="5" s="1"/>
  <c r="Q268" i="5" s="1"/>
  <c r="O267" i="5"/>
  <c r="P267" i="5" s="1"/>
  <c r="Q267" i="5" s="1"/>
  <c r="O266" i="5"/>
  <c r="P266" i="5" s="1"/>
  <c r="Q266" i="5" s="1"/>
  <c r="O265" i="5"/>
  <c r="P265" i="5" s="1"/>
  <c r="Q265" i="5" s="1"/>
  <c r="O264" i="5"/>
  <c r="P264" i="5" s="1"/>
  <c r="Q264" i="5" s="1"/>
  <c r="O263" i="5"/>
  <c r="P263" i="5" s="1"/>
  <c r="Q263" i="5" s="1"/>
  <c r="O262" i="5"/>
  <c r="P262" i="5" s="1"/>
  <c r="Q262" i="5" s="1"/>
  <c r="O261" i="5"/>
  <c r="P261" i="5" s="1"/>
  <c r="Q261" i="5" s="1"/>
  <c r="O260" i="5"/>
  <c r="P260" i="5" s="1"/>
  <c r="Q260" i="5" s="1"/>
  <c r="O259" i="5"/>
  <c r="P259" i="5" s="1"/>
  <c r="Q259" i="5" s="1"/>
  <c r="O258" i="5"/>
  <c r="P258" i="5" s="1"/>
  <c r="Q258" i="5" s="1"/>
  <c r="O257" i="5"/>
  <c r="P257" i="5" s="1"/>
  <c r="Q257" i="5" s="1"/>
  <c r="O256" i="5"/>
  <c r="P256" i="5" s="1"/>
  <c r="Q256" i="5" s="1"/>
  <c r="O255" i="5"/>
  <c r="P255" i="5" s="1"/>
  <c r="Q255" i="5" s="1"/>
  <c r="O254" i="5"/>
  <c r="P254" i="5" s="1"/>
  <c r="Q254" i="5" s="1"/>
  <c r="O253" i="5"/>
  <c r="P253" i="5" s="1"/>
  <c r="Q253" i="5" s="1"/>
  <c r="O252" i="5"/>
  <c r="P252" i="5" s="1"/>
  <c r="Q252" i="5" s="1"/>
  <c r="O251" i="5"/>
  <c r="P251" i="5" s="1"/>
  <c r="Q251" i="5" s="1"/>
  <c r="O250" i="5"/>
  <c r="P250" i="5" s="1"/>
  <c r="Q250" i="5" s="1"/>
  <c r="O249" i="5"/>
  <c r="P249" i="5" s="1"/>
  <c r="Q249" i="5" s="1"/>
  <c r="O248" i="5"/>
  <c r="P248" i="5" s="1"/>
  <c r="Q248" i="5" s="1"/>
  <c r="O247" i="5"/>
  <c r="P247" i="5" s="1"/>
  <c r="Q247" i="5" s="1"/>
  <c r="O246" i="5"/>
  <c r="P246" i="5" s="1"/>
  <c r="Q246" i="5" s="1"/>
  <c r="O245" i="5"/>
  <c r="P245" i="5" s="1"/>
  <c r="Q245" i="5" s="1"/>
  <c r="O244" i="5"/>
  <c r="P244" i="5" s="1"/>
  <c r="Q244" i="5" s="1"/>
  <c r="O243" i="5"/>
  <c r="P243" i="5" s="1"/>
  <c r="Q243" i="5" s="1"/>
  <c r="O242" i="5"/>
  <c r="P242" i="5" s="1"/>
  <c r="Q242" i="5" s="1"/>
  <c r="O241" i="5"/>
  <c r="P241" i="5" s="1"/>
  <c r="Q241" i="5" s="1"/>
  <c r="O240" i="5"/>
  <c r="P240" i="5" s="1"/>
  <c r="Q240" i="5" s="1"/>
  <c r="O239" i="5"/>
  <c r="P239" i="5" s="1"/>
  <c r="Q239" i="5" s="1"/>
  <c r="O238" i="5"/>
  <c r="P238" i="5" s="1"/>
  <c r="Q238" i="5" s="1"/>
  <c r="O237" i="5"/>
  <c r="P237" i="5" s="1"/>
  <c r="Q237" i="5" s="1"/>
  <c r="O236" i="5"/>
  <c r="P236" i="5" s="1"/>
  <c r="Q236" i="5" s="1"/>
  <c r="O235" i="5"/>
  <c r="P235" i="5" s="1"/>
  <c r="Q235" i="5" s="1"/>
  <c r="O234" i="5"/>
  <c r="P234" i="5" s="1"/>
  <c r="Q234" i="5" s="1"/>
  <c r="O233" i="5"/>
  <c r="P233" i="5" s="1"/>
  <c r="Q233" i="5" s="1"/>
  <c r="O232" i="5"/>
  <c r="P232" i="5" s="1"/>
  <c r="Q232" i="5" s="1"/>
  <c r="O231" i="5"/>
  <c r="P231" i="5" s="1"/>
  <c r="Q231" i="5" s="1"/>
  <c r="O230" i="5"/>
  <c r="P230" i="5" s="1"/>
  <c r="Q230" i="5" s="1"/>
  <c r="O229" i="5"/>
  <c r="P229" i="5" s="1"/>
  <c r="Q229" i="5" s="1"/>
  <c r="O228" i="5"/>
  <c r="P228" i="5" s="1"/>
  <c r="Q228" i="5" s="1"/>
  <c r="O227" i="5"/>
  <c r="P227" i="5" s="1"/>
  <c r="Q227" i="5" s="1"/>
  <c r="O226" i="5"/>
  <c r="P226" i="5" s="1"/>
  <c r="Q226" i="5" s="1"/>
  <c r="O225" i="5"/>
  <c r="P225" i="5" s="1"/>
  <c r="Q225" i="5" s="1"/>
  <c r="O224" i="5"/>
  <c r="P224" i="5" s="1"/>
  <c r="Q224" i="5" s="1"/>
  <c r="O223" i="5"/>
  <c r="P223" i="5" s="1"/>
  <c r="Q223" i="5" s="1"/>
  <c r="O222" i="5"/>
  <c r="P222" i="5" s="1"/>
  <c r="Q222" i="5" s="1"/>
  <c r="O221" i="5"/>
  <c r="P221" i="5" s="1"/>
  <c r="Q221" i="5" s="1"/>
  <c r="O220" i="5"/>
  <c r="P220" i="5" s="1"/>
  <c r="Q220" i="5" s="1"/>
  <c r="O219" i="5"/>
  <c r="P219" i="5" s="1"/>
  <c r="Q219" i="5" s="1"/>
  <c r="O218" i="5"/>
  <c r="P218" i="5" s="1"/>
  <c r="Q218" i="5" s="1"/>
  <c r="O217" i="5"/>
  <c r="P217" i="5" s="1"/>
  <c r="Q217" i="5" s="1"/>
  <c r="O216" i="5"/>
  <c r="P216" i="5" s="1"/>
  <c r="Q216" i="5" s="1"/>
  <c r="O215" i="5"/>
  <c r="P215" i="5" s="1"/>
  <c r="Q215" i="5" s="1"/>
  <c r="O214" i="5"/>
  <c r="P214" i="5" s="1"/>
  <c r="Q214" i="5" s="1"/>
  <c r="O213" i="5"/>
  <c r="P213" i="5" s="1"/>
  <c r="Q213" i="5" s="1"/>
  <c r="O212" i="5"/>
  <c r="P212" i="5" s="1"/>
  <c r="Q212" i="5" s="1"/>
  <c r="O211" i="5"/>
  <c r="P211" i="5" s="1"/>
  <c r="Q211" i="5" s="1"/>
  <c r="O210" i="5"/>
  <c r="P210" i="5" s="1"/>
  <c r="Q210" i="5" s="1"/>
  <c r="O209" i="5"/>
  <c r="P209" i="5" s="1"/>
  <c r="Q209" i="5" s="1"/>
  <c r="O208" i="5"/>
  <c r="P208" i="5" s="1"/>
  <c r="Q208" i="5" s="1"/>
  <c r="O207" i="5"/>
  <c r="P207" i="5" s="1"/>
  <c r="Q207" i="5" s="1"/>
  <c r="O206" i="5"/>
  <c r="P206" i="5" s="1"/>
  <c r="Q206" i="5" s="1"/>
  <c r="O205" i="5"/>
  <c r="P205" i="5" s="1"/>
  <c r="Q205" i="5" s="1"/>
  <c r="O204" i="5"/>
  <c r="P204" i="5" s="1"/>
  <c r="Q204" i="5" s="1"/>
  <c r="O203" i="5"/>
  <c r="P203" i="5" s="1"/>
  <c r="Q203" i="5" s="1"/>
  <c r="O202" i="5"/>
  <c r="P202" i="5" s="1"/>
  <c r="Q202" i="5" s="1"/>
  <c r="O201" i="5"/>
  <c r="P201" i="5" s="1"/>
  <c r="Q201" i="5" s="1"/>
  <c r="O200" i="5"/>
  <c r="P200" i="5" s="1"/>
  <c r="Q200" i="5" s="1"/>
  <c r="O199" i="5"/>
  <c r="P199" i="5" s="1"/>
  <c r="Q199" i="5" s="1"/>
  <c r="O198" i="5"/>
  <c r="P198" i="5" s="1"/>
  <c r="Q198" i="5" s="1"/>
  <c r="O197" i="5"/>
  <c r="P197" i="5" s="1"/>
  <c r="Q197" i="5" s="1"/>
  <c r="O196" i="5"/>
  <c r="P196" i="5" s="1"/>
  <c r="Q196" i="5" s="1"/>
  <c r="O195" i="5"/>
  <c r="P195" i="5" s="1"/>
  <c r="Q195" i="5" s="1"/>
  <c r="O194" i="5"/>
  <c r="P194" i="5" s="1"/>
  <c r="Q194" i="5" s="1"/>
  <c r="O193" i="5"/>
  <c r="P193" i="5" s="1"/>
  <c r="Q193" i="5" s="1"/>
  <c r="O192" i="5"/>
  <c r="P192" i="5" s="1"/>
  <c r="Q192" i="5" s="1"/>
  <c r="O191" i="5"/>
  <c r="P191" i="5" s="1"/>
  <c r="Q191" i="5" s="1"/>
  <c r="O190" i="5"/>
  <c r="P190" i="5" s="1"/>
  <c r="Q190" i="5" s="1"/>
  <c r="O189" i="5"/>
  <c r="P189" i="5" s="1"/>
  <c r="Q189" i="5" s="1"/>
  <c r="O188" i="5"/>
  <c r="P188" i="5" s="1"/>
  <c r="Q188" i="5" s="1"/>
  <c r="O187" i="5"/>
  <c r="P187" i="5" s="1"/>
  <c r="Q187" i="5" s="1"/>
  <c r="O186" i="5"/>
  <c r="P186" i="5" s="1"/>
  <c r="Q186" i="5" s="1"/>
  <c r="O185" i="5"/>
  <c r="P185" i="5" s="1"/>
  <c r="Q185" i="5" s="1"/>
  <c r="O184" i="5"/>
  <c r="P184" i="5" s="1"/>
  <c r="Q184" i="5" s="1"/>
  <c r="O183" i="5"/>
  <c r="P183" i="5" s="1"/>
  <c r="Q183" i="5" s="1"/>
  <c r="O182" i="5"/>
  <c r="P182" i="5" s="1"/>
  <c r="Q182" i="5" s="1"/>
  <c r="O181" i="5"/>
  <c r="P181" i="5" s="1"/>
  <c r="Q181" i="5" s="1"/>
  <c r="O180" i="5"/>
  <c r="P180" i="5" s="1"/>
  <c r="Q180" i="5" s="1"/>
  <c r="O179" i="5"/>
  <c r="P179" i="5" s="1"/>
  <c r="Q179" i="5" s="1"/>
  <c r="O178" i="5"/>
  <c r="P178" i="5" s="1"/>
  <c r="Q178" i="5" s="1"/>
  <c r="O177" i="5"/>
  <c r="P177" i="5" s="1"/>
  <c r="Q177" i="5" s="1"/>
  <c r="O176" i="5"/>
  <c r="P176" i="5" s="1"/>
  <c r="Q176" i="5" s="1"/>
  <c r="O175" i="5"/>
  <c r="P175" i="5" s="1"/>
  <c r="Q175" i="5" s="1"/>
  <c r="O174" i="5"/>
  <c r="P174" i="5" s="1"/>
  <c r="Q174" i="5" s="1"/>
  <c r="O173" i="5"/>
  <c r="P173" i="5" s="1"/>
  <c r="Q173" i="5" s="1"/>
  <c r="O172" i="5"/>
  <c r="P172" i="5" s="1"/>
  <c r="Q172" i="5" s="1"/>
  <c r="O171" i="5"/>
  <c r="P171" i="5" s="1"/>
  <c r="Q171" i="5" s="1"/>
  <c r="O170" i="5"/>
  <c r="P170" i="5" s="1"/>
  <c r="Q170" i="5" s="1"/>
  <c r="O169" i="5"/>
  <c r="P169" i="5" s="1"/>
  <c r="Q169" i="5" s="1"/>
  <c r="O168" i="5"/>
  <c r="P168" i="5" s="1"/>
  <c r="Q168" i="5" s="1"/>
  <c r="O167" i="5"/>
  <c r="P167" i="5" s="1"/>
  <c r="Q167" i="5" s="1"/>
  <c r="O166" i="5"/>
  <c r="P166" i="5" s="1"/>
  <c r="Q166" i="5" s="1"/>
  <c r="O165" i="5"/>
  <c r="P165" i="5" s="1"/>
  <c r="Q165" i="5" s="1"/>
  <c r="O164" i="5"/>
  <c r="P164" i="5" s="1"/>
  <c r="Q164" i="5" s="1"/>
  <c r="O163" i="5"/>
  <c r="P163" i="5" s="1"/>
  <c r="Q163" i="5" s="1"/>
  <c r="O162" i="5"/>
  <c r="P162" i="5" s="1"/>
  <c r="Q162" i="5" s="1"/>
  <c r="O161" i="5"/>
  <c r="P161" i="5" s="1"/>
  <c r="Q161" i="5" s="1"/>
  <c r="O160" i="5"/>
  <c r="P160" i="5" s="1"/>
  <c r="Q160" i="5" s="1"/>
  <c r="O159" i="5"/>
  <c r="P159" i="5" s="1"/>
  <c r="Q159" i="5" s="1"/>
  <c r="O158" i="5"/>
  <c r="P158" i="5" s="1"/>
  <c r="Q158" i="5" s="1"/>
  <c r="O157" i="5"/>
  <c r="P157" i="5" s="1"/>
  <c r="Q157" i="5" s="1"/>
  <c r="O156" i="5"/>
  <c r="P156" i="5" s="1"/>
  <c r="Q156" i="5" s="1"/>
  <c r="O155" i="5"/>
  <c r="P155" i="5" s="1"/>
  <c r="Q155" i="5" s="1"/>
  <c r="O154" i="5"/>
  <c r="P154" i="5" s="1"/>
  <c r="Q154" i="5" s="1"/>
  <c r="O153" i="5"/>
  <c r="P153" i="5" s="1"/>
  <c r="Q153" i="5" s="1"/>
  <c r="O152" i="5"/>
  <c r="P152" i="5" s="1"/>
  <c r="Q152" i="5" s="1"/>
  <c r="O151" i="5"/>
  <c r="P151" i="5" s="1"/>
  <c r="Q151" i="5" s="1"/>
  <c r="O150" i="5"/>
  <c r="P150" i="5" s="1"/>
  <c r="Q150" i="5" s="1"/>
  <c r="O149" i="5"/>
  <c r="P149" i="5" s="1"/>
  <c r="Q149" i="5" s="1"/>
  <c r="O148" i="5"/>
  <c r="P148" i="5" s="1"/>
  <c r="Q148" i="5" s="1"/>
  <c r="O147" i="5"/>
  <c r="P147" i="5" s="1"/>
  <c r="Q147" i="5" s="1"/>
  <c r="O146" i="5"/>
  <c r="P146" i="5" s="1"/>
  <c r="Q146" i="5" s="1"/>
  <c r="O145" i="5"/>
  <c r="P145" i="5" s="1"/>
  <c r="Q145" i="5" s="1"/>
  <c r="O144" i="5"/>
  <c r="P144" i="5" s="1"/>
  <c r="Q144" i="5" s="1"/>
  <c r="O143" i="5"/>
  <c r="P143" i="5" s="1"/>
  <c r="Q143" i="5" s="1"/>
  <c r="O142" i="5"/>
  <c r="P142" i="5" s="1"/>
  <c r="Q142" i="5" s="1"/>
  <c r="O141" i="5"/>
  <c r="P141" i="5" s="1"/>
  <c r="Q141" i="5" s="1"/>
  <c r="O140" i="5"/>
  <c r="P140" i="5" s="1"/>
  <c r="Q140" i="5" s="1"/>
  <c r="O139" i="5"/>
  <c r="P139" i="5" s="1"/>
  <c r="Q139" i="5" s="1"/>
  <c r="O138" i="5"/>
  <c r="P138" i="5" s="1"/>
  <c r="Q138" i="5" s="1"/>
  <c r="O137" i="5"/>
  <c r="P137" i="5" s="1"/>
  <c r="Q137" i="5" s="1"/>
  <c r="O136" i="5"/>
  <c r="P136" i="5" s="1"/>
  <c r="Q136" i="5" s="1"/>
  <c r="O135" i="5"/>
  <c r="P135" i="5" s="1"/>
  <c r="Q135" i="5" s="1"/>
  <c r="O134" i="5"/>
  <c r="P134" i="5" s="1"/>
  <c r="Q134" i="5" s="1"/>
  <c r="O133" i="5"/>
  <c r="P133" i="5" s="1"/>
  <c r="Q133" i="5" s="1"/>
  <c r="O132" i="5"/>
  <c r="P132" i="5" s="1"/>
  <c r="Q132" i="5" s="1"/>
  <c r="O131" i="5"/>
  <c r="P131" i="5" s="1"/>
  <c r="Q131" i="5" s="1"/>
  <c r="O130" i="5"/>
  <c r="P130" i="5" s="1"/>
  <c r="Q130" i="5" s="1"/>
  <c r="O129" i="5"/>
  <c r="P129" i="5" s="1"/>
  <c r="Q129" i="5" s="1"/>
  <c r="O128" i="5"/>
  <c r="P128" i="5" s="1"/>
  <c r="Q128" i="5" s="1"/>
  <c r="O127" i="5"/>
  <c r="P127" i="5" s="1"/>
  <c r="Q127" i="5" s="1"/>
  <c r="O126" i="5"/>
  <c r="P126" i="5" s="1"/>
  <c r="Q126" i="5" s="1"/>
  <c r="O125" i="5"/>
  <c r="P125" i="5" s="1"/>
  <c r="Q125" i="5" s="1"/>
  <c r="O124" i="5"/>
  <c r="P124" i="5" s="1"/>
  <c r="Q124" i="5" s="1"/>
  <c r="O123" i="5"/>
  <c r="P123" i="5" s="1"/>
  <c r="Q123" i="5" s="1"/>
  <c r="O122" i="5"/>
  <c r="P122" i="5" s="1"/>
  <c r="Q122" i="5" s="1"/>
  <c r="O121" i="5"/>
  <c r="P121" i="5" s="1"/>
  <c r="Q121" i="5" s="1"/>
  <c r="O120" i="5"/>
  <c r="P120" i="5" s="1"/>
  <c r="Q120" i="5" s="1"/>
  <c r="O119" i="5"/>
  <c r="P119" i="5" s="1"/>
  <c r="Q119" i="5" s="1"/>
  <c r="O118" i="5"/>
  <c r="P118" i="5" s="1"/>
  <c r="Q118" i="5" s="1"/>
  <c r="O117" i="5"/>
  <c r="P117" i="5" s="1"/>
  <c r="Q117" i="5" s="1"/>
  <c r="O116" i="5"/>
  <c r="P116" i="5" s="1"/>
  <c r="Q116" i="5" s="1"/>
  <c r="O115" i="5"/>
  <c r="P115" i="5" s="1"/>
  <c r="Q115" i="5" s="1"/>
  <c r="O114" i="5"/>
  <c r="P114" i="5" s="1"/>
  <c r="Q114" i="5" s="1"/>
  <c r="O113" i="5"/>
  <c r="P113" i="5" s="1"/>
  <c r="Q113" i="5" s="1"/>
  <c r="O112" i="5"/>
  <c r="P112" i="5" s="1"/>
  <c r="Q112" i="5" s="1"/>
  <c r="O111" i="5"/>
  <c r="P111" i="5" s="1"/>
  <c r="Q111" i="5" s="1"/>
  <c r="O110" i="5"/>
  <c r="P110" i="5" s="1"/>
  <c r="Q110" i="5" s="1"/>
  <c r="O109" i="5"/>
  <c r="P109" i="5" s="1"/>
  <c r="Q109" i="5" s="1"/>
  <c r="O108" i="5"/>
  <c r="P108" i="5" s="1"/>
  <c r="Q108" i="5" s="1"/>
  <c r="O107" i="5"/>
  <c r="P107" i="5" s="1"/>
  <c r="Q107" i="5" s="1"/>
  <c r="O106" i="5"/>
  <c r="P106" i="5" s="1"/>
  <c r="Q106" i="5" s="1"/>
  <c r="O105" i="5"/>
  <c r="P105" i="5" s="1"/>
  <c r="Q105" i="5" s="1"/>
  <c r="O104" i="5"/>
  <c r="P104" i="5" s="1"/>
  <c r="Q104" i="5" s="1"/>
  <c r="O103" i="5"/>
  <c r="P103" i="5" s="1"/>
  <c r="Q103" i="5" s="1"/>
  <c r="O102" i="5"/>
  <c r="P102" i="5" s="1"/>
  <c r="Q102" i="5" s="1"/>
  <c r="O101" i="5"/>
  <c r="P101" i="5" s="1"/>
  <c r="Q101" i="5" s="1"/>
  <c r="O100" i="5"/>
  <c r="P100" i="5" s="1"/>
  <c r="Q100" i="5" s="1"/>
  <c r="O99" i="5"/>
  <c r="P99" i="5" s="1"/>
  <c r="Q99" i="5" s="1"/>
  <c r="O98" i="5"/>
  <c r="P98" i="5" s="1"/>
  <c r="Q98" i="5" s="1"/>
  <c r="O97" i="5"/>
  <c r="P97" i="5" s="1"/>
  <c r="Q97" i="5" s="1"/>
  <c r="O96" i="5"/>
  <c r="P96" i="5" s="1"/>
  <c r="Q96" i="5" s="1"/>
  <c r="O95" i="5"/>
  <c r="P95" i="5" s="1"/>
  <c r="Q95" i="5" s="1"/>
  <c r="O94" i="5"/>
  <c r="P94" i="5" s="1"/>
  <c r="Q94" i="5" s="1"/>
  <c r="O93" i="5"/>
  <c r="P93" i="5" s="1"/>
  <c r="Q93" i="5" s="1"/>
  <c r="O92" i="5"/>
  <c r="P92" i="5" s="1"/>
  <c r="Q92" i="5" s="1"/>
  <c r="O91" i="5"/>
  <c r="P91" i="5" s="1"/>
  <c r="Q91" i="5" s="1"/>
  <c r="O90" i="5"/>
  <c r="P90" i="5" s="1"/>
  <c r="Q90" i="5" s="1"/>
  <c r="O89" i="5"/>
  <c r="P89" i="5" s="1"/>
  <c r="Q89" i="5" s="1"/>
  <c r="O88" i="5"/>
  <c r="P88" i="5" s="1"/>
  <c r="Q88" i="5" s="1"/>
  <c r="O87" i="5"/>
  <c r="P87" i="5" s="1"/>
  <c r="Q87" i="5" s="1"/>
  <c r="O86" i="5"/>
  <c r="P86" i="5" s="1"/>
  <c r="Q86" i="5" s="1"/>
  <c r="O85" i="5"/>
  <c r="P85" i="5" s="1"/>
  <c r="Q85" i="5" s="1"/>
  <c r="O84" i="5"/>
  <c r="P84" i="5" s="1"/>
  <c r="Q84" i="5" s="1"/>
  <c r="O83" i="5"/>
  <c r="P83" i="5" s="1"/>
  <c r="Q83" i="5" s="1"/>
  <c r="O82" i="5"/>
  <c r="P82" i="5" s="1"/>
  <c r="Q82" i="5" s="1"/>
  <c r="O81" i="5"/>
  <c r="P81" i="5" s="1"/>
  <c r="Q81" i="5" s="1"/>
  <c r="O80" i="5"/>
  <c r="P80" i="5" s="1"/>
  <c r="Q80" i="5" s="1"/>
  <c r="O79" i="5"/>
  <c r="P79" i="5" s="1"/>
  <c r="Q79" i="5" s="1"/>
  <c r="O78" i="5"/>
  <c r="P78" i="5" s="1"/>
  <c r="Q78" i="5" s="1"/>
  <c r="O77" i="5"/>
  <c r="P77" i="5" s="1"/>
  <c r="Q77" i="5" s="1"/>
  <c r="O76" i="5"/>
  <c r="P76" i="5" s="1"/>
  <c r="Q76" i="5" s="1"/>
  <c r="O75" i="5"/>
  <c r="P75" i="5" s="1"/>
  <c r="Q75" i="5" s="1"/>
  <c r="O74" i="5"/>
  <c r="P74" i="5" s="1"/>
  <c r="Q74" i="5" s="1"/>
  <c r="O73" i="5"/>
  <c r="P73" i="5" s="1"/>
  <c r="Q73" i="5" s="1"/>
  <c r="O72" i="5"/>
  <c r="P72" i="5" s="1"/>
  <c r="Q72" i="5" s="1"/>
  <c r="O71" i="5"/>
  <c r="P71" i="5" s="1"/>
  <c r="Q71" i="5" s="1"/>
  <c r="O70" i="5"/>
  <c r="P70" i="5" s="1"/>
  <c r="Q70" i="5" s="1"/>
  <c r="O69" i="5"/>
  <c r="P69" i="5" s="1"/>
  <c r="Q69" i="5" s="1"/>
  <c r="O68" i="5"/>
  <c r="P68" i="5" s="1"/>
  <c r="Q68" i="5" s="1"/>
  <c r="O67" i="5"/>
  <c r="P67" i="5" s="1"/>
  <c r="Q67" i="5" s="1"/>
  <c r="O66" i="5"/>
  <c r="P66" i="5" s="1"/>
  <c r="Q66" i="5" s="1"/>
  <c r="O65" i="5"/>
  <c r="P65" i="5" s="1"/>
  <c r="Q65" i="5" s="1"/>
  <c r="O64" i="5"/>
  <c r="P64" i="5" s="1"/>
  <c r="Q64" i="5" s="1"/>
  <c r="O63" i="5"/>
  <c r="P63" i="5" s="1"/>
  <c r="Q63" i="5" s="1"/>
  <c r="O62" i="5"/>
  <c r="P62" i="5" s="1"/>
  <c r="Q62" i="5" s="1"/>
  <c r="O61" i="5"/>
  <c r="P61" i="5" s="1"/>
  <c r="Q61" i="5" s="1"/>
  <c r="O60" i="5"/>
  <c r="P60" i="5" s="1"/>
  <c r="Q60" i="5" s="1"/>
  <c r="O59" i="5"/>
  <c r="P59" i="5" s="1"/>
  <c r="Q59" i="5" s="1"/>
  <c r="O58" i="5"/>
  <c r="P58" i="5" s="1"/>
  <c r="Q58" i="5" s="1"/>
  <c r="O57" i="5"/>
  <c r="P57" i="5" s="1"/>
  <c r="Q57" i="5" s="1"/>
  <c r="O56" i="5"/>
  <c r="P56" i="5" s="1"/>
  <c r="Q56" i="5" s="1"/>
  <c r="O55" i="5"/>
  <c r="P55" i="5" s="1"/>
  <c r="Q55" i="5" s="1"/>
  <c r="O54" i="5"/>
  <c r="P54" i="5" s="1"/>
  <c r="Q54" i="5" s="1"/>
  <c r="O53" i="5"/>
  <c r="P53" i="5" s="1"/>
  <c r="Q53" i="5" s="1"/>
  <c r="O52" i="5"/>
  <c r="P52" i="5" s="1"/>
  <c r="Q52" i="5" s="1"/>
  <c r="O51" i="5"/>
  <c r="P51" i="5" s="1"/>
  <c r="Q51" i="5" s="1"/>
  <c r="O50" i="5"/>
  <c r="P50" i="5" s="1"/>
  <c r="Q50" i="5" s="1"/>
  <c r="O49" i="5"/>
  <c r="P49" i="5" s="1"/>
  <c r="Q49" i="5" s="1"/>
  <c r="O48" i="5"/>
  <c r="P48" i="5" s="1"/>
  <c r="Q48" i="5" s="1"/>
  <c r="O47" i="5"/>
  <c r="P47" i="5" s="1"/>
  <c r="Q47" i="5" s="1"/>
  <c r="O46" i="5"/>
  <c r="P46" i="5" s="1"/>
  <c r="Q46" i="5" s="1"/>
  <c r="O45" i="5"/>
  <c r="P45" i="5" s="1"/>
  <c r="Q45" i="5" s="1"/>
  <c r="O44" i="5"/>
  <c r="P44" i="5" s="1"/>
  <c r="Q44" i="5" s="1"/>
  <c r="O43" i="5"/>
  <c r="P43" i="5" s="1"/>
  <c r="Q43" i="5" s="1"/>
  <c r="O42" i="5"/>
  <c r="P42" i="5" s="1"/>
  <c r="Q42" i="5" s="1"/>
  <c r="O41" i="5"/>
  <c r="P41" i="5" s="1"/>
  <c r="Q41" i="5" s="1"/>
  <c r="O40" i="5"/>
  <c r="P40" i="5" s="1"/>
  <c r="Q40" i="5" s="1"/>
  <c r="O39" i="5"/>
  <c r="P39" i="5" s="1"/>
  <c r="Q39" i="5" s="1"/>
  <c r="O38" i="5"/>
  <c r="P38" i="5" s="1"/>
  <c r="Q38" i="5" s="1"/>
  <c r="O37" i="5"/>
  <c r="P37" i="5" s="1"/>
  <c r="Q37" i="5" s="1"/>
  <c r="O36" i="5"/>
  <c r="P36" i="5" s="1"/>
  <c r="Q36" i="5" s="1"/>
  <c r="O35" i="5"/>
  <c r="P35" i="5" s="1"/>
  <c r="Q35" i="5" s="1"/>
  <c r="O34" i="5"/>
  <c r="P34" i="5" s="1"/>
  <c r="Q34" i="5" s="1"/>
  <c r="O33" i="5"/>
  <c r="P33" i="5" s="1"/>
  <c r="Q33" i="5" s="1"/>
  <c r="O32" i="5"/>
  <c r="P32" i="5" s="1"/>
  <c r="Q32" i="5" s="1"/>
  <c r="O31" i="5"/>
  <c r="P31" i="5" s="1"/>
  <c r="Q31" i="5" s="1"/>
  <c r="O30" i="5"/>
  <c r="P30" i="5" s="1"/>
  <c r="Q30" i="5" s="1"/>
  <c r="O29" i="5"/>
  <c r="P29" i="5" s="1"/>
  <c r="Q29" i="5" s="1"/>
  <c r="O28" i="5"/>
  <c r="P28" i="5" s="1"/>
  <c r="Q28" i="5" s="1"/>
  <c r="O27" i="5"/>
  <c r="P27" i="5" s="1"/>
  <c r="Q27" i="5" s="1"/>
  <c r="O26" i="5"/>
  <c r="P26" i="5" s="1"/>
  <c r="Q26" i="5" s="1"/>
  <c r="O25" i="5"/>
  <c r="P25" i="5" s="1"/>
  <c r="Q25" i="5" s="1"/>
  <c r="O24" i="5"/>
  <c r="P24" i="5" s="1"/>
  <c r="Q24" i="5" s="1"/>
  <c r="O23" i="5"/>
  <c r="P23" i="5" s="1"/>
  <c r="Q23" i="5" s="1"/>
  <c r="O22" i="5"/>
  <c r="P22" i="5" s="1"/>
  <c r="Q22" i="5" s="1"/>
  <c r="O21" i="5"/>
  <c r="P21" i="5" s="1"/>
  <c r="Q21" i="5" s="1"/>
  <c r="O20" i="5"/>
  <c r="P20" i="5" s="1"/>
  <c r="Q20" i="5" s="1"/>
  <c r="O19" i="5"/>
  <c r="P19" i="5" s="1"/>
  <c r="Q19" i="5" s="1"/>
  <c r="O18" i="5"/>
  <c r="P18" i="5" s="1"/>
  <c r="Q18" i="5" s="1"/>
  <c r="O17" i="5"/>
  <c r="P17" i="5" s="1"/>
  <c r="Q17" i="5" s="1"/>
  <c r="O16" i="5"/>
  <c r="P16" i="5" s="1"/>
  <c r="Q16" i="5" s="1"/>
  <c r="M526" i="5"/>
  <c r="N526" i="5" s="1"/>
  <c r="M414" i="5"/>
  <c r="N414" i="5" s="1"/>
  <c r="M242" i="5"/>
  <c r="N242" i="5" s="1"/>
  <c r="L555" i="5"/>
  <c r="M555" i="5" s="1"/>
  <c r="N555" i="5" s="1"/>
  <c r="L554" i="5"/>
  <c r="M554" i="5" s="1"/>
  <c r="N554" i="5" s="1"/>
  <c r="L553" i="5"/>
  <c r="M553" i="5" s="1"/>
  <c r="N553" i="5" s="1"/>
  <c r="L552" i="5"/>
  <c r="M552" i="5" s="1"/>
  <c r="N552" i="5" s="1"/>
  <c r="L551" i="5"/>
  <c r="M551" i="5" s="1"/>
  <c r="N551" i="5" s="1"/>
  <c r="L550" i="5"/>
  <c r="M550" i="5" s="1"/>
  <c r="N550" i="5" s="1"/>
  <c r="L549" i="5"/>
  <c r="M549" i="5" s="1"/>
  <c r="N549" i="5" s="1"/>
  <c r="L548" i="5"/>
  <c r="M548" i="5" s="1"/>
  <c r="N548" i="5" s="1"/>
  <c r="L547" i="5"/>
  <c r="M547" i="5" s="1"/>
  <c r="N547" i="5" s="1"/>
  <c r="L546" i="5"/>
  <c r="M546" i="5" s="1"/>
  <c r="N546" i="5" s="1"/>
  <c r="L545" i="5"/>
  <c r="M545" i="5" s="1"/>
  <c r="N545" i="5" s="1"/>
  <c r="L544" i="5"/>
  <c r="M544" i="5" s="1"/>
  <c r="N544" i="5" s="1"/>
  <c r="L543" i="5"/>
  <c r="M543" i="5" s="1"/>
  <c r="N543" i="5" s="1"/>
  <c r="L542" i="5"/>
  <c r="M542" i="5" s="1"/>
  <c r="N542" i="5" s="1"/>
  <c r="L541" i="5"/>
  <c r="M541" i="5" s="1"/>
  <c r="N541" i="5" s="1"/>
  <c r="L540" i="5"/>
  <c r="M540" i="5" s="1"/>
  <c r="N540" i="5" s="1"/>
  <c r="L539" i="5"/>
  <c r="M539" i="5" s="1"/>
  <c r="N539" i="5" s="1"/>
  <c r="L538" i="5"/>
  <c r="M538" i="5" s="1"/>
  <c r="N538" i="5" s="1"/>
  <c r="L537" i="5"/>
  <c r="M537" i="5" s="1"/>
  <c r="N537" i="5" s="1"/>
  <c r="L536" i="5"/>
  <c r="M536" i="5" s="1"/>
  <c r="N536" i="5" s="1"/>
  <c r="L535" i="5"/>
  <c r="M535" i="5" s="1"/>
  <c r="N535" i="5" s="1"/>
  <c r="L534" i="5"/>
  <c r="M534" i="5" s="1"/>
  <c r="N534" i="5" s="1"/>
  <c r="L533" i="5"/>
  <c r="M533" i="5" s="1"/>
  <c r="N533" i="5" s="1"/>
  <c r="L532" i="5"/>
  <c r="M532" i="5" s="1"/>
  <c r="N532" i="5" s="1"/>
  <c r="L531" i="5"/>
  <c r="M531" i="5" s="1"/>
  <c r="N531" i="5" s="1"/>
  <c r="L530" i="5"/>
  <c r="M530" i="5" s="1"/>
  <c r="N530" i="5" s="1"/>
  <c r="L529" i="5"/>
  <c r="M529" i="5" s="1"/>
  <c r="N529" i="5" s="1"/>
  <c r="L528" i="5"/>
  <c r="M528" i="5" s="1"/>
  <c r="N528" i="5" s="1"/>
  <c r="L527" i="5"/>
  <c r="M527" i="5" s="1"/>
  <c r="N527" i="5" s="1"/>
  <c r="L526" i="5"/>
  <c r="L525" i="5"/>
  <c r="M525" i="5" s="1"/>
  <c r="N525" i="5" s="1"/>
  <c r="L524" i="5"/>
  <c r="M524" i="5" s="1"/>
  <c r="N524" i="5" s="1"/>
  <c r="L523" i="5"/>
  <c r="M523" i="5" s="1"/>
  <c r="N523" i="5" s="1"/>
  <c r="L522" i="5"/>
  <c r="M522" i="5" s="1"/>
  <c r="N522" i="5" s="1"/>
  <c r="L521" i="5"/>
  <c r="M521" i="5" s="1"/>
  <c r="N521" i="5" s="1"/>
  <c r="L520" i="5"/>
  <c r="M520" i="5" s="1"/>
  <c r="N520" i="5" s="1"/>
  <c r="L519" i="5"/>
  <c r="M519" i="5" s="1"/>
  <c r="N519" i="5" s="1"/>
  <c r="L518" i="5"/>
  <c r="M518" i="5" s="1"/>
  <c r="N518" i="5" s="1"/>
  <c r="L517" i="5"/>
  <c r="M517" i="5" s="1"/>
  <c r="N517" i="5" s="1"/>
  <c r="L516" i="5"/>
  <c r="M516" i="5" s="1"/>
  <c r="N516" i="5" s="1"/>
  <c r="L515" i="5"/>
  <c r="M515" i="5" s="1"/>
  <c r="N515" i="5" s="1"/>
  <c r="L514" i="5"/>
  <c r="M514" i="5" s="1"/>
  <c r="N514" i="5" s="1"/>
  <c r="L513" i="5"/>
  <c r="M513" i="5" s="1"/>
  <c r="N513" i="5" s="1"/>
  <c r="L512" i="5"/>
  <c r="M512" i="5" s="1"/>
  <c r="N512" i="5" s="1"/>
  <c r="L511" i="5"/>
  <c r="M511" i="5" s="1"/>
  <c r="N511" i="5" s="1"/>
  <c r="L510" i="5"/>
  <c r="M510" i="5" s="1"/>
  <c r="N510" i="5" s="1"/>
  <c r="L509" i="5"/>
  <c r="M509" i="5" s="1"/>
  <c r="N509" i="5" s="1"/>
  <c r="L508" i="5"/>
  <c r="M508" i="5" s="1"/>
  <c r="N508" i="5" s="1"/>
  <c r="L507" i="5"/>
  <c r="M507" i="5" s="1"/>
  <c r="N507" i="5" s="1"/>
  <c r="L506" i="5"/>
  <c r="M506" i="5" s="1"/>
  <c r="N506" i="5" s="1"/>
  <c r="L505" i="5"/>
  <c r="M505" i="5" s="1"/>
  <c r="N505" i="5" s="1"/>
  <c r="L504" i="5"/>
  <c r="M504" i="5" s="1"/>
  <c r="N504" i="5" s="1"/>
  <c r="L503" i="5"/>
  <c r="M503" i="5" s="1"/>
  <c r="N503" i="5" s="1"/>
  <c r="L502" i="5"/>
  <c r="M502" i="5" s="1"/>
  <c r="N502" i="5" s="1"/>
  <c r="L501" i="5"/>
  <c r="M501" i="5" s="1"/>
  <c r="N501" i="5" s="1"/>
  <c r="L500" i="5"/>
  <c r="M500" i="5" s="1"/>
  <c r="N500" i="5" s="1"/>
  <c r="L499" i="5"/>
  <c r="M499" i="5" s="1"/>
  <c r="N499" i="5" s="1"/>
  <c r="L498" i="5"/>
  <c r="M498" i="5" s="1"/>
  <c r="N498" i="5" s="1"/>
  <c r="L497" i="5"/>
  <c r="M497" i="5" s="1"/>
  <c r="N497" i="5" s="1"/>
  <c r="L496" i="5"/>
  <c r="M496" i="5" s="1"/>
  <c r="N496" i="5" s="1"/>
  <c r="L495" i="5"/>
  <c r="M495" i="5" s="1"/>
  <c r="N495" i="5" s="1"/>
  <c r="L494" i="5"/>
  <c r="M494" i="5" s="1"/>
  <c r="N494" i="5" s="1"/>
  <c r="L493" i="5"/>
  <c r="M493" i="5" s="1"/>
  <c r="N493" i="5" s="1"/>
  <c r="L492" i="5"/>
  <c r="M492" i="5" s="1"/>
  <c r="N492" i="5" s="1"/>
  <c r="L491" i="5"/>
  <c r="M491" i="5" s="1"/>
  <c r="N491" i="5" s="1"/>
  <c r="L490" i="5"/>
  <c r="M490" i="5" s="1"/>
  <c r="N490" i="5" s="1"/>
  <c r="L489" i="5"/>
  <c r="M489" i="5" s="1"/>
  <c r="N489" i="5" s="1"/>
  <c r="L488" i="5"/>
  <c r="M488" i="5" s="1"/>
  <c r="N488" i="5" s="1"/>
  <c r="L487" i="5"/>
  <c r="M487" i="5" s="1"/>
  <c r="N487" i="5" s="1"/>
  <c r="L486" i="5"/>
  <c r="M486" i="5" s="1"/>
  <c r="N486" i="5" s="1"/>
  <c r="L485" i="5"/>
  <c r="M485" i="5" s="1"/>
  <c r="N485" i="5" s="1"/>
  <c r="L484" i="5"/>
  <c r="M484" i="5" s="1"/>
  <c r="N484" i="5" s="1"/>
  <c r="L483" i="5"/>
  <c r="M483" i="5" s="1"/>
  <c r="N483" i="5" s="1"/>
  <c r="L482" i="5"/>
  <c r="M482" i="5" s="1"/>
  <c r="N482" i="5" s="1"/>
  <c r="L481" i="5"/>
  <c r="M481" i="5" s="1"/>
  <c r="N481" i="5" s="1"/>
  <c r="L480" i="5"/>
  <c r="M480" i="5" s="1"/>
  <c r="N480" i="5" s="1"/>
  <c r="L479" i="5"/>
  <c r="M479" i="5" s="1"/>
  <c r="N479" i="5" s="1"/>
  <c r="L478" i="5"/>
  <c r="M478" i="5" s="1"/>
  <c r="N478" i="5" s="1"/>
  <c r="L477" i="5"/>
  <c r="M477" i="5" s="1"/>
  <c r="N477" i="5" s="1"/>
  <c r="L476" i="5"/>
  <c r="M476" i="5" s="1"/>
  <c r="N476" i="5" s="1"/>
  <c r="L475" i="5"/>
  <c r="M475" i="5" s="1"/>
  <c r="N475" i="5" s="1"/>
  <c r="L474" i="5"/>
  <c r="M474" i="5" s="1"/>
  <c r="N474" i="5" s="1"/>
  <c r="L473" i="5"/>
  <c r="M473" i="5" s="1"/>
  <c r="N473" i="5" s="1"/>
  <c r="L472" i="5"/>
  <c r="M472" i="5" s="1"/>
  <c r="N472" i="5" s="1"/>
  <c r="L471" i="5"/>
  <c r="M471" i="5" s="1"/>
  <c r="N471" i="5" s="1"/>
  <c r="L470" i="5"/>
  <c r="M470" i="5" s="1"/>
  <c r="N470" i="5" s="1"/>
  <c r="L469" i="5"/>
  <c r="M469" i="5" s="1"/>
  <c r="N469" i="5" s="1"/>
  <c r="L468" i="5"/>
  <c r="M468" i="5" s="1"/>
  <c r="N468" i="5" s="1"/>
  <c r="L467" i="5"/>
  <c r="M467" i="5" s="1"/>
  <c r="N467" i="5" s="1"/>
  <c r="L466" i="5"/>
  <c r="M466" i="5" s="1"/>
  <c r="N466" i="5" s="1"/>
  <c r="L465" i="5"/>
  <c r="M465" i="5" s="1"/>
  <c r="N465" i="5" s="1"/>
  <c r="L464" i="5"/>
  <c r="M464" i="5" s="1"/>
  <c r="N464" i="5" s="1"/>
  <c r="L463" i="5"/>
  <c r="M463" i="5" s="1"/>
  <c r="N463" i="5" s="1"/>
  <c r="L462" i="5"/>
  <c r="M462" i="5" s="1"/>
  <c r="N462" i="5" s="1"/>
  <c r="L461" i="5"/>
  <c r="M461" i="5" s="1"/>
  <c r="N461" i="5" s="1"/>
  <c r="L460" i="5"/>
  <c r="M460" i="5" s="1"/>
  <c r="N460" i="5" s="1"/>
  <c r="L459" i="5"/>
  <c r="M459" i="5" s="1"/>
  <c r="N459" i="5" s="1"/>
  <c r="L458" i="5"/>
  <c r="M458" i="5" s="1"/>
  <c r="N458" i="5" s="1"/>
  <c r="L457" i="5"/>
  <c r="M457" i="5" s="1"/>
  <c r="N457" i="5" s="1"/>
  <c r="L456" i="5"/>
  <c r="M456" i="5" s="1"/>
  <c r="N456" i="5" s="1"/>
  <c r="L455" i="5"/>
  <c r="M455" i="5" s="1"/>
  <c r="N455" i="5" s="1"/>
  <c r="L454" i="5"/>
  <c r="M454" i="5" s="1"/>
  <c r="N454" i="5" s="1"/>
  <c r="L453" i="5"/>
  <c r="M453" i="5" s="1"/>
  <c r="N453" i="5" s="1"/>
  <c r="L452" i="5"/>
  <c r="M452" i="5" s="1"/>
  <c r="N452" i="5" s="1"/>
  <c r="L451" i="5"/>
  <c r="M451" i="5" s="1"/>
  <c r="N451" i="5" s="1"/>
  <c r="L450" i="5"/>
  <c r="M450" i="5" s="1"/>
  <c r="N450" i="5" s="1"/>
  <c r="L449" i="5"/>
  <c r="M449" i="5" s="1"/>
  <c r="N449" i="5" s="1"/>
  <c r="L448" i="5"/>
  <c r="M448" i="5" s="1"/>
  <c r="N448" i="5" s="1"/>
  <c r="L447" i="5"/>
  <c r="M447" i="5" s="1"/>
  <c r="N447" i="5" s="1"/>
  <c r="L446" i="5"/>
  <c r="M446" i="5" s="1"/>
  <c r="N446" i="5" s="1"/>
  <c r="L445" i="5"/>
  <c r="M445" i="5" s="1"/>
  <c r="N445" i="5" s="1"/>
  <c r="L444" i="5"/>
  <c r="M444" i="5" s="1"/>
  <c r="N444" i="5" s="1"/>
  <c r="L443" i="5"/>
  <c r="M443" i="5" s="1"/>
  <c r="N443" i="5" s="1"/>
  <c r="L442" i="5"/>
  <c r="M442" i="5" s="1"/>
  <c r="N442" i="5" s="1"/>
  <c r="L441" i="5"/>
  <c r="M441" i="5" s="1"/>
  <c r="N441" i="5" s="1"/>
  <c r="L440" i="5"/>
  <c r="M440" i="5" s="1"/>
  <c r="N440" i="5" s="1"/>
  <c r="L439" i="5"/>
  <c r="M439" i="5" s="1"/>
  <c r="N439" i="5" s="1"/>
  <c r="L438" i="5"/>
  <c r="M438" i="5" s="1"/>
  <c r="N438" i="5" s="1"/>
  <c r="L437" i="5"/>
  <c r="M437" i="5" s="1"/>
  <c r="N437" i="5" s="1"/>
  <c r="L436" i="5"/>
  <c r="M436" i="5" s="1"/>
  <c r="N436" i="5" s="1"/>
  <c r="L435" i="5"/>
  <c r="M435" i="5" s="1"/>
  <c r="N435" i="5" s="1"/>
  <c r="L434" i="5"/>
  <c r="M434" i="5" s="1"/>
  <c r="N434" i="5" s="1"/>
  <c r="L433" i="5"/>
  <c r="M433" i="5" s="1"/>
  <c r="N433" i="5" s="1"/>
  <c r="L432" i="5"/>
  <c r="M432" i="5" s="1"/>
  <c r="N432" i="5" s="1"/>
  <c r="L431" i="5"/>
  <c r="M431" i="5" s="1"/>
  <c r="N431" i="5" s="1"/>
  <c r="L430" i="5"/>
  <c r="M430" i="5" s="1"/>
  <c r="N430" i="5" s="1"/>
  <c r="L429" i="5"/>
  <c r="M429" i="5" s="1"/>
  <c r="N429" i="5" s="1"/>
  <c r="L428" i="5"/>
  <c r="M428" i="5" s="1"/>
  <c r="N428" i="5" s="1"/>
  <c r="L427" i="5"/>
  <c r="M427" i="5" s="1"/>
  <c r="N427" i="5" s="1"/>
  <c r="L426" i="5"/>
  <c r="M426" i="5" s="1"/>
  <c r="N426" i="5" s="1"/>
  <c r="L425" i="5"/>
  <c r="M425" i="5" s="1"/>
  <c r="N425" i="5" s="1"/>
  <c r="L424" i="5"/>
  <c r="M424" i="5" s="1"/>
  <c r="N424" i="5" s="1"/>
  <c r="L423" i="5"/>
  <c r="M423" i="5" s="1"/>
  <c r="N423" i="5" s="1"/>
  <c r="L422" i="5"/>
  <c r="M422" i="5" s="1"/>
  <c r="N422" i="5" s="1"/>
  <c r="L421" i="5"/>
  <c r="M421" i="5" s="1"/>
  <c r="N421" i="5" s="1"/>
  <c r="L420" i="5"/>
  <c r="M420" i="5" s="1"/>
  <c r="N420" i="5" s="1"/>
  <c r="L419" i="5"/>
  <c r="M419" i="5" s="1"/>
  <c r="N419" i="5" s="1"/>
  <c r="L418" i="5"/>
  <c r="M418" i="5" s="1"/>
  <c r="N418" i="5" s="1"/>
  <c r="L417" i="5"/>
  <c r="M417" i="5" s="1"/>
  <c r="N417" i="5" s="1"/>
  <c r="L416" i="5"/>
  <c r="M416" i="5" s="1"/>
  <c r="N416" i="5" s="1"/>
  <c r="L415" i="5"/>
  <c r="M415" i="5" s="1"/>
  <c r="N415" i="5" s="1"/>
  <c r="L414" i="5"/>
  <c r="L413" i="5"/>
  <c r="M413" i="5" s="1"/>
  <c r="N413" i="5" s="1"/>
  <c r="L412" i="5"/>
  <c r="M412" i="5" s="1"/>
  <c r="N412" i="5" s="1"/>
  <c r="L411" i="5"/>
  <c r="M411" i="5" s="1"/>
  <c r="N411" i="5" s="1"/>
  <c r="L410" i="5"/>
  <c r="M410" i="5" s="1"/>
  <c r="N410" i="5" s="1"/>
  <c r="L409" i="5"/>
  <c r="M409" i="5" s="1"/>
  <c r="N409" i="5" s="1"/>
  <c r="L408" i="5"/>
  <c r="M408" i="5" s="1"/>
  <c r="N408" i="5" s="1"/>
  <c r="L407" i="5"/>
  <c r="M407" i="5" s="1"/>
  <c r="N407" i="5" s="1"/>
  <c r="L406" i="5"/>
  <c r="M406" i="5" s="1"/>
  <c r="N406" i="5" s="1"/>
  <c r="L405" i="5"/>
  <c r="M405" i="5" s="1"/>
  <c r="N405" i="5" s="1"/>
  <c r="L404" i="5"/>
  <c r="M404" i="5" s="1"/>
  <c r="N404" i="5" s="1"/>
  <c r="L403" i="5"/>
  <c r="M403" i="5" s="1"/>
  <c r="N403" i="5" s="1"/>
  <c r="L402" i="5"/>
  <c r="M402" i="5" s="1"/>
  <c r="N402" i="5" s="1"/>
  <c r="L401" i="5"/>
  <c r="M401" i="5" s="1"/>
  <c r="N401" i="5" s="1"/>
  <c r="L400" i="5"/>
  <c r="M400" i="5" s="1"/>
  <c r="N400" i="5" s="1"/>
  <c r="L399" i="5"/>
  <c r="M399" i="5" s="1"/>
  <c r="N399" i="5" s="1"/>
  <c r="L398" i="5"/>
  <c r="M398" i="5" s="1"/>
  <c r="N398" i="5" s="1"/>
  <c r="L397" i="5"/>
  <c r="M397" i="5" s="1"/>
  <c r="N397" i="5" s="1"/>
  <c r="L396" i="5"/>
  <c r="M396" i="5" s="1"/>
  <c r="N396" i="5" s="1"/>
  <c r="L395" i="5"/>
  <c r="M395" i="5" s="1"/>
  <c r="N395" i="5" s="1"/>
  <c r="L394" i="5"/>
  <c r="M394" i="5" s="1"/>
  <c r="N394" i="5" s="1"/>
  <c r="L393" i="5"/>
  <c r="M393" i="5" s="1"/>
  <c r="N393" i="5" s="1"/>
  <c r="L392" i="5"/>
  <c r="M392" i="5" s="1"/>
  <c r="N392" i="5" s="1"/>
  <c r="L391" i="5"/>
  <c r="M391" i="5" s="1"/>
  <c r="N391" i="5" s="1"/>
  <c r="L390" i="5"/>
  <c r="M390" i="5" s="1"/>
  <c r="N390" i="5" s="1"/>
  <c r="L389" i="5"/>
  <c r="M389" i="5" s="1"/>
  <c r="N389" i="5" s="1"/>
  <c r="L388" i="5"/>
  <c r="M388" i="5" s="1"/>
  <c r="N388" i="5" s="1"/>
  <c r="L387" i="5"/>
  <c r="M387" i="5" s="1"/>
  <c r="N387" i="5" s="1"/>
  <c r="L386" i="5"/>
  <c r="M386" i="5" s="1"/>
  <c r="N386" i="5" s="1"/>
  <c r="L385" i="5"/>
  <c r="M385" i="5" s="1"/>
  <c r="N385" i="5" s="1"/>
  <c r="L384" i="5"/>
  <c r="M384" i="5" s="1"/>
  <c r="N384" i="5" s="1"/>
  <c r="L383" i="5"/>
  <c r="M383" i="5" s="1"/>
  <c r="N383" i="5" s="1"/>
  <c r="L382" i="5"/>
  <c r="M382" i="5" s="1"/>
  <c r="N382" i="5" s="1"/>
  <c r="L381" i="5"/>
  <c r="M381" i="5" s="1"/>
  <c r="N381" i="5" s="1"/>
  <c r="L380" i="5"/>
  <c r="M380" i="5" s="1"/>
  <c r="N380" i="5" s="1"/>
  <c r="L379" i="5"/>
  <c r="M379" i="5" s="1"/>
  <c r="N379" i="5" s="1"/>
  <c r="L378" i="5"/>
  <c r="M378" i="5" s="1"/>
  <c r="N378" i="5" s="1"/>
  <c r="L377" i="5"/>
  <c r="M377" i="5" s="1"/>
  <c r="N377" i="5" s="1"/>
  <c r="L376" i="5"/>
  <c r="M376" i="5" s="1"/>
  <c r="N376" i="5" s="1"/>
  <c r="L375" i="5"/>
  <c r="M375" i="5" s="1"/>
  <c r="N375" i="5" s="1"/>
  <c r="L374" i="5"/>
  <c r="M374" i="5" s="1"/>
  <c r="N374" i="5" s="1"/>
  <c r="L373" i="5"/>
  <c r="M373" i="5" s="1"/>
  <c r="N373" i="5" s="1"/>
  <c r="L372" i="5"/>
  <c r="M372" i="5" s="1"/>
  <c r="N372" i="5" s="1"/>
  <c r="L371" i="5"/>
  <c r="M371" i="5" s="1"/>
  <c r="N371" i="5" s="1"/>
  <c r="L370" i="5"/>
  <c r="M370" i="5" s="1"/>
  <c r="N370" i="5" s="1"/>
  <c r="L369" i="5"/>
  <c r="M369" i="5" s="1"/>
  <c r="N369" i="5" s="1"/>
  <c r="L368" i="5"/>
  <c r="M368" i="5" s="1"/>
  <c r="N368" i="5" s="1"/>
  <c r="L367" i="5"/>
  <c r="M367" i="5" s="1"/>
  <c r="N367" i="5" s="1"/>
  <c r="L366" i="5"/>
  <c r="M366" i="5" s="1"/>
  <c r="N366" i="5" s="1"/>
  <c r="L365" i="5"/>
  <c r="M365" i="5" s="1"/>
  <c r="N365" i="5" s="1"/>
  <c r="L364" i="5"/>
  <c r="M364" i="5" s="1"/>
  <c r="N364" i="5" s="1"/>
  <c r="L363" i="5"/>
  <c r="M363" i="5" s="1"/>
  <c r="N363" i="5" s="1"/>
  <c r="L362" i="5"/>
  <c r="M362" i="5" s="1"/>
  <c r="N362" i="5" s="1"/>
  <c r="L361" i="5"/>
  <c r="M361" i="5" s="1"/>
  <c r="N361" i="5" s="1"/>
  <c r="L360" i="5"/>
  <c r="M360" i="5" s="1"/>
  <c r="N360" i="5" s="1"/>
  <c r="L359" i="5"/>
  <c r="M359" i="5" s="1"/>
  <c r="N359" i="5" s="1"/>
  <c r="L358" i="5"/>
  <c r="M358" i="5" s="1"/>
  <c r="N358" i="5" s="1"/>
  <c r="L357" i="5"/>
  <c r="M357" i="5" s="1"/>
  <c r="N357" i="5" s="1"/>
  <c r="L356" i="5"/>
  <c r="M356" i="5" s="1"/>
  <c r="N356" i="5" s="1"/>
  <c r="L355" i="5"/>
  <c r="M355" i="5" s="1"/>
  <c r="N355" i="5" s="1"/>
  <c r="L354" i="5"/>
  <c r="M354" i="5" s="1"/>
  <c r="N354" i="5" s="1"/>
  <c r="L353" i="5"/>
  <c r="M353" i="5" s="1"/>
  <c r="N353" i="5" s="1"/>
  <c r="L352" i="5"/>
  <c r="M352" i="5" s="1"/>
  <c r="N352" i="5" s="1"/>
  <c r="L351" i="5"/>
  <c r="M351" i="5" s="1"/>
  <c r="N351" i="5" s="1"/>
  <c r="L350" i="5"/>
  <c r="M350" i="5" s="1"/>
  <c r="N350" i="5" s="1"/>
  <c r="L349" i="5"/>
  <c r="M349" i="5" s="1"/>
  <c r="N349" i="5" s="1"/>
  <c r="L348" i="5"/>
  <c r="M348" i="5" s="1"/>
  <c r="N348" i="5" s="1"/>
  <c r="L347" i="5"/>
  <c r="M347" i="5" s="1"/>
  <c r="N347" i="5" s="1"/>
  <c r="L346" i="5"/>
  <c r="M346" i="5" s="1"/>
  <c r="N346" i="5" s="1"/>
  <c r="L345" i="5"/>
  <c r="M345" i="5" s="1"/>
  <c r="N345" i="5" s="1"/>
  <c r="L344" i="5"/>
  <c r="M344" i="5" s="1"/>
  <c r="N344" i="5" s="1"/>
  <c r="L343" i="5"/>
  <c r="M343" i="5" s="1"/>
  <c r="N343" i="5" s="1"/>
  <c r="L342" i="5"/>
  <c r="M342" i="5" s="1"/>
  <c r="N342" i="5" s="1"/>
  <c r="L341" i="5"/>
  <c r="M341" i="5" s="1"/>
  <c r="N341" i="5" s="1"/>
  <c r="L340" i="5"/>
  <c r="M340" i="5" s="1"/>
  <c r="N340" i="5" s="1"/>
  <c r="L339" i="5"/>
  <c r="M339" i="5" s="1"/>
  <c r="N339" i="5" s="1"/>
  <c r="L338" i="5"/>
  <c r="M338" i="5" s="1"/>
  <c r="N338" i="5" s="1"/>
  <c r="L337" i="5"/>
  <c r="M337" i="5" s="1"/>
  <c r="N337" i="5" s="1"/>
  <c r="L336" i="5"/>
  <c r="M336" i="5" s="1"/>
  <c r="N336" i="5" s="1"/>
  <c r="L335" i="5"/>
  <c r="M335" i="5" s="1"/>
  <c r="N335" i="5" s="1"/>
  <c r="L334" i="5"/>
  <c r="M334" i="5" s="1"/>
  <c r="N334" i="5" s="1"/>
  <c r="L333" i="5"/>
  <c r="M333" i="5" s="1"/>
  <c r="N333" i="5" s="1"/>
  <c r="L332" i="5"/>
  <c r="M332" i="5" s="1"/>
  <c r="N332" i="5" s="1"/>
  <c r="L331" i="5"/>
  <c r="M331" i="5" s="1"/>
  <c r="N331" i="5" s="1"/>
  <c r="L330" i="5"/>
  <c r="M330" i="5" s="1"/>
  <c r="N330" i="5" s="1"/>
  <c r="L329" i="5"/>
  <c r="M329" i="5" s="1"/>
  <c r="N329" i="5" s="1"/>
  <c r="L328" i="5"/>
  <c r="M328" i="5" s="1"/>
  <c r="N328" i="5" s="1"/>
  <c r="L327" i="5"/>
  <c r="M327" i="5" s="1"/>
  <c r="N327" i="5" s="1"/>
  <c r="L326" i="5"/>
  <c r="M326" i="5" s="1"/>
  <c r="N326" i="5" s="1"/>
  <c r="L325" i="5"/>
  <c r="M325" i="5" s="1"/>
  <c r="N325" i="5" s="1"/>
  <c r="L324" i="5"/>
  <c r="M324" i="5" s="1"/>
  <c r="N324" i="5" s="1"/>
  <c r="L323" i="5"/>
  <c r="M323" i="5" s="1"/>
  <c r="N323" i="5" s="1"/>
  <c r="L322" i="5"/>
  <c r="M322" i="5" s="1"/>
  <c r="N322" i="5" s="1"/>
  <c r="L321" i="5"/>
  <c r="M321" i="5" s="1"/>
  <c r="N321" i="5" s="1"/>
  <c r="L320" i="5"/>
  <c r="M320" i="5" s="1"/>
  <c r="N320" i="5" s="1"/>
  <c r="L319" i="5"/>
  <c r="M319" i="5" s="1"/>
  <c r="N319" i="5" s="1"/>
  <c r="L318" i="5"/>
  <c r="M318" i="5" s="1"/>
  <c r="N318" i="5" s="1"/>
  <c r="L317" i="5"/>
  <c r="M317" i="5" s="1"/>
  <c r="N317" i="5" s="1"/>
  <c r="L316" i="5"/>
  <c r="M316" i="5" s="1"/>
  <c r="N316" i="5" s="1"/>
  <c r="L315" i="5"/>
  <c r="M315" i="5" s="1"/>
  <c r="N315" i="5" s="1"/>
  <c r="L314" i="5"/>
  <c r="M314" i="5" s="1"/>
  <c r="N314" i="5" s="1"/>
  <c r="L313" i="5"/>
  <c r="M313" i="5" s="1"/>
  <c r="N313" i="5" s="1"/>
  <c r="L312" i="5"/>
  <c r="M312" i="5" s="1"/>
  <c r="N312" i="5" s="1"/>
  <c r="L311" i="5"/>
  <c r="M311" i="5" s="1"/>
  <c r="N311" i="5" s="1"/>
  <c r="L310" i="5"/>
  <c r="M310" i="5" s="1"/>
  <c r="N310" i="5" s="1"/>
  <c r="L309" i="5"/>
  <c r="M309" i="5" s="1"/>
  <c r="N309" i="5" s="1"/>
  <c r="L308" i="5"/>
  <c r="M308" i="5" s="1"/>
  <c r="N308" i="5" s="1"/>
  <c r="L307" i="5"/>
  <c r="M307" i="5" s="1"/>
  <c r="N307" i="5" s="1"/>
  <c r="L306" i="5"/>
  <c r="M306" i="5" s="1"/>
  <c r="N306" i="5" s="1"/>
  <c r="L305" i="5"/>
  <c r="M305" i="5" s="1"/>
  <c r="N305" i="5" s="1"/>
  <c r="L304" i="5"/>
  <c r="M304" i="5" s="1"/>
  <c r="N304" i="5" s="1"/>
  <c r="L303" i="5"/>
  <c r="M303" i="5" s="1"/>
  <c r="N303" i="5" s="1"/>
  <c r="L302" i="5"/>
  <c r="M302" i="5" s="1"/>
  <c r="N302" i="5" s="1"/>
  <c r="L301" i="5"/>
  <c r="M301" i="5" s="1"/>
  <c r="N301" i="5" s="1"/>
  <c r="L300" i="5"/>
  <c r="M300" i="5" s="1"/>
  <c r="N300" i="5" s="1"/>
  <c r="L299" i="5"/>
  <c r="M299" i="5" s="1"/>
  <c r="N299" i="5" s="1"/>
  <c r="L298" i="5"/>
  <c r="M298" i="5" s="1"/>
  <c r="N298" i="5" s="1"/>
  <c r="L297" i="5"/>
  <c r="M297" i="5" s="1"/>
  <c r="N297" i="5" s="1"/>
  <c r="L296" i="5"/>
  <c r="M296" i="5" s="1"/>
  <c r="N296" i="5" s="1"/>
  <c r="L295" i="5"/>
  <c r="M295" i="5" s="1"/>
  <c r="N295" i="5" s="1"/>
  <c r="L294" i="5"/>
  <c r="M294" i="5" s="1"/>
  <c r="N294" i="5" s="1"/>
  <c r="L293" i="5"/>
  <c r="M293" i="5" s="1"/>
  <c r="N293" i="5" s="1"/>
  <c r="L292" i="5"/>
  <c r="M292" i="5" s="1"/>
  <c r="N292" i="5" s="1"/>
  <c r="L291" i="5"/>
  <c r="M291" i="5" s="1"/>
  <c r="N291" i="5" s="1"/>
  <c r="L290" i="5"/>
  <c r="M290" i="5" s="1"/>
  <c r="N290" i="5" s="1"/>
  <c r="L289" i="5"/>
  <c r="M289" i="5" s="1"/>
  <c r="N289" i="5" s="1"/>
  <c r="L288" i="5"/>
  <c r="M288" i="5" s="1"/>
  <c r="N288" i="5" s="1"/>
  <c r="L287" i="5"/>
  <c r="M287" i="5" s="1"/>
  <c r="N287" i="5" s="1"/>
  <c r="L286" i="5"/>
  <c r="M286" i="5" s="1"/>
  <c r="N286" i="5" s="1"/>
  <c r="L285" i="5"/>
  <c r="M285" i="5" s="1"/>
  <c r="N285" i="5" s="1"/>
  <c r="L284" i="5"/>
  <c r="M284" i="5" s="1"/>
  <c r="N284" i="5" s="1"/>
  <c r="L283" i="5"/>
  <c r="M283" i="5" s="1"/>
  <c r="N283" i="5" s="1"/>
  <c r="L282" i="5"/>
  <c r="M282" i="5" s="1"/>
  <c r="N282" i="5" s="1"/>
  <c r="L281" i="5"/>
  <c r="M281" i="5" s="1"/>
  <c r="N281" i="5" s="1"/>
  <c r="L280" i="5"/>
  <c r="M280" i="5" s="1"/>
  <c r="N280" i="5" s="1"/>
  <c r="L279" i="5"/>
  <c r="M279" i="5" s="1"/>
  <c r="N279" i="5" s="1"/>
  <c r="L278" i="5"/>
  <c r="M278" i="5" s="1"/>
  <c r="N278" i="5" s="1"/>
  <c r="L277" i="5"/>
  <c r="M277" i="5" s="1"/>
  <c r="N277" i="5" s="1"/>
  <c r="L276" i="5"/>
  <c r="M276" i="5" s="1"/>
  <c r="N276" i="5" s="1"/>
  <c r="L275" i="5"/>
  <c r="M275" i="5" s="1"/>
  <c r="N275" i="5" s="1"/>
  <c r="L274" i="5"/>
  <c r="M274" i="5" s="1"/>
  <c r="N274" i="5" s="1"/>
  <c r="L273" i="5"/>
  <c r="M273" i="5" s="1"/>
  <c r="N273" i="5" s="1"/>
  <c r="L272" i="5"/>
  <c r="M272" i="5" s="1"/>
  <c r="N272" i="5" s="1"/>
  <c r="L271" i="5"/>
  <c r="M271" i="5" s="1"/>
  <c r="N271" i="5" s="1"/>
  <c r="L270" i="5"/>
  <c r="M270" i="5" s="1"/>
  <c r="N270" i="5" s="1"/>
  <c r="L269" i="5"/>
  <c r="M269" i="5" s="1"/>
  <c r="N269" i="5" s="1"/>
  <c r="L268" i="5"/>
  <c r="M268" i="5" s="1"/>
  <c r="N268" i="5" s="1"/>
  <c r="L267" i="5"/>
  <c r="M267" i="5" s="1"/>
  <c r="N267" i="5" s="1"/>
  <c r="L266" i="5"/>
  <c r="M266" i="5" s="1"/>
  <c r="N266" i="5" s="1"/>
  <c r="L265" i="5"/>
  <c r="M265" i="5" s="1"/>
  <c r="N265" i="5" s="1"/>
  <c r="L264" i="5"/>
  <c r="M264" i="5" s="1"/>
  <c r="N264" i="5" s="1"/>
  <c r="L263" i="5"/>
  <c r="M263" i="5" s="1"/>
  <c r="N263" i="5" s="1"/>
  <c r="L262" i="5"/>
  <c r="M262" i="5" s="1"/>
  <c r="N262" i="5" s="1"/>
  <c r="L261" i="5"/>
  <c r="M261" i="5" s="1"/>
  <c r="N261" i="5" s="1"/>
  <c r="L260" i="5"/>
  <c r="M260" i="5" s="1"/>
  <c r="N260" i="5" s="1"/>
  <c r="L259" i="5"/>
  <c r="M259" i="5" s="1"/>
  <c r="N259" i="5" s="1"/>
  <c r="L258" i="5"/>
  <c r="M258" i="5" s="1"/>
  <c r="N258" i="5" s="1"/>
  <c r="L257" i="5"/>
  <c r="M257" i="5" s="1"/>
  <c r="N257" i="5" s="1"/>
  <c r="L256" i="5"/>
  <c r="M256" i="5" s="1"/>
  <c r="N256" i="5" s="1"/>
  <c r="L255" i="5"/>
  <c r="M255" i="5" s="1"/>
  <c r="N255" i="5" s="1"/>
  <c r="L254" i="5"/>
  <c r="M254" i="5" s="1"/>
  <c r="N254" i="5" s="1"/>
  <c r="L253" i="5"/>
  <c r="M253" i="5" s="1"/>
  <c r="N253" i="5" s="1"/>
  <c r="L252" i="5"/>
  <c r="M252" i="5" s="1"/>
  <c r="N252" i="5" s="1"/>
  <c r="L251" i="5"/>
  <c r="M251" i="5" s="1"/>
  <c r="N251" i="5" s="1"/>
  <c r="L250" i="5"/>
  <c r="M250" i="5" s="1"/>
  <c r="N250" i="5" s="1"/>
  <c r="L249" i="5"/>
  <c r="M249" i="5" s="1"/>
  <c r="N249" i="5" s="1"/>
  <c r="L248" i="5"/>
  <c r="M248" i="5" s="1"/>
  <c r="N248" i="5" s="1"/>
  <c r="L247" i="5"/>
  <c r="M247" i="5" s="1"/>
  <c r="N247" i="5" s="1"/>
  <c r="L246" i="5"/>
  <c r="M246" i="5" s="1"/>
  <c r="N246" i="5" s="1"/>
  <c r="L245" i="5"/>
  <c r="M245" i="5" s="1"/>
  <c r="N245" i="5" s="1"/>
  <c r="L244" i="5"/>
  <c r="M244" i="5" s="1"/>
  <c r="N244" i="5" s="1"/>
  <c r="L243" i="5"/>
  <c r="M243" i="5" s="1"/>
  <c r="N243" i="5" s="1"/>
  <c r="L242" i="5"/>
  <c r="L241" i="5"/>
  <c r="M241" i="5" s="1"/>
  <c r="N241" i="5" s="1"/>
  <c r="L240" i="5"/>
  <c r="M240" i="5" s="1"/>
  <c r="N240" i="5" s="1"/>
  <c r="L239" i="5"/>
  <c r="M239" i="5" s="1"/>
  <c r="N239" i="5" s="1"/>
  <c r="L238" i="5"/>
  <c r="M238" i="5" s="1"/>
  <c r="N238" i="5" s="1"/>
  <c r="L237" i="5"/>
  <c r="M237" i="5" s="1"/>
  <c r="N237" i="5" s="1"/>
  <c r="L236" i="5"/>
  <c r="M236" i="5" s="1"/>
  <c r="N236" i="5" s="1"/>
  <c r="L235" i="5"/>
  <c r="M235" i="5" s="1"/>
  <c r="N235" i="5" s="1"/>
  <c r="L234" i="5"/>
  <c r="M234" i="5" s="1"/>
  <c r="N234" i="5" s="1"/>
  <c r="L233" i="5"/>
  <c r="M233" i="5" s="1"/>
  <c r="N233" i="5" s="1"/>
  <c r="L232" i="5"/>
  <c r="M232" i="5" s="1"/>
  <c r="N232" i="5" s="1"/>
  <c r="L231" i="5"/>
  <c r="M231" i="5" s="1"/>
  <c r="N231" i="5" s="1"/>
  <c r="L230" i="5"/>
  <c r="M230" i="5" s="1"/>
  <c r="N230" i="5" s="1"/>
  <c r="L229" i="5"/>
  <c r="M229" i="5" s="1"/>
  <c r="N229" i="5" s="1"/>
  <c r="L228" i="5"/>
  <c r="M228" i="5" s="1"/>
  <c r="N228" i="5" s="1"/>
  <c r="L227" i="5"/>
  <c r="M227" i="5" s="1"/>
  <c r="N227" i="5" s="1"/>
  <c r="L226" i="5"/>
  <c r="M226" i="5" s="1"/>
  <c r="N226" i="5" s="1"/>
  <c r="L225" i="5"/>
  <c r="M225" i="5" s="1"/>
  <c r="N225" i="5" s="1"/>
  <c r="L224" i="5"/>
  <c r="M224" i="5" s="1"/>
  <c r="N224" i="5" s="1"/>
  <c r="L223" i="5"/>
  <c r="M223" i="5" s="1"/>
  <c r="N223" i="5" s="1"/>
  <c r="L222" i="5"/>
  <c r="M222" i="5" s="1"/>
  <c r="N222" i="5" s="1"/>
  <c r="L221" i="5"/>
  <c r="M221" i="5" s="1"/>
  <c r="N221" i="5" s="1"/>
  <c r="L220" i="5"/>
  <c r="M220" i="5" s="1"/>
  <c r="N220" i="5" s="1"/>
  <c r="L219" i="5"/>
  <c r="M219" i="5" s="1"/>
  <c r="N219" i="5" s="1"/>
  <c r="L218" i="5"/>
  <c r="M218" i="5" s="1"/>
  <c r="N218" i="5" s="1"/>
  <c r="L217" i="5"/>
  <c r="M217" i="5" s="1"/>
  <c r="N217" i="5" s="1"/>
  <c r="L216" i="5"/>
  <c r="M216" i="5" s="1"/>
  <c r="N216" i="5" s="1"/>
  <c r="L215" i="5"/>
  <c r="M215" i="5" s="1"/>
  <c r="N215" i="5" s="1"/>
  <c r="L214" i="5"/>
  <c r="M214" i="5" s="1"/>
  <c r="N214" i="5" s="1"/>
  <c r="L213" i="5"/>
  <c r="M213" i="5" s="1"/>
  <c r="N213" i="5" s="1"/>
  <c r="L212" i="5"/>
  <c r="M212" i="5" s="1"/>
  <c r="N212" i="5" s="1"/>
  <c r="L211" i="5"/>
  <c r="M211" i="5" s="1"/>
  <c r="N211" i="5" s="1"/>
  <c r="L210" i="5"/>
  <c r="M210" i="5" s="1"/>
  <c r="N210" i="5" s="1"/>
  <c r="L209" i="5"/>
  <c r="M209" i="5" s="1"/>
  <c r="N209" i="5" s="1"/>
  <c r="L208" i="5"/>
  <c r="M208" i="5" s="1"/>
  <c r="N208" i="5" s="1"/>
  <c r="L207" i="5"/>
  <c r="M207" i="5" s="1"/>
  <c r="N207" i="5" s="1"/>
  <c r="L206" i="5"/>
  <c r="M206" i="5" s="1"/>
  <c r="N206" i="5" s="1"/>
  <c r="L205" i="5"/>
  <c r="M205" i="5" s="1"/>
  <c r="N205" i="5" s="1"/>
  <c r="L204" i="5"/>
  <c r="M204" i="5" s="1"/>
  <c r="N204" i="5" s="1"/>
  <c r="L203" i="5"/>
  <c r="M203" i="5" s="1"/>
  <c r="N203" i="5" s="1"/>
  <c r="L202" i="5"/>
  <c r="M202" i="5" s="1"/>
  <c r="N202" i="5" s="1"/>
  <c r="L201" i="5"/>
  <c r="M201" i="5" s="1"/>
  <c r="N201" i="5" s="1"/>
  <c r="L200" i="5"/>
  <c r="M200" i="5" s="1"/>
  <c r="N200" i="5" s="1"/>
  <c r="L199" i="5"/>
  <c r="M199" i="5" s="1"/>
  <c r="N199" i="5" s="1"/>
  <c r="L198" i="5"/>
  <c r="M198" i="5" s="1"/>
  <c r="N198" i="5" s="1"/>
  <c r="L197" i="5"/>
  <c r="M197" i="5" s="1"/>
  <c r="N197" i="5" s="1"/>
  <c r="L196" i="5"/>
  <c r="M196" i="5" s="1"/>
  <c r="N196" i="5" s="1"/>
  <c r="L195" i="5"/>
  <c r="M195" i="5" s="1"/>
  <c r="N195" i="5" s="1"/>
  <c r="L194" i="5"/>
  <c r="M194" i="5" s="1"/>
  <c r="N194" i="5" s="1"/>
  <c r="L193" i="5"/>
  <c r="M193" i="5" s="1"/>
  <c r="N193" i="5" s="1"/>
  <c r="L192" i="5"/>
  <c r="M192" i="5" s="1"/>
  <c r="N192" i="5" s="1"/>
  <c r="L191" i="5"/>
  <c r="M191" i="5" s="1"/>
  <c r="N191" i="5" s="1"/>
  <c r="L190" i="5"/>
  <c r="M190" i="5" s="1"/>
  <c r="N190" i="5" s="1"/>
  <c r="L189" i="5"/>
  <c r="M189" i="5" s="1"/>
  <c r="N189" i="5" s="1"/>
  <c r="L188" i="5"/>
  <c r="M188" i="5" s="1"/>
  <c r="N188" i="5" s="1"/>
  <c r="L187" i="5"/>
  <c r="M187" i="5" s="1"/>
  <c r="N187" i="5" s="1"/>
  <c r="L186" i="5"/>
  <c r="M186" i="5" s="1"/>
  <c r="N186" i="5" s="1"/>
  <c r="L185" i="5"/>
  <c r="M185" i="5" s="1"/>
  <c r="N185" i="5" s="1"/>
  <c r="L184" i="5"/>
  <c r="M184" i="5" s="1"/>
  <c r="N184" i="5" s="1"/>
  <c r="L183" i="5"/>
  <c r="M183" i="5" s="1"/>
  <c r="N183" i="5" s="1"/>
  <c r="L182" i="5"/>
  <c r="M182" i="5" s="1"/>
  <c r="N182" i="5" s="1"/>
  <c r="L181" i="5"/>
  <c r="M181" i="5" s="1"/>
  <c r="N181" i="5" s="1"/>
  <c r="L180" i="5"/>
  <c r="M180" i="5" s="1"/>
  <c r="N180" i="5" s="1"/>
  <c r="L179" i="5"/>
  <c r="M179" i="5" s="1"/>
  <c r="N179" i="5" s="1"/>
  <c r="L178" i="5"/>
  <c r="M178" i="5" s="1"/>
  <c r="N178" i="5" s="1"/>
  <c r="L177" i="5"/>
  <c r="M177" i="5" s="1"/>
  <c r="N177" i="5" s="1"/>
  <c r="L176" i="5"/>
  <c r="M176" i="5" s="1"/>
  <c r="N176" i="5" s="1"/>
  <c r="L175" i="5"/>
  <c r="M175" i="5" s="1"/>
  <c r="N175" i="5" s="1"/>
  <c r="L174" i="5"/>
  <c r="M174" i="5" s="1"/>
  <c r="N174" i="5" s="1"/>
  <c r="L173" i="5"/>
  <c r="M173" i="5" s="1"/>
  <c r="N173" i="5" s="1"/>
  <c r="L172" i="5"/>
  <c r="M172" i="5" s="1"/>
  <c r="N172" i="5" s="1"/>
  <c r="L171" i="5"/>
  <c r="M171" i="5" s="1"/>
  <c r="N171" i="5" s="1"/>
  <c r="L170" i="5"/>
  <c r="M170" i="5" s="1"/>
  <c r="N170" i="5" s="1"/>
  <c r="L169" i="5"/>
  <c r="M169" i="5" s="1"/>
  <c r="N169" i="5" s="1"/>
  <c r="L168" i="5"/>
  <c r="M168" i="5" s="1"/>
  <c r="N168" i="5" s="1"/>
  <c r="L167" i="5"/>
  <c r="M167" i="5" s="1"/>
  <c r="N167" i="5" s="1"/>
  <c r="L166" i="5"/>
  <c r="M166" i="5" s="1"/>
  <c r="N166" i="5" s="1"/>
  <c r="L165" i="5"/>
  <c r="M165" i="5" s="1"/>
  <c r="N165" i="5" s="1"/>
  <c r="L164" i="5"/>
  <c r="M164" i="5" s="1"/>
  <c r="N164" i="5" s="1"/>
  <c r="L163" i="5"/>
  <c r="M163" i="5" s="1"/>
  <c r="N163" i="5" s="1"/>
  <c r="L162" i="5"/>
  <c r="M162" i="5" s="1"/>
  <c r="N162" i="5" s="1"/>
  <c r="L161" i="5"/>
  <c r="M161" i="5" s="1"/>
  <c r="N161" i="5" s="1"/>
  <c r="L160" i="5"/>
  <c r="M160" i="5" s="1"/>
  <c r="N160" i="5" s="1"/>
  <c r="L159" i="5"/>
  <c r="M159" i="5" s="1"/>
  <c r="N159" i="5" s="1"/>
  <c r="L158" i="5"/>
  <c r="M158" i="5" s="1"/>
  <c r="N158" i="5" s="1"/>
  <c r="L157" i="5"/>
  <c r="M157" i="5" s="1"/>
  <c r="N157" i="5" s="1"/>
  <c r="L156" i="5"/>
  <c r="M156" i="5" s="1"/>
  <c r="N156" i="5" s="1"/>
  <c r="L155" i="5"/>
  <c r="M155" i="5" s="1"/>
  <c r="N155" i="5" s="1"/>
  <c r="L154" i="5"/>
  <c r="M154" i="5" s="1"/>
  <c r="N154" i="5" s="1"/>
  <c r="L153" i="5"/>
  <c r="M153" i="5" s="1"/>
  <c r="N153" i="5" s="1"/>
  <c r="L152" i="5"/>
  <c r="M152" i="5" s="1"/>
  <c r="N152" i="5" s="1"/>
  <c r="L151" i="5"/>
  <c r="M151" i="5" s="1"/>
  <c r="N151" i="5" s="1"/>
  <c r="L150" i="5"/>
  <c r="M150" i="5" s="1"/>
  <c r="N150" i="5" s="1"/>
  <c r="L149" i="5"/>
  <c r="M149" i="5" s="1"/>
  <c r="N149" i="5" s="1"/>
  <c r="L148" i="5"/>
  <c r="M148" i="5" s="1"/>
  <c r="N148" i="5" s="1"/>
  <c r="L147" i="5"/>
  <c r="M147" i="5" s="1"/>
  <c r="N147" i="5" s="1"/>
  <c r="L146" i="5"/>
  <c r="M146" i="5" s="1"/>
  <c r="N146" i="5" s="1"/>
  <c r="L145" i="5"/>
  <c r="M145" i="5" s="1"/>
  <c r="N145" i="5" s="1"/>
  <c r="L144" i="5"/>
  <c r="M144" i="5" s="1"/>
  <c r="N144" i="5" s="1"/>
  <c r="L143" i="5"/>
  <c r="M143" i="5" s="1"/>
  <c r="N143" i="5" s="1"/>
  <c r="L142" i="5"/>
  <c r="M142" i="5" s="1"/>
  <c r="N142" i="5" s="1"/>
  <c r="L141" i="5"/>
  <c r="M141" i="5" s="1"/>
  <c r="N141" i="5" s="1"/>
  <c r="L140" i="5"/>
  <c r="M140" i="5" s="1"/>
  <c r="N140" i="5" s="1"/>
  <c r="L139" i="5"/>
  <c r="M139" i="5" s="1"/>
  <c r="N139" i="5" s="1"/>
  <c r="L138" i="5"/>
  <c r="M138" i="5" s="1"/>
  <c r="N138" i="5" s="1"/>
  <c r="L137" i="5"/>
  <c r="M137" i="5" s="1"/>
  <c r="N137" i="5" s="1"/>
  <c r="L136" i="5"/>
  <c r="M136" i="5" s="1"/>
  <c r="N136" i="5" s="1"/>
  <c r="L135" i="5"/>
  <c r="M135" i="5" s="1"/>
  <c r="N135" i="5" s="1"/>
  <c r="L134" i="5"/>
  <c r="M134" i="5" s="1"/>
  <c r="N134" i="5" s="1"/>
  <c r="L133" i="5"/>
  <c r="M133" i="5" s="1"/>
  <c r="N133" i="5" s="1"/>
  <c r="L132" i="5"/>
  <c r="M132" i="5" s="1"/>
  <c r="N132" i="5" s="1"/>
  <c r="L131" i="5"/>
  <c r="M131" i="5" s="1"/>
  <c r="N131" i="5" s="1"/>
  <c r="L130" i="5"/>
  <c r="M130" i="5" s="1"/>
  <c r="N130" i="5" s="1"/>
  <c r="L129" i="5"/>
  <c r="M129" i="5" s="1"/>
  <c r="N129" i="5" s="1"/>
  <c r="L128" i="5"/>
  <c r="M128" i="5" s="1"/>
  <c r="N128" i="5" s="1"/>
  <c r="L127" i="5"/>
  <c r="M127" i="5" s="1"/>
  <c r="N127" i="5" s="1"/>
  <c r="L126" i="5"/>
  <c r="M126" i="5" s="1"/>
  <c r="N126" i="5" s="1"/>
  <c r="L125" i="5"/>
  <c r="M125" i="5" s="1"/>
  <c r="N125" i="5" s="1"/>
  <c r="L124" i="5"/>
  <c r="M124" i="5" s="1"/>
  <c r="N124" i="5" s="1"/>
  <c r="L123" i="5"/>
  <c r="M123" i="5" s="1"/>
  <c r="N123" i="5" s="1"/>
  <c r="L122" i="5"/>
  <c r="M122" i="5" s="1"/>
  <c r="N122" i="5" s="1"/>
  <c r="L121" i="5"/>
  <c r="M121" i="5" s="1"/>
  <c r="N121" i="5" s="1"/>
  <c r="L120" i="5"/>
  <c r="M120" i="5" s="1"/>
  <c r="N120" i="5" s="1"/>
  <c r="L119" i="5"/>
  <c r="M119" i="5" s="1"/>
  <c r="N119" i="5" s="1"/>
  <c r="L118" i="5"/>
  <c r="M118" i="5" s="1"/>
  <c r="N118" i="5" s="1"/>
  <c r="L117" i="5"/>
  <c r="M117" i="5" s="1"/>
  <c r="N117" i="5" s="1"/>
  <c r="L116" i="5"/>
  <c r="M116" i="5" s="1"/>
  <c r="N116" i="5" s="1"/>
  <c r="L115" i="5"/>
  <c r="M115" i="5" s="1"/>
  <c r="N115" i="5" s="1"/>
  <c r="L114" i="5"/>
  <c r="M114" i="5" s="1"/>
  <c r="N114" i="5" s="1"/>
  <c r="L113" i="5"/>
  <c r="M113" i="5" s="1"/>
  <c r="N113" i="5" s="1"/>
  <c r="L112" i="5"/>
  <c r="M112" i="5" s="1"/>
  <c r="N112" i="5" s="1"/>
  <c r="L111" i="5"/>
  <c r="M111" i="5" s="1"/>
  <c r="N111" i="5" s="1"/>
  <c r="L110" i="5"/>
  <c r="M110" i="5" s="1"/>
  <c r="N110" i="5" s="1"/>
  <c r="L109" i="5"/>
  <c r="M109" i="5" s="1"/>
  <c r="N109" i="5" s="1"/>
  <c r="L108" i="5"/>
  <c r="M108" i="5" s="1"/>
  <c r="N108" i="5" s="1"/>
  <c r="L107" i="5"/>
  <c r="M107" i="5" s="1"/>
  <c r="N107" i="5" s="1"/>
  <c r="L106" i="5"/>
  <c r="M106" i="5" s="1"/>
  <c r="N106" i="5" s="1"/>
  <c r="L105" i="5"/>
  <c r="M105" i="5" s="1"/>
  <c r="N105" i="5" s="1"/>
  <c r="L104" i="5"/>
  <c r="M104" i="5" s="1"/>
  <c r="N104" i="5" s="1"/>
  <c r="L103" i="5"/>
  <c r="M103" i="5" s="1"/>
  <c r="N103" i="5" s="1"/>
  <c r="L102" i="5"/>
  <c r="M102" i="5" s="1"/>
  <c r="N102" i="5" s="1"/>
  <c r="L101" i="5"/>
  <c r="M101" i="5" s="1"/>
  <c r="N101" i="5" s="1"/>
  <c r="L100" i="5"/>
  <c r="M100" i="5" s="1"/>
  <c r="N100" i="5" s="1"/>
  <c r="L99" i="5"/>
  <c r="M99" i="5" s="1"/>
  <c r="N99" i="5" s="1"/>
  <c r="L98" i="5"/>
  <c r="M98" i="5" s="1"/>
  <c r="N98" i="5" s="1"/>
  <c r="L97" i="5"/>
  <c r="M97" i="5" s="1"/>
  <c r="N97" i="5" s="1"/>
  <c r="L96" i="5"/>
  <c r="M96" i="5" s="1"/>
  <c r="N96" i="5" s="1"/>
  <c r="L95" i="5"/>
  <c r="M95" i="5" s="1"/>
  <c r="N95" i="5" s="1"/>
  <c r="L94" i="5"/>
  <c r="M94" i="5" s="1"/>
  <c r="N94" i="5" s="1"/>
  <c r="L93" i="5"/>
  <c r="M93" i="5" s="1"/>
  <c r="N93" i="5" s="1"/>
  <c r="L92" i="5"/>
  <c r="M92" i="5" s="1"/>
  <c r="N92" i="5" s="1"/>
  <c r="L91" i="5"/>
  <c r="M91" i="5" s="1"/>
  <c r="N91" i="5" s="1"/>
  <c r="L90" i="5"/>
  <c r="M90" i="5" s="1"/>
  <c r="N90" i="5" s="1"/>
  <c r="L89" i="5"/>
  <c r="M89" i="5" s="1"/>
  <c r="N89" i="5" s="1"/>
  <c r="L88" i="5"/>
  <c r="M88" i="5" s="1"/>
  <c r="N88" i="5" s="1"/>
  <c r="L87" i="5"/>
  <c r="M87" i="5" s="1"/>
  <c r="N87" i="5" s="1"/>
  <c r="L86" i="5"/>
  <c r="M86" i="5" s="1"/>
  <c r="N86" i="5" s="1"/>
  <c r="L85" i="5"/>
  <c r="M85" i="5" s="1"/>
  <c r="N85" i="5" s="1"/>
  <c r="L84" i="5"/>
  <c r="M84" i="5" s="1"/>
  <c r="N84" i="5" s="1"/>
  <c r="L83" i="5"/>
  <c r="M83" i="5" s="1"/>
  <c r="N83" i="5" s="1"/>
  <c r="L82" i="5"/>
  <c r="M82" i="5" s="1"/>
  <c r="N82" i="5" s="1"/>
  <c r="L81" i="5"/>
  <c r="M81" i="5" s="1"/>
  <c r="N81" i="5" s="1"/>
  <c r="L80" i="5"/>
  <c r="M80" i="5" s="1"/>
  <c r="N80" i="5" s="1"/>
  <c r="L79" i="5"/>
  <c r="M79" i="5" s="1"/>
  <c r="N79" i="5" s="1"/>
  <c r="L78" i="5"/>
  <c r="M78" i="5" s="1"/>
  <c r="N78" i="5" s="1"/>
  <c r="L77" i="5"/>
  <c r="M77" i="5" s="1"/>
  <c r="N77" i="5" s="1"/>
  <c r="L76" i="5"/>
  <c r="M76" i="5" s="1"/>
  <c r="N76" i="5" s="1"/>
  <c r="L75" i="5"/>
  <c r="M75" i="5" s="1"/>
  <c r="N75" i="5" s="1"/>
  <c r="L74" i="5"/>
  <c r="M74" i="5" s="1"/>
  <c r="N74" i="5" s="1"/>
  <c r="L73" i="5"/>
  <c r="M73" i="5" s="1"/>
  <c r="N73" i="5" s="1"/>
  <c r="L72" i="5"/>
  <c r="M72" i="5" s="1"/>
  <c r="N72" i="5" s="1"/>
  <c r="L71" i="5"/>
  <c r="M71" i="5" s="1"/>
  <c r="N71" i="5" s="1"/>
  <c r="L70" i="5"/>
  <c r="M70" i="5" s="1"/>
  <c r="N70" i="5" s="1"/>
  <c r="L69" i="5"/>
  <c r="M69" i="5" s="1"/>
  <c r="N69" i="5" s="1"/>
  <c r="L68" i="5"/>
  <c r="M68" i="5" s="1"/>
  <c r="N68" i="5" s="1"/>
  <c r="L67" i="5"/>
  <c r="M67" i="5" s="1"/>
  <c r="N67" i="5" s="1"/>
  <c r="L66" i="5"/>
  <c r="M66" i="5" s="1"/>
  <c r="N66" i="5" s="1"/>
  <c r="L65" i="5"/>
  <c r="M65" i="5" s="1"/>
  <c r="N65" i="5" s="1"/>
  <c r="L64" i="5"/>
  <c r="M64" i="5" s="1"/>
  <c r="N64" i="5" s="1"/>
  <c r="L63" i="5"/>
  <c r="M63" i="5" s="1"/>
  <c r="N63" i="5" s="1"/>
  <c r="L62" i="5"/>
  <c r="M62" i="5" s="1"/>
  <c r="N62" i="5" s="1"/>
  <c r="L61" i="5"/>
  <c r="M61" i="5" s="1"/>
  <c r="N61" i="5" s="1"/>
  <c r="L60" i="5"/>
  <c r="M60" i="5" s="1"/>
  <c r="N60" i="5" s="1"/>
  <c r="L59" i="5"/>
  <c r="M59" i="5" s="1"/>
  <c r="N59" i="5" s="1"/>
  <c r="L58" i="5"/>
  <c r="M58" i="5" s="1"/>
  <c r="N58" i="5" s="1"/>
  <c r="L57" i="5"/>
  <c r="M57" i="5" s="1"/>
  <c r="N57" i="5" s="1"/>
  <c r="L56" i="5"/>
  <c r="M56" i="5" s="1"/>
  <c r="N56" i="5" s="1"/>
  <c r="L55" i="5"/>
  <c r="M55" i="5" s="1"/>
  <c r="N55" i="5" s="1"/>
  <c r="L54" i="5"/>
  <c r="M54" i="5" s="1"/>
  <c r="N54" i="5" s="1"/>
  <c r="L53" i="5"/>
  <c r="M53" i="5" s="1"/>
  <c r="N53" i="5" s="1"/>
  <c r="L52" i="5"/>
  <c r="M52" i="5" s="1"/>
  <c r="N52" i="5" s="1"/>
  <c r="L51" i="5"/>
  <c r="M51" i="5" s="1"/>
  <c r="N51" i="5" s="1"/>
  <c r="L50" i="5"/>
  <c r="M50" i="5" s="1"/>
  <c r="N50" i="5" s="1"/>
  <c r="L49" i="5"/>
  <c r="M49" i="5" s="1"/>
  <c r="N49" i="5" s="1"/>
  <c r="L48" i="5"/>
  <c r="M48" i="5" s="1"/>
  <c r="N48" i="5" s="1"/>
  <c r="L47" i="5"/>
  <c r="M47" i="5" s="1"/>
  <c r="N47" i="5" s="1"/>
  <c r="L46" i="5"/>
  <c r="M46" i="5" s="1"/>
  <c r="N46" i="5" s="1"/>
  <c r="L45" i="5"/>
  <c r="M45" i="5" s="1"/>
  <c r="N45" i="5" s="1"/>
  <c r="L44" i="5"/>
  <c r="M44" i="5" s="1"/>
  <c r="N44" i="5" s="1"/>
  <c r="L43" i="5"/>
  <c r="M43" i="5" s="1"/>
  <c r="N43" i="5" s="1"/>
  <c r="L42" i="5"/>
  <c r="M42" i="5" s="1"/>
  <c r="N42" i="5" s="1"/>
  <c r="L41" i="5"/>
  <c r="M41" i="5" s="1"/>
  <c r="N41" i="5" s="1"/>
  <c r="L40" i="5"/>
  <c r="M40" i="5" s="1"/>
  <c r="N40" i="5" s="1"/>
  <c r="L39" i="5"/>
  <c r="M39" i="5" s="1"/>
  <c r="N39" i="5" s="1"/>
  <c r="L38" i="5"/>
  <c r="M38" i="5" s="1"/>
  <c r="N38" i="5" s="1"/>
  <c r="L37" i="5"/>
  <c r="M37" i="5" s="1"/>
  <c r="N37" i="5" s="1"/>
  <c r="L36" i="5"/>
  <c r="M36" i="5" s="1"/>
  <c r="N36" i="5" s="1"/>
  <c r="L35" i="5"/>
  <c r="M35" i="5" s="1"/>
  <c r="N35" i="5" s="1"/>
  <c r="L34" i="5"/>
  <c r="M34" i="5" s="1"/>
  <c r="N34" i="5" s="1"/>
  <c r="L33" i="5"/>
  <c r="M33" i="5" s="1"/>
  <c r="N33" i="5" s="1"/>
  <c r="L32" i="5"/>
  <c r="M32" i="5" s="1"/>
  <c r="N32" i="5" s="1"/>
  <c r="L31" i="5"/>
  <c r="M31" i="5" s="1"/>
  <c r="N31" i="5" s="1"/>
  <c r="L30" i="5"/>
  <c r="M30" i="5" s="1"/>
  <c r="N30" i="5" s="1"/>
  <c r="L29" i="5"/>
  <c r="M29" i="5" s="1"/>
  <c r="N29" i="5" s="1"/>
  <c r="L28" i="5"/>
  <c r="M28" i="5" s="1"/>
  <c r="N28" i="5" s="1"/>
  <c r="L27" i="5"/>
  <c r="M27" i="5" s="1"/>
  <c r="N27" i="5" s="1"/>
  <c r="L26" i="5"/>
  <c r="M26" i="5" s="1"/>
  <c r="N26" i="5" s="1"/>
  <c r="L25" i="5"/>
  <c r="M25" i="5" s="1"/>
  <c r="N25" i="5" s="1"/>
  <c r="L24" i="5"/>
  <c r="M24" i="5" s="1"/>
  <c r="N24" i="5" s="1"/>
  <c r="L23" i="5"/>
  <c r="M23" i="5" s="1"/>
  <c r="N23" i="5" s="1"/>
  <c r="L22" i="5"/>
  <c r="M22" i="5" s="1"/>
  <c r="N22" i="5" s="1"/>
  <c r="L21" i="5"/>
  <c r="M21" i="5" s="1"/>
  <c r="N21" i="5" s="1"/>
  <c r="M20" i="5"/>
  <c r="N20" i="5" s="1"/>
  <c r="M18" i="5"/>
  <c r="N18" i="5" s="1"/>
  <c r="M17" i="5"/>
  <c r="N17" i="5" s="1"/>
  <c r="M16" i="5"/>
  <c r="N16" i="5" s="1"/>
  <c r="I555" i="5"/>
  <c r="I554" i="5"/>
  <c r="I553" i="5"/>
  <c r="J553" i="5" s="1"/>
  <c r="K553" i="5" s="1"/>
  <c r="I552" i="5"/>
  <c r="J552" i="5" s="1"/>
  <c r="K552" i="5" s="1"/>
  <c r="I551" i="5"/>
  <c r="J551" i="5" s="1"/>
  <c r="K551" i="5" s="1"/>
  <c r="I550" i="5"/>
  <c r="J550" i="5" s="1"/>
  <c r="K550" i="5" s="1"/>
  <c r="I549" i="5"/>
  <c r="J549" i="5" s="1"/>
  <c r="K549" i="5" s="1"/>
  <c r="I548" i="5"/>
  <c r="J548" i="5" s="1"/>
  <c r="K548" i="5" s="1"/>
  <c r="I547" i="5"/>
  <c r="J547" i="5" s="1"/>
  <c r="K547" i="5" s="1"/>
  <c r="I546" i="5"/>
  <c r="J546" i="5" s="1"/>
  <c r="K546" i="5" s="1"/>
  <c r="I545" i="5"/>
  <c r="J545" i="5" s="1"/>
  <c r="K545" i="5" s="1"/>
  <c r="I544" i="5"/>
  <c r="J544" i="5" s="1"/>
  <c r="K544" i="5" s="1"/>
  <c r="I543" i="5"/>
  <c r="J543" i="5" s="1"/>
  <c r="K543" i="5" s="1"/>
  <c r="I542" i="5"/>
  <c r="J542" i="5" s="1"/>
  <c r="K542" i="5" s="1"/>
  <c r="I541" i="5"/>
  <c r="J541" i="5" s="1"/>
  <c r="K541" i="5" s="1"/>
  <c r="I540" i="5"/>
  <c r="J540" i="5" s="1"/>
  <c r="K540" i="5" s="1"/>
  <c r="I539" i="5"/>
  <c r="J539" i="5" s="1"/>
  <c r="K539" i="5" s="1"/>
  <c r="I538" i="5"/>
  <c r="J538" i="5" s="1"/>
  <c r="K538" i="5" s="1"/>
  <c r="I537" i="5"/>
  <c r="J537" i="5" s="1"/>
  <c r="K537" i="5" s="1"/>
  <c r="I536" i="5"/>
  <c r="J536" i="5" s="1"/>
  <c r="K536" i="5" s="1"/>
  <c r="I535" i="5"/>
  <c r="J535" i="5" s="1"/>
  <c r="K535" i="5" s="1"/>
  <c r="I534" i="5"/>
  <c r="J534" i="5" s="1"/>
  <c r="K534" i="5" s="1"/>
  <c r="I533" i="5"/>
  <c r="J533" i="5" s="1"/>
  <c r="K533" i="5" s="1"/>
  <c r="I532" i="5"/>
  <c r="J532" i="5" s="1"/>
  <c r="K532" i="5" s="1"/>
  <c r="I531" i="5"/>
  <c r="I530" i="5"/>
  <c r="J530" i="5" s="1"/>
  <c r="K530" i="5" s="1"/>
  <c r="I529" i="5"/>
  <c r="J529" i="5" s="1"/>
  <c r="K529" i="5" s="1"/>
  <c r="I528" i="5"/>
  <c r="J528" i="5" s="1"/>
  <c r="K528" i="5" s="1"/>
  <c r="I527" i="5"/>
  <c r="I526" i="5"/>
  <c r="I525" i="5"/>
  <c r="J525" i="5" s="1"/>
  <c r="K525" i="5" s="1"/>
  <c r="I524" i="5"/>
  <c r="J524" i="5" s="1"/>
  <c r="K524" i="5" s="1"/>
  <c r="I523" i="5"/>
  <c r="I522" i="5"/>
  <c r="J522" i="5" s="1"/>
  <c r="K522" i="5" s="1"/>
  <c r="I521" i="5"/>
  <c r="J521" i="5" s="1"/>
  <c r="K521" i="5" s="1"/>
  <c r="I520" i="5"/>
  <c r="J520" i="5" s="1"/>
  <c r="K520" i="5" s="1"/>
  <c r="I519" i="5"/>
  <c r="I518" i="5"/>
  <c r="I517" i="5"/>
  <c r="J517" i="5" s="1"/>
  <c r="K517" i="5" s="1"/>
  <c r="I516" i="5"/>
  <c r="J516" i="5" s="1"/>
  <c r="K516" i="5" s="1"/>
  <c r="I515" i="5"/>
  <c r="I514" i="5"/>
  <c r="J514" i="5" s="1"/>
  <c r="K514" i="5" s="1"/>
  <c r="I513" i="5"/>
  <c r="J513" i="5" s="1"/>
  <c r="K513" i="5" s="1"/>
  <c r="I512" i="5"/>
  <c r="J512" i="5" s="1"/>
  <c r="K512" i="5" s="1"/>
  <c r="I511" i="5"/>
  <c r="I510" i="5"/>
  <c r="I509" i="5"/>
  <c r="J509" i="5" s="1"/>
  <c r="K509" i="5" s="1"/>
  <c r="I508" i="5"/>
  <c r="J508" i="5" s="1"/>
  <c r="K508" i="5" s="1"/>
  <c r="I507" i="5"/>
  <c r="I506" i="5"/>
  <c r="J506" i="5" s="1"/>
  <c r="K506" i="5" s="1"/>
  <c r="I505" i="5"/>
  <c r="J505" i="5" s="1"/>
  <c r="K505" i="5" s="1"/>
  <c r="I504" i="5"/>
  <c r="J504" i="5" s="1"/>
  <c r="K504" i="5" s="1"/>
  <c r="I503" i="5"/>
  <c r="I502" i="5"/>
  <c r="I501" i="5"/>
  <c r="J501" i="5" s="1"/>
  <c r="K501" i="5" s="1"/>
  <c r="I500" i="5"/>
  <c r="J500" i="5" s="1"/>
  <c r="K500" i="5" s="1"/>
  <c r="I499" i="5"/>
  <c r="J499" i="5" s="1"/>
  <c r="K499" i="5" s="1"/>
  <c r="I498" i="5"/>
  <c r="J498" i="5" s="1"/>
  <c r="K498" i="5" s="1"/>
  <c r="I497" i="5"/>
  <c r="J497" i="5" s="1"/>
  <c r="K497" i="5" s="1"/>
  <c r="I496" i="5"/>
  <c r="J496" i="5" s="1"/>
  <c r="K496" i="5" s="1"/>
  <c r="I495" i="5"/>
  <c r="I494" i="5"/>
  <c r="J494" i="5" s="1"/>
  <c r="K494" i="5" s="1"/>
  <c r="I493" i="5"/>
  <c r="J493" i="5" s="1"/>
  <c r="K493" i="5" s="1"/>
  <c r="I492" i="5"/>
  <c r="J492" i="5" s="1"/>
  <c r="K492" i="5" s="1"/>
  <c r="I491" i="5"/>
  <c r="J491" i="5" s="1"/>
  <c r="K491" i="5" s="1"/>
  <c r="I490" i="5"/>
  <c r="I489" i="5"/>
  <c r="J489" i="5" s="1"/>
  <c r="K489" i="5" s="1"/>
  <c r="I488" i="5"/>
  <c r="J488" i="5" s="1"/>
  <c r="K488" i="5" s="1"/>
  <c r="I487" i="5"/>
  <c r="J487" i="5" s="1"/>
  <c r="K487" i="5" s="1"/>
  <c r="I486" i="5"/>
  <c r="J486" i="5" s="1"/>
  <c r="K486" i="5" s="1"/>
  <c r="I485" i="5"/>
  <c r="J485" i="5" s="1"/>
  <c r="K485" i="5" s="1"/>
  <c r="I484" i="5"/>
  <c r="J484" i="5" s="1"/>
  <c r="K484" i="5" s="1"/>
  <c r="I483" i="5"/>
  <c r="J483" i="5" s="1"/>
  <c r="K483" i="5" s="1"/>
  <c r="I482" i="5"/>
  <c r="J482" i="5" s="1"/>
  <c r="K482" i="5" s="1"/>
  <c r="I481" i="5"/>
  <c r="J481" i="5" s="1"/>
  <c r="K481" i="5" s="1"/>
  <c r="I480" i="5"/>
  <c r="J480" i="5" s="1"/>
  <c r="K480" i="5" s="1"/>
  <c r="I479" i="5"/>
  <c r="I478" i="5"/>
  <c r="I477" i="5"/>
  <c r="J477" i="5" s="1"/>
  <c r="K477" i="5" s="1"/>
  <c r="I476" i="5"/>
  <c r="J476" i="5" s="1"/>
  <c r="K476" i="5" s="1"/>
  <c r="I475" i="5"/>
  <c r="J475" i="5" s="1"/>
  <c r="K475" i="5" s="1"/>
  <c r="I474" i="5"/>
  <c r="J474" i="5" s="1"/>
  <c r="K474" i="5" s="1"/>
  <c r="I473" i="5"/>
  <c r="J473" i="5" s="1"/>
  <c r="K473" i="5" s="1"/>
  <c r="I472" i="5"/>
  <c r="J472" i="5" s="1"/>
  <c r="K472" i="5" s="1"/>
  <c r="I471" i="5"/>
  <c r="I470" i="5"/>
  <c r="J470" i="5" s="1"/>
  <c r="K470" i="5" s="1"/>
  <c r="I469" i="5"/>
  <c r="J469" i="5" s="1"/>
  <c r="K469" i="5" s="1"/>
  <c r="I468" i="5"/>
  <c r="J468" i="5" s="1"/>
  <c r="K468" i="5" s="1"/>
  <c r="I467" i="5"/>
  <c r="I466" i="5"/>
  <c r="J466" i="5" s="1"/>
  <c r="K466" i="5" s="1"/>
  <c r="I465" i="5"/>
  <c r="J465" i="5" s="1"/>
  <c r="K465" i="5" s="1"/>
  <c r="I464" i="5"/>
  <c r="J464" i="5" s="1"/>
  <c r="K464" i="5" s="1"/>
  <c r="I463" i="5"/>
  <c r="I462" i="5"/>
  <c r="J462" i="5" s="1"/>
  <c r="K462" i="5" s="1"/>
  <c r="I461" i="5"/>
  <c r="J461" i="5" s="1"/>
  <c r="K461" i="5" s="1"/>
  <c r="I460" i="5"/>
  <c r="J460" i="5" s="1"/>
  <c r="K460" i="5" s="1"/>
  <c r="I459" i="5"/>
  <c r="I458" i="5"/>
  <c r="J458" i="5" s="1"/>
  <c r="K458" i="5" s="1"/>
  <c r="I457" i="5"/>
  <c r="J457" i="5" s="1"/>
  <c r="K457" i="5" s="1"/>
  <c r="I456" i="5"/>
  <c r="J456" i="5" s="1"/>
  <c r="K456" i="5" s="1"/>
  <c r="I455" i="5"/>
  <c r="I454" i="5"/>
  <c r="J454" i="5" s="1"/>
  <c r="K454" i="5" s="1"/>
  <c r="I453" i="5"/>
  <c r="J453" i="5" s="1"/>
  <c r="K453" i="5" s="1"/>
  <c r="I452" i="5"/>
  <c r="J452" i="5" s="1"/>
  <c r="K452" i="5" s="1"/>
  <c r="I451" i="5"/>
  <c r="I450" i="5"/>
  <c r="J450" i="5" s="1"/>
  <c r="K450" i="5" s="1"/>
  <c r="I449" i="5"/>
  <c r="J449" i="5" s="1"/>
  <c r="K449" i="5" s="1"/>
  <c r="I448" i="5"/>
  <c r="J448" i="5" s="1"/>
  <c r="K448" i="5" s="1"/>
  <c r="I447" i="5"/>
  <c r="I446" i="5"/>
  <c r="J446" i="5" s="1"/>
  <c r="K446" i="5" s="1"/>
  <c r="I445" i="5"/>
  <c r="J445" i="5" s="1"/>
  <c r="K445" i="5" s="1"/>
  <c r="I444" i="5"/>
  <c r="J444" i="5" s="1"/>
  <c r="K444" i="5" s="1"/>
  <c r="I443" i="5"/>
  <c r="I442" i="5"/>
  <c r="J442" i="5" s="1"/>
  <c r="K442" i="5" s="1"/>
  <c r="I441" i="5"/>
  <c r="J441" i="5" s="1"/>
  <c r="K441" i="5" s="1"/>
  <c r="I440" i="5"/>
  <c r="J440" i="5" s="1"/>
  <c r="K440" i="5" s="1"/>
  <c r="I439" i="5"/>
  <c r="I438" i="5"/>
  <c r="J438" i="5" s="1"/>
  <c r="K438" i="5" s="1"/>
  <c r="I437" i="5"/>
  <c r="J437" i="5" s="1"/>
  <c r="K437" i="5" s="1"/>
  <c r="I436" i="5"/>
  <c r="J436" i="5" s="1"/>
  <c r="K436" i="5" s="1"/>
  <c r="I435" i="5"/>
  <c r="I434" i="5"/>
  <c r="J434" i="5" s="1"/>
  <c r="K434" i="5" s="1"/>
  <c r="I433" i="5"/>
  <c r="J433" i="5" s="1"/>
  <c r="K433" i="5" s="1"/>
  <c r="I432" i="5"/>
  <c r="J432" i="5" s="1"/>
  <c r="K432" i="5" s="1"/>
  <c r="I431" i="5"/>
  <c r="I430" i="5"/>
  <c r="J430" i="5" s="1"/>
  <c r="K430" i="5" s="1"/>
  <c r="I429" i="5"/>
  <c r="J429" i="5" s="1"/>
  <c r="K429" i="5" s="1"/>
  <c r="I428" i="5"/>
  <c r="J428" i="5" s="1"/>
  <c r="K428" i="5" s="1"/>
  <c r="I427" i="5"/>
  <c r="I426" i="5"/>
  <c r="J426" i="5" s="1"/>
  <c r="K426" i="5" s="1"/>
  <c r="I425" i="5"/>
  <c r="J425" i="5" s="1"/>
  <c r="K425" i="5" s="1"/>
  <c r="I424" i="5"/>
  <c r="J424" i="5" s="1"/>
  <c r="K424" i="5" s="1"/>
  <c r="I423" i="5"/>
  <c r="I422" i="5"/>
  <c r="J422" i="5" s="1"/>
  <c r="K422" i="5" s="1"/>
  <c r="I421" i="5"/>
  <c r="J421" i="5" s="1"/>
  <c r="K421" i="5" s="1"/>
  <c r="I420" i="5"/>
  <c r="J420" i="5" s="1"/>
  <c r="K420" i="5" s="1"/>
  <c r="I419" i="5"/>
  <c r="I418" i="5"/>
  <c r="J418" i="5" s="1"/>
  <c r="K418" i="5" s="1"/>
  <c r="I417" i="5"/>
  <c r="J417" i="5" s="1"/>
  <c r="K417" i="5" s="1"/>
  <c r="I416" i="5"/>
  <c r="J416" i="5" s="1"/>
  <c r="K416" i="5" s="1"/>
  <c r="I415" i="5"/>
  <c r="I414" i="5"/>
  <c r="J414" i="5" s="1"/>
  <c r="K414" i="5" s="1"/>
  <c r="I413" i="5"/>
  <c r="J413" i="5" s="1"/>
  <c r="K413" i="5" s="1"/>
  <c r="I412" i="5"/>
  <c r="J412" i="5" s="1"/>
  <c r="K412" i="5" s="1"/>
  <c r="I411" i="5"/>
  <c r="I410" i="5"/>
  <c r="J410" i="5" s="1"/>
  <c r="K410" i="5" s="1"/>
  <c r="I409" i="5"/>
  <c r="J409" i="5" s="1"/>
  <c r="K409" i="5" s="1"/>
  <c r="I408" i="5"/>
  <c r="J408" i="5" s="1"/>
  <c r="K408" i="5" s="1"/>
  <c r="I407" i="5"/>
  <c r="I406" i="5"/>
  <c r="J406" i="5" s="1"/>
  <c r="K406" i="5" s="1"/>
  <c r="I405" i="5"/>
  <c r="J405" i="5" s="1"/>
  <c r="K405" i="5" s="1"/>
  <c r="I404" i="5"/>
  <c r="J404" i="5" s="1"/>
  <c r="K404" i="5" s="1"/>
  <c r="I403" i="5"/>
  <c r="I402" i="5"/>
  <c r="J402" i="5" s="1"/>
  <c r="K402" i="5" s="1"/>
  <c r="I401" i="5"/>
  <c r="J401" i="5" s="1"/>
  <c r="K401" i="5" s="1"/>
  <c r="I400" i="5"/>
  <c r="J400" i="5" s="1"/>
  <c r="K400" i="5" s="1"/>
  <c r="I399" i="5"/>
  <c r="I398" i="5"/>
  <c r="J398" i="5" s="1"/>
  <c r="K398" i="5" s="1"/>
  <c r="I397" i="5"/>
  <c r="J397" i="5" s="1"/>
  <c r="K397" i="5" s="1"/>
  <c r="I396" i="5"/>
  <c r="J396" i="5" s="1"/>
  <c r="K396" i="5" s="1"/>
  <c r="I395" i="5"/>
  <c r="I394" i="5"/>
  <c r="J394" i="5" s="1"/>
  <c r="K394" i="5" s="1"/>
  <c r="I393" i="5"/>
  <c r="J393" i="5" s="1"/>
  <c r="K393" i="5" s="1"/>
  <c r="I392" i="5"/>
  <c r="J392" i="5" s="1"/>
  <c r="K392" i="5" s="1"/>
  <c r="I391" i="5"/>
  <c r="I390" i="5"/>
  <c r="J390" i="5" s="1"/>
  <c r="K390" i="5" s="1"/>
  <c r="I389" i="5"/>
  <c r="J389" i="5" s="1"/>
  <c r="K389" i="5" s="1"/>
  <c r="I388" i="5"/>
  <c r="J388" i="5" s="1"/>
  <c r="K388" i="5" s="1"/>
  <c r="I387" i="5"/>
  <c r="I386" i="5"/>
  <c r="J386" i="5" s="1"/>
  <c r="K386" i="5" s="1"/>
  <c r="I385" i="5"/>
  <c r="J385" i="5" s="1"/>
  <c r="K385" i="5" s="1"/>
  <c r="I384" i="5"/>
  <c r="J384" i="5" s="1"/>
  <c r="K384" i="5" s="1"/>
  <c r="I383" i="5"/>
  <c r="I382" i="5"/>
  <c r="J382" i="5" s="1"/>
  <c r="K382" i="5" s="1"/>
  <c r="I381" i="5"/>
  <c r="J381" i="5" s="1"/>
  <c r="K381" i="5" s="1"/>
  <c r="I380" i="5"/>
  <c r="J380" i="5" s="1"/>
  <c r="K380" i="5" s="1"/>
  <c r="I379" i="5"/>
  <c r="I378" i="5"/>
  <c r="J378" i="5" s="1"/>
  <c r="K378" i="5" s="1"/>
  <c r="I377" i="5"/>
  <c r="J377" i="5" s="1"/>
  <c r="K377" i="5" s="1"/>
  <c r="I376" i="5"/>
  <c r="J376" i="5" s="1"/>
  <c r="K376" i="5" s="1"/>
  <c r="I375" i="5"/>
  <c r="I374" i="5"/>
  <c r="J374" i="5" s="1"/>
  <c r="K374" i="5" s="1"/>
  <c r="I373" i="5"/>
  <c r="I372" i="5"/>
  <c r="J372" i="5" s="1"/>
  <c r="K372" i="5" s="1"/>
  <c r="I371" i="5"/>
  <c r="I370" i="5"/>
  <c r="J370" i="5" s="1"/>
  <c r="K370" i="5" s="1"/>
  <c r="I369" i="5"/>
  <c r="J369" i="5" s="1"/>
  <c r="K369" i="5" s="1"/>
  <c r="I368" i="5"/>
  <c r="J368" i="5" s="1"/>
  <c r="K368" i="5" s="1"/>
  <c r="I367" i="5"/>
  <c r="J367" i="5" s="1"/>
  <c r="K367" i="5" s="1"/>
  <c r="I366" i="5"/>
  <c r="J366" i="5" s="1"/>
  <c r="K366" i="5" s="1"/>
  <c r="I365" i="5"/>
  <c r="J365" i="5" s="1"/>
  <c r="K365" i="5" s="1"/>
  <c r="I364" i="5"/>
  <c r="J364" i="5" s="1"/>
  <c r="K364" i="5" s="1"/>
  <c r="I363" i="5"/>
  <c r="I362" i="5"/>
  <c r="J362" i="5" s="1"/>
  <c r="K362" i="5" s="1"/>
  <c r="I361" i="5"/>
  <c r="J361" i="5" s="1"/>
  <c r="K361" i="5" s="1"/>
  <c r="I360" i="5"/>
  <c r="J360" i="5" s="1"/>
  <c r="K360" i="5" s="1"/>
  <c r="I359" i="5"/>
  <c r="J359" i="5" s="1"/>
  <c r="K359" i="5" s="1"/>
  <c r="I358" i="5"/>
  <c r="J358" i="5" s="1"/>
  <c r="K358" i="5" s="1"/>
  <c r="I357" i="5"/>
  <c r="J357" i="5" s="1"/>
  <c r="K357" i="5" s="1"/>
  <c r="I356" i="5"/>
  <c r="J356" i="5" s="1"/>
  <c r="K356" i="5" s="1"/>
  <c r="I355" i="5"/>
  <c r="J355" i="5" s="1"/>
  <c r="K355" i="5" s="1"/>
  <c r="I354" i="5"/>
  <c r="J354" i="5" s="1"/>
  <c r="K354" i="5" s="1"/>
  <c r="I353" i="5"/>
  <c r="J353" i="5" s="1"/>
  <c r="K353" i="5" s="1"/>
  <c r="I352" i="5"/>
  <c r="J352" i="5" s="1"/>
  <c r="K352" i="5" s="1"/>
  <c r="I351" i="5"/>
  <c r="J351" i="5" s="1"/>
  <c r="K351" i="5" s="1"/>
  <c r="I350" i="5"/>
  <c r="I349" i="5"/>
  <c r="J349" i="5" s="1"/>
  <c r="K349" i="5" s="1"/>
  <c r="I348" i="5"/>
  <c r="J348" i="5" s="1"/>
  <c r="K348" i="5" s="1"/>
  <c r="I347" i="5"/>
  <c r="I346" i="5"/>
  <c r="J346" i="5" s="1"/>
  <c r="K346" i="5" s="1"/>
  <c r="I345" i="5"/>
  <c r="J345" i="5" s="1"/>
  <c r="K345" i="5" s="1"/>
  <c r="I344" i="5"/>
  <c r="J344" i="5" s="1"/>
  <c r="K344" i="5" s="1"/>
  <c r="I343" i="5"/>
  <c r="J343" i="5" s="1"/>
  <c r="K343" i="5" s="1"/>
  <c r="I342" i="5"/>
  <c r="J342" i="5" s="1"/>
  <c r="K342" i="5" s="1"/>
  <c r="I341" i="5"/>
  <c r="J341" i="5" s="1"/>
  <c r="K341" i="5" s="1"/>
  <c r="I340" i="5"/>
  <c r="J340" i="5" s="1"/>
  <c r="K340" i="5" s="1"/>
  <c r="I339" i="5"/>
  <c r="I338" i="5"/>
  <c r="J338" i="5" s="1"/>
  <c r="K338" i="5" s="1"/>
  <c r="I337" i="5"/>
  <c r="J337" i="5" s="1"/>
  <c r="K337" i="5" s="1"/>
  <c r="I336" i="5"/>
  <c r="J336" i="5" s="1"/>
  <c r="K336" i="5" s="1"/>
  <c r="I335" i="5"/>
  <c r="J335" i="5" s="1"/>
  <c r="K335" i="5" s="1"/>
  <c r="I334" i="5"/>
  <c r="J334" i="5" s="1"/>
  <c r="K334" i="5" s="1"/>
  <c r="I333" i="5"/>
  <c r="J333" i="5" s="1"/>
  <c r="K333" i="5" s="1"/>
  <c r="I332" i="5"/>
  <c r="J332" i="5" s="1"/>
  <c r="K332" i="5" s="1"/>
  <c r="I331" i="5"/>
  <c r="I330" i="5"/>
  <c r="I329" i="5"/>
  <c r="J329" i="5" s="1"/>
  <c r="K329" i="5" s="1"/>
  <c r="I328" i="5"/>
  <c r="J328" i="5" s="1"/>
  <c r="K328" i="5" s="1"/>
  <c r="I327" i="5"/>
  <c r="J327" i="5" s="1"/>
  <c r="K327" i="5" s="1"/>
  <c r="I326" i="5"/>
  <c r="J326" i="5" s="1"/>
  <c r="K326" i="5" s="1"/>
  <c r="I325" i="5"/>
  <c r="J325" i="5" s="1"/>
  <c r="K325" i="5" s="1"/>
  <c r="I324" i="5"/>
  <c r="J324" i="5" s="1"/>
  <c r="K324" i="5" s="1"/>
  <c r="I323" i="5"/>
  <c r="J323" i="5" s="1"/>
  <c r="K323" i="5" s="1"/>
  <c r="I322" i="5"/>
  <c r="J322" i="5" s="1"/>
  <c r="K322" i="5" s="1"/>
  <c r="I321" i="5"/>
  <c r="J321" i="5" s="1"/>
  <c r="K321" i="5" s="1"/>
  <c r="I320" i="5"/>
  <c r="J320" i="5" s="1"/>
  <c r="K320" i="5" s="1"/>
  <c r="I319" i="5"/>
  <c r="J319" i="5" s="1"/>
  <c r="K319" i="5" s="1"/>
  <c r="I318" i="5"/>
  <c r="J318" i="5" s="1"/>
  <c r="K318" i="5" s="1"/>
  <c r="I317" i="5"/>
  <c r="J317" i="5" s="1"/>
  <c r="K317" i="5" s="1"/>
  <c r="I316" i="5"/>
  <c r="J316" i="5" s="1"/>
  <c r="K316" i="5" s="1"/>
  <c r="I315" i="5"/>
  <c r="I314" i="5"/>
  <c r="J314" i="5" s="1"/>
  <c r="K314" i="5" s="1"/>
  <c r="I313" i="5"/>
  <c r="J313" i="5" s="1"/>
  <c r="K313" i="5" s="1"/>
  <c r="I312" i="5"/>
  <c r="J312" i="5" s="1"/>
  <c r="K312" i="5" s="1"/>
  <c r="I311" i="5"/>
  <c r="J311" i="5" s="1"/>
  <c r="K311" i="5" s="1"/>
  <c r="I310" i="5"/>
  <c r="J310" i="5" s="1"/>
  <c r="K310" i="5" s="1"/>
  <c r="I309" i="5"/>
  <c r="J309" i="5" s="1"/>
  <c r="K309" i="5" s="1"/>
  <c r="I308" i="5"/>
  <c r="J308" i="5" s="1"/>
  <c r="K308" i="5" s="1"/>
  <c r="I307" i="5"/>
  <c r="I306" i="5"/>
  <c r="I305" i="5"/>
  <c r="J305" i="5" s="1"/>
  <c r="K305" i="5" s="1"/>
  <c r="I304" i="5"/>
  <c r="J304" i="5" s="1"/>
  <c r="K304" i="5" s="1"/>
  <c r="I303" i="5"/>
  <c r="J303" i="5" s="1"/>
  <c r="K303" i="5" s="1"/>
  <c r="I302" i="5"/>
  <c r="J302" i="5" s="1"/>
  <c r="K302" i="5" s="1"/>
  <c r="I301" i="5"/>
  <c r="J301" i="5" s="1"/>
  <c r="K301" i="5" s="1"/>
  <c r="I300" i="5"/>
  <c r="J300" i="5" s="1"/>
  <c r="K300" i="5" s="1"/>
  <c r="I299" i="5"/>
  <c r="I298" i="5"/>
  <c r="J298" i="5" s="1"/>
  <c r="K298" i="5" s="1"/>
  <c r="I297" i="5"/>
  <c r="J297" i="5" s="1"/>
  <c r="K297" i="5" s="1"/>
  <c r="I296" i="5"/>
  <c r="J296" i="5" s="1"/>
  <c r="K296" i="5" s="1"/>
  <c r="I295" i="5"/>
  <c r="I294" i="5"/>
  <c r="J294" i="5" s="1"/>
  <c r="K294" i="5" s="1"/>
  <c r="I293" i="5"/>
  <c r="J293" i="5" s="1"/>
  <c r="K293" i="5" s="1"/>
  <c r="I292" i="5"/>
  <c r="J292" i="5" s="1"/>
  <c r="K292" i="5" s="1"/>
  <c r="I291" i="5"/>
  <c r="J291" i="5" s="1"/>
  <c r="K291" i="5" s="1"/>
  <c r="I290" i="5"/>
  <c r="J290" i="5" s="1"/>
  <c r="K290" i="5" s="1"/>
  <c r="I289" i="5"/>
  <c r="J289" i="5" s="1"/>
  <c r="K289" i="5" s="1"/>
  <c r="I288" i="5"/>
  <c r="J288" i="5" s="1"/>
  <c r="K288" i="5" s="1"/>
  <c r="I287" i="5"/>
  <c r="I286" i="5"/>
  <c r="I285" i="5"/>
  <c r="J285" i="5" s="1"/>
  <c r="K285" i="5" s="1"/>
  <c r="I284" i="5"/>
  <c r="J284" i="5" s="1"/>
  <c r="K284" i="5" s="1"/>
  <c r="I283" i="5"/>
  <c r="I282" i="5"/>
  <c r="J282" i="5" s="1"/>
  <c r="K282" i="5" s="1"/>
  <c r="I281" i="5"/>
  <c r="J281" i="5" s="1"/>
  <c r="K281" i="5" s="1"/>
  <c r="I280" i="5"/>
  <c r="J280" i="5" s="1"/>
  <c r="K280" i="5" s="1"/>
  <c r="I279" i="5"/>
  <c r="J279" i="5" s="1"/>
  <c r="K279" i="5" s="1"/>
  <c r="I278" i="5"/>
  <c r="J278" i="5" s="1"/>
  <c r="K278" i="5" s="1"/>
  <c r="I277" i="5"/>
  <c r="J277" i="5" s="1"/>
  <c r="K277" i="5" s="1"/>
  <c r="I276" i="5"/>
  <c r="J276" i="5" s="1"/>
  <c r="K276" i="5" s="1"/>
  <c r="I275" i="5"/>
  <c r="I274" i="5"/>
  <c r="J274" i="5" s="1"/>
  <c r="K274" i="5" s="1"/>
  <c r="I273" i="5"/>
  <c r="J273" i="5" s="1"/>
  <c r="K273" i="5" s="1"/>
  <c r="I272" i="5"/>
  <c r="J272" i="5" s="1"/>
  <c r="K272" i="5" s="1"/>
  <c r="I271" i="5"/>
  <c r="J271" i="5" s="1"/>
  <c r="K271" i="5" s="1"/>
  <c r="I270" i="5"/>
  <c r="J270" i="5" s="1"/>
  <c r="K270" i="5" s="1"/>
  <c r="I269" i="5"/>
  <c r="J269" i="5" s="1"/>
  <c r="K269" i="5" s="1"/>
  <c r="I268" i="5"/>
  <c r="J268" i="5" s="1"/>
  <c r="K268" i="5" s="1"/>
  <c r="I267" i="5"/>
  <c r="J267" i="5" s="1"/>
  <c r="K267" i="5" s="1"/>
  <c r="I266" i="5"/>
  <c r="J266" i="5" s="1"/>
  <c r="K266" i="5" s="1"/>
  <c r="I265" i="5"/>
  <c r="J265" i="5" s="1"/>
  <c r="K265" i="5" s="1"/>
  <c r="I264" i="5"/>
  <c r="J264" i="5" s="1"/>
  <c r="K264" i="5" s="1"/>
  <c r="I263" i="5"/>
  <c r="J263" i="5" s="1"/>
  <c r="K263" i="5" s="1"/>
  <c r="I262" i="5"/>
  <c r="I261" i="5"/>
  <c r="J261" i="5" s="1"/>
  <c r="K261" i="5" s="1"/>
  <c r="I260" i="5"/>
  <c r="J260" i="5" s="1"/>
  <c r="K260" i="5" s="1"/>
  <c r="I259" i="5"/>
  <c r="I258" i="5"/>
  <c r="J258" i="5" s="1"/>
  <c r="K258" i="5" s="1"/>
  <c r="I257" i="5"/>
  <c r="J257" i="5" s="1"/>
  <c r="K257" i="5" s="1"/>
  <c r="I256" i="5"/>
  <c r="J256" i="5" s="1"/>
  <c r="K256" i="5" s="1"/>
  <c r="I255" i="5"/>
  <c r="J255" i="5" s="1"/>
  <c r="K255" i="5" s="1"/>
  <c r="I254" i="5"/>
  <c r="J254" i="5" s="1"/>
  <c r="K254" i="5" s="1"/>
  <c r="I253" i="5"/>
  <c r="J253" i="5" s="1"/>
  <c r="K253" i="5" s="1"/>
  <c r="I252" i="5"/>
  <c r="J252" i="5" s="1"/>
  <c r="K252" i="5" s="1"/>
  <c r="I251" i="5"/>
  <c r="I250" i="5"/>
  <c r="J250" i="5" s="1"/>
  <c r="K250" i="5" s="1"/>
  <c r="I249" i="5"/>
  <c r="J249" i="5" s="1"/>
  <c r="K249" i="5" s="1"/>
  <c r="I248" i="5"/>
  <c r="J248" i="5" s="1"/>
  <c r="K248" i="5" s="1"/>
  <c r="I247" i="5"/>
  <c r="J247" i="5" s="1"/>
  <c r="K247" i="5" s="1"/>
  <c r="I246" i="5"/>
  <c r="J246" i="5" s="1"/>
  <c r="K246" i="5" s="1"/>
  <c r="I245" i="5"/>
  <c r="J245" i="5" s="1"/>
  <c r="K245" i="5" s="1"/>
  <c r="I244" i="5"/>
  <c r="J244" i="5" s="1"/>
  <c r="K244" i="5" s="1"/>
  <c r="I243" i="5"/>
  <c r="I242" i="5"/>
  <c r="I241" i="5"/>
  <c r="J241" i="5" s="1"/>
  <c r="K241" i="5" s="1"/>
  <c r="I240" i="5"/>
  <c r="J240" i="5" s="1"/>
  <c r="K240" i="5" s="1"/>
  <c r="I239" i="5"/>
  <c r="J239" i="5" s="1"/>
  <c r="K239" i="5" s="1"/>
  <c r="I238" i="5"/>
  <c r="J238" i="5" s="1"/>
  <c r="K238" i="5" s="1"/>
  <c r="I237" i="5"/>
  <c r="J237" i="5" s="1"/>
  <c r="K237" i="5" s="1"/>
  <c r="I236" i="5"/>
  <c r="J236" i="5" s="1"/>
  <c r="K236" i="5" s="1"/>
  <c r="I235" i="5"/>
  <c r="J235" i="5" s="1"/>
  <c r="K235" i="5" s="1"/>
  <c r="I234" i="5"/>
  <c r="J234" i="5" s="1"/>
  <c r="K234" i="5" s="1"/>
  <c r="I233" i="5"/>
  <c r="J233" i="5" s="1"/>
  <c r="K233" i="5" s="1"/>
  <c r="I232" i="5"/>
  <c r="J232" i="5" s="1"/>
  <c r="K232" i="5" s="1"/>
  <c r="I231" i="5"/>
  <c r="J231" i="5" s="1"/>
  <c r="K231" i="5" s="1"/>
  <c r="I230" i="5"/>
  <c r="J230" i="5" s="1"/>
  <c r="K230" i="5" s="1"/>
  <c r="I229" i="5"/>
  <c r="J229" i="5" s="1"/>
  <c r="K229" i="5" s="1"/>
  <c r="I228" i="5"/>
  <c r="J228" i="5" s="1"/>
  <c r="K228" i="5" s="1"/>
  <c r="I227" i="5"/>
  <c r="I226" i="5"/>
  <c r="J226" i="5" s="1"/>
  <c r="K226" i="5" s="1"/>
  <c r="I225" i="5"/>
  <c r="J225" i="5" s="1"/>
  <c r="K225" i="5" s="1"/>
  <c r="I224" i="5"/>
  <c r="J224" i="5" s="1"/>
  <c r="K224" i="5" s="1"/>
  <c r="I223" i="5"/>
  <c r="J223" i="5" s="1"/>
  <c r="K223" i="5" s="1"/>
  <c r="I222" i="5"/>
  <c r="J222" i="5" s="1"/>
  <c r="K222" i="5" s="1"/>
  <c r="I221" i="5"/>
  <c r="J221" i="5" s="1"/>
  <c r="K221" i="5" s="1"/>
  <c r="I220" i="5"/>
  <c r="J220" i="5" s="1"/>
  <c r="K220" i="5" s="1"/>
  <c r="I219" i="5"/>
  <c r="I218" i="5"/>
  <c r="I217" i="5"/>
  <c r="J217" i="5" s="1"/>
  <c r="K217" i="5" s="1"/>
  <c r="I216" i="5"/>
  <c r="J216" i="5" s="1"/>
  <c r="K216" i="5" s="1"/>
  <c r="I215" i="5"/>
  <c r="J215" i="5" s="1"/>
  <c r="K215" i="5" s="1"/>
  <c r="I214" i="5"/>
  <c r="J214" i="5" s="1"/>
  <c r="K214" i="5" s="1"/>
  <c r="I213" i="5"/>
  <c r="J213" i="5" s="1"/>
  <c r="K213" i="5" s="1"/>
  <c r="I212" i="5"/>
  <c r="J212" i="5" s="1"/>
  <c r="K212" i="5" s="1"/>
  <c r="I211" i="5"/>
  <c r="I210" i="5"/>
  <c r="J210" i="5" s="1"/>
  <c r="K210" i="5" s="1"/>
  <c r="I209" i="5"/>
  <c r="J209" i="5" s="1"/>
  <c r="K209" i="5" s="1"/>
  <c r="I208" i="5"/>
  <c r="J208" i="5" s="1"/>
  <c r="K208" i="5" s="1"/>
  <c r="I207" i="5"/>
  <c r="J207" i="5" s="1"/>
  <c r="K207" i="5" s="1"/>
  <c r="I206" i="5"/>
  <c r="I205" i="5"/>
  <c r="J205" i="5" s="1"/>
  <c r="K205" i="5" s="1"/>
  <c r="I204" i="5"/>
  <c r="J204" i="5" s="1"/>
  <c r="K204" i="5" s="1"/>
  <c r="I203" i="5"/>
  <c r="I202" i="5"/>
  <c r="J202" i="5" s="1"/>
  <c r="K202" i="5" s="1"/>
  <c r="I201" i="5"/>
  <c r="J201" i="5" s="1"/>
  <c r="K201" i="5" s="1"/>
  <c r="I200" i="5"/>
  <c r="J200" i="5" s="1"/>
  <c r="K200" i="5" s="1"/>
  <c r="I199" i="5"/>
  <c r="I198" i="5"/>
  <c r="I197" i="5"/>
  <c r="J197" i="5" s="1"/>
  <c r="K197" i="5" s="1"/>
  <c r="I196" i="5"/>
  <c r="J196" i="5" s="1"/>
  <c r="K196" i="5" s="1"/>
  <c r="I195" i="5"/>
  <c r="I194" i="5"/>
  <c r="J194" i="5" s="1"/>
  <c r="K194" i="5" s="1"/>
  <c r="I193" i="5"/>
  <c r="J193" i="5" s="1"/>
  <c r="K193" i="5" s="1"/>
  <c r="I192" i="5"/>
  <c r="J192" i="5" s="1"/>
  <c r="K192" i="5" s="1"/>
  <c r="I191" i="5"/>
  <c r="I190" i="5"/>
  <c r="I189" i="5"/>
  <c r="J189" i="5" s="1"/>
  <c r="K189" i="5" s="1"/>
  <c r="I188" i="5"/>
  <c r="J188" i="5" s="1"/>
  <c r="K188" i="5" s="1"/>
  <c r="I187" i="5"/>
  <c r="I186" i="5"/>
  <c r="J186" i="5" s="1"/>
  <c r="K186" i="5" s="1"/>
  <c r="I185" i="5"/>
  <c r="J185" i="5" s="1"/>
  <c r="K185" i="5" s="1"/>
  <c r="I184" i="5"/>
  <c r="J184" i="5" s="1"/>
  <c r="K184" i="5" s="1"/>
  <c r="I183" i="5"/>
  <c r="I182" i="5"/>
  <c r="I181" i="5"/>
  <c r="J181" i="5" s="1"/>
  <c r="K181" i="5" s="1"/>
  <c r="I180" i="5"/>
  <c r="J180" i="5" s="1"/>
  <c r="K180" i="5" s="1"/>
  <c r="I179" i="5"/>
  <c r="I178" i="5"/>
  <c r="J178" i="5" s="1"/>
  <c r="K178" i="5" s="1"/>
  <c r="I177" i="5"/>
  <c r="J177" i="5" s="1"/>
  <c r="K177" i="5" s="1"/>
  <c r="I176" i="5"/>
  <c r="J176" i="5" s="1"/>
  <c r="K176" i="5" s="1"/>
  <c r="I175" i="5"/>
  <c r="I174" i="5"/>
  <c r="I173" i="5"/>
  <c r="J173" i="5" s="1"/>
  <c r="K173" i="5" s="1"/>
  <c r="I172" i="5"/>
  <c r="J172" i="5" s="1"/>
  <c r="K172" i="5" s="1"/>
  <c r="I171" i="5"/>
  <c r="I170" i="5"/>
  <c r="J170" i="5" s="1"/>
  <c r="K170" i="5" s="1"/>
  <c r="I169" i="5"/>
  <c r="J169" i="5" s="1"/>
  <c r="K169" i="5" s="1"/>
  <c r="I168" i="5"/>
  <c r="J168" i="5" s="1"/>
  <c r="K168" i="5" s="1"/>
  <c r="I167" i="5"/>
  <c r="I166" i="5"/>
  <c r="I165" i="5"/>
  <c r="J165" i="5" s="1"/>
  <c r="K165" i="5" s="1"/>
  <c r="I164" i="5"/>
  <c r="J164" i="5" s="1"/>
  <c r="K164" i="5" s="1"/>
  <c r="I163" i="5"/>
  <c r="I162" i="5"/>
  <c r="J162" i="5" s="1"/>
  <c r="K162" i="5" s="1"/>
  <c r="I161" i="5"/>
  <c r="J161" i="5" s="1"/>
  <c r="K161" i="5" s="1"/>
  <c r="I160" i="5"/>
  <c r="J160" i="5" s="1"/>
  <c r="K160" i="5" s="1"/>
  <c r="I159" i="5"/>
  <c r="I158" i="5"/>
  <c r="I157" i="5"/>
  <c r="J157" i="5" s="1"/>
  <c r="K157" i="5" s="1"/>
  <c r="I156" i="5"/>
  <c r="J156" i="5" s="1"/>
  <c r="K156" i="5" s="1"/>
  <c r="I155" i="5"/>
  <c r="I154" i="5"/>
  <c r="J154" i="5" s="1"/>
  <c r="K154" i="5" s="1"/>
  <c r="I153" i="5"/>
  <c r="J153" i="5" s="1"/>
  <c r="K153" i="5" s="1"/>
  <c r="I152" i="5"/>
  <c r="J152" i="5" s="1"/>
  <c r="K152" i="5" s="1"/>
  <c r="I151" i="5"/>
  <c r="I150" i="5"/>
  <c r="I149" i="5"/>
  <c r="J149" i="5" s="1"/>
  <c r="K149" i="5" s="1"/>
  <c r="I148" i="5"/>
  <c r="J148" i="5" s="1"/>
  <c r="K148" i="5" s="1"/>
  <c r="I147" i="5"/>
  <c r="I146" i="5"/>
  <c r="J146" i="5" s="1"/>
  <c r="K146" i="5" s="1"/>
  <c r="I145" i="5"/>
  <c r="J145" i="5" s="1"/>
  <c r="K145" i="5" s="1"/>
  <c r="I144" i="5"/>
  <c r="J144" i="5" s="1"/>
  <c r="K144" i="5" s="1"/>
  <c r="I143" i="5"/>
  <c r="I142" i="5"/>
  <c r="I141" i="5"/>
  <c r="J141" i="5" s="1"/>
  <c r="K141" i="5" s="1"/>
  <c r="I140" i="5"/>
  <c r="J140" i="5" s="1"/>
  <c r="K140" i="5" s="1"/>
  <c r="I139" i="5"/>
  <c r="I138" i="5"/>
  <c r="J138" i="5" s="1"/>
  <c r="K138" i="5" s="1"/>
  <c r="I137" i="5"/>
  <c r="J137" i="5" s="1"/>
  <c r="K137" i="5" s="1"/>
  <c r="I136" i="5"/>
  <c r="J136" i="5" s="1"/>
  <c r="K136" i="5" s="1"/>
  <c r="I135" i="5"/>
  <c r="I134" i="5"/>
  <c r="I133" i="5"/>
  <c r="J133" i="5" s="1"/>
  <c r="K133" i="5" s="1"/>
  <c r="I132" i="5"/>
  <c r="J132" i="5" s="1"/>
  <c r="K132" i="5" s="1"/>
  <c r="I131" i="5"/>
  <c r="I130" i="5"/>
  <c r="J130" i="5" s="1"/>
  <c r="K130" i="5" s="1"/>
  <c r="I129" i="5"/>
  <c r="J129" i="5" s="1"/>
  <c r="K129" i="5" s="1"/>
  <c r="I128" i="5"/>
  <c r="J128" i="5" s="1"/>
  <c r="K128" i="5" s="1"/>
  <c r="I127" i="5"/>
  <c r="I126" i="5"/>
  <c r="I125" i="5"/>
  <c r="J125" i="5" s="1"/>
  <c r="K125" i="5" s="1"/>
  <c r="I124" i="5"/>
  <c r="J124" i="5" s="1"/>
  <c r="K124" i="5" s="1"/>
  <c r="I123" i="5"/>
  <c r="I122" i="5"/>
  <c r="J122" i="5" s="1"/>
  <c r="K122" i="5" s="1"/>
  <c r="I121" i="5"/>
  <c r="J121" i="5" s="1"/>
  <c r="K121" i="5" s="1"/>
  <c r="I120" i="5"/>
  <c r="J120" i="5" s="1"/>
  <c r="K120" i="5" s="1"/>
  <c r="I119" i="5"/>
  <c r="I118" i="5"/>
  <c r="I117" i="5"/>
  <c r="J117" i="5" s="1"/>
  <c r="K117" i="5" s="1"/>
  <c r="I116" i="5"/>
  <c r="J116" i="5" s="1"/>
  <c r="K116" i="5" s="1"/>
  <c r="I115" i="5"/>
  <c r="J115" i="5" s="1"/>
  <c r="K115" i="5" s="1"/>
  <c r="I114" i="5"/>
  <c r="J114" i="5" s="1"/>
  <c r="K114" i="5" s="1"/>
  <c r="I113" i="5"/>
  <c r="J113" i="5" s="1"/>
  <c r="K113" i="5" s="1"/>
  <c r="I112" i="5"/>
  <c r="J112" i="5" s="1"/>
  <c r="K112" i="5" s="1"/>
  <c r="I111" i="5"/>
  <c r="I110" i="5"/>
  <c r="J110" i="5" s="1"/>
  <c r="K110" i="5" s="1"/>
  <c r="I109" i="5"/>
  <c r="J109" i="5" s="1"/>
  <c r="K109" i="5" s="1"/>
  <c r="I108" i="5"/>
  <c r="J108" i="5" s="1"/>
  <c r="K108" i="5" s="1"/>
  <c r="I107" i="5"/>
  <c r="J107" i="5" s="1"/>
  <c r="K107" i="5" s="1"/>
  <c r="I106" i="5"/>
  <c r="I105" i="5"/>
  <c r="J105" i="5" s="1"/>
  <c r="K105" i="5" s="1"/>
  <c r="I104" i="5"/>
  <c r="J104" i="5" s="1"/>
  <c r="K104" i="5" s="1"/>
  <c r="I103" i="5"/>
  <c r="I102" i="5"/>
  <c r="J102" i="5" s="1"/>
  <c r="K102" i="5" s="1"/>
  <c r="I101" i="5"/>
  <c r="J101" i="5" s="1"/>
  <c r="K101" i="5" s="1"/>
  <c r="I100" i="5"/>
  <c r="J100" i="5" s="1"/>
  <c r="K100" i="5" s="1"/>
  <c r="I99" i="5"/>
  <c r="J99" i="5" s="1"/>
  <c r="K99" i="5" s="1"/>
  <c r="I98" i="5"/>
  <c r="J98" i="5" s="1"/>
  <c r="K98" i="5" s="1"/>
  <c r="I97" i="5"/>
  <c r="J97" i="5" s="1"/>
  <c r="K97" i="5" s="1"/>
  <c r="I96" i="5"/>
  <c r="J96" i="5" s="1"/>
  <c r="K96" i="5" s="1"/>
  <c r="I95" i="5"/>
  <c r="I94" i="5"/>
  <c r="J94" i="5" s="1"/>
  <c r="K94" i="5" s="1"/>
  <c r="I93" i="5"/>
  <c r="J93" i="5" s="1"/>
  <c r="K93" i="5" s="1"/>
  <c r="I92" i="5"/>
  <c r="J92" i="5" s="1"/>
  <c r="K92" i="5" s="1"/>
  <c r="I91" i="5"/>
  <c r="J91" i="5" s="1"/>
  <c r="K91" i="5" s="1"/>
  <c r="I90" i="5"/>
  <c r="J90" i="5" s="1"/>
  <c r="K90" i="5" s="1"/>
  <c r="I89" i="5"/>
  <c r="J89" i="5" s="1"/>
  <c r="K89" i="5" s="1"/>
  <c r="I88" i="5"/>
  <c r="J88" i="5" s="1"/>
  <c r="K88" i="5" s="1"/>
  <c r="I87" i="5"/>
  <c r="J87" i="5" s="1"/>
  <c r="K87" i="5" s="1"/>
  <c r="I86" i="5"/>
  <c r="J86" i="5" s="1"/>
  <c r="K86" i="5" s="1"/>
  <c r="I85" i="5"/>
  <c r="J85" i="5" s="1"/>
  <c r="K85" i="5" s="1"/>
  <c r="I84" i="5"/>
  <c r="J84" i="5" s="1"/>
  <c r="K84" i="5" s="1"/>
  <c r="I83" i="5"/>
  <c r="J83" i="5" s="1"/>
  <c r="K83" i="5" s="1"/>
  <c r="I82" i="5"/>
  <c r="I81" i="5"/>
  <c r="J81" i="5" s="1"/>
  <c r="K81" i="5" s="1"/>
  <c r="I80" i="5"/>
  <c r="J80" i="5" s="1"/>
  <c r="K80" i="5" s="1"/>
  <c r="I79" i="5"/>
  <c r="I78" i="5"/>
  <c r="J78" i="5" s="1"/>
  <c r="K78" i="5" s="1"/>
  <c r="I77" i="5"/>
  <c r="J77" i="5" s="1"/>
  <c r="K77" i="5" s="1"/>
  <c r="I76" i="5"/>
  <c r="J76" i="5" s="1"/>
  <c r="K76" i="5" s="1"/>
  <c r="I75" i="5"/>
  <c r="J75" i="5" s="1"/>
  <c r="K75" i="5" s="1"/>
  <c r="I74" i="5"/>
  <c r="J74" i="5" s="1"/>
  <c r="K74" i="5" s="1"/>
  <c r="I73" i="5"/>
  <c r="J73" i="5" s="1"/>
  <c r="K73" i="5" s="1"/>
  <c r="I72" i="5"/>
  <c r="J72" i="5" s="1"/>
  <c r="K72" i="5" s="1"/>
  <c r="I71" i="5"/>
  <c r="I70" i="5"/>
  <c r="J70" i="5" s="1"/>
  <c r="K70" i="5" s="1"/>
  <c r="I69" i="5"/>
  <c r="J69" i="5" s="1"/>
  <c r="K69" i="5" s="1"/>
  <c r="I68" i="5"/>
  <c r="J68" i="5" s="1"/>
  <c r="K68" i="5" s="1"/>
  <c r="I67" i="5"/>
  <c r="J67" i="5" s="1"/>
  <c r="K67" i="5" s="1"/>
  <c r="I66" i="5"/>
  <c r="J66" i="5" s="1"/>
  <c r="K66" i="5" s="1"/>
  <c r="I65" i="5"/>
  <c r="J65" i="5" s="1"/>
  <c r="K65" i="5" s="1"/>
  <c r="I64" i="5"/>
  <c r="J64" i="5" s="1"/>
  <c r="K64" i="5" s="1"/>
  <c r="I63" i="5"/>
  <c r="I62" i="5"/>
  <c r="I61" i="5"/>
  <c r="J61" i="5" s="1"/>
  <c r="K61" i="5" s="1"/>
  <c r="I60" i="5"/>
  <c r="J60" i="5" s="1"/>
  <c r="K60" i="5" s="1"/>
  <c r="I59" i="5"/>
  <c r="J59" i="5" s="1"/>
  <c r="K59" i="5" s="1"/>
  <c r="I58" i="5"/>
  <c r="J58" i="5" s="1"/>
  <c r="K58" i="5" s="1"/>
  <c r="I57" i="5"/>
  <c r="J57" i="5" s="1"/>
  <c r="K57" i="5" s="1"/>
  <c r="I56" i="5"/>
  <c r="J56" i="5" s="1"/>
  <c r="K56" i="5" s="1"/>
  <c r="I55" i="5"/>
  <c r="J55" i="5" s="1"/>
  <c r="K55" i="5" s="1"/>
  <c r="I54" i="5"/>
  <c r="J54" i="5" s="1"/>
  <c r="K54" i="5" s="1"/>
  <c r="I53" i="5"/>
  <c r="J53" i="5" s="1"/>
  <c r="K53" i="5" s="1"/>
  <c r="I52" i="5"/>
  <c r="J52" i="5" s="1"/>
  <c r="K52" i="5" s="1"/>
  <c r="I51" i="5"/>
  <c r="J51" i="5" s="1"/>
  <c r="K51" i="5" s="1"/>
  <c r="I50" i="5"/>
  <c r="J50" i="5" s="1"/>
  <c r="K50" i="5" s="1"/>
  <c r="I49" i="5"/>
  <c r="J49" i="5" s="1"/>
  <c r="K49" i="5" s="1"/>
  <c r="I48" i="5"/>
  <c r="J48" i="5" s="1"/>
  <c r="K48" i="5" s="1"/>
  <c r="I47" i="5"/>
  <c r="I46" i="5"/>
  <c r="J46" i="5" s="1"/>
  <c r="K46" i="5" s="1"/>
  <c r="I45" i="5"/>
  <c r="J45" i="5" s="1"/>
  <c r="K45" i="5" s="1"/>
  <c r="I44" i="5"/>
  <c r="J44" i="5" s="1"/>
  <c r="K44" i="5" s="1"/>
  <c r="I43" i="5"/>
  <c r="J43" i="5" s="1"/>
  <c r="K43" i="5" s="1"/>
  <c r="I42" i="5"/>
  <c r="J42" i="5" s="1"/>
  <c r="K42" i="5" s="1"/>
  <c r="I41" i="5"/>
  <c r="J41" i="5" s="1"/>
  <c r="K41" i="5" s="1"/>
  <c r="I40" i="5"/>
  <c r="J40" i="5" s="1"/>
  <c r="K40" i="5" s="1"/>
  <c r="I39" i="5"/>
  <c r="I38" i="5"/>
  <c r="I37" i="5"/>
  <c r="J37" i="5" s="1"/>
  <c r="K37" i="5" s="1"/>
  <c r="I36" i="5"/>
  <c r="J36" i="5" s="1"/>
  <c r="K36" i="5" s="1"/>
  <c r="I35" i="5"/>
  <c r="I34" i="5"/>
  <c r="J34" i="5" s="1"/>
  <c r="K34" i="5" s="1"/>
  <c r="I33" i="5"/>
  <c r="J33" i="5" s="1"/>
  <c r="K33" i="5" s="1"/>
  <c r="I32" i="5"/>
  <c r="J32" i="5" s="1"/>
  <c r="K32" i="5" s="1"/>
  <c r="I31" i="5"/>
  <c r="I30" i="5"/>
  <c r="I29" i="5"/>
  <c r="J29" i="5" s="1"/>
  <c r="K29" i="5" s="1"/>
  <c r="I28" i="5"/>
  <c r="J28" i="5" s="1"/>
  <c r="K28" i="5" s="1"/>
  <c r="I27" i="5"/>
  <c r="I26" i="5"/>
  <c r="J26" i="5" s="1"/>
  <c r="K26" i="5" s="1"/>
  <c r="I25" i="5"/>
  <c r="J25" i="5" s="1"/>
  <c r="K25" i="5" s="1"/>
  <c r="I24" i="5"/>
  <c r="J24" i="5" s="1"/>
  <c r="K24" i="5" s="1"/>
  <c r="I23" i="5"/>
  <c r="J23" i="5" s="1"/>
  <c r="K23" i="5" s="1"/>
  <c r="I22" i="5"/>
  <c r="J22" i="5" s="1"/>
  <c r="K22" i="5" s="1"/>
  <c r="I21" i="5"/>
  <c r="J21" i="5" s="1"/>
  <c r="K21" i="5" s="1"/>
  <c r="I20" i="5"/>
  <c r="J20" i="5" s="1"/>
  <c r="K20" i="5" s="1"/>
  <c r="I19" i="5"/>
  <c r="I18" i="5"/>
  <c r="J18" i="5" s="1"/>
  <c r="K18" i="5" s="1"/>
  <c r="I17" i="5"/>
  <c r="J17" i="5" s="1"/>
  <c r="K17" i="5" s="1"/>
  <c r="I16" i="5"/>
  <c r="J16" i="5" s="1"/>
  <c r="K16" i="5" s="1"/>
  <c r="J555" i="5"/>
  <c r="K555" i="5" s="1"/>
  <c r="J554" i="5"/>
  <c r="K554" i="5" s="1"/>
  <c r="J531" i="5"/>
  <c r="K531" i="5" s="1"/>
  <c r="J527" i="5"/>
  <c r="K527" i="5" s="1"/>
  <c r="J526" i="5"/>
  <c r="K526" i="5" s="1"/>
  <c r="J523" i="5"/>
  <c r="K523" i="5" s="1"/>
  <c r="J519" i="5"/>
  <c r="K519" i="5" s="1"/>
  <c r="J518" i="5"/>
  <c r="K518" i="5" s="1"/>
  <c r="J515" i="5"/>
  <c r="K515" i="5" s="1"/>
  <c r="J511" i="5"/>
  <c r="K511" i="5" s="1"/>
  <c r="J510" i="5"/>
  <c r="K510" i="5" s="1"/>
  <c r="J507" i="5"/>
  <c r="K507" i="5" s="1"/>
  <c r="J503" i="5"/>
  <c r="K503" i="5" s="1"/>
  <c r="J502" i="5"/>
  <c r="K502" i="5" s="1"/>
  <c r="J495" i="5"/>
  <c r="K495" i="5" s="1"/>
  <c r="J490" i="5"/>
  <c r="K490" i="5" s="1"/>
  <c r="J479" i="5"/>
  <c r="K479" i="5" s="1"/>
  <c r="J478" i="5"/>
  <c r="K478" i="5" s="1"/>
  <c r="J471" i="5"/>
  <c r="K471" i="5" s="1"/>
  <c r="J467" i="5"/>
  <c r="K467" i="5" s="1"/>
  <c r="J463" i="5"/>
  <c r="K463" i="5" s="1"/>
  <c r="J459" i="5"/>
  <c r="K459" i="5" s="1"/>
  <c r="J455" i="5"/>
  <c r="K455" i="5" s="1"/>
  <c r="J451" i="5"/>
  <c r="K451" i="5" s="1"/>
  <c r="J447" i="5"/>
  <c r="K447" i="5" s="1"/>
  <c r="J443" i="5"/>
  <c r="K443" i="5" s="1"/>
  <c r="J439" i="5"/>
  <c r="K439" i="5" s="1"/>
  <c r="J435" i="5"/>
  <c r="K435" i="5" s="1"/>
  <c r="J431" i="5"/>
  <c r="K431" i="5" s="1"/>
  <c r="J427" i="5"/>
  <c r="K427" i="5" s="1"/>
  <c r="J423" i="5"/>
  <c r="K423" i="5" s="1"/>
  <c r="J419" i="5"/>
  <c r="K419" i="5" s="1"/>
  <c r="J415" i="5"/>
  <c r="K415" i="5" s="1"/>
  <c r="J411" i="5"/>
  <c r="K411" i="5" s="1"/>
  <c r="J407" i="5"/>
  <c r="K407" i="5" s="1"/>
  <c r="J403" i="5"/>
  <c r="K403" i="5" s="1"/>
  <c r="J399" i="5"/>
  <c r="K399" i="5" s="1"/>
  <c r="J395" i="5"/>
  <c r="K395" i="5" s="1"/>
  <c r="J391" i="5"/>
  <c r="K391" i="5" s="1"/>
  <c r="J387" i="5"/>
  <c r="K387" i="5" s="1"/>
  <c r="J383" i="5"/>
  <c r="K383" i="5" s="1"/>
  <c r="J379" i="5"/>
  <c r="K379" i="5" s="1"/>
  <c r="J375" i="5"/>
  <c r="K375" i="5" s="1"/>
  <c r="J373" i="5"/>
  <c r="K373" i="5" s="1"/>
  <c r="J371" i="5"/>
  <c r="K371" i="5" s="1"/>
  <c r="J363" i="5"/>
  <c r="K363" i="5" s="1"/>
  <c r="J350" i="5"/>
  <c r="K350" i="5" s="1"/>
  <c r="J347" i="5"/>
  <c r="K347" i="5" s="1"/>
  <c r="J339" i="5"/>
  <c r="K339" i="5" s="1"/>
  <c r="J331" i="5"/>
  <c r="K331" i="5" s="1"/>
  <c r="J330" i="5"/>
  <c r="K330" i="5" s="1"/>
  <c r="J315" i="5"/>
  <c r="K315" i="5" s="1"/>
  <c r="J307" i="5"/>
  <c r="K307" i="5" s="1"/>
  <c r="J306" i="5"/>
  <c r="K306" i="5" s="1"/>
  <c r="J299" i="5"/>
  <c r="K299" i="5" s="1"/>
  <c r="J295" i="5"/>
  <c r="K295" i="5" s="1"/>
  <c r="J287" i="5"/>
  <c r="K287" i="5" s="1"/>
  <c r="J286" i="5"/>
  <c r="K286" i="5" s="1"/>
  <c r="J283" i="5"/>
  <c r="K283" i="5" s="1"/>
  <c r="J275" i="5"/>
  <c r="K275" i="5" s="1"/>
  <c r="J262" i="5"/>
  <c r="K262" i="5" s="1"/>
  <c r="J259" i="5"/>
  <c r="K259" i="5" s="1"/>
  <c r="J251" i="5"/>
  <c r="K251" i="5" s="1"/>
  <c r="J243" i="5"/>
  <c r="K243" i="5" s="1"/>
  <c r="J242" i="5"/>
  <c r="K242" i="5" s="1"/>
  <c r="J227" i="5"/>
  <c r="K227" i="5" s="1"/>
  <c r="J219" i="5"/>
  <c r="K219" i="5" s="1"/>
  <c r="J218" i="5"/>
  <c r="K218" i="5" s="1"/>
  <c r="J211" i="5"/>
  <c r="K211" i="5" s="1"/>
  <c r="J206" i="5"/>
  <c r="K206" i="5" s="1"/>
  <c r="J203" i="5"/>
  <c r="K203" i="5" s="1"/>
  <c r="J199" i="5"/>
  <c r="K199" i="5" s="1"/>
  <c r="J198" i="5"/>
  <c r="K198" i="5" s="1"/>
  <c r="J195" i="5"/>
  <c r="K195" i="5" s="1"/>
  <c r="J191" i="5"/>
  <c r="K191" i="5" s="1"/>
  <c r="J190" i="5"/>
  <c r="K190" i="5" s="1"/>
  <c r="J187" i="5"/>
  <c r="K187" i="5" s="1"/>
  <c r="J183" i="5"/>
  <c r="K183" i="5" s="1"/>
  <c r="J182" i="5"/>
  <c r="K182" i="5" s="1"/>
  <c r="J179" i="5"/>
  <c r="K179" i="5" s="1"/>
  <c r="J175" i="5"/>
  <c r="K175" i="5" s="1"/>
  <c r="J174" i="5"/>
  <c r="K174" i="5" s="1"/>
  <c r="J171" i="5"/>
  <c r="K171" i="5" s="1"/>
  <c r="J167" i="5"/>
  <c r="K167" i="5" s="1"/>
  <c r="J166" i="5"/>
  <c r="K166" i="5" s="1"/>
  <c r="J163" i="5"/>
  <c r="K163" i="5" s="1"/>
  <c r="J159" i="5"/>
  <c r="K159" i="5" s="1"/>
  <c r="J158" i="5"/>
  <c r="K158" i="5" s="1"/>
  <c r="J155" i="5"/>
  <c r="K155" i="5" s="1"/>
  <c r="J151" i="5"/>
  <c r="K151" i="5" s="1"/>
  <c r="J150" i="5"/>
  <c r="K150" i="5" s="1"/>
  <c r="J147" i="5"/>
  <c r="K147" i="5" s="1"/>
  <c r="J143" i="5"/>
  <c r="K143" i="5" s="1"/>
  <c r="J142" i="5"/>
  <c r="K142" i="5" s="1"/>
  <c r="J139" i="5"/>
  <c r="K139" i="5" s="1"/>
  <c r="J135" i="5"/>
  <c r="K135" i="5" s="1"/>
  <c r="J134" i="5"/>
  <c r="K134" i="5" s="1"/>
  <c r="J131" i="5"/>
  <c r="K131" i="5" s="1"/>
  <c r="J127" i="5"/>
  <c r="K127" i="5" s="1"/>
  <c r="J126" i="5"/>
  <c r="K126" i="5" s="1"/>
  <c r="J123" i="5"/>
  <c r="K123" i="5" s="1"/>
  <c r="J119" i="5"/>
  <c r="K119" i="5" s="1"/>
  <c r="J118" i="5"/>
  <c r="K118" i="5" s="1"/>
  <c r="J111" i="5"/>
  <c r="K111" i="5" s="1"/>
  <c r="J106" i="5"/>
  <c r="K106" i="5" s="1"/>
  <c r="J103" i="5"/>
  <c r="K103" i="5" s="1"/>
  <c r="J95" i="5"/>
  <c r="K95" i="5" s="1"/>
  <c r="J82" i="5"/>
  <c r="K82" i="5" s="1"/>
  <c r="J79" i="5"/>
  <c r="K79" i="5" s="1"/>
  <c r="J71" i="5"/>
  <c r="K71" i="5" s="1"/>
  <c r="J63" i="5"/>
  <c r="K63" i="5" s="1"/>
  <c r="J62" i="5"/>
  <c r="K62" i="5" s="1"/>
  <c r="J47" i="5"/>
  <c r="K47" i="5" s="1"/>
  <c r="J39" i="5"/>
  <c r="K39" i="5" s="1"/>
  <c r="J38" i="5"/>
  <c r="K38" i="5" s="1"/>
  <c r="J35" i="5"/>
  <c r="K35" i="5" s="1"/>
  <c r="J31" i="5"/>
  <c r="K31" i="5" s="1"/>
  <c r="J30" i="5"/>
  <c r="K30" i="5" s="1"/>
  <c r="J27" i="5"/>
  <c r="K27" i="5" s="1"/>
  <c r="J19" i="5"/>
  <c r="K19" i="5" s="1"/>
  <c r="H260" i="5"/>
  <c r="F555" i="5"/>
  <c r="G555" i="5" s="1"/>
  <c r="H555" i="5" s="1"/>
  <c r="F554" i="5"/>
  <c r="G554" i="5" s="1"/>
  <c r="H554" i="5" s="1"/>
  <c r="F553" i="5"/>
  <c r="G553" i="5" s="1"/>
  <c r="H553" i="5" s="1"/>
  <c r="F552" i="5"/>
  <c r="G552" i="5" s="1"/>
  <c r="H552" i="5" s="1"/>
  <c r="F551" i="5"/>
  <c r="G551" i="5" s="1"/>
  <c r="H551" i="5" s="1"/>
  <c r="F550" i="5"/>
  <c r="G550" i="5" s="1"/>
  <c r="H550" i="5" s="1"/>
  <c r="F549" i="5"/>
  <c r="G549" i="5" s="1"/>
  <c r="H549" i="5" s="1"/>
  <c r="F548" i="5"/>
  <c r="G548" i="5" s="1"/>
  <c r="H548" i="5" s="1"/>
  <c r="F547" i="5"/>
  <c r="G547" i="5" s="1"/>
  <c r="H547" i="5" s="1"/>
  <c r="F546" i="5"/>
  <c r="G546" i="5" s="1"/>
  <c r="H546" i="5" s="1"/>
  <c r="F545" i="5"/>
  <c r="G545" i="5" s="1"/>
  <c r="H545" i="5" s="1"/>
  <c r="F544" i="5"/>
  <c r="G544" i="5" s="1"/>
  <c r="H544" i="5" s="1"/>
  <c r="F543" i="5"/>
  <c r="G543" i="5" s="1"/>
  <c r="H543" i="5" s="1"/>
  <c r="F542" i="5"/>
  <c r="G542" i="5" s="1"/>
  <c r="H542" i="5" s="1"/>
  <c r="F541" i="5"/>
  <c r="G541" i="5" s="1"/>
  <c r="H541" i="5" s="1"/>
  <c r="F540" i="5"/>
  <c r="G540" i="5" s="1"/>
  <c r="H540" i="5" s="1"/>
  <c r="F539" i="5"/>
  <c r="G539" i="5" s="1"/>
  <c r="H539" i="5" s="1"/>
  <c r="F538" i="5"/>
  <c r="G538" i="5" s="1"/>
  <c r="H538" i="5" s="1"/>
  <c r="F537" i="5"/>
  <c r="G537" i="5" s="1"/>
  <c r="H537" i="5" s="1"/>
  <c r="F536" i="5"/>
  <c r="G536" i="5" s="1"/>
  <c r="H536" i="5" s="1"/>
  <c r="F535" i="5"/>
  <c r="G535" i="5" s="1"/>
  <c r="H535" i="5" s="1"/>
  <c r="F534" i="5"/>
  <c r="G534" i="5" s="1"/>
  <c r="H534" i="5" s="1"/>
  <c r="F533" i="5"/>
  <c r="G533" i="5" s="1"/>
  <c r="H533" i="5" s="1"/>
  <c r="F532" i="5"/>
  <c r="G532" i="5" s="1"/>
  <c r="H532" i="5" s="1"/>
  <c r="F531" i="5"/>
  <c r="G531" i="5" s="1"/>
  <c r="H531" i="5" s="1"/>
  <c r="F530" i="5"/>
  <c r="G530" i="5" s="1"/>
  <c r="H530" i="5" s="1"/>
  <c r="F529" i="5"/>
  <c r="G529" i="5" s="1"/>
  <c r="H529" i="5" s="1"/>
  <c r="F528" i="5"/>
  <c r="G528" i="5" s="1"/>
  <c r="H528" i="5" s="1"/>
  <c r="F527" i="5"/>
  <c r="G527" i="5" s="1"/>
  <c r="H527" i="5" s="1"/>
  <c r="F526" i="5"/>
  <c r="G526" i="5" s="1"/>
  <c r="H526" i="5" s="1"/>
  <c r="F525" i="5"/>
  <c r="G525" i="5" s="1"/>
  <c r="H525" i="5" s="1"/>
  <c r="F524" i="5"/>
  <c r="G524" i="5" s="1"/>
  <c r="H524" i="5" s="1"/>
  <c r="F523" i="5"/>
  <c r="G523" i="5" s="1"/>
  <c r="H523" i="5" s="1"/>
  <c r="F522" i="5"/>
  <c r="G522" i="5" s="1"/>
  <c r="H522" i="5" s="1"/>
  <c r="F521" i="5"/>
  <c r="G521" i="5" s="1"/>
  <c r="H521" i="5" s="1"/>
  <c r="F520" i="5"/>
  <c r="G520" i="5" s="1"/>
  <c r="H520" i="5" s="1"/>
  <c r="F519" i="5"/>
  <c r="G519" i="5" s="1"/>
  <c r="H519" i="5" s="1"/>
  <c r="F518" i="5"/>
  <c r="G518" i="5" s="1"/>
  <c r="H518" i="5" s="1"/>
  <c r="F517" i="5"/>
  <c r="G517" i="5" s="1"/>
  <c r="H517" i="5" s="1"/>
  <c r="F516" i="5"/>
  <c r="G516" i="5" s="1"/>
  <c r="H516" i="5" s="1"/>
  <c r="F515" i="5"/>
  <c r="G515" i="5" s="1"/>
  <c r="H515" i="5" s="1"/>
  <c r="F514" i="5"/>
  <c r="G514" i="5" s="1"/>
  <c r="H514" i="5" s="1"/>
  <c r="F513" i="5"/>
  <c r="G513" i="5" s="1"/>
  <c r="H513" i="5" s="1"/>
  <c r="F512" i="5"/>
  <c r="G512" i="5" s="1"/>
  <c r="H512" i="5" s="1"/>
  <c r="F511" i="5"/>
  <c r="G511" i="5" s="1"/>
  <c r="H511" i="5" s="1"/>
  <c r="F510" i="5"/>
  <c r="G510" i="5" s="1"/>
  <c r="H510" i="5" s="1"/>
  <c r="F509" i="5"/>
  <c r="G509" i="5" s="1"/>
  <c r="H509" i="5" s="1"/>
  <c r="F508" i="5"/>
  <c r="G508" i="5" s="1"/>
  <c r="H508" i="5" s="1"/>
  <c r="F507" i="5"/>
  <c r="G507" i="5" s="1"/>
  <c r="H507" i="5" s="1"/>
  <c r="F506" i="5"/>
  <c r="G506" i="5" s="1"/>
  <c r="H506" i="5" s="1"/>
  <c r="F505" i="5"/>
  <c r="G505" i="5" s="1"/>
  <c r="H505" i="5" s="1"/>
  <c r="F504" i="5"/>
  <c r="G504" i="5" s="1"/>
  <c r="H504" i="5" s="1"/>
  <c r="F503" i="5"/>
  <c r="G503" i="5" s="1"/>
  <c r="H503" i="5" s="1"/>
  <c r="F502" i="5"/>
  <c r="G502" i="5" s="1"/>
  <c r="H502" i="5" s="1"/>
  <c r="F501" i="5"/>
  <c r="G501" i="5" s="1"/>
  <c r="H501" i="5" s="1"/>
  <c r="F500" i="5"/>
  <c r="G500" i="5" s="1"/>
  <c r="H500" i="5" s="1"/>
  <c r="F499" i="5"/>
  <c r="G499" i="5" s="1"/>
  <c r="H499" i="5" s="1"/>
  <c r="F498" i="5"/>
  <c r="G498" i="5" s="1"/>
  <c r="H498" i="5" s="1"/>
  <c r="F497" i="5"/>
  <c r="G497" i="5" s="1"/>
  <c r="H497" i="5" s="1"/>
  <c r="F496" i="5"/>
  <c r="G496" i="5" s="1"/>
  <c r="H496" i="5" s="1"/>
  <c r="F495" i="5"/>
  <c r="G495" i="5" s="1"/>
  <c r="H495" i="5" s="1"/>
  <c r="F494" i="5"/>
  <c r="G494" i="5" s="1"/>
  <c r="H494" i="5" s="1"/>
  <c r="F493" i="5"/>
  <c r="G493" i="5" s="1"/>
  <c r="H493" i="5" s="1"/>
  <c r="F492" i="5"/>
  <c r="G492" i="5" s="1"/>
  <c r="H492" i="5" s="1"/>
  <c r="F491" i="5"/>
  <c r="G491" i="5" s="1"/>
  <c r="H491" i="5" s="1"/>
  <c r="F490" i="5"/>
  <c r="G490" i="5" s="1"/>
  <c r="H490" i="5" s="1"/>
  <c r="F489" i="5"/>
  <c r="G489" i="5" s="1"/>
  <c r="H489" i="5" s="1"/>
  <c r="F488" i="5"/>
  <c r="G488" i="5" s="1"/>
  <c r="H488" i="5" s="1"/>
  <c r="F487" i="5"/>
  <c r="G487" i="5" s="1"/>
  <c r="H487" i="5" s="1"/>
  <c r="F486" i="5"/>
  <c r="G486" i="5" s="1"/>
  <c r="H486" i="5" s="1"/>
  <c r="F485" i="5"/>
  <c r="G485" i="5" s="1"/>
  <c r="H485" i="5" s="1"/>
  <c r="F484" i="5"/>
  <c r="G484" i="5" s="1"/>
  <c r="H484" i="5" s="1"/>
  <c r="F483" i="5"/>
  <c r="G483" i="5" s="1"/>
  <c r="H483" i="5" s="1"/>
  <c r="F482" i="5"/>
  <c r="G482" i="5" s="1"/>
  <c r="H482" i="5" s="1"/>
  <c r="F481" i="5"/>
  <c r="G481" i="5" s="1"/>
  <c r="H481" i="5" s="1"/>
  <c r="F480" i="5"/>
  <c r="G480" i="5" s="1"/>
  <c r="H480" i="5" s="1"/>
  <c r="F479" i="5"/>
  <c r="G479" i="5" s="1"/>
  <c r="H479" i="5" s="1"/>
  <c r="F478" i="5"/>
  <c r="G478" i="5" s="1"/>
  <c r="H478" i="5" s="1"/>
  <c r="F477" i="5"/>
  <c r="G477" i="5" s="1"/>
  <c r="H477" i="5" s="1"/>
  <c r="F476" i="5"/>
  <c r="G476" i="5" s="1"/>
  <c r="H476" i="5" s="1"/>
  <c r="F475" i="5"/>
  <c r="G475" i="5" s="1"/>
  <c r="H475" i="5" s="1"/>
  <c r="F474" i="5"/>
  <c r="G474" i="5" s="1"/>
  <c r="H474" i="5" s="1"/>
  <c r="F473" i="5"/>
  <c r="G473" i="5" s="1"/>
  <c r="H473" i="5" s="1"/>
  <c r="F472" i="5"/>
  <c r="G472" i="5" s="1"/>
  <c r="H472" i="5" s="1"/>
  <c r="F471" i="5"/>
  <c r="G471" i="5" s="1"/>
  <c r="H471" i="5" s="1"/>
  <c r="F470" i="5"/>
  <c r="G470" i="5" s="1"/>
  <c r="H470" i="5" s="1"/>
  <c r="F469" i="5"/>
  <c r="G469" i="5" s="1"/>
  <c r="H469" i="5" s="1"/>
  <c r="F468" i="5"/>
  <c r="G468" i="5" s="1"/>
  <c r="H468" i="5" s="1"/>
  <c r="F467" i="5"/>
  <c r="G467" i="5" s="1"/>
  <c r="H467" i="5" s="1"/>
  <c r="F466" i="5"/>
  <c r="G466" i="5" s="1"/>
  <c r="H466" i="5" s="1"/>
  <c r="F465" i="5"/>
  <c r="G465" i="5" s="1"/>
  <c r="H465" i="5" s="1"/>
  <c r="F464" i="5"/>
  <c r="G464" i="5" s="1"/>
  <c r="H464" i="5" s="1"/>
  <c r="F463" i="5"/>
  <c r="G463" i="5" s="1"/>
  <c r="H463" i="5" s="1"/>
  <c r="F462" i="5"/>
  <c r="G462" i="5" s="1"/>
  <c r="H462" i="5" s="1"/>
  <c r="F461" i="5"/>
  <c r="G461" i="5" s="1"/>
  <c r="H461" i="5" s="1"/>
  <c r="F460" i="5"/>
  <c r="G460" i="5" s="1"/>
  <c r="H460" i="5" s="1"/>
  <c r="F459" i="5"/>
  <c r="G459" i="5" s="1"/>
  <c r="H459" i="5" s="1"/>
  <c r="F458" i="5"/>
  <c r="G458" i="5" s="1"/>
  <c r="H458" i="5" s="1"/>
  <c r="F457" i="5"/>
  <c r="G457" i="5" s="1"/>
  <c r="H457" i="5" s="1"/>
  <c r="F456" i="5"/>
  <c r="G456" i="5" s="1"/>
  <c r="H456" i="5" s="1"/>
  <c r="F455" i="5"/>
  <c r="G455" i="5" s="1"/>
  <c r="H455" i="5" s="1"/>
  <c r="F454" i="5"/>
  <c r="G454" i="5" s="1"/>
  <c r="H454" i="5" s="1"/>
  <c r="F453" i="5"/>
  <c r="G453" i="5" s="1"/>
  <c r="H453" i="5" s="1"/>
  <c r="F452" i="5"/>
  <c r="G452" i="5" s="1"/>
  <c r="H452" i="5" s="1"/>
  <c r="F451" i="5"/>
  <c r="G451" i="5" s="1"/>
  <c r="H451" i="5" s="1"/>
  <c r="F450" i="5"/>
  <c r="G450" i="5" s="1"/>
  <c r="H450" i="5" s="1"/>
  <c r="F449" i="5"/>
  <c r="G449" i="5" s="1"/>
  <c r="H449" i="5" s="1"/>
  <c r="F448" i="5"/>
  <c r="G448" i="5" s="1"/>
  <c r="H448" i="5" s="1"/>
  <c r="F447" i="5"/>
  <c r="G447" i="5" s="1"/>
  <c r="H447" i="5" s="1"/>
  <c r="F446" i="5"/>
  <c r="G446" i="5" s="1"/>
  <c r="H446" i="5" s="1"/>
  <c r="F445" i="5"/>
  <c r="G445" i="5" s="1"/>
  <c r="H445" i="5" s="1"/>
  <c r="F444" i="5"/>
  <c r="G444" i="5" s="1"/>
  <c r="H444" i="5" s="1"/>
  <c r="F443" i="5"/>
  <c r="G443" i="5" s="1"/>
  <c r="H443" i="5" s="1"/>
  <c r="F442" i="5"/>
  <c r="G442" i="5" s="1"/>
  <c r="H442" i="5" s="1"/>
  <c r="F441" i="5"/>
  <c r="G441" i="5" s="1"/>
  <c r="H441" i="5" s="1"/>
  <c r="F440" i="5"/>
  <c r="G440" i="5" s="1"/>
  <c r="H440" i="5" s="1"/>
  <c r="F439" i="5"/>
  <c r="G439" i="5" s="1"/>
  <c r="H439" i="5" s="1"/>
  <c r="F438" i="5"/>
  <c r="G438" i="5" s="1"/>
  <c r="H438" i="5" s="1"/>
  <c r="F437" i="5"/>
  <c r="G437" i="5" s="1"/>
  <c r="H437" i="5" s="1"/>
  <c r="F436" i="5"/>
  <c r="G436" i="5" s="1"/>
  <c r="H436" i="5" s="1"/>
  <c r="F435" i="5"/>
  <c r="G435" i="5" s="1"/>
  <c r="H435" i="5" s="1"/>
  <c r="F434" i="5"/>
  <c r="G434" i="5" s="1"/>
  <c r="H434" i="5" s="1"/>
  <c r="F433" i="5"/>
  <c r="G433" i="5" s="1"/>
  <c r="H433" i="5" s="1"/>
  <c r="F432" i="5"/>
  <c r="G432" i="5" s="1"/>
  <c r="H432" i="5" s="1"/>
  <c r="F431" i="5"/>
  <c r="G431" i="5" s="1"/>
  <c r="H431" i="5" s="1"/>
  <c r="F430" i="5"/>
  <c r="G430" i="5" s="1"/>
  <c r="H430" i="5" s="1"/>
  <c r="F429" i="5"/>
  <c r="G429" i="5" s="1"/>
  <c r="H429" i="5" s="1"/>
  <c r="F428" i="5"/>
  <c r="G428" i="5" s="1"/>
  <c r="H428" i="5" s="1"/>
  <c r="F427" i="5"/>
  <c r="G427" i="5" s="1"/>
  <c r="H427" i="5" s="1"/>
  <c r="F426" i="5"/>
  <c r="G426" i="5" s="1"/>
  <c r="H426" i="5" s="1"/>
  <c r="F425" i="5"/>
  <c r="G425" i="5" s="1"/>
  <c r="H425" i="5" s="1"/>
  <c r="F424" i="5"/>
  <c r="G424" i="5" s="1"/>
  <c r="H424" i="5" s="1"/>
  <c r="F423" i="5"/>
  <c r="G423" i="5" s="1"/>
  <c r="H423" i="5" s="1"/>
  <c r="F422" i="5"/>
  <c r="G422" i="5" s="1"/>
  <c r="H422" i="5" s="1"/>
  <c r="F421" i="5"/>
  <c r="G421" i="5" s="1"/>
  <c r="H421" i="5" s="1"/>
  <c r="F420" i="5"/>
  <c r="G420" i="5" s="1"/>
  <c r="H420" i="5" s="1"/>
  <c r="F419" i="5"/>
  <c r="G419" i="5" s="1"/>
  <c r="H419" i="5" s="1"/>
  <c r="F418" i="5"/>
  <c r="G418" i="5" s="1"/>
  <c r="H418" i="5" s="1"/>
  <c r="F417" i="5"/>
  <c r="G417" i="5" s="1"/>
  <c r="H417" i="5" s="1"/>
  <c r="F416" i="5"/>
  <c r="G416" i="5" s="1"/>
  <c r="H416" i="5" s="1"/>
  <c r="F415" i="5"/>
  <c r="G415" i="5" s="1"/>
  <c r="H415" i="5" s="1"/>
  <c r="F414" i="5"/>
  <c r="G414" i="5" s="1"/>
  <c r="H414" i="5" s="1"/>
  <c r="F413" i="5"/>
  <c r="G413" i="5" s="1"/>
  <c r="H413" i="5" s="1"/>
  <c r="F412" i="5"/>
  <c r="G412" i="5" s="1"/>
  <c r="H412" i="5" s="1"/>
  <c r="F411" i="5"/>
  <c r="G411" i="5" s="1"/>
  <c r="H411" i="5" s="1"/>
  <c r="F410" i="5"/>
  <c r="G410" i="5" s="1"/>
  <c r="H410" i="5" s="1"/>
  <c r="F409" i="5"/>
  <c r="G409" i="5" s="1"/>
  <c r="H409" i="5" s="1"/>
  <c r="F408" i="5"/>
  <c r="G408" i="5" s="1"/>
  <c r="H408" i="5" s="1"/>
  <c r="F407" i="5"/>
  <c r="G407" i="5" s="1"/>
  <c r="H407" i="5" s="1"/>
  <c r="F406" i="5"/>
  <c r="G406" i="5" s="1"/>
  <c r="H406" i="5" s="1"/>
  <c r="F405" i="5"/>
  <c r="G405" i="5" s="1"/>
  <c r="H405" i="5" s="1"/>
  <c r="F404" i="5"/>
  <c r="G404" i="5" s="1"/>
  <c r="H404" i="5" s="1"/>
  <c r="F403" i="5"/>
  <c r="G403" i="5" s="1"/>
  <c r="H403" i="5" s="1"/>
  <c r="F402" i="5"/>
  <c r="G402" i="5" s="1"/>
  <c r="H402" i="5" s="1"/>
  <c r="F401" i="5"/>
  <c r="G401" i="5" s="1"/>
  <c r="H401" i="5" s="1"/>
  <c r="F400" i="5"/>
  <c r="G400" i="5" s="1"/>
  <c r="H400" i="5" s="1"/>
  <c r="F399" i="5"/>
  <c r="G399" i="5" s="1"/>
  <c r="H399" i="5" s="1"/>
  <c r="F398" i="5"/>
  <c r="G398" i="5" s="1"/>
  <c r="H398" i="5" s="1"/>
  <c r="F397" i="5"/>
  <c r="G397" i="5" s="1"/>
  <c r="H397" i="5" s="1"/>
  <c r="F396" i="5"/>
  <c r="G396" i="5" s="1"/>
  <c r="H396" i="5" s="1"/>
  <c r="F395" i="5"/>
  <c r="G395" i="5" s="1"/>
  <c r="H395" i="5" s="1"/>
  <c r="F394" i="5"/>
  <c r="G394" i="5" s="1"/>
  <c r="H394" i="5" s="1"/>
  <c r="F393" i="5"/>
  <c r="G393" i="5" s="1"/>
  <c r="H393" i="5" s="1"/>
  <c r="F392" i="5"/>
  <c r="G392" i="5" s="1"/>
  <c r="H392" i="5" s="1"/>
  <c r="F391" i="5"/>
  <c r="G391" i="5" s="1"/>
  <c r="H391" i="5" s="1"/>
  <c r="F390" i="5"/>
  <c r="G390" i="5" s="1"/>
  <c r="H390" i="5" s="1"/>
  <c r="F389" i="5"/>
  <c r="G389" i="5" s="1"/>
  <c r="H389" i="5" s="1"/>
  <c r="F388" i="5"/>
  <c r="G388" i="5" s="1"/>
  <c r="H388" i="5" s="1"/>
  <c r="F387" i="5"/>
  <c r="G387" i="5" s="1"/>
  <c r="H387" i="5" s="1"/>
  <c r="F386" i="5"/>
  <c r="G386" i="5" s="1"/>
  <c r="H386" i="5" s="1"/>
  <c r="F385" i="5"/>
  <c r="G385" i="5" s="1"/>
  <c r="H385" i="5" s="1"/>
  <c r="F384" i="5"/>
  <c r="G384" i="5" s="1"/>
  <c r="H384" i="5" s="1"/>
  <c r="F383" i="5"/>
  <c r="G383" i="5" s="1"/>
  <c r="H383" i="5" s="1"/>
  <c r="F382" i="5"/>
  <c r="G382" i="5" s="1"/>
  <c r="H382" i="5" s="1"/>
  <c r="F381" i="5"/>
  <c r="G381" i="5" s="1"/>
  <c r="H381" i="5" s="1"/>
  <c r="F380" i="5"/>
  <c r="G380" i="5" s="1"/>
  <c r="H380" i="5" s="1"/>
  <c r="F379" i="5"/>
  <c r="G379" i="5" s="1"/>
  <c r="H379" i="5" s="1"/>
  <c r="F378" i="5"/>
  <c r="G378" i="5" s="1"/>
  <c r="H378" i="5" s="1"/>
  <c r="F377" i="5"/>
  <c r="G377" i="5" s="1"/>
  <c r="H377" i="5" s="1"/>
  <c r="F376" i="5"/>
  <c r="G376" i="5" s="1"/>
  <c r="H376" i="5" s="1"/>
  <c r="F375" i="5"/>
  <c r="G375" i="5" s="1"/>
  <c r="H375" i="5" s="1"/>
  <c r="F374" i="5"/>
  <c r="G374" i="5" s="1"/>
  <c r="H374" i="5" s="1"/>
  <c r="F373" i="5"/>
  <c r="G373" i="5" s="1"/>
  <c r="H373" i="5" s="1"/>
  <c r="F372" i="5"/>
  <c r="G372" i="5" s="1"/>
  <c r="H372" i="5" s="1"/>
  <c r="F371" i="5"/>
  <c r="G371" i="5" s="1"/>
  <c r="H371" i="5" s="1"/>
  <c r="F370" i="5"/>
  <c r="G370" i="5" s="1"/>
  <c r="H370" i="5" s="1"/>
  <c r="F369" i="5"/>
  <c r="G369" i="5" s="1"/>
  <c r="H369" i="5" s="1"/>
  <c r="F368" i="5"/>
  <c r="G368" i="5" s="1"/>
  <c r="H368" i="5" s="1"/>
  <c r="F367" i="5"/>
  <c r="G367" i="5" s="1"/>
  <c r="H367" i="5" s="1"/>
  <c r="F366" i="5"/>
  <c r="G366" i="5" s="1"/>
  <c r="H366" i="5" s="1"/>
  <c r="F365" i="5"/>
  <c r="G365" i="5" s="1"/>
  <c r="H365" i="5" s="1"/>
  <c r="F364" i="5"/>
  <c r="G364" i="5" s="1"/>
  <c r="H364" i="5" s="1"/>
  <c r="F363" i="5"/>
  <c r="G363" i="5" s="1"/>
  <c r="H363" i="5" s="1"/>
  <c r="F362" i="5"/>
  <c r="G362" i="5" s="1"/>
  <c r="H362" i="5" s="1"/>
  <c r="F361" i="5"/>
  <c r="G361" i="5" s="1"/>
  <c r="H361" i="5" s="1"/>
  <c r="F360" i="5"/>
  <c r="G360" i="5" s="1"/>
  <c r="H360" i="5" s="1"/>
  <c r="F359" i="5"/>
  <c r="G359" i="5" s="1"/>
  <c r="H359" i="5" s="1"/>
  <c r="F358" i="5"/>
  <c r="G358" i="5" s="1"/>
  <c r="H358" i="5" s="1"/>
  <c r="F357" i="5"/>
  <c r="G357" i="5" s="1"/>
  <c r="H357" i="5" s="1"/>
  <c r="F356" i="5"/>
  <c r="G356" i="5" s="1"/>
  <c r="H356" i="5" s="1"/>
  <c r="F355" i="5"/>
  <c r="G355" i="5" s="1"/>
  <c r="H355" i="5" s="1"/>
  <c r="F354" i="5"/>
  <c r="G354" i="5" s="1"/>
  <c r="H354" i="5" s="1"/>
  <c r="F353" i="5"/>
  <c r="G353" i="5" s="1"/>
  <c r="H353" i="5" s="1"/>
  <c r="F352" i="5"/>
  <c r="G352" i="5" s="1"/>
  <c r="H352" i="5" s="1"/>
  <c r="F351" i="5"/>
  <c r="G351" i="5" s="1"/>
  <c r="H351" i="5" s="1"/>
  <c r="F350" i="5"/>
  <c r="G350" i="5" s="1"/>
  <c r="H350" i="5" s="1"/>
  <c r="F349" i="5"/>
  <c r="G349" i="5" s="1"/>
  <c r="H349" i="5" s="1"/>
  <c r="F348" i="5"/>
  <c r="G348" i="5" s="1"/>
  <c r="H348" i="5" s="1"/>
  <c r="F347" i="5"/>
  <c r="G347" i="5" s="1"/>
  <c r="H347" i="5" s="1"/>
  <c r="F346" i="5"/>
  <c r="G346" i="5" s="1"/>
  <c r="H346" i="5" s="1"/>
  <c r="F345" i="5"/>
  <c r="G345" i="5" s="1"/>
  <c r="H345" i="5" s="1"/>
  <c r="F344" i="5"/>
  <c r="G344" i="5" s="1"/>
  <c r="H344" i="5" s="1"/>
  <c r="F343" i="5"/>
  <c r="G343" i="5" s="1"/>
  <c r="H343" i="5" s="1"/>
  <c r="F342" i="5"/>
  <c r="G342" i="5" s="1"/>
  <c r="H342" i="5" s="1"/>
  <c r="F341" i="5"/>
  <c r="G341" i="5" s="1"/>
  <c r="H341" i="5" s="1"/>
  <c r="F340" i="5"/>
  <c r="G340" i="5" s="1"/>
  <c r="H340" i="5" s="1"/>
  <c r="F339" i="5"/>
  <c r="G339" i="5" s="1"/>
  <c r="H339" i="5" s="1"/>
  <c r="F338" i="5"/>
  <c r="G338" i="5" s="1"/>
  <c r="H338" i="5" s="1"/>
  <c r="F337" i="5"/>
  <c r="G337" i="5" s="1"/>
  <c r="H337" i="5" s="1"/>
  <c r="F336" i="5"/>
  <c r="G336" i="5" s="1"/>
  <c r="H336" i="5" s="1"/>
  <c r="F335" i="5"/>
  <c r="G335" i="5" s="1"/>
  <c r="H335" i="5" s="1"/>
  <c r="F334" i="5"/>
  <c r="G334" i="5" s="1"/>
  <c r="H334" i="5" s="1"/>
  <c r="F333" i="5"/>
  <c r="G333" i="5" s="1"/>
  <c r="H333" i="5" s="1"/>
  <c r="F332" i="5"/>
  <c r="G332" i="5" s="1"/>
  <c r="H332" i="5" s="1"/>
  <c r="F331" i="5"/>
  <c r="G331" i="5" s="1"/>
  <c r="H331" i="5" s="1"/>
  <c r="F330" i="5"/>
  <c r="G330" i="5" s="1"/>
  <c r="H330" i="5" s="1"/>
  <c r="F329" i="5"/>
  <c r="G329" i="5" s="1"/>
  <c r="H329" i="5" s="1"/>
  <c r="F328" i="5"/>
  <c r="G328" i="5" s="1"/>
  <c r="H328" i="5" s="1"/>
  <c r="F327" i="5"/>
  <c r="G327" i="5" s="1"/>
  <c r="H327" i="5" s="1"/>
  <c r="F326" i="5"/>
  <c r="G326" i="5" s="1"/>
  <c r="H326" i="5" s="1"/>
  <c r="F325" i="5"/>
  <c r="G325" i="5" s="1"/>
  <c r="H325" i="5" s="1"/>
  <c r="F324" i="5"/>
  <c r="G324" i="5" s="1"/>
  <c r="H324" i="5" s="1"/>
  <c r="F323" i="5"/>
  <c r="G323" i="5" s="1"/>
  <c r="H323" i="5" s="1"/>
  <c r="F322" i="5"/>
  <c r="G322" i="5" s="1"/>
  <c r="H322" i="5" s="1"/>
  <c r="F321" i="5"/>
  <c r="G321" i="5" s="1"/>
  <c r="H321" i="5" s="1"/>
  <c r="F320" i="5"/>
  <c r="G320" i="5" s="1"/>
  <c r="H320" i="5" s="1"/>
  <c r="F319" i="5"/>
  <c r="G319" i="5" s="1"/>
  <c r="H319" i="5" s="1"/>
  <c r="F318" i="5"/>
  <c r="G318" i="5" s="1"/>
  <c r="H318" i="5" s="1"/>
  <c r="F317" i="5"/>
  <c r="G317" i="5" s="1"/>
  <c r="H317" i="5" s="1"/>
  <c r="F316" i="5"/>
  <c r="G316" i="5" s="1"/>
  <c r="H316" i="5" s="1"/>
  <c r="F315" i="5"/>
  <c r="G315" i="5" s="1"/>
  <c r="H315" i="5" s="1"/>
  <c r="F314" i="5"/>
  <c r="G314" i="5" s="1"/>
  <c r="H314" i="5" s="1"/>
  <c r="F313" i="5"/>
  <c r="G313" i="5" s="1"/>
  <c r="H313" i="5" s="1"/>
  <c r="F312" i="5"/>
  <c r="G312" i="5" s="1"/>
  <c r="H312" i="5" s="1"/>
  <c r="F311" i="5"/>
  <c r="G311" i="5" s="1"/>
  <c r="H311" i="5" s="1"/>
  <c r="F310" i="5"/>
  <c r="G310" i="5" s="1"/>
  <c r="H310" i="5" s="1"/>
  <c r="F309" i="5"/>
  <c r="G309" i="5" s="1"/>
  <c r="H309" i="5" s="1"/>
  <c r="F308" i="5"/>
  <c r="G308" i="5" s="1"/>
  <c r="H308" i="5" s="1"/>
  <c r="F307" i="5"/>
  <c r="G307" i="5" s="1"/>
  <c r="H307" i="5" s="1"/>
  <c r="F306" i="5"/>
  <c r="G306" i="5" s="1"/>
  <c r="H306" i="5" s="1"/>
  <c r="F305" i="5"/>
  <c r="G305" i="5" s="1"/>
  <c r="H305" i="5" s="1"/>
  <c r="F304" i="5"/>
  <c r="G304" i="5" s="1"/>
  <c r="H304" i="5" s="1"/>
  <c r="F303" i="5"/>
  <c r="G303" i="5" s="1"/>
  <c r="H303" i="5" s="1"/>
  <c r="F302" i="5"/>
  <c r="G302" i="5" s="1"/>
  <c r="H302" i="5" s="1"/>
  <c r="F301" i="5"/>
  <c r="G301" i="5" s="1"/>
  <c r="H301" i="5" s="1"/>
  <c r="F300" i="5"/>
  <c r="G300" i="5" s="1"/>
  <c r="H300" i="5" s="1"/>
  <c r="F299" i="5"/>
  <c r="G299" i="5" s="1"/>
  <c r="H299" i="5" s="1"/>
  <c r="F298" i="5"/>
  <c r="G298" i="5" s="1"/>
  <c r="H298" i="5" s="1"/>
  <c r="F297" i="5"/>
  <c r="G297" i="5" s="1"/>
  <c r="H297" i="5" s="1"/>
  <c r="F296" i="5"/>
  <c r="G296" i="5" s="1"/>
  <c r="H296" i="5" s="1"/>
  <c r="F295" i="5"/>
  <c r="G295" i="5" s="1"/>
  <c r="H295" i="5" s="1"/>
  <c r="F294" i="5"/>
  <c r="G294" i="5" s="1"/>
  <c r="H294" i="5" s="1"/>
  <c r="F293" i="5"/>
  <c r="G293" i="5" s="1"/>
  <c r="H293" i="5" s="1"/>
  <c r="F292" i="5"/>
  <c r="G292" i="5" s="1"/>
  <c r="H292" i="5" s="1"/>
  <c r="F291" i="5"/>
  <c r="G291" i="5" s="1"/>
  <c r="H291" i="5" s="1"/>
  <c r="F290" i="5"/>
  <c r="G290" i="5" s="1"/>
  <c r="H290" i="5" s="1"/>
  <c r="F289" i="5"/>
  <c r="G289" i="5" s="1"/>
  <c r="H289" i="5" s="1"/>
  <c r="F288" i="5"/>
  <c r="G288" i="5" s="1"/>
  <c r="H288" i="5" s="1"/>
  <c r="F287" i="5"/>
  <c r="G287" i="5" s="1"/>
  <c r="H287" i="5" s="1"/>
  <c r="F286" i="5"/>
  <c r="G286" i="5" s="1"/>
  <c r="H286" i="5" s="1"/>
  <c r="F285" i="5"/>
  <c r="G285" i="5" s="1"/>
  <c r="H285" i="5" s="1"/>
  <c r="F284" i="5"/>
  <c r="G284" i="5" s="1"/>
  <c r="H284" i="5" s="1"/>
  <c r="F283" i="5"/>
  <c r="G283" i="5" s="1"/>
  <c r="H283" i="5" s="1"/>
  <c r="F282" i="5"/>
  <c r="G282" i="5" s="1"/>
  <c r="H282" i="5" s="1"/>
  <c r="F281" i="5"/>
  <c r="G281" i="5" s="1"/>
  <c r="H281" i="5" s="1"/>
  <c r="F280" i="5"/>
  <c r="G280" i="5" s="1"/>
  <c r="H280" i="5" s="1"/>
  <c r="F279" i="5"/>
  <c r="G279" i="5" s="1"/>
  <c r="H279" i="5" s="1"/>
  <c r="F278" i="5"/>
  <c r="G278" i="5" s="1"/>
  <c r="H278" i="5" s="1"/>
  <c r="F277" i="5"/>
  <c r="G277" i="5" s="1"/>
  <c r="H277" i="5" s="1"/>
  <c r="F276" i="5"/>
  <c r="G276" i="5" s="1"/>
  <c r="H276" i="5" s="1"/>
  <c r="F275" i="5"/>
  <c r="G275" i="5" s="1"/>
  <c r="H275" i="5" s="1"/>
  <c r="F274" i="5"/>
  <c r="G274" i="5" s="1"/>
  <c r="H274" i="5" s="1"/>
  <c r="F273" i="5"/>
  <c r="G273" i="5" s="1"/>
  <c r="H273" i="5" s="1"/>
  <c r="F272" i="5"/>
  <c r="G272" i="5" s="1"/>
  <c r="H272" i="5" s="1"/>
  <c r="F271" i="5"/>
  <c r="G271" i="5" s="1"/>
  <c r="H271" i="5" s="1"/>
  <c r="F270" i="5"/>
  <c r="G270" i="5" s="1"/>
  <c r="H270" i="5" s="1"/>
  <c r="F269" i="5"/>
  <c r="G269" i="5" s="1"/>
  <c r="H269" i="5" s="1"/>
  <c r="F268" i="5"/>
  <c r="G268" i="5" s="1"/>
  <c r="H268" i="5" s="1"/>
  <c r="F267" i="5"/>
  <c r="G267" i="5" s="1"/>
  <c r="H267" i="5" s="1"/>
  <c r="F266" i="5"/>
  <c r="G266" i="5" s="1"/>
  <c r="H266" i="5" s="1"/>
  <c r="F265" i="5"/>
  <c r="G265" i="5" s="1"/>
  <c r="H265" i="5" s="1"/>
  <c r="F264" i="5"/>
  <c r="G264" i="5" s="1"/>
  <c r="H264" i="5" s="1"/>
  <c r="F263" i="5"/>
  <c r="G263" i="5" s="1"/>
  <c r="H263" i="5" s="1"/>
  <c r="F262" i="5"/>
  <c r="G262" i="5" s="1"/>
  <c r="H262" i="5" s="1"/>
  <c r="F261" i="5"/>
  <c r="G261" i="5" s="1"/>
  <c r="H261" i="5" s="1"/>
  <c r="F260" i="5"/>
  <c r="G260" i="5" s="1"/>
  <c r="F259" i="5"/>
  <c r="G259" i="5" s="1"/>
  <c r="H259" i="5" s="1"/>
  <c r="F258" i="5"/>
  <c r="G258" i="5" s="1"/>
  <c r="H258" i="5" s="1"/>
  <c r="F257" i="5"/>
  <c r="G257" i="5" s="1"/>
  <c r="H257" i="5" s="1"/>
  <c r="F256" i="5"/>
  <c r="G256" i="5" s="1"/>
  <c r="H256" i="5" s="1"/>
  <c r="F255" i="5"/>
  <c r="G255" i="5" s="1"/>
  <c r="H255" i="5" s="1"/>
  <c r="F254" i="5"/>
  <c r="G254" i="5" s="1"/>
  <c r="H254" i="5" s="1"/>
  <c r="F253" i="5"/>
  <c r="G253" i="5" s="1"/>
  <c r="H253" i="5" s="1"/>
  <c r="F252" i="5"/>
  <c r="G252" i="5" s="1"/>
  <c r="H252" i="5" s="1"/>
  <c r="F251" i="5"/>
  <c r="G251" i="5" s="1"/>
  <c r="H251" i="5" s="1"/>
  <c r="F250" i="5"/>
  <c r="G250" i="5" s="1"/>
  <c r="H250" i="5" s="1"/>
  <c r="F249" i="5"/>
  <c r="G249" i="5" s="1"/>
  <c r="H249" i="5" s="1"/>
  <c r="F248" i="5"/>
  <c r="G248" i="5" s="1"/>
  <c r="H248" i="5" s="1"/>
  <c r="F247" i="5"/>
  <c r="G247" i="5" s="1"/>
  <c r="H247" i="5" s="1"/>
  <c r="F246" i="5"/>
  <c r="G246" i="5" s="1"/>
  <c r="H246" i="5" s="1"/>
  <c r="F245" i="5"/>
  <c r="G245" i="5" s="1"/>
  <c r="H245" i="5" s="1"/>
  <c r="F244" i="5"/>
  <c r="G244" i="5" s="1"/>
  <c r="H244" i="5" s="1"/>
  <c r="F243" i="5"/>
  <c r="G243" i="5" s="1"/>
  <c r="H243" i="5" s="1"/>
  <c r="F242" i="5"/>
  <c r="G242" i="5" s="1"/>
  <c r="H242" i="5" s="1"/>
  <c r="F241" i="5"/>
  <c r="G241" i="5" s="1"/>
  <c r="H241" i="5" s="1"/>
  <c r="F240" i="5"/>
  <c r="G240" i="5" s="1"/>
  <c r="H240" i="5" s="1"/>
  <c r="F239" i="5"/>
  <c r="G239" i="5" s="1"/>
  <c r="H239" i="5" s="1"/>
  <c r="F238" i="5"/>
  <c r="G238" i="5" s="1"/>
  <c r="H238" i="5" s="1"/>
  <c r="F237" i="5"/>
  <c r="G237" i="5" s="1"/>
  <c r="H237" i="5" s="1"/>
  <c r="F236" i="5"/>
  <c r="G236" i="5" s="1"/>
  <c r="H236" i="5" s="1"/>
  <c r="F235" i="5"/>
  <c r="G235" i="5" s="1"/>
  <c r="H235" i="5" s="1"/>
  <c r="F234" i="5"/>
  <c r="G234" i="5" s="1"/>
  <c r="H234" i="5" s="1"/>
  <c r="F233" i="5"/>
  <c r="G233" i="5" s="1"/>
  <c r="H233" i="5" s="1"/>
  <c r="F232" i="5"/>
  <c r="G232" i="5" s="1"/>
  <c r="H232" i="5" s="1"/>
  <c r="F231" i="5"/>
  <c r="G231" i="5" s="1"/>
  <c r="H231" i="5" s="1"/>
  <c r="F230" i="5"/>
  <c r="G230" i="5" s="1"/>
  <c r="H230" i="5" s="1"/>
  <c r="F229" i="5"/>
  <c r="G229" i="5" s="1"/>
  <c r="H229" i="5" s="1"/>
  <c r="F228" i="5"/>
  <c r="G228" i="5" s="1"/>
  <c r="H228" i="5" s="1"/>
  <c r="F227" i="5"/>
  <c r="G227" i="5" s="1"/>
  <c r="H227" i="5" s="1"/>
  <c r="F226" i="5"/>
  <c r="G226" i="5" s="1"/>
  <c r="H226" i="5" s="1"/>
  <c r="F225" i="5"/>
  <c r="G225" i="5" s="1"/>
  <c r="H225" i="5" s="1"/>
  <c r="F224" i="5"/>
  <c r="G224" i="5" s="1"/>
  <c r="H224" i="5" s="1"/>
  <c r="F223" i="5"/>
  <c r="G223" i="5" s="1"/>
  <c r="H223" i="5" s="1"/>
  <c r="F222" i="5"/>
  <c r="G222" i="5" s="1"/>
  <c r="H222" i="5" s="1"/>
  <c r="F221" i="5"/>
  <c r="G221" i="5" s="1"/>
  <c r="H221" i="5" s="1"/>
  <c r="F220" i="5"/>
  <c r="G220" i="5" s="1"/>
  <c r="H220" i="5" s="1"/>
  <c r="F219" i="5"/>
  <c r="G219" i="5" s="1"/>
  <c r="H219" i="5" s="1"/>
  <c r="F218" i="5"/>
  <c r="G218" i="5" s="1"/>
  <c r="H218" i="5" s="1"/>
  <c r="F217" i="5"/>
  <c r="G217" i="5" s="1"/>
  <c r="H217" i="5" s="1"/>
  <c r="F216" i="5"/>
  <c r="G216" i="5" s="1"/>
  <c r="H216" i="5" s="1"/>
  <c r="F215" i="5"/>
  <c r="G215" i="5" s="1"/>
  <c r="H215" i="5" s="1"/>
  <c r="F214" i="5"/>
  <c r="G214" i="5" s="1"/>
  <c r="H214" i="5" s="1"/>
  <c r="F213" i="5"/>
  <c r="G213" i="5" s="1"/>
  <c r="H213" i="5" s="1"/>
  <c r="F212" i="5"/>
  <c r="G212" i="5" s="1"/>
  <c r="H212" i="5" s="1"/>
  <c r="F211" i="5"/>
  <c r="G211" i="5" s="1"/>
  <c r="H211" i="5" s="1"/>
  <c r="F210" i="5"/>
  <c r="G210" i="5" s="1"/>
  <c r="H210" i="5" s="1"/>
  <c r="F209" i="5"/>
  <c r="G209" i="5" s="1"/>
  <c r="H209" i="5" s="1"/>
  <c r="F208" i="5"/>
  <c r="G208" i="5" s="1"/>
  <c r="H208" i="5" s="1"/>
  <c r="F207" i="5"/>
  <c r="G207" i="5" s="1"/>
  <c r="H207" i="5" s="1"/>
  <c r="F206" i="5"/>
  <c r="G206" i="5" s="1"/>
  <c r="H206" i="5" s="1"/>
  <c r="F205" i="5"/>
  <c r="G205" i="5" s="1"/>
  <c r="H205" i="5" s="1"/>
  <c r="F204" i="5"/>
  <c r="G204" i="5" s="1"/>
  <c r="H204" i="5" s="1"/>
  <c r="F203" i="5"/>
  <c r="G203" i="5" s="1"/>
  <c r="H203" i="5" s="1"/>
  <c r="F202" i="5"/>
  <c r="G202" i="5" s="1"/>
  <c r="H202" i="5" s="1"/>
  <c r="F201" i="5"/>
  <c r="G201" i="5" s="1"/>
  <c r="H201" i="5" s="1"/>
  <c r="F200" i="5"/>
  <c r="G200" i="5" s="1"/>
  <c r="H200" i="5" s="1"/>
  <c r="F199" i="5"/>
  <c r="G199" i="5" s="1"/>
  <c r="H199" i="5" s="1"/>
  <c r="F198" i="5"/>
  <c r="G198" i="5" s="1"/>
  <c r="H198" i="5" s="1"/>
  <c r="F197" i="5"/>
  <c r="G197" i="5" s="1"/>
  <c r="H197" i="5" s="1"/>
  <c r="F196" i="5"/>
  <c r="G196" i="5" s="1"/>
  <c r="H196" i="5" s="1"/>
  <c r="F195" i="5"/>
  <c r="G195" i="5" s="1"/>
  <c r="H195" i="5" s="1"/>
  <c r="F194" i="5"/>
  <c r="G194" i="5" s="1"/>
  <c r="H194" i="5" s="1"/>
  <c r="F193" i="5"/>
  <c r="G193" i="5" s="1"/>
  <c r="H193" i="5" s="1"/>
  <c r="F192" i="5"/>
  <c r="G192" i="5" s="1"/>
  <c r="H192" i="5" s="1"/>
  <c r="F191" i="5"/>
  <c r="G191" i="5" s="1"/>
  <c r="H191" i="5" s="1"/>
  <c r="F190" i="5"/>
  <c r="G190" i="5" s="1"/>
  <c r="H190" i="5" s="1"/>
  <c r="F189" i="5"/>
  <c r="G189" i="5" s="1"/>
  <c r="H189" i="5" s="1"/>
  <c r="F188" i="5"/>
  <c r="G188" i="5" s="1"/>
  <c r="H188" i="5" s="1"/>
  <c r="F187" i="5"/>
  <c r="G187" i="5" s="1"/>
  <c r="H187" i="5" s="1"/>
  <c r="F186" i="5"/>
  <c r="G186" i="5" s="1"/>
  <c r="H186" i="5" s="1"/>
  <c r="F185" i="5"/>
  <c r="G185" i="5" s="1"/>
  <c r="H185" i="5" s="1"/>
  <c r="F184" i="5"/>
  <c r="G184" i="5" s="1"/>
  <c r="H184" i="5" s="1"/>
  <c r="F183" i="5"/>
  <c r="G183" i="5" s="1"/>
  <c r="H183" i="5" s="1"/>
  <c r="F182" i="5"/>
  <c r="G182" i="5" s="1"/>
  <c r="H182" i="5" s="1"/>
  <c r="F181" i="5"/>
  <c r="G181" i="5" s="1"/>
  <c r="H181" i="5" s="1"/>
  <c r="F180" i="5"/>
  <c r="G180" i="5" s="1"/>
  <c r="H180" i="5" s="1"/>
  <c r="F179" i="5"/>
  <c r="G179" i="5" s="1"/>
  <c r="H179" i="5" s="1"/>
  <c r="F178" i="5"/>
  <c r="G178" i="5" s="1"/>
  <c r="H178" i="5" s="1"/>
  <c r="F177" i="5"/>
  <c r="G177" i="5" s="1"/>
  <c r="H177" i="5" s="1"/>
  <c r="F176" i="5"/>
  <c r="G176" i="5" s="1"/>
  <c r="H176" i="5" s="1"/>
  <c r="F175" i="5"/>
  <c r="G175" i="5" s="1"/>
  <c r="H175" i="5" s="1"/>
  <c r="F174" i="5"/>
  <c r="G174" i="5" s="1"/>
  <c r="H174" i="5" s="1"/>
  <c r="F173" i="5"/>
  <c r="G173" i="5" s="1"/>
  <c r="H173" i="5" s="1"/>
  <c r="F172" i="5"/>
  <c r="G172" i="5" s="1"/>
  <c r="H172" i="5" s="1"/>
  <c r="F171" i="5"/>
  <c r="G171" i="5" s="1"/>
  <c r="H171" i="5" s="1"/>
  <c r="F170" i="5"/>
  <c r="G170" i="5" s="1"/>
  <c r="H170" i="5" s="1"/>
  <c r="F169" i="5"/>
  <c r="G169" i="5" s="1"/>
  <c r="H169" i="5" s="1"/>
  <c r="F168" i="5"/>
  <c r="G168" i="5" s="1"/>
  <c r="H168" i="5" s="1"/>
  <c r="F167" i="5"/>
  <c r="G167" i="5" s="1"/>
  <c r="H167" i="5" s="1"/>
  <c r="F166" i="5"/>
  <c r="G166" i="5" s="1"/>
  <c r="H166" i="5" s="1"/>
  <c r="F165" i="5"/>
  <c r="G165" i="5" s="1"/>
  <c r="H165" i="5" s="1"/>
  <c r="F164" i="5"/>
  <c r="G164" i="5" s="1"/>
  <c r="H164" i="5" s="1"/>
  <c r="F163" i="5"/>
  <c r="G163" i="5" s="1"/>
  <c r="H163" i="5" s="1"/>
  <c r="F162" i="5"/>
  <c r="G162" i="5" s="1"/>
  <c r="H162" i="5" s="1"/>
  <c r="F161" i="5"/>
  <c r="G161" i="5" s="1"/>
  <c r="H161" i="5" s="1"/>
  <c r="F160" i="5"/>
  <c r="G160" i="5" s="1"/>
  <c r="H160" i="5" s="1"/>
  <c r="F159" i="5"/>
  <c r="G159" i="5" s="1"/>
  <c r="H159" i="5" s="1"/>
  <c r="F158" i="5"/>
  <c r="G158" i="5" s="1"/>
  <c r="H158" i="5" s="1"/>
  <c r="F157" i="5"/>
  <c r="G157" i="5" s="1"/>
  <c r="H157" i="5" s="1"/>
  <c r="F156" i="5"/>
  <c r="G156" i="5" s="1"/>
  <c r="H156" i="5" s="1"/>
  <c r="F155" i="5"/>
  <c r="G155" i="5" s="1"/>
  <c r="H155" i="5" s="1"/>
  <c r="F154" i="5"/>
  <c r="G154" i="5" s="1"/>
  <c r="H154" i="5" s="1"/>
  <c r="F153" i="5"/>
  <c r="G153" i="5" s="1"/>
  <c r="H153" i="5" s="1"/>
  <c r="F152" i="5"/>
  <c r="G152" i="5" s="1"/>
  <c r="H152" i="5" s="1"/>
  <c r="F151" i="5"/>
  <c r="G151" i="5" s="1"/>
  <c r="H151" i="5" s="1"/>
  <c r="F150" i="5"/>
  <c r="G150" i="5" s="1"/>
  <c r="H150" i="5" s="1"/>
  <c r="F149" i="5"/>
  <c r="G149" i="5" s="1"/>
  <c r="H149" i="5" s="1"/>
  <c r="F148" i="5"/>
  <c r="G148" i="5" s="1"/>
  <c r="H148" i="5" s="1"/>
  <c r="F147" i="5"/>
  <c r="G147" i="5" s="1"/>
  <c r="H147" i="5" s="1"/>
  <c r="F146" i="5"/>
  <c r="G146" i="5" s="1"/>
  <c r="H146" i="5" s="1"/>
  <c r="F145" i="5"/>
  <c r="G145" i="5" s="1"/>
  <c r="H145" i="5" s="1"/>
  <c r="F144" i="5"/>
  <c r="G144" i="5" s="1"/>
  <c r="H144" i="5" s="1"/>
  <c r="F143" i="5"/>
  <c r="G143" i="5" s="1"/>
  <c r="H143" i="5" s="1"/>
  <c r="F142" i="5"/>
  <c r="G142" i="5" s="1"/>
  <c r="H142" i="5" s="1"/>
  <c r="F141" i="5"/>
  <c r="G141" i="5" s="1"/>
  <c r="H141" i="5" s="1"/>
  <c r="F140" i="5"/>
  <c r="G140" i="5" s="1"/>
  <c r="H140" i="5" s="1"/>
  <c r="F139" i="5"/>
  <c r="G139" i="5" s="1"/>
  <c r="H139" i="5" s="1"/>
  <c r="F138" i="5"/>
  <c r="G138" i="5" s="1"/>
  <c r="H138" i="5" s="1"/>
  <c r="F137" i="5"/>
  <c r="G137" i="5" s="1"/>
  <c r="H137" i="5" s="1"/>
  <c r="F136" i="5"/>
  <c r="G136" i="5" s="1"/>
  <c r="H136" i="5" s="1"/>
  <c r="F135" i="5"/>
  <c r="G135" i="5" s="1"/>
  <c r="H135" i="5" s="1"/>
  <c r="F134" i="5"/>
  <c r="G134" i="5" s="1"/>
  <c r="H134" i="5" s="1"/>
  <c r="F133" i="5"/>
  <c r="G133" i="5" s="1"/>
  <c r="H133" i="5" s="1"/>
  <c r="F132" i="5"/>
  <c r="G132" i="5" s="1"/>
  <c r="H132" i="5" s="1"/>
  <c r="F131" i="5"/>
  <c r="G131" i="5" s="1"/>
  <c r="H131" i="5" s="1"/>
  <c r="F130" i="5"/>
  <c r="G130" i="5" s="1"/>
  <c r="H130" i="5" s="1"/>
  <c r="F129" i="5"/>
  <c r="G129" i="5" s="1"/>
  <c r="H129" i="5" s="1"/>
  <c r="F128" i="5"/>
  <c r="G128" i="5" s="1"/>
  <c r="H128" i="5" s="1"/>
  <c r="F127" i="5"/>
  <c r="G127" i="5" s="1"/>
  <c r="H127" i="5" s="1"/>
  <c r="F126" i="5"/>
  <c r="G126" i="5" s="1"/>
  <c r="H126" i="5" s="1"/>
  <c r="F125" i="5"/>
  <c r="G125" i="5" s="1"/>
  <c r="H125" i="5" s="1"/>
  <c r="F124" i="5"/>
  <c r="G124" i="5" s="1"/>
  <c r="H124" i="5" s="1"/>
  <c r="F123" i="5"/>
  <c r="G123" i="5" s="1"/>
  <c r="H123" i="5" s="1"/>
  <c r="F122" i="5"/>
  <c r="G122" i="5" s="1"/>
  <c r="H122" i="5" s="1"/>
  <c r="F121" i="5"/>
  <c r="G121" i="5" s="1"/>
  <c r="H121" i="5" s="1"/>
  <c r="F120" i="5"/>
  <c r="G120" i="5" s="1"/>
  <c r="H120" i="5" s="1"/>
  <c r="F119" i="5"/>
  <c r="G119" i="5" s="1"/>
  <c r="H119" i="5" s="1"/>
  <c r="F118" i="5"/>
  <c r="G118" i="5" s="1"/>
  <c r="H118" i="5" s="1"/>
  <c r="F117" i="5"/>
  <c r="G117" i="5" s="1"/>
  <c r="H117" i="5" s="1"/>
  <c r="F116" i="5"/>
  <c r="G116" i="5" s="1"/>
  <c r="H116" i="5" s="1"/>
  <c r="F115" i="5"/>
  <c r="G115" i="5" s="1"/>
  <c r="H115" i="5" s="1"/>
  <c r="F114" i="5"/>
  <c r="G114" i="5" s="1"/>
  <c r="H114" i="5" s="1"/>
  <c r="F113" i="5"/>
  <c r="G113" i="5" s="1"/>
  <c r="H113" i="5" s="1"/>
  <c r="F112" i="5"/>
  <c r="G112" i="5" s="1"/>
  <c r="H112" i="5" s="1"/>
  <c r="F111" i="5"/>
  <c r="G111" i="5" s="1"/>
  <c r="H111" i="5" s="1"/>
  <c r="F110" i="5"/>
  <c r="G110" i="5" s="1"/>
  <c r="H110" i="5" s="1"/>
  <c r="F109" i="5"/>
  <c r="G109" i="5" s="1"/>
  <c r="H109" i="5" s="1"/>
  <c r="F108" i="5"/>
  <c r="G108" i="5" s="1"/>
  <c r="H108" i="5" s="1"/>
  <c r="F107" i="5"/>
  <c r="G107" i="5" s="1"/>
  <c r="H107" i="5" s="1"/>
  <c r="F106" i="5"/>
  <c r="G106" i="5" s="1"/>
  <c r="H106" i="5" s="1"/>
  <c r="F105" i="5"/>
  <c r="G105" i="5" s="1"/>
  <c r="H105" i="5" s="1"/>
  <c r="F104" i="5"/>
  <c r="G104" i="5" s="1"/>
  <c r="H104" i="5" s="1"/>
  <c r="F103" i="5"/>
  <c r="G103" i="5" s="1"/>
  <c r="H103" i="5" s="1"/>
  <c r="F102" i="5"/>
  <c r="G102" i="5" s="1"/>
  <c r="H102" i="5" s="1"/>
  <c r="F101" i="5"/>
  <c r="G101" i="5" s="1"/>
  <c r="H101" i="5" s="1"/>
  <c r="F100" i="5"/>
  <c r="G100" i="5" s="1"/>
  <c r="H100" i="5" s="1"/>
  <c r="F99" i="5"/>
  <c r="G99" i="5" s="1"/>
  <c r="H99" i="5" s="1"/>
  <c r="F98" i="5"/>
  <c r="G98" i="5" s="1"/>
  <c r="H98" i="5" s="1"/>
  <c r="F97" i="5"/>
  <c r="G97" i="5" s="1"/>
  <c r="H97" i="5" s="1"/>
  <c r="F96" i="5"/>
  <c r="G96" i="5" s="1"/>
  <c r="H96" i="5" s="1"/>
  <c r="F95" i="5"/>
  <c r="G95" i="5" s="1"/>
  <c r="H95" i="5" s="1"/>
  <c r="F94" i="5"/>
  <c r="G94" i="5" s="1"/>
  <c r="H94" i="5" s="1"/>
  <c r="F93" i="5"/>
  <c r="G93" i="5" s="1"/>
  <c r="H93" i="5" s="1"/>
  <c r="F92" i="5"/>
  <c r="G92" i="5" s="1"/>
  <c r="H92" i="5" s="1"/>
  <c r="F91" i="5"/>
  <c r="G91" i="5" s="1"/>
  <c r="H91" i="5" s="1"/>
  <c r="F90" i="5"/>
  <c r="G90" i="5" s="1"/>
  <c r="H90" i="5" s="1"/>
  <c r="F89" i="5"/>
  <c r="G89" i="5" s="1"/>
  <c r="H89" i="5" s="1"/>
  <c r="F88" i="5"/>
  <c r="G88" i="5" s="1"/>
  <c r="H88" i="5" s="1"/>
  <c r="F87" i="5"/>
  <c r="G87" i="5" s="1"/>
  <c r="H87" i="5" s="1"/>
  <c r="F86" i="5"/>
  <c r="G86" i="5" s="1"/>
  <c r="H86" i="5" s="1"/>
  <c r="F85" i="5"/>
  <c r="G85" i="5" s="1"/>
  <c r="H85" i="5" s="1"/>
  <c r="F84" i="5"/>
  <c r="G84" i="5" s="1"/>
  <c r="H84" i="5" s="1"/>
  <c r="F83" i="5"/>
  <c r="G83" i="5" s="1"/>
  <c r="H83" i="5" s="1"/>
  <c r="F82" i="5"/>
  <c r="G82" i="5" s="1"/>
  <c r="H82" i="5" s="1"/>
  <c r="F81" i="5"/>
  <c r="G81" i="5" s="1"/>
  <c r="H81" i="5" s="1"/>
  <c r="F80" i="5"/>
  <c r="G80" i="5" s="1"/>
  <c r="H80" i="5" s="1"/>
  <c r="F79" i="5"/>
  <c r="G79" i="5" s="1"/>
  <c r="H79" i="5" s="1"/>
  <c r="F78" i="5"/>
  <c r="G78" i="5" s="1"/>
  <c r="H78" i="5" s="1"/>
  <c r="F77" i="5"/>
  <c r="G77" i="5" s="1"/>
  <c r="H77" i="5" s="1"/>
  <c r="F76" i="5"/>
  <c r="G76" i="5" s="1"/>
  <c r="H76" i="5" s="1"/>
  <c r="F75" i="5"/>
  <c r="G75" i="5" s="1"/>
  <c r="H75" i="5" s="1"/>
  <c r="F74" i="5"/>
  <c r="G74" i="5" s="1"/>
  <c r="H74" i="5" s="1"/>
  <c r="F73" i="5"/>
  <c r="G73" i="5" s="1"/>
  <c r="H73" i="5" s="1"/>
  <c r="F72" i="5"/>
  <c r="G72" i="5" s="1"/>
  <c r="H72" i="5" s="1"/>
  <c r="F71" i="5"/>
  <c r="G71" i="5" s="1"/>
  <c r="H71" i="5" s="1"/>
  <c r="F70" i="5"/>
  <c r="G70" i="5" s="1"/>
  <c r="H70" i="5" s="1"/>
  <c r="F69" i="5"/>
  <c r="G69" i="5" s="1"/>
  <c r="H69" i="5" s="1"/>
  <c r="F68" i="5"/>
  <c r="G68" i="5" s="1"/>
  <c r="H68" i="5" s="1"/>
  <c r="F67" i="5"/>
  <c r="G67" i="5" s="1"/>
  <c r="H67" i="5" s="1"/>
  <c r="F66" i="5"/>
  <c r="G66" i="5" s="1"/>
  <c r="H66" i="5" s="1"/>
  <c r="F65" i="5"/>
  <c r="G65" i="5" s="1"/>
  <c r="H65" i="5" s="1"/>
  <c r="F64" i="5"/>
  <c r="G64" i="5" s="1"/>
  <c r="H64" i="5" s="1"/>
  <c r="F63" i="5"/>
  <c r="G63" i="5" s="1"/>
  <c r="H63" i="5" s="1"/>
  <c r="F62" i="5"/>
  <c r="G62" i="5" s="1"/>
  <c r="H62" i="5" s="1"/>
  <c r="F61" i="5"/>
  <c r="G61" i="5" s="1"/>
  <c r="H61" i="5" s="1"/>
  <c r="F60" i="5"/>
  <c r="G60" i="5" s="1"/>
  <c r="H60" i="5" s="1"/>
  <c r="F59" i="5"/>
  <c r="G59" i="5" s="1"/>
  <c r="H59" i="5" s="1"/>
  <c r="F58" i="5"/>
  <c r="G58" i="5" s="1"/>
  <c r="H58" i="5" s="1"/>
  <c r="F57" i="5"/>
  <c r="G57" i="5" s="1"/>
  <c r="H57" i="5" s="1"/>
  <c r="F56" i="5"/>
  <c r="G56" i="5" s="1"/>
  <c r="H56" i="5" s="1"/>
  <c r="F55" i="5"/>
  <c r="G55" i="5" s="1"/>
  <c r="H55" i="5" s="1"/>
  <c r="F54" i="5"/>
  <c r="G54" i="5" s="1"/>
  <c r="H54" i="5" s="1"/>
  <c r="F53" i="5"/>
  <c r="G53" i="5" s="1"/>
  <c r="H53" i="5" s="1"/>
  <c r="F52" i="5"/>
  <c r="G52" i="5" s="1"/>
  <c r="H52" i="5" s="1"/>
  <c r="F51" i="5"/>
  <c r="G51" i="5" s="1"/>
  <c r="H51" i="5" s="1"/>
  <c r="F50" i="5"/>
  <c r="G50" i="5" s="1"/>
  <c r="H50" i="5" s="1"/>
  <c r="F49" i="5"/>
  <c r="G49" i="5" s="1"/>
  <c r="H49" i="5" s="1"/>
  <c r="F48" i="5"/>
  <c r="G48" i="5" s="1"/>
  <c r="H48" i="5" s="1"/>
  <c r="F47" i="5"/>
  <c r="G47" i="5" s="1"/>
  <c r="H47" i="5" s="1"/>
  <c r="F46" i="5"/>
  <c r="G46" i="5" s="1"/>
  <c r="H46" i="5" s="1"/>
  <c r="F45" i="5"/>
  <c r="G45" i="5" s="1"/>
  <c r="H45" i="5" s="1"/>
  <c r="F44" i="5"/>
  <c r="G44" i="5" s="1"/>
  <c r="H44" i="5" s="1"/>
  <c r="F43" i="5"/>
  <c r="G43" i="5" s="1"/>
  <c r="H43" i="5" s="1"/>
  <c r="F42" i="5"/>
  <c r="G42" i="5" s="1"/>
  <c r="H42" i="5" s="1"/>
  <c r="F41" i="5"/>
  <c r="G41" i="5" s="1"/>
  <c r="H41" i="5" s="1"/>
  <c r="F40" i="5"/>
  <c r="G40" i="5" s="1"/>
  <c r="H40" i="5" s="1"/>
  <c r="F39" i="5"/>
  <c r="G39" i="5" s="1"/>
  <c r="H39" i="5" s="1"/>
  <c r="F38" i="5"/>
  <c r="G38" i="5" s="1"/>
  <c r="H38" i="5" s="1"/>
  <c r="F37" i="5"/>
  <c r="G37" i="5" s="1"/>
  <c r="H37" i="5" s="1"/>
  <c r="F36" i="5"/>
  <c r="G36" i="5" s="1"/>
  <c r="H36" i="5" s="1"/>
  <c r="F35" i="5"/>
  <c r="G35" i="5" s="1"/>
  <c r="H35" i="5" s="1"/>
  <c r="F34" i="5"/>
  <c r="G34" i="5" s="1"/>
  <c r="H34" i="5" s="1"/>
  <c r="F33" i="5"/>
  <c r="G33" i="5" s="1"/>
  <c r="H33" i="5" s="1"/>
  <c r="F32" i="5"/>
  <c r="G32" i="5" s="1"/>
  <c r="H32" i="5" s="1"/>
  <c r="F31" i="5"/>
  <c r="G31" i="5" s="1"/>
  <c r="H31" i="5" s="1"/>
  <c r="F30" i="5"/>
  <c r="G30" i="5" s="1"/>
  <c r="H30" i="5" s="1"/>
  <c r="F29" i="5"/>
  <c r="G29" i="5" s="1"/>
  <c r="H29" i="5" s="1"/>
  <c r="F28" i="5"/>
  <c r="G28" i="5" s="1"/>
  <c r="H28" i="5" s="1"/>
  <c r="F27" i="5"/>
  <c r="G27" i="5" s="1"/>
  <c r="H27" i="5" s="1"/>
  <c r="F26" i="5"/>
  <c r="G26" i="5" s="1"/>
  <c r="H26" i="5" s="1"/>
  <c r="F25" i="5"/>
  <c r="G25" i="5" s="1"/>
  <c r="H25" i="5" s="1"/>
  <c r="F24" i="5"/>
  <c r="G24" i="5" s="1"/>
  <c r="H24" i="5" s="1"/>
  <c r="F23" i="5"/>
  <c r="G23" i="5" s="1"/>
  <c r="H23" i="5" s="1"/>
  <c r="F22" i="5"/>
  <c r="G22" i="5" s="1"/>
  <c r="H22" i="5" s="1"/>
  <c r="F21" i="5"/>
  <c r="G21" i="5" s="1"/>
  <c r="H21" i="5" s="1"/>
  <c r="F20" i="5"/>
  <c r="G20" i="5" s="1"/>
  <c r="H20" i="5" s="1"/>
  <c r="F19" i="5"/>
  <c r="G19" i="5" s="1"/>
  <c r="H19" i="5" s="1"/>
  <c r="F18" i="5"/>
  <c r="G18" i="5" s="1"/>
  <c r="H18" i="5" s="1"/>
  <c r="F17" i="5"/>
  <c r="G17" i="5" s="1"/>
  <c r="H17" i="5" s="1"/>
  <c r="F16" i="5"/>
  <c r="G16" i="5" s="1"/>
  <c r="H16" i="5" s="1"/>
  <c r="E403" i="5"/>
  <c r="D535" i="5"/>
  <c r="E535" i="5" s="1"/>
  <c r="D455" i="5"/>
  <c r="E455" i="5" s="1"/>
  <c r="D391" i="5"/>
  <c r="E391" i="5" s="1"/>
  <c r="D375" i="5"/>
  <c r="E375" i="5" s="1"/>
  <c r="D311" i="5"/>
  <c r="E311" i="5" s="1"/>
  <c r="D199" i="5"/>
  <c r="E199" i="5" s="1"/>
  <c r="D135" i="5"/>
  <c r="E135" i="5" s="1"/>
  <c r="D119" i="5"/>
  <c r="E119" i="5" s="1"/>
  <c r="D55" i="5"/>
  <c r="E55" i="5" s="1"/>
  <c r="D555" i="5"/>
  <c r="E555" i="5" s="1"/>
  <c r="D554" i="5"/>
  <c r="E554" i="5" s="1"/>
  <c r="D551" i="5"/>
  <c r="E551" i="5" s="1"/>
  <c r="D550" i="5"/>
  <c r="E550" i="5" s="1"/>
  <c r="D547" i="5"/>
  <c r="E547" i="5" s="1"/>
  <c r="D546" i="5"/>
  <c r="E546" i="5" s="1"/>
  <c r="D543" i="5"/>
  <c r="E543" i="5" s="1"/>
  <c r="D542" i="5"/>
  <c r="E542" i="5" s="1"/>
  <c r="D539" i="5"/>
  <c r="E539" i="5" s="1"/>
  <c r="D538" i="5"/>
  <c r="E538" i="5" s="1"/>
  <c r="D534" i="5"/>
  <c r="E534" i="5" s="1"/>
  <c r="D531" i="5"/>
  <c r="E531" i="5" s="1"/>
  <c r="D530" i="5"/>
  <c r="E530" i="5" s="1"/>
  <c r="D527" i="5"/>
  <c r="E527" i="5" s="1"/>
  <c r="D526" i="5"/>
  <c r="E526" i="5" s="1"/>
  <c r="D523" i="5"/>
  <c r="E523" i="5" s="1"/>
  <c r="D522" i="5"/>
  <c r="E522" i="5" s="1"/>
  <c r="D519" i="5"/>
  <c r="E519" i="5" s="1"/>
  <c r="D518" i="5"/>
  <c r="E518" i="5" s="1"/>
  <c r="D515" i="5"/>
  <c r="E515" i="5" s="1"/>
  <c r="D514" i="5"/>
  <c r="E514" i="5" s="1"/>
  <c r="D512" i="5"/>
  <c r="E512" i="5" s="1"/>
  <c r="D511" i="5"/>
  <c r="E511" i="5" s="1"/>
  <c r="D510" i="5"/>
  <c r="E510" i="5" s="1"/>
  <c r="D507" i="5"/>
  <c r="E507" i="5" s="1"/>
  <c r="D506" i="5"/>
  <c r="E506" i="5" s="1"/>
  <c r="D503" i="5"/>
  <c r="E503" i="5" s="1"/>
  <c r="D502" i="5"/>
  <c r="E502" i="5" s="1"/>
  <c r="D499" i="5"/>
  <c r="E499" i="5" s="1"/>
  <c r="D498" i="5"/>
  <c r="E498" i="5" s="1"/>
  <c r="D495" i="5"/>
  <c r="E495" i="5" s="1"/>
  <c r="D494" i="5"/>
  <c r="E494" i="5" s="1"/>
  <c r="D491" i="5"/>
  <c r="E491" i="5" s="1"/>
  <c r="D490" i="5"/>
  <c r="E490" i="5" s="1"/>
  <c r="D487" i="5"/>
  <c r="E487" i="5" s="1"/>
  <c r="D486" i="5"/>
  <c r="E486" i="5" s="1"/>
  <c r="D483" i="5"/>
  <c r="E483" i="5" s="1"/>
  <c r="D482" i="5"/>
  <c r="E482" i="5" s="1"/>
  <c r="D479" i="5"/>
  <c r="E479" i="5" s="1"/>
  <c r="D478" i="5"/>
  <c r="E478" i="5" s="1"/>
  <c r="D475" i="5"/>
  <c r="E475" i="5" s="1"/>
  <c r="D474" i="5"/>
  <c r="E474" i="5" s="1"/>
  <c r="D471" i="5"/>
  <c r="E471" i="5" s="1"/>
  <c r="D470" i="5"/>
  <c r="E470" i="5" s="1"/>
  <c r="D468" i="5"/>
  <c r="E468" i="5" s="1"/>
  <c r="D467" i="5"/>
  <c r="E467" i="5" s="1"/>
  <c r="D466" i="5"/>
  <c r="E466" i="5" s="1"/>
  <c r="D463" i="5"/>
  <c r="E463" i="5" s="1"/>
  <c r="D462" i="5"/>
  <c r="E462" i="5" s="1"/>
  <c r="D459" i="5"/>
  <c r="E459" i="5" s="1"/>
  <c r="D458" i="5"/>
  <c r="E458" i="5" s="1"/>
  <c r="D454" i="5"/>
  <c r="E454" i="5" s="1"/>
  <c r="D453" i="5"/>
  <c r="E453" i="5" s="1"/>
  <c r="D451" i="5"/>
  <c r="E451" i="5" s="1"/>
  <c r="D450" i="5"/>
  <c r="E450" i="5" s="1"/>
  <c r="D447" i="5"/>
  <c r="E447" i="5" s="1"/>
  <c r="D446" i="5"/>
  <c r="E446" i="5" s="1"/>
  <c r="D443" i="5"/>
  <c r="E443" i="5" s="1"/>
  <c r="D442" i="5"/>
  <c r="E442" i="5" s="1"/>
  <c r="D441" i="5"/>
  <c r="E441" i="5" s="1"/>
  <c r="D439" i="5"/>
  <c r="E439" i="5" s="1"/>
  <c r="D438" i="5"/>
  <c r="E438" i="5" s="1"/>
  <c r="D437" i="5"/>
  <c r="E437" i="5" s="1"/>
  <c r="D435" i="5"/>
  <c r="E435" i="5" s="1"/>
  <c r="D434" i="5"/>
  <c r="E434" i="5" s="1"/>
  <c r="D431" i="5"/>
  <c r="E431" i="5" s="1"/>
  <c r="D430" i="5"/>
  <c r="E430" i="5" s="1"/>
  <c r="D427" i="5"/>
  <c r="E427" i="5" s="1"/>
  <c r="D426" i="5"/>
  <c r="E426" i="5" s="1"/>
  <c r="D425" i="5"/>
  <c r="E425" i="5" s="1"/>
  <c r="D423" i="5"/>
  <c r="E423" i="5" s="1"/>
  <c r="D422" i="5"/>
  <c r="E422" i="5" s="1"/>
  <c r="D421" i="5"/>
  <c r="E421" i="5" s="1"/>
  <c r="D419" i="5"/>
  <c r="E419" i="5" s="1"/>
  <c r="D418" i="5"/>
  <c r="E418" i="5" s="1"/>
  <c r="D415" i="5"/>
  <c r="E415" i="5" s="1"/>
  <c r="D414" i="5"/>
  <c r="E414" i="5" s="1"/>
  <c r="D411" i="5"/>
  <c r="E411" i="5" s="1"/>
  <c r="D410" i="5"/>
  <c r="E410" i="5" s="1"/>
  <c r="D409" i="5"/>
  <c r="E409" i="5" s="1"/>
  <c r="D407" i="5"/>
  <c r="E407" i="5" s="1"/>
  <c r="D406" i="5"/>
  <c r="E406" i="5" s="1"/>
  <c r="D405" i="5"/>
  <c r="E405" i="5" s="1"/>
  <c r="D403" i="5"/>
  <c r="D402" i="5"/>
  <c r="E402" i="5" s="1"/>
  <c r="D399" i="5"/>
  <c r="E399" i="5" s="1"/>
  <c r="D398" i="5"/>
  <c r="E398" i="5" s="1"/>
  <c r="D395" i="5"/>
  <c r="E395" i="5" s="1"/>
  <c r="D394" i="5"/>
  <c r="E394" i="5" s="1"/>
  <c r="D393" i="5"/>
  <c r="E393" i="5" s="1"/>
  <c r="D390" i="5"/>
  <c r="E390" i="5" s="1"/>
  <c r="D387" i="5"/>
  <c r="E387" i="5" s="1"/>
  <c r="D386" i="5"/>
  <c r="E386" i="5" s="1"/>
  <c r="D383" i="5"/>
  <c r="E383" i="5" s="1"/>
  <c r="D382" i="5"/>
  <c r="E382" i="5" s="1"/>
  <c r="D379" i="5"/>
  <c r="E379" i="5" s="1"/>
  <c r="D378" i="5"/>
  <c r="E378" i="5" s="1"/>
  <c r="D374" i="5"/>
  <c r="E374" i="5" s="1"/>
  <c r="D371" i="5"/>
  <c r="E371" i="5" s="1"/>
  <c r="D370" i="5"/>
  <c r="E370" i="5" s="1"/>
  <c r="D367" i="5"/>
  <c r="E367" i="5" s="1"/>
  <c r="D366" i="5"/>
  <c r="E366" i="5" s="1"/>
  <c r="D363" i="5"/>
  <c r="E363" i="5" s="1"/>
  <c r="D362" i="5"/>
  <c r="E362" i="5" s="1"/>
  <c r="D359" i="5"/>
  <c r="E359" i="5" s="1"/>
  <c r="D358" i="5"/>
  <c r="E358" i="5" s="1"/>
  <c r="D355" i="5"/>
  <c r="E355" i="5" s="1"/>
  <c r="D354" i="5"/>
  <c r="E354" i="5" s="1"/>
  <c r="D351" i="5"/>
  <c r="E351" i="5" s="1"/>
  <c r="D350" i="5"/>
  <c r="E350" i="5" s="1"/>
  <c r="D347" i="5"/>
  <c r="E347" i="5" s="1"/>
  <c r="D346" i="5"/>
  <c r="E346" i="5" s="1"/>
  <c r="D343" i="5"/>
  <c r="E343" i="5" s="1"/>
  <c r="D342" i="5"/>
  <c r="E342" i="5" s="1"/>
  <c r="D339" i="5"/>
  <c r="E339" i="5" s="1"/>
  <c r="D338" i="5"/>
  <c r="E338" i="5" s="1"/>
  <c r="D335" i="5"/>
  <c r="E335" i="5" s="1"/>
  <c r="D334" i="5"/>
  <c r="E334" i="5" s="1"/>
  <c r="D331" i="5"/>
  <c r="E331" i="5" s="1"/>
  <c r="D330" i="5"/>
  <c r="E330" i="5" s="1"/>
  <c r="D327" i="5"/>
  <c r="E327" i="5" s="1"/>
  <c r="D326" i="5"/>
  <c r="E326" i="5" s="1"/>
  <c r="D323" i="5"/>
  <c r="E323" i="5" s="1"/>
  <c r="D322" i="5"/>
  <c r="E322" i="5" s="1"/>
  <c r="D319" i="5"/>
  <c r="E319" i="5" s="1"/>
  <c r="D318" i="5"/>
  <c r="E318" i="5" s="1"/>
  <c r="D315" i="5"/>
  <c r="E315" i="5" s="1"/>
  <c r="D314" i="5"/>
  <c r="E314" i="5" s="1"/>
  <c r="D310" i="5"/>
  <c r="E310" i="5" s="1"/>
  <c r="D307" i="5"/>
  <c r="E307" i="5" s="1"/>
  <c r="D306" i="5"/>
  <c r="E306" i="5" s="1"/>
  <c r="D303" i="5"/>
  <c r="E303" i="5" s="1"/>
  <c r="D302" i="5"/>
  <c r="E302" i="5" s="1"/>
  <c r="D299" i="5"/>
  <c r="E299" i="5" s="1"/>
  <c r="D298" i="5"/>
  <c r="E298" i="5" s="1"/>
  <c r="D295" i="5"/>
  <c r="E295" i="5" s="1"/>
  <c r="D294" i="5"/>
  <c r="E294" i="5" s="1"/>
  <c r="D292" i="5"/>
  <c r="E292" i="5" s="1"/>
  <c r="D291" i="5"/>
  <c r="E291" i="5" s="1"/>
  <c r="D290" i="5"/>
  <c r="E290" i="5" s="1"/>
  <c r="D287" i="5"/>
  <c r="E287" i="5" s="1"/>
  <c r="D286" i="5"/>
  <c r="E286" i="5" s="1"/>
  <c r="D283" i="5"/>
  <c r="E283" i="5" s="1"/>
  <c r="D282" i="5"/>
  <c r="E282" i="5" s="1"/>
  <c r="D279" i="5"/>
  <c r="E279" i="5" s="1"/>
  <c r="D278" i="5"/>
  <c r="E278" i="5" s="1"/>
  <c r="D275" i="5"/>
  <c r="E275" i="5" s="1"/>
  <c r="D274" i="5"/>
  <c r="E274" i="5" s="1"/>
  <c r="D271" i="5"/>
  <c r="E271" i="5" s="1"/>
  <c r="D270" i="5"/>
  <c r="E270" i="5" s="1"/>
  <c r="D267" i="5"/>
  <c r="E267" i="5" s="1"/>
  <c r="D266" i="5"/>
  <c r="E266" i="5" s="1"/>
  <c r="D263" i="5"/>
  <c r="E263" i="5" s="1"/>
  <c r="D262" i="5"/>
  <c r="E262" i="5" s="1"/>
  <c r="D260" i="5"/>
  <c r="E260" i="5" s="1"/>
  <c r="D259" i="5"/>
  <c r="E259" i="5" s="1"/>
  <c r="D258" i="5"/>
  <c r="E258" i="5" s="1"/>
  <c r="D255" i="5"/>
  <c r="E255" i="5" s="1"/>
  <c r="D254" i="5"/>
  <c r="E254" i="5" s="1"/>
  <c r="D251" i="5"/>
  <c r="E251" i="5" s="1"/>
  <c r="D250" i="5"/>
  <c r="E250" i="5" s="1"/>
  <c r="D247" i="5"/>
  <c r="E247" i="5" s="1"/>
  <c r="D246" i="5"/>
  <c r="E246" i="5" s="1"/>
  <c r="D243" i="5"/>
  <c r="E243" i="5" s="1"/>
  <c r="D242" i="5"/>
  <c r="E242" i="5" s="1"/>
  <c r="D239" i="5"/>
  <c r="E239" i="5" s="1"/>
  <c r="D238" i="5"/>
  <c r="E238" i="5" s="1"/>
  <c r="D235" i="5"/>
  <c r="E235" i="5" s="1"/>
  <c r="D234" i="5"/>
  <c r="E234" i="5" s="1"/>
  <c r="D233" i="5"/>
  <c r="E233" i="5" s="1"/>
  <c r="D231" i="5"/>
  <c r="E231" i="5" s="1"/>
  <c r="D230" i="5"/>
  <c r="E230" i="5" s="1"/>
  <c r="D229" i="5"/>
  <c r="E229" i="5" s="1"/>
  <c r="D227" i="5"/>
  <c r="E227" i="5" s="1"/>
  <c r="D226" i="5"/>
  <c r="E226" i="5" s="1"/>
  <c r="D223" i="5"/>
  <c r="E223" i="5" s="1"/>
  <c r="D222" i="5"/>
  <c r="E222" i="5" s="1"/>
  <c r="D221" i="5"/>
  <c r="E221" i="5" s="1"/>
  <c r="D219" i="5"/>
  <c r="E219" i="5" s="1"/>
  <c r="D218" i="5"/>
  <c r="E218" i="5" s="1"/>
  <c r="D217" i="5"/>
  <c r="E217" i="5" s="1"/>
  <c r="D215" i="5"/>
  <c r="E215" i="5" s="1"/>
  <c r="D214" i="5"/>
  <c r="E214" i="5" s="1"/>
  <c r="D213" i="5"/>
  <c r="E213" i="5" s="1"/>
  <c r="D211" i="5"/>
  <c r="E211" i="5" s="1"/>
  <c r="D210" i="5"/>
  <c r="E210" i="5" s="1"/>
  <c r="D207" i="5"/>
  <c r="E207" i="5" s="1"/>
  <c r="D206" i="5"/>
  <c r="E206" i="5" s="1"/>
  <c r="D205" i="5"/>
  <c r="E205" i="5" s="1"/>
  <c r="D203" i="5"/>
  <c r="E203" i="5" s="1"/>
  <c r="D202" i="5"/>
  <c r="E202" i="5" s="1"/>
  <c r="D201" i="5"/>
  <c r="E201" i="5" s="1"/>
  <c r="D198" i="5"/>
  <c r="E198" i="5" s="1"/>
  <c r="D195" i="5"/>
  <c r="E195" i="5" s="1"/>
  <c r="D194" i="5"/>
  <c r="E194" i="5" s="1"/>
  <c r="D191" i="5"/>
  <c r="E191" i="5" s="1"/>
  <c r="D190" i="5"/>
  <c r="E190" i="5" s="1"/>
  <c r="D188" i="5"/>
  <c r="E188" i="5" s="1"/>
  <c r="D187" i="5"/>
  <c r="E187" i="5" s="1"/>
  <c r="D186" i="5"/>
  <c r="E186" i="5" s="1"/>
  <c r="D183" i="5"/>
  <c r="E183" i="5" s="1"/>
  <c r="D182" i="5"/>
  <c r="E182" i="5" s="1"/>
  <c r="D179" i="5"/>
  <c r="E179" i="5" s="1"/>
  <c r="D178" i="5"/>
  <c r="E178" i="5" s="1"/>
  <c r="D175" i="5"/>
  <c r="E175" i="5" s="1"/>
  <c r="D174" i="5"/>
  <c r="E174" i="5" s="1"/>
  <c r="D172" i="5"/>
  <c r="E172" i="5" s="1"/>
  <c r="D171" i="5"/>
  <c r="E171" i="5" s="1"/>
  <c r="D170" i="5"/>
  <c r="E170" i="5" s="1"/>
  <c r="D167" i="5"/>
  <c r="E167" i="5" s="1"/>
  <c r="D166" i="5"/>
  <c r="E166" i="5" s="1"/>
  <c r="D163" i="5"/>
  <c r="E163" i="5" s="1"/>
  <c r="D162" i="5"/>
  <c r="E162" i="5" s="1"/>
  <c r="D159" i="5"/>
  <c r="E159" i="5" s="1"/>
  <c r="D158" i="5"/>
  <c r="E158" i="5" s="1"/>
  <c r="D156" i="5"/>
  <c r="E156" i="5" s="1"/>
  <c r="D155" i="5"/>
  <c r="E155" i="5" s="1"/>
  <c r="D154" i="5"/>
  <c r="E154" i="5" s="1"/>
  <c r="D151" i="5"/>
  <c r="E151" i="5" s="1"/>
  <c r="D150" i="5"/>
  <c r="E150" i="5" s="1"/>
  <c r="D147" i="5"/>
  <c r="E147" i="5" s="1"/>
  <c r="D146" i="5"/>
  <c r="E146" i="5" s="1"/>
  <c r="D143" i="5"/>
  <c r="E143" i="5" s="1"/>
  <c r="D142" i="5"/>
  <c r="E142" i="5" s="1"/>
  <c r="D140" i="5"/>
  <c r="E140" i="5" s="1"/>
  <c r="D139" i="5"/>
  <c r="E139" i="5" s="1"/>
  <c r="D138" i="5"/>
  <c r="E138" i="5" s="1"/>
  <c r="D134" i="5"/>
  <c r="E134" i="5" s="1"/>
  <c r="D133" i="5"/>
  <c r="E133" i="5" s="1"/>
  <c r="D131" i="5"/>
  <c r="E131" i="5" s="1"/>
  <c r="D130" i="5"/>
  <c r="E130" i="5" s="1"/>
  <c r="D129" i="5"/>
  <c r="E129" i="5" s="1"/>
  <c r="D127" i="5"/>
  <c r="E127" i="5" s="1"/>
  <c r="D126" i="5"/>
  <c r="E126" i="5" s="1"/>
  <c r="D125" i="5"/>
  <c r="E125" i="5" s="1"/>
  <c r="D123" i="5"/>
  <c r="E123" i="5" s="1"/>
  <c r="D122" i="5"/>
  <c r="E122" i="5" s="1"/>
  <c r="D121" i="5"/>
  <c r="E121" i="5" s="1"/>
  <c r="D118" i="5"/>
  <c r="E118" i="5" s="1"/>
  <c r="D116" i="5"/>
  <c r="E116" i="5" s="1"/>
  <c r="D115" i="5"/>
  <c r="E115" i="5" s="1"/>
  <c r="D114" i="5"/>
  <c r="E114" i="5" s="1"/>
  <c r="D111" i="5"/>
  <c r="E111" i="5" s="1"/>
  <c r="D110" i="5"/>
  <c r="E110" i="5" s="1"/>
  <c r="D107" i="5"/>
  <c r="E107" i="5" s="1"/>
  <c r="D106" i="5"/>
  <c r="E106" i="5" s="1"/>
  <c r="D103" i="5"/>
  <c r="E103" i="5" s="1"/>
  <c r="D102" i="5"/>
  <c r="E102" i="5" s="1"/>
  <c r="D99" i="5"/>
  <c r="E99" i="5" s="1"/>
  <c r="D98" i="5"/>
  <c r="E98" i="5" s="1"/>
  <c r="D95" i="5"/>
  <c r="E95" i="5" s="1"/>
  <c r="D94" i="5"/>
  <c r="E94" i="5" s="1"/>
  <c r="D91" i="5"/>
  <c r="E91" i="5" s="1"/>
  <c r="D90" i="5"/>
  <c r="E90" i="5" s="1"/>
  <c r="D87" i="5"/>
  <c r="E87" i="5" s="1"/>
  <c r="D86" i="5"/>
  <c r="E86" i="5" s="1"/>
  <c r="D84" i="5"/>
  <c r="E84" i="5" s="1"/>
  <c r="D83" i="5"/>
  <c r="E83" i="5" s="1"/>
  <c r="D82" i="5"/>
  <c r="E82" i="5" s="1"/>
  <c r="D79" i="5"/>
  <c r="E79" i="5" s="1"/>
  <c r="D78" i="5"/>
  <c r="E78" i="5" s="1"/>
  <c r="D75" i="5"/>
  <c r="E75" i="5" s="1"/>
  <c r="D74" i="5"/>
  <c r="E74" i="5" s="1"/>
  <c r="D71" i="5"/>
  <c r="E71" i="5" s="1"/>
  <c r="D70" i="5"/>
  <c r="E70" i="5" s="1"/>
  <c r="D67" i="5"/>
  <c r="E67" i="5" s="1"/>
  <c r="D66" i="5"/>
  <c r="E66" i="5" s="1"/>
  <c r="D63" i="5"/>
  <c r="E63" i="5" s="1"/>
  <c r="D62" i="5"/>
  <c r="E62" i="5" s="1"/>
  <c r="D59" i="5"/>
  <c r="E59" i="5" s="1"/>
  <c r="D58" i="5"/>
  <c r="E58" i="5" s="1"/>
  <c r="D54" i="5"/>
  <c r="E54" i="5" s="1"/>
  <c r="D53" i="5"/>
  <c r="E53" i="5" s="1"/>
  <c r="D51" i="5"/>
  <c r="E51" i="5" s="1"/>
  <c r="D50" i="5"/>
  <c r="E50" i="5" s="1"/>
  <c r="D47" i="5"/>
  <c r="E47" i="5" s="1"/>
  <c r="D46" i="5"/>
  <c r="E46" i="5" s="1"/>
  <c r="D45" i="5"/>
  <c r="E45" i="5" s="1"/>
  <c r="D43" i="5"/>
  <c r="E43" i="5" s="1"/>
  <c r="D42" i="5"/>
  <c r="E42" i="5" s="1"/>
  <c r="D41" i="5"/>
  <c r="E41" i="5" s="1"/>
  <c r="D39" i="5"/>
  <c r="E39" i="5" s="1"/>
  <c r="D38" i="5"/>
  <c r="E38" i="5" s="1"/>
  <c r="D37" i="5"/>
  <c r="E37" i="5" s="1"/>
  <c r="D35" i="5"/>
  <c r="E35" i="5" s="1"/>
  <c r="D34" i="5"/>
  <c r="E34" i="5" s="1"/>
  <c r="D31" i="5"/>
  <c r="E31" i="5" s="1"/>
  <c r="D30" i="5"/>
  <c r="E30" i="5" s="1"/>
  <c r="D29" i="5"/>
  <c r="E29" i="5" s="1"/>
  <c r="D27" i="5"/>
  <c r="E27" i="5" s="1"/>
  <c r="D26" i="5"/>
  <c r="E26" i="5" s="1"/>
  <c r="D25" i="5"/>
  <c r="E25" i="5" s="1"/>
  <c r="D23" i="5"/>
  <c r="E23" i="5" s="1"/>
  <c r="D22" i="5"/>
  <c r="E22" i="5" s="1"/>
  <c r="D21" i="5"/>
  <c r="E21" i="5" s="1"/>
  <c r="D19" i="5"/>
  <c r="E19" i="5" s="1"/>
  <c r="D18" i="5"/>
  <c r="E18" i="5" s="1"/>
  <c r="D16" i="5"/>
  <c r="E16" i="5" s="1"/>
  <c r="L387" i="17" l="1"/>
  <c r="M387" i="17" s="1"/>
  <c r="N387" i="17" s="1"/>
  <c r="L395" i="17"/>
  <c r="M395" i="17" s="1"/>
  <c r="N395" i="17" s="1"/>
  <c r="L403" i="17"/>
  <c r="M403" i="17" s="1"/>
  <c r="N403" i="17" s="1"/>
  <c r="L411" i="17"/>
  <c r="M411" i="17" s="1"/>
  <c r="N411" i="17" s="1"/>
  <c r="L419" i="17"/>
  <c r="M419" i="17" s="1"/>
  <c r="N419" i="17" s="1"/>
  <c r="L431" i="17"/>
  <c r="M431" i="17" s="1"/>
  <c r="N431" i="17" s="1"/>
  <c r="L463" i="17"/>
  <c r="M463" i="17" s="1"/>
  <c r="N463" i="17" s="1"/>
  <c r="L467" i="17"/>
  <c r="M467" i="17" s="1"/>
  <c r="N467" i="17" s="1"/>
  <c r="L471" i="17"/>
  <c r="M471" i="17" s="1"/>
  <c r="N471" i="17" s="1"/>
  <c r="L475" i="17"/>
  <c r="M475" i="17" s="1"/>
  <c r="N475" i="17" s="1"/>
  <c r="L479" i="17"/>
  <c r="M479" i="17" s="1"/>
  <c r="N479" i="17" s="1"/>
  <c r="L487" i="17"/>
  <c r="M487" i="17" s="1"/>
  <c r="N487" i="17" s="1"/>
  <c r="L499" i="17"/>
  <c r="M499" i="17" s="1"/>
  <c r="N499" i="17" s="1"/>
  <c r="L503" i="17"/>
  <c r="M503" i="17" s="1"/>
  <c r="N503" i="17" s="1"/>
  <c r="L507" i="17"/>
  <c r="M507" i="17" s="1"/>
  <c r="N507" i="17" s="1"/>
  <c r="L511" i="17"/>
  <c r="M511" i="17" s="1"/>
  <c r="N511" i="17" s="1"/>
  <c r="L523" i="17"/>
  <c r="M523" i="17" s="1"/>
  <c r="N523" i="17" s="1"/>
  <c r="L539" i="17"/>
  <c r="M539" i="17" s="1"/>
  <c r="N539" i="17" s="1"/>
  <c r="T124" i="17"/>
  <c r="T23" i="17"/>
  <c r="T168" i="17"/>
  <c r="T45" i="17"/>
  <c r="T211" i="17"/>
  <c r="T83" i="17"/>
  <c r="T369" i="17"/>
  <c r="L130" i="17"/>
  <c r="M130" i="17" s="1"/>
  <c r="N130" i="17" s="1"/>
  <c r="L134" i="17"/>
  <c r="M134" i="17" s="1"/>
  <c r="N134" i="17" s="1"/>
  <c r="L138" i="17"/>
  <c r="M138" i="17" s="1"/>
  <c r="N138" i="17" s="1"/>
  <c r="L142" i="17"/>
  <c r="M142" i="17" s="1"/>
  <c r="N142" i="17" s="1"/>
  <c r="L146" i="17"/>
  <c r="M146" i="17" s="1"/>
  <c r="N146" i="17" s="1"/>
  <c r="L442" i="17"/>
  <c r="M442" i="17" s="1"/>
  <c r="N442" i="17" s="1"/>
  <c r="T29" i="17"/>
  <c r="T51" i="17"/>
  <c r="T92" i="17"/>
  <c r="T136" i="17"/>
  <c r="T179" i="17"/>
  <c r="T241" i="17"/>
  <c r="T417" i="17"/>
  <c r="T34" i="17"/>
  <c r="T60" i="17"/>
  <c r="T104" i="17"/>
  <c r="T147" i="17"/>
  <c r="T188" i="17"/>
  <c r="T289" i="17"/>
  <c r="T457" i="17"/>
  <c r="T39" i="17"/>
  <c r="T72" i="17"/>
  <c r="T115" i="17"/>
  <c r="T156" i="17"/>
  <c r="T200" i="17"/>
  <c r="T329" i="17"/>
  <c r="T497" i="17"/>
  <c r="AH252" i="17"/>
  <c r="L348" i="17"/>
  <c r="M348" i="17" s="1"/>
  <c r="N348" i="17" s="1"/>
  <c r="L352" i="17"/>
  <c r="M352" i="17" s="1"/>
  <c r="N352" i="17" s="1"/>
  <c r="L364" i="17"/>
  <c r="M364" i="17" s="1"/>
  <c r="N364" i="17" s="1"/>
  <c r="L368" i="17"/>
  <c r="M368" i="17" s="1"/>
  <c r="N368" i="17" s="1"/>
  <c r="L372" i="17"/>
  <c r="M372" i="17" s="1"/>
  <c r="N372" i="17" s="1"/>
  <c r="L376" i="17"/>
  <c r="M376" i="17" s="1"/>
  <c r="N376" i="17" s="1"/>
  <c r="L380" i="17"/>
  <c r="M380" i="17" s="1"/>
  <c r="N380" i="17" s="1"/>
  <c r="L388" i="17"/>
  <c r="M388" i="17" s="1"/>
  <c r="N388" i="17" s="1"/>
  <c r="L396" i="17"/>
  <c r="M396" i="17" s="1"/>
  <c r="N396" i="17" s="1"/>
  <c r="L400" i="17"/>
  <c r="M400" i="17" s="1"/>
  <c r="N400" i="17" s="1"/>
  <c r="L404" i="17"/>
  <c r="M404" i="17" s="1"/>
  <c r="N404" i="17" s="1"/>
  <c r="L488" i="17"/>
  <c r="M488" i="17" s="1"/>
  <c r="N488" i="17" s="1"/>
  <c r="T25" i="17"/>
  <c r="T30" i="17"/>
  <c r="T35" i="17"/>
  <c r="T41" i="17"/>
  <c r="T46" i="17"/>
  <c r="T52" i="17"/>
  <c r="T64" i="17"/>
  <c r="T75" i="17"/>
  <c r="T84" i="17"/>
  <c r="T96" i="17"/>
  <c r="T107" i="17"/>
  <c r="T116" i="17"/>
  <c r="T128" i="17"/>
  <c r="T139" i="17"/>
  <c r="T148" i="17"/>
  <c r="T160" i="17"/>
  <c r="T171" i="17"/>
  <c r="T180" i="17"/>
  <c r="T192" i="17"/>
  <c r="T203" i="17"/>
  <c r="T215" i="17"/>
  <c r="T257" i="17"/>
  <c r="T297" i="17"/>
  <c r="T337" i="17"/>
  <c r="T385" i="17"/>
  <c r="T425" i="17"/>
  <c r="T465" i="17"/>
  <c r="T513" i="17"/>
  <c r="AH268" i="17"/>
  <c r="L412" i="17"/>
  <c r="M412" i="17" s="1"/>
  <c r="N412" i="17" s="1"/>
  <c r="L416" i="17"/>
  <c r="M416" i="17" s="1"/>
  <c r="N416" i="17" s="1"/>
  <c r="L436" i="17"/>
  <c r="M436" i="17" s="1"/>
  <c r="N436" i="17" s="1"/>
  <c r="T21" i="17"/>
  <c r="T26" i="17"/>
  <c r="T31" i="17"/>
  <c r="T37" i="17"/>
  <c r="T42" i="17"/>
  <c r="T47" i="17"/>
  <c r="T56" i="17"/>
  <c r="T67" i="17"/>
  <c r="T76" i="17"/>
  <c r="T88" i="17"/>
  <c r="T99" i="17"/>
  <c r="T108" i="17"/>
  <c r="T120" i="17"/>
  <c r="T131" i="17"/>
  <c r="T140" i="17"/>
  <c r="T152" i="17"/>
  <c r="T163" i="17"/>
  <c r="T172" i="17"/>
  <c r="T184" i="17"/>
  <c r="T195" i="17"/>
  <c r="T204" i="17"/>
  <c r="T225" i="17"/>
  <c r="T265" i="17"/>
  <c r="T305" i="17"/>
  <c r="T353" i="17"/>
  <c r="T393" i="17"/>
  <c r="T433" i="17"/>
  <c r="T481" i="17"/>
  <c r="T521" i="17"/>
  <c r="L464" i="17"/>
  <c r="M464" i="17" s="1"/>
  <c r="N464" i="17" s="1"/>
  <c r="L472" i="17"/>
  <c r="M472" i="17" s="1"/>
  <c r="N472" i="17" s="1"/>
  <c r="L504" i="17"/>
  <c r="M504" i="17" s="1"/>
  <c r="N504" i="17" s="1"/>
  <c r="L512" i="17"/>
  <c r="M512" i="17" s="1"/>
  <c r="N512" i="17" s="1"/>
  <c r="T22" i="17"/>
  <c r="T27" i="17"/>
  <c r="T33" i="17"/>
  <c r="T38" i="17"/>
  <c r="T43" i="17"/>
  <c r="T49" i="17"/>
  <c r="T59" i="17"/>
  <c r="T68" i="17"/>
  <c r="T80" i="17"/>
  <c r="T91" i="17"/>
  <c r="T100" i="17"/>
  <c r="T112" i="17"/>
  <c r="T123" i="17"/>
  <c r="T132" i="17"/>
  <c r="T144" i="17"/>
  <c r="T155" i="17"/>
  <c r="T164" i="17"/>
  <c r="T176" i="17"/>
  <c r="T187" i="17"/>
  <c r="T196" i="17"/>
  <c r="T208" i="17"/>
  <c r="T233" i="17"/>
  <c r="T273" i="17"/>
  <c r="T321" i="17"/>
  <c r="T361" i="17"/>
  <c r="T401" i="17"/>
  <c r="T449" i="17"/>
  <c r="T489" i="17"/>
  <c r="L326" i="17"/>
  <c r="M326" i="17" s="1"/>
  <c r="N326" i="17" s="1"/>
  <c r="L330" i="17"/>
  <c r="M330" i="17" s="1"/>
  <c r="N330" i="17" s="1"/>
  <c r="L334" i="17"/>
  <c r="M334" i="17" s="1"/>
  <c r="N334" i="17" s="1"/>
  <c r="AH351" i="17"/>
  <c r="AH352" i="17"/>
  <c r="L354" i="17"/>
  <c r="M354" i="17" s="1"/>
  <c r="N354" i="17" s="1"/>
  <c r="L358" i="17"/>
  <c r="M358" i="17" s="1"/>
  <c r="N358" i="17" s="1"/>
  <c r="L366" i="17"/>
  <c r="M366" i="17" s="1"/>
  <c r="N366" i="17" s="1"/>
  <c r="L446" i="17"/>
  <c r="M446" i="17" s="1"/>
  <c r="N446" i="17" s="1"/>
  <c r="L510" i="17"/>
  <c r="M510" i="17" s="1"/>
  <c r="N510" i="17" s="1"/>
  <c r="T560" i="17"/>
  <c r="T556" i="17"/>
  <c r="T552" i="17"/>
  <c r="T548" i="17"/>
  <c r="T544" i="17"/>
  <c r="T540" i="17"/>
  <c r="T536" i="17"/>
  <c r="T532" i="17"/>
  <c r="T528" i="17"/>
  <c r="T524" i="17"/>
  <c r="T520" i="17"/>
  <c r="T516" i="17"/>
  <c r="T512" i="17"/>
  <c r="T508" i="17"/>
  <c r="T504" i="17"/>
  <c r="T500" i="17"/>
  <c r="T496" i="17"/>
  <c r="T492" i="17"/>
  <c r="T488" i="17"/>
  <c r="T484" i="17"/>
  <c r="T480" i="17"/>
  <c r="T476" i="17"/>
  <c r="T472" i="17"/>
  <c r="T468" i="17"/>
  <c r="T464" i="17"/>
  <c r="T460" i="17"/>
  <c r="T456" i="17"/>
  <c r="T452" i="17"/>
  <c r="T448" i="17"/>
  <c r="T444" i="17"/>
  <c r="T440" i="17"/>
  <c r="T436" i="17"/>
  <c r="T432" i="17"/>
  <c r="T428" i="17"/>
  <c r="T424" i="17"/>
  <c r="T420" i="17"/>
  <c r="T416" i="17"/>
  <c r="T412" i="17"/>
  <c r="T408" i="17"/>
  <c r="T404" i="17"/>
  <c r="T400" i="17"/>
  <c r="T396" i="17"/>
  <c r="T392" i="17"/>
  <c r="T388" i="17"/>
  <c r="T384" i="17"/>
  <c r="T380" i="17"/>
  <c r="T376" i="17"/>
  <c r="T372" i="17"/>
  <c r="T368" i="17"/>
  <c r="T364" i="17"/>
  <c r="T360" i="17"/>
  <c r="T356" i="17"/>
  <c r="T352" i="17"/>
  <c r="T348" i="17"/>
  <c r="T344" i="17"/>
  <c r="T340" i="17"/>
  <c r="T336" i="17"/>
  <c r="T332" i="17"/>
  <c r="T328" i="17"/>
  <c r="T324" i="17"/>
  <c r="T320" i="17"/>
  <c r="T316" i="17"/>
  <c r="T312" i="17"/>
  <c r="T308" i="17"/>
  <c r="T304" i="17"/>
  <c r="T300" i="17"/>
  <c r="T296" i="17"/>
  <c r="T292" i="17"/>
  <c r="T288" i="17"/>
  <c r="T284" i="17"/>
  <c r="T280" i="17"/>
  <c r="T276" i="17"/>
  <c r="T272" i="17"/>
  <c r="T268" i="17"/>
  <c r="T264" i="17"/>
  <c r="T260" i="17"/>
  <c r="T256" i="17"/>
  <c r="T252" i="17"/>
  <c r="T248" i="17"/>
  <c r="T244" i="17"/>
  <c r="T240" i="17"/>
  <c r="T236" i="17"/>
  <c r="T232" i="17"/>
  <c r="T228" i="17"/>
  <c r="T224" i="17"/>
  <c r="T559" i="17"/>
  <c r="T555" i="17"/>
  <c r="T551" i="17"/>
  <c r="T547" i="17"/>
  <c r="T543" i="17"/>
  <c r="T539" i="17"/>
  <c r="T535" i="17"/>
  <c r="T531" i="17"/>
  <c r="T527" i="17"/>
  <c r="T523" i="17"/>
  <c r="T519" i="17"/>
  <c r="T515" i="17"/>
  <c r="T511" i="17"/>
  <c r="T507" i="17"/>
  <c r="T503" i="17"/>
  <c r="T499" i="17"/>
  <c r="T495" i="17"/>
  <c r="T491" i="17"/>
  <c r="T487" i="17"/>
  <c r="T483" i="17"/>
  <c r="T479" i="17"/>
  <c r="T475" i="17"/>
  <c r="T471" i="17"/>
  <c r="T467" i="17"/>
  <c r="T463" i="17"/>
  <c r="T459" i="17"/>
  <c r="T455" i="17"/>
  <c r="T451" i="17"/>
  <c r="T447" i="17"/>
  <c r="T443" i="17"/>
  <c r="T439" i="17"/>
  <c r="T435" i="17"/>
  <c r="T431" i="17"/>
  <c r="T427" i="17"/>
  <c r="T423" i="17"/>
  <c r="T419" i="17"/>
  <c r="T415" i="17"/>
  <c r="T411" i="17"/>
  <c r="T407" i="17"/>
  <c r="T403" i="17"/>
  <c r="T399" i="17"/>
  <c r="T395" i="17"/>
  <c r="T391" i="17"/>
  <c r="T387" i="17"/>
  <c r="T383" i="17"/>
  <c r="T379" i="17"/>
  <c r="T375" i="17"/>
  <c r="T371" i="17"/>
  <c r="T367" i="17"/>
  <c r="T363" i="17"/>
  <c r="T359" i="17"/>
  <c r="T355" i="17"/>
  <c r="T351" i="17"/>
  <c r="T347" i="17"/>
  <c r="T343" i="17"/>
  <c r="T339" i="17"/>
  <c r="T335" i="17"/>
  <c r="T331" i="17"/>
  <c r="T327" i="17"/>
  <c r="T323" i="17"/>
  <c r="T319" i="17"/>
  <c r="T315" i="17"/>
  <c r="T311" i="17"/>
  <c r="T307" i="17"/>
  <c r="T303" i="17"/>
  <c r="T299" i="17"/>
  <c r="T295" i="17"/>
  <c r="T291" i="17"/>
  <c r="T287" i="17"/>
  <c r="T283" i="17"/>
  <c r="T279" i="17"/>
  <c r="T275" i="17"/>
  <c r="T271" i="17"/>
  <c r="T267" i="17"/>
  <c r="T263" i="17"/>
  <c r="T259" i="17"/>
  <c r="T255" i="17"/>
  <c r="T251" i="17"/>
  <c r="T247" i="17"/>
  <c r="T243" i="17"/>
  <c r="T239" i="17"/>
  <c r="T235" i="17"/>
  <c r="T231" i="17"/>
  <c r="T227" i="17"/>
  <c r="T223" i="17"/>
  <c r="T558" i="17"/>
  <c r="T550" i="17"/>
  <c r="T542" i="17"/>
  <c r="T534" i="17"/>
  <c r="T526" i="17"/>
  <c r="T518" i="17"/>
  <c r="T510" i="17"/>
  <c r="T502" i="17"/>
  <c r="T494" i="17"/>
  <c r="T486" i="17"/>
  <c r="T478" i="17"/>
  <c r="T470" i="17"/>
  <c r="T462" i="17"/>
  <c r="T454" i="17"/>
  <c r="T446" i="17"/>
  <c r="T438" i="17"/>
  <c r="T430" i="17"/>
  <c r="T422" i="17"/>
  <c r="T414" i="17"/>
  <c r="T406" i="17"/>
  <c r="T398" i="17"/>
  <c r="T390" i="17"/>
  <c r="T382" i="17"/>
  <c r="T374" i="17"/>
  <c r="T366" i="17"/>
  <c r="T358" i="17"/>
  <c r="T350" i="17"/>
  <c r="T342" i="17"/>
  <c r="T334" i="17"/>
  <c r="T326" i="17"/>
  <c r="T318" i="17"/>
  <c r="T310" i="17"/>
  <c r="T302" i="17"/>
  <c r="T294" i="17"/>
  <c r="T286" i="17"/>
  <c r="T278" i="17"/>
  <c r="T270" i="17"/>
  <c r="T262" i="17"/>
  <c r="T254" i="17"/>
  <c r="T246" i="17"/>
  <c r="T238" i="17"/>
  <c r="T230" i="17"/>
  <c r="T222" i="17"/>
  <c r="T218" i="17"/>
  <c r="T214" i="17"/>
  <c r="T210" i="17"/>
  <c r="T206" i="17"/>
  <c r="T202" i="17"/>
  <c r="T198" i="17"/>
  <c r="T194" i="17"/>
  <c r="T190" i="17"/>
  <c r="T186" i="17"/>
  <c r="T182" i="17"/>
  <c r="T178" i="17"/>
  <c r="T174" i="17"/>
  <c r="T170" i="17"/>
  <c r="T166" i="17"/>
  <c r="T162" i="17"/>
  <c r="T158" i="17"/>
  <c r="T154" i="17"/>
  <c r="T150" i="17"/>
  <c r="T146" i="17"/>
  <c r="T142" i="17"/>
  <c r="T138" i="17"/>
  <c r="T134" i="17"/>
  <c r="T130" i="17"/>
  <c r="T126" i="17"/>
  <c r="T122" i="17"/>
  <c r="T118" i="17"/>
  <c r="T114" i="17"/>
  <c r="T110" i="17"/>
  <c r="T106" i="17"/>
  <c r="T102" i="17"/>
  <c r="T98" i="17"/>
  <c r="T94" i="17"/>
  <c r="T90" i="17"/>
  <c r="T86" i="17"/>
  <c r="T82" i="17"/>
  <c r="T78" i="17"/>
  <c r="T74" i="17"/>
  <c r="T70" i="17"/>
  <c r="T66" i="17"/>
  <c r="T62" i="17"/>
  <c r="T58" i="17"/>
  <c r="T54" i="17"/>
  <c r="T50" i="17"/>
  <c r="T557" i="17"/>
  <c r="T549" i="17"/>
  <c r="T541" i="17"/>
  <c r="T533" i="17"/>
  <c r="T525" i="17"/>
  <c r="T517" i="17"/>
  <c r="T509" i="17"/>
  <c r="T501" i="17"/>
  <c r="T493" i="17"/>
  <c r="T485" i="17"/>
  <c r="T477" i="17"/>
  <c r="T469" i="17"/>
  <c r="T461" i="17"/>
  <c r="T453" i="17"/>
  <c r="T445" i="17"/>
  <c r="T437" i="17"/>
  <c r="T429" i="17"/>
  <c r="T421" i="17"/>
  <c r="T413" i="17"/>
  <c r="T405" i="17"/>
  <c r="T397" i="17"/>
  <c r="T389" i="17"/>
  <c r="T381" i="17"/>
  <c r="T373" i="17"/>
  <c r="T365" i="17"/>
  <c r="T357" i="17"/>
  <c r="T349" i="17"/>
  <c r="T341" i="17"/>
  <c r="T333" i="17"/>
  <c r="T325" i="17"/>
  <c r="T317" i="17"/>
  <c r="T309" i="17"/>
  <c r="T301" i="17"/>
  <c r="T293" i="17"/>
  <c r="T285" i="17"/>
  <c r="T277" i="17"/>
  <c r="T269" i="17"/>
  <c r="T261" i="17"/>
  <c r="T253" i="17"/>
  <c r="T245" i="17"/>
  <c r="T237" i="17"/>
  <c r="T229" i="17"/>
  <c r="T221" i="17"/>
  <c r="T217" i="17"/>
  <c r="T213" i="17"/>
  <c r="T209" i="17"/>
  <c r="T205" i="17"/>
  <c r="T201" i="17"/>
  <c r="T197" i="17"/>
  <c r="T193" i="17"/>
  <c r="T189" i="17"/>
  <c r="T185" i="17"/>
  <c r="T181" i="17"/>
  <c r="T177" i="17"/>
  <c r="T173" i="17"/>
  <c r="T169" i="17"/>
  <c r="T165" i="17"/>
  <c r="T161" i="17"/>
  <c r="T157" i="17"/>
  <c r="T153" i="17"/>
  <c r="T149" i="17"/>
  <c r="T145" i="17"/>
  <c r="T141" i="17"/>
  <c r="T137" i="17"/>
  <c r="T133" i="17"/>
  <c r="T129" i="17"/>
  <c r="T125" i="17"/>
  <c r="T121" i="17"/>
  <c r="T117" i="17"/>
  <c r="T113" i="17"/>
  <c r="T109" i="17"/>
  <c r="T105" i="17"/>
  <c r="T101" i="17"/>
  <c r="T97" i="17"/>
  <c r="T93" i="17"/>
  <c r="T89" i="17"/>
  <c r="T85" i="17"/>
  <c r="T81" i="17"/>
  <c r="T77" i="17"/>
  <c r="T73" i="17"/>
  <c r="T69" i="17"/>
  <c r="T65" i="17"/>
  <c r="T61" i="17"/>
  <c r="T57" i="17"/>
  <c r="T53" i="17"/>
  <c r="T554" i="17"/>
  <c r="T546" i="17"/>
  <c r="T538" i="17"/>
  <c r="T530" i="17"/>
  <c r="T522" i="17"/>
  <c r="T514" i="17"/>
  <c r="T506" i="17"/>
  <c r="T498" i="17"/>
  <c r="T490" i="17"/>
  <c r="T482" i="17"/>
  <c r="T474" i="17"/>
  <c r="T466" i="17"/>
  <c r="T458" i="17"/>
  <c r="T450" i="17"/>
  <c r="T442" i="17"/>
  <c r="T434" i="17"/>
  <c r="T426" i="17"/>
  <c r="T418" i="17"/>
  <c r="T410" i="17"/>
  <c r="T402" i="17"/>
  <c r="T394" i="17"/>
  <c r="T386" i="17"/>
  <c r="T378" i="17"/>
  <c r="T370" i="17"/>
  <c r="T362" i="17"/>
  <c r="T354" i="17"/>
  <c r="T346" i="17"/>
  <c r="T338" i="17"/>
  <c r="T330" i="17"/>
  <c r="T322" i="17"/>
  <c r="T314" i="17"/>
  <c r="T306" i="17"/>
  <c r="T298" i="17"/>
  <c r="T290" i="17"/>
  <c r="T282" i="17"/>
  <c r="T274" i="17"/>
  <c r="T266" i="17"/>
  <c r="T258" i="17"/>
  <c r="T250" i="17"/>
  <c r="T242" i="17"/>
  <c r="T234" i="17"/>
  <c r="T226" i="17"/>
  <c r="T220" i="17"/>
  <c r="T216" i="17"/>
  <c r="T212" i="17"/>
  <c r="T24" i="17"/>
  <c r="T28" i="17"/>
  <c r="T32" i="17"/>
  <c r="T36" i="17"/>
  <c r="T40" i="17"/>
  <c r="T44" i="17"/>
  <c r="T48" i="17"/>
  <c r="T55" i="17"/>
  <c r="T63" i="17"/>
  <c r="T71" i="17"/>
  <c r="T79" i="17"/>
  <c r="T87" i="17"/>
  <c r="T95" i="17"/>
  <c r="T103" i="17"/>
  <c r="T111" i="17"/>
  <c r="T119" i="17"/>
  <c r="T127" i="17"/>
  <c r="T135" i="17"/>
  <c r="T143" i="17"/>
  <c r="T151" i="17"/>
  <c r="T159" i="17"/>
  <c r="T167" i="17"/>
  <c r="T175" i="17"/>
  <c r="T183" i="17"/>
  <c r="T191" i="17"/>
  <c r="T199" i="17"/>
  <c r="T207" i="17"/>
  <c r="T219" i="17"/>
  <c r="T249" i="17"/>
  <c r="T281" i="17"/>
  <c r="T313" i="17"/>
  <c r="T345" i="17"/>
  <c r="T377" i="17"/>
  <c r="T409" i="17"/>
  <c r="T441" i="17"/>
  <c r="T473" i="17"/>
  <c r="T505" i="17"/>
  <c r="T537" i="17"/>
  <c r="L278" i="17"/>
  <c r="M278" i="17" s="1"/>
  <c r="N278" i="17" s="1"/>
  <c r="L282" i="17"/>
  <c r="M282" i="17" s="1"/>
  <c r="N282" i="17" s="1"/>
  <c r="L294" i="17"/>
  <c r="M294" i="17" s="1"/>
  <c r="N294" i="17" s="1"/>
  <c r="L338" i="17"/>
  <c r="M338" i="17" s="1"/>
  <c r="N338" i="17" s="1"/>
  <c r="L342" i="17"/>
  <c r="M342" i="17" s="1"/>
  <c r="N342" i="17" s="1"/>
  <c r="L518" i="17"/>
  <c r="M518" i="17" s="1"/>
  <c r="N518" i="17" s="1"/>
  <c r="L522" i="17"/>
  <c r="M522" i="17" s="1"/>
  <c r="N522" i="17" s="1"/>
  <c r="AH525" i="17"/>
  <c r="T545" i="17"/>
  <c r="L162" i="17"/>
  <c r="M162" i="17" s="1"/>
  <c r="N162" i="17" s="1"/>
  <c r="L170" i="17"/>
  <c r="M170" i="17" s="1"/>
  <c r="N170" i="17" s="1"/>
  <c r="AG91" i="17"/>
  <c r="L222" i="17"/>
  <c r="M222" i="17" s="1"/>
  <c r="N222" i="17" s="1"/>
  <c r="L226" i="17"/>
  <c r="M226" i="17" s="1"/>
  <c r="N226" i="17" s="1"/>
  <c r="L234" i="17"/>
  <c r="M234" i="17" s="1"/>
  <c r="N234" i="17" s="1"/>
  <c r="L238" i="17"/>
  <c r="M238" i="17" s="1"/>
  <c r="N238" i="17" s="1"/>
  <c r="F260" i="17"/>
  <c r="F315" i="17"/>
  <c r="L394" i="17"/>
  <c r="M394" i="17" s="1"/>
  <c r="N394" i="17" s="1"/>
  <c r="L398" i="17"/>
  <c r="M398" i="17" s="1"/>
  <c r="N398" i="17" s="1"/>
  <c r="L402" i="17"/>
  <c r="M402" i="17" s="1"/>
  <c r="N402" i="17" s="1"/>
  <c r="L406" i="17"/>
  <c r="M406" i="17" s="1"/>
  <c r="N406" i="17" s="1"/>
  <c r="L538" i="17"/>
  <c r="M538" i="17" s="1"/>
  <c r="N538" i="17" s="1"/>
  <c r="T553" i="17"/>
  <c r="AG101" i="17"/>
  <c r="L269" i="17"/>
  <c r="M269" i="17" s="1"/>
  <c r="N269" i="17" s="1"/>
  <c r="L277" i="17"/>
  <c r="M277" i="17" s="1"/>
  <c r="N277" i="17" s="1"/>
  <c r="L285" i="17"/>
  <c r="M285" i="17" s="1"/>
  <c r="N285" i="17" s="1"/>
  <c r="L325" i="17"/>
  <c r="M325" i="17" s="1"/>
  <c r="N325" i="17" s="1"/>
  <c r="L369" i="17"/>
  <c r="M369" i="17" s="1"/>
  <c r="N369" i="17" s="1"/>
  <c r="AH481" i="17"/>
  <c r="AH535" i="17"/>
  <c r="L537" i="17"/>
  <c r="M537" i="17" s="1"/>
  <c r="N537" i="17" s="1"/>
  <c r="L54" i="17"/>
  <c r="M54" i="17" s="1"/>
  <c r="N54" i="17" s="1"/>
  <c r="L90" i="17"/>
  <c r="M90" i="17" s="1"/>
  <c r="N90" i="17" s="1"/>
  <c r="L97" i="17"/>
  <c r="M97" i="17" s="1"/>
  <c r="N97" i="17" s="1"/>
  <c r="L101" i="17"/>
  <c r="M101" i="17" s="1"/>
  <c r="N101" i="17" s="1"/>
  <c r="L149" i="17"/>
  <c r="M149" i="17" s="1"/>
  <c r="N149" i="17" s="1"/>
  <c r="L157" i="17"/>
  <c r="M157" i="17" s="1"/>
  <c r="N157" i="17" s="1"/>
  <c r="L161" i="17"/>
  <c r="M161" i="17" s="1"/>
  <c r="N161" i="17" s="1"/>
  <c r="L165" i="17"/>
  <c r="M165" i="17" s="1"/>
  <c r="N165" i="17" s="1"/>
  <c r="L169" i="17"/>
  <c r="M169" i="17" s="1"/>
  <c r="N169" i="17" s="1"/>
  <c r="L178" i="17"/>
  <c r="M178" i="17" s="1"/>
  <c r="N178" i="17" s="1"/>
  <c r="L186" i="17"/>
  <c r="M186" i="17" s="1"/>
  <c r="N186" i="17" s="1"/>
  <c r="L202" i="17"/>
  <c r="M202" i="17" s="1"/>
  <c r="N202" i="17" s="1"/>
  <c r="L210" i="17"/>
  <c r="M210" i="17" s="1"/>
  <c r="N210" i="17" s="1"/>
  <c r="L214" i="17"/>
  <c r="M214" i="17" s="1"/>
  <c r="N214" i="17" s="1"/>
  <c r="L218" i="17"/>
  <c r="M218" i="17" s="1"/>
  <c r="N218" i="17" s="1"/>
  <c r="AG248" i="17"/>
  <c r="L262" i="17"/>
  <c r="M262" i="17" s="1"/>
  <c r="N262" i="17" s="1"/>
  <c r="L297" i="17"/>
  <c r="M297" i="17" s="1"/>
  <c r="N297" i="17" s="1"/>
  <c r="AH300" i="17"/>
  <c r="L310" i="17"/>
  <c r="M310" i="17" s="1"/>
  <c r="N310" i="17" s="1"/>
  <c r="L346" i="17"/>
  <c r="M346" i="17" s="1"/>
  <c r="N346" i="17" s="1"/>
  <c r="L350" i="17"/>
  <c r="M350" i="17" s="1"/>
  <c r="N350" i="17" s="1"/>
  <c r="L374" i="17"/>
  <c r="M374" i="17" s="1"/>
  <c r="N374" i="17" s="1"/>
  <c r="L409" i="17"/>
  <c r="M409" i="17" s="1"/>
  <c r="N409" i="17" s="1"/>
  <c r="L414" i="17"/>
  <c r="M414" i="17" s="1"/>
  <c r="N414" i="17" s="1"/>
  <c r="L426" i="17"/>
  <c r="M426" i="17" s="1"/>
  <c r="N426" i="17" s="1"/>
  <c r="L449" i="17"/>
  <c r="M449" i="17" s="1"/>
  <c r="N449" i="17" s="1"/>
  <c r="L457" i="17"/>
  <c r="M457" i="17" s="1"/>
  <c r="N457" i="17" s="1"/>
  <c r="L466" i="17"/>
  <c r="M466" i="17" s="1"/>
  <c r="N466" i="17" s="1"/>
  <c r="L470" i="17"/>
  <c r="M470" i="17" s="1"/>
  <c r="N470" i="17" s="1"/>
  <c r="AH495" i="17"/>
  <c r="L497" i="17"/>
  <c r="M497" i="17" s="1"/>
  <c r="N497" i="17" s="1"/>
  <c r="L505" i="17"/>
  <c r="M505" i="17" s="1"/>
  <c r="N505" i="17" s="1"/>
  <c r="L509" i="17"/>
  <c r="M509" i="17" s="1"/>
  <c r="N509" i="17" s="1"/>
  <c r="L514" i="17"/>
  <c r="M514" i="17" s="1"/>
  <c r="N514" i="17" s="1"/>
  <c r="L529" i="17"/>
  <c r="M529" i="17" s="1"/>
  <c r="N529" i="17" s="1"/>
  <c r="L545" i="17"/>
  <c r="M545" i="17" s="1"/>
  <c r="N545" i="17" s="1"/>
  <c r="L549" i="17"/>
  <c r="M549" i="17" s="1"/>
  <c r="N549" i="17" s="1"/>
  <c r="L553" i="17"/>
  <c r="M553" i="17" s="1"/>
  <c r="N553" i="17" s="1"/>
  <c r="L557" i="17"/>
  <c r="M557" i="17" s="1"/>
  <c r="N557" i="17" s="1"/>
  <c r="L21" i="17"/>
  <c r="M21" i="17" s="1"/>
  <c r="N21" i="17" s="1"/>
  <c r="L25" i="17"/>
  <c r="M25" i="17" s="1"/>
  <c r="N25" i="17" s="1"/>
  <c r="L29" i="17"/>
  <c r="M29" i="17" s="1"/>
  <c r="N29" i="17" s="1"/>
  <c r="L273" i="17"/>
  <c r="M273" i="17" s="1"/>
  <c r="N273" i="17" s="1"/>
  <c r="L281" i="17"/>
  <c r="M281" i="17" s="1"/>
  <c r="N281" i="17" s="1"/>
  <c r="L289" i="17"/>
  <c r="M289" i="17" s="1"/>
  <c r="N289" i="17" s="1"/>
  <c r="L293" i="17"/>
  <c r="M293" i="17" s="1"/>
  <c r="N293" i="17" s="1"/>
  <c r="L393" i="17"/>
  <c r="M393" i="17" s="1"/>
  <c r="N393" i="17" s="1"/>
  <c r="L401" i="17"/>
  <c r="M401" i="17" s="1"/>
  <c r="N401" i="17" s="1"/>
  <c r="L481" i="17"/>
  <c r="M481" i="17" s="1"/>
  <c r="N481" i="17" s="1"/>
  <c r="L541" i="17"/>
  <c r="M541" i="17" s="1"/>
  <c r="N541" i="17" s="1"/>
  <c r="AG30" i="17"/>
  <c r="AG93" i="17"/>
  <c r="L185" i="17"/>
  <c r="M185" i="17" s="1"/>
  <c r="N185" i="17" s="1"/>
  <c r="L193" i="17"/>
  <c r="M193" i="17" s="1"/>
  <c r="N193" i="17" s="1"/>
  <c r="L201" i="17"/>
  <c r="M201" i="17" s="1"/>
  <c r="N201" i="17" s="1"/>
  <c r="L205" i="17"/>
  <c r="M205" i="17" s="1"/>
  <c r="N205" i="17" s="1"/>
  <c r="L209" i="17"/>
  <c r="M209" i="17" s="1"/>
  <c r="N209" i="17" s="1"/>
  <c r="L213" i="17"/>
  <c r="M213" i="17" s="1"/>
  <c r="N213" i="17" s="1"/>
  <c r="L217" i="17"/>
  <c r="M217" i="17" s="1"/>
  <c r="N217" i="17" s="1"/>
  <c r="L261" i="17"/>
  <c r="M261" i="17" s="1"/>
  <c r="N261" i="17" s="1"/>
  <c r="L266" i="17"/>
  <c r="M266" i="17" s="1"/>
  <c r="N266" i="17" s="1"/>
  <c r="L301" i="17"/>
  <c r="M301" i="17" s="1"/>
  <c r="N301" i="17" s="1"/>
  <c r="L305" i="17"/>
  <c r="M305" i="17" s="1"/>
  <c r="N305" i="17" s="1"/>
  <c r="L309" i="17"/>
  <c r="M309" i="17" s="1"/>
  <c r="N309" i="17" s="1"/>
  <c r="AH316" i="17"/>
  <c r="L378" i="17"/>
  <c r="M378" i="17" s="1"/>
  <c r="N378" i="17" s="1"/>
  <c r="L382" i="17"/>
  <c r="M382" i="17" s="1"/>
  <c r="N382" i="17" s="1"/>
  <c r="L390" i="17"/>
  <c r="M390" i="17" s="1"/>
  <c r="N390" i="17" s="1"/>
  <c r="L413" i="17"/>
  <c r="M413" i="17" s="1"/>
  <c r="N413" i="17" s="1"/>
  <c r="L421" i="17"/>
  <c r="M421" i="17" s="1"/>
  <c r="N421" i="17" s="1"/>
  <c r="L425" i="17"/>
  <c r="M425" i="17" s="1"/>
  <c r="N425" i="17" s="1"/>
  <c r="AG428" i="17"/>
  <c r="L430" i="17"/>
  <c r="M430" i="17" s="1"/>
  <c r="N430" i="17" s="1"/>
  <c r="L434" i="17"/>
  <c r="M434" i="17" s="1"/>
  <c r="N434" i="17" s="1"/>
  <c r="L438" i="17"/>
  <c r="M438" i="17" s="1"/>
  <c r="N438" i="17" s="1"/>
  <c r="L465" i="17"/>
  <c r="M465" i="17" s="1"/>
  <c r="N465" i="17" s="1"/>
  <c r="L473" i="17"/>
  <c r="M473" i="17" s="1"/>
  <c r="N473" i="17" s="1"/>
  <c r="L477" i="17"/>
  <c r="M477" i="17" s="1"/>
  <c r="N477" i="17" s="1"/>
  <c r="L478" i="17"/>
  <c r="M478" i="17" s="1"/>
  <c r="N478" i="17" s="1"/>
  <c r="L485" i="17"/>
  <c r="M485" i="17" s="1"/>
  <c r="N485" i="17" s="1"/>
  <c r="L513" i="17"/>
  <c r="M513" i="17" s="1"/>
  <c r="N513" i="17" s="1"/>
  <c r="L533" i="17"/>
  <c r="M533" i="17" s="1"/>
  <c r="N533" i="17" s="1"/>
  <c r="F115" i="17"/>
  <c r="F103" i="17"/>
  <c r="F171" i="17"/>
  <c r="F343" i="17"/>
  <c r="F402" i="17"/>
  <c r="F552" i="17"/>
  <c r="F264" i="17"/>
  <c r="F31" i="17"/>
  <c r="L31" i="17"/>
  <c r="M31" i="17" s="1"/>
  <c r="N31" i="17" s="1"/>
  <c r="F35" i="17"/>
  <c r="L35" i="17"/>
  <c r="M35" i="17" s="1"/>
  <c r="N35" i="17" s="1"/>
  <c r="L41" i="17"/>
  <c r="M41" i="17" s="1"/>
  <c r="N41" i="17" s="1"/>
  <c r="L45" i="17"/>
  <c r="M45" i="17" s="1"/>
  <c r="N45" i="17" s="1"/>
  <c r="F51" i="17"/>
  <c r="L51" i="17"/>
  <c r="M51" i="17" s="1"/>
  <c r="N51" i="17" s="1"/>
  <c r="F59" i="17"/>
  <c r="L59" i="17"/>
  <c r="M59" i="17" s="1"/>
  <c r="N59" i="17" s="1"/>
  <c r="F63" i="17"/>
  <c r="L63" i="17"/>
  <c r="M63" i="17" s="1"/>
  <c r="N63" i="17" s="1"/>
  <c r="L69" i="17"/>
  <c r="M69" i="17" s="1"/>
  <c r="N69" i="17" s="1"/>
  <c r="L77" i="17"/>
  <c r="M77" i="17" s="1"/>
  <c r="N77" i="17" s="1"/>
  <c r="F87" i="17"/>
  <c r="L87" i="17"/>
  <c r="M87" i="17" s="1"/>
  <c r="N87" i="17" s="1"/>
  <c r="L107" i="17"/>
  <c r="M107" i="17" s="1"/>
  <c r="N107" i="17" s="1"/>
  <c r="L119" i="17"/>
  <c r="M119" i="17" s="1"/>
  <c r="N119" i="17" s="1"/>
  <c r="L129" i="17"/>
  <c r="M129" i="17" s="1"/>
  <c r="N129" i="17" s="1"/>
  <c r="L131" i="17"/>
  <c r="M131" i="17" s="1"/>
  <c r="N131" i="17" s="1"/>
  <c r="L141" i="17"/>
  <c r="M141" i="17" s="1"/>
  <c r="N141" i="17" s="1"/>
  <c r="L143" i="17"/>
  <c r="M143" i="17" s="1"/>
  <c r="N143" i="17" s="1"/>
  <c r="F151" i="17"/>
  <c r="L151" i="17"/>
  <c r="M151" i="17" s="1"/>
  <c r="N151" i="17" s="1"/>
  <c r="F155" i="17"/>
  <c r="L155" i="17"/>
  <c r="M155" i="17" s="1"/>
  <c r="N155" i="17" s="1"/>
  <c r="L181" i="17"/>
  <c r="M181" i="17" s="1"/>
  <c r="N181" i="17" s="1"/>
  <c r="L195" i="17"/>
  <c r="M195" i="17" s="1"/>
  <c r="N195" i="17" s="1"/>
  <c r="L197" i="17"/>
  <c r="M197" i="17" s="1"/>
  <c r="N197" i="17" s="1"/>
  <c r="L203" i="17"/>
  <c r="M203" i="17" s="1"/>
  <c r="N203" i="17" s="1"/>
  <c r="L223" i="17"/>
  <c r="M223" i="17" s="1"/>
  <c r="N223" i="17" s="1"/>
  <c r="F241" i="17"/>
  <c r="L241" i="17"/>
  <c r="M241" i="17" s="1"/>
  <c r="N241" i="17" s="1"/>
  <c r="L246" i="17"/>
  <c r="M246" i="17" s="1"/>
  <c r="N246" i="17" s="1"/>
  <c r="F256" i="17"/>
  <c r="L256" i="17"/>
  <c r="M256" i="17" s="1"/>
  <c r="N256" i="17" s="1"/>
  <c r="L258" i="17"/>
  <c r="M258" i="17" s="1"/>
  <c r="N258" i="17" s="1"/>
  <c r="F272" i="17"/>
  <c r="L272" i="17"/>
  <c r="M272" i="17" s="1"/>
  <c r="N272" i="17" s="1"/>
  <c r="F284" i="17"/>
  <c r="L295" i="17"/>
  <c r="M295" i="17" s="1"/>
  <c r="N295" i="17" s="1"/>
  <c r="L302" i="17"/>
  <c r="M302" i="17" s="1"/>
  <c r="N302" i="17" s="1"/>
  <c r="F303" i="17"/>
  <c r="F308" i="17"/>
  <c r="L308" i="17"/>
  <c r="M308" i="17" s="1"/>
  <c r="N308" i="17" s="1"/>
  <c r="F331" i="17"/>
  <c r="L331" i="17"/>
  <c r="M331" i="17" s="1"/>
  <c r="N331" i="17" s="1"/>
  <c r="L333" i="17"/>
  <c r="M333" i="17" s="1"/>
  <c r="N333" i="17" s="1"/>
  <c r="L351" i="17"/>
  <c r="M351" i="17" s="1"/>
  <c r="N351" i="17" s="1"/>
  <c r="F360" i="17"/>
  <c r="L360" i="17"/>
  <c r="M360" i="17" s="1"/>
  <c r="N360" i="17" s="1"/>
  <c r="L361" i="17"/>
  <c r="M361" i="17" s="1"/>
  <c r="N361" i="17" s="1"/>
  <c r="L365" i="17"/>
  <c r="M365" i="17" s="1"/>
  <c r="N365" i="17" s="1"/>
  <c r="F367" i="17"/>
  <c r="F378" i="17"/>
  <c r="L389" i="17"/>
  <c r="M389" i="17" s="1"/>
  <c r="N389" i="17" s="1"/>
  <c r="L397" i="17"/>
  <c r="M397" i="17" s="1"/>
  <c r="N397" i="17" s="1"/>
  <c r="L405" i="17"/>
  <c r="M405" i="17" s="1"/>
  <c r="N405" i="17" s="1"/>
  <c r="L417" i="17"/>
  <c r="M417" i="17" s="1"/>
  <c r="N417" i="17" s="1"/>
  <c r="F423" i="17"/>
  <c r="L423" i="17"/>
  <c r="M423" i="17" s="1"/>
  <c r="N423" i="17" s="1"/>
  <c r="F427" i="17"/>
  <c r="L427" i="17"/>
  <c r="M427" i="17" s="1"/>
  <c r="N427" i="17" s="1"/>
  <c r="L432" i="17"/>
  <c r="M432" i="17" s="1"/>
  <c r="N432" i="17" s="1"/>
  <c r="F434" i="17"/>
  <c r="F435" i="17"/>
  <c r="L435" i="17"/>
  <c r="M435" i="17" s="1"/>
  <c r="N435" i="17" s="1"/>
  <c r="L441" i="17"/>
  <c r="M441" i="17" s="1"/>
  <c r="N441" i="17" s="1"/>
  <c r="F443" i="17"/>
  <c r="L443" i="17"/>
  <c r="M443" i="17" s="1"/>
  <c r="N443" i="17" s="1"/>
  <c r="L444" i="17"/>
  <c r="M444" i="17" s="1"/>
  <c r="N444" i="17" s="1"/>
  <c r="L445" i="17"/>
  <c r="M445" i="17" s="1"/>
  <c r="N445" i="17" s="1"/>
  <c r="L452" i="17"/>
  <c r="M452" i="17" s="1"/>
  <c r="N452" i="17" s="1"/>
  <c r="L453" i="17"/>
  <c r="M453" i="17" s="1"/>
  <c r="N453" i="17" s="1"/>
  <c r="F462" i="17"/>
  <c r="L462" i="17"/>
  <c r="M462" i="17" s="1"/>
  <c r="N462" i="17" s="1"/>
  <c r="F469" i="17"/>
  <c r="L469" i="17"/>
  <c r="M469" i="17" s="1"/>
  <c r="N469" i="17" s="1"/>
  <c r="L476" i="17"/>
  <c r="M476" i="17" s="1"/>
  <c r="N476" i="17" s="1"/>
  <c r="F483" i="17"/>
  <c r="L483" i="17"/>
  <c r="M483" i="17" s="1"/>
  <c r="N483" i="17" s="1"/>
  <c r="L484" i="17"/>
  <c r="M484" i="17" s="1"/>
  <c r="N484" i="17" s="1"/>
  <c r="L490" i="17"/>
  <c r="M490" i="17" s="1"/>
  <c r="N490" i="17" s="1"/>
  <c r="F500" i="17"/>
  <c r="L500" i="17"/>
  <c r="M500" i="17" s="1"/>
  <c r="N500" i="17" s="1"/>
  <c r="F501" i="17"/>
  <c r="L501" i="17"/>
  <c r="M501" i="17" s="1"/>
  <c r="N501" i="17" s="1"/>
  <c r="L508" i="17"/>
  <c r="M508" i="17" s="1"/>
  <c r="N508" i="17" s="1"/>
  <c r="L516" i="17"/>
  <c r="M516" i="17" s="1"/>
  <c r="N516" i="17" s="1"/>
  <c r="F517" i="17"/>
  <c r="L517" i="17"/>
  <c r="M517" i="17" s="1"/>
  <c r="N517" i="17" s="1"/>
  <c r="F519" i="17"/>
  <c r="L519" i="17"/>
  <c r="M519" i="17" s="1"/>
  <c r="N519" i="17" s="1"/>
  <c r="L524" i="17"/>
  <c r="M524" i="17" s="1"/>
  <c r="N524" i="17" s="1"/>
  <c r="F532" i="17"/>
  <c r="F534" i="17"/>
  <c r="L24" i="17"/>
  <c r="M24" i="17" s="1"/>
  <c r="N24" i="17" s="1"/>
  <c r="L32" i="17"/>
  <c r="M32" i="17" s="1"/>
  <c r="N32" i="17" s="1"/>
  <c r="L40" i="17"/>
  <c r="M40" i="17" s="1"/>
  <c r="N40" i="17" s="1"/>
  <c r="L48" i="17"/>
  <c r="M48" i="17" s="1"/>
  <c r="N48" i="17" s="1"/>
  <c r="L56" i="17"/>
  <c r="M56" i="17" s="1"/>
  <c r="N56" i="17" s="1"/>
  <c r="L64" i="17"/>
  <c r="M64" i="17" s="1"/>
  <c r="N64" i="17" s="1"/>
  <c r="L72" i="17"/>
  <c r="M72" i="17" s="1"/>
  <c r="N72" i="17" s="1"/>
  <c r="L80" i="17"/>
  <c r="M80" i="17" s="1"/>
  <c r="N80" i="17" s="1"/>
  <c r="L88" i="17"/>
  <c r="M88" i="17" s="1"/>
  <c r="N88" i="17" s="1"/>
  <c r="L96" i="17"/>
  <c r="M96" i="17" s="1"/>
  <c r="N96" i="17" s="1"/>
  <c r="L104" i="17"/>
  <c r="M104" i="17" s="1"/>
  <c r="N104" i="17" s="1"/>
  <c r="L112" i="17"/>
  <c r="M112" i="17" s="1"/>
  <c r="N112" i="17" s="1"/>
  <c r="L57" i="17"/>
  <c r="M57" i="17" s="1"/>
  <c r="N57" i="17" s="1"/>
  <c r="F58" i="17"/>
  <c r="F67" i="17"/>
  <c r="L67" i="17"/>
  <c r="M67" i="17" s="1"/>
  <c r="N67" i="17" s="1"/>
  <c r="F75" i="17"/>
  <c r="L75" i="17"/>
  <c r="M75" i="17" s="1"/>
  <c r="N75" i="17" s="1"/>
  <c r="F95" i="17"/>
  <c r="F107" i="17"/>
  <c r="L111" i="17"/>
  <c r="M111" i="17" s="1"/>
  <c r="N111" i="17" s="1"/>
  <c r="L123" i="17"/>
  <c r="M123" i="17" s="1"/>
  <c r="N123" i="17" s="1"/>
  <c r="L127" i="17"/>
  <c r="M127" i="17" s="1"/>
  <c r="N127" i="17" s="1"/>
  <c r="F129" i="17"/>
  <c r="F141" i="17"/>
  <c r="F159" i="17"/>
  <c r="L159" i="17"/>
  <c r="M159" i="17" s="1"/>
  <c r="N159" i="17" s="1"/>
  <c r="L173" i="17"/>
  <c r="M173" i="17" s="1"/>
  <c r="N173" i="17" s="1"/>
  <c r="F181" i="17"/>
  <c r="F187" i="17"/>
  <c r="L189" i="17"/>
  <c r="M189" i="17" s="1"/>
  <c r="N189" i="17" s="1"/>
  <c r="F195" i="17"/>
  <c r="F197" i="17"/>
  <c r="F203" i="17"/>
  <c r="L211" i="17"/>
  <c r="M211" i="17" s="1"/>
  <c r="N211" i="17" s="1"/>
  <c r="L227" i="17"/>
  <c r="M227" i="17" s="1"/>
  <c r="N227" i="17" s="1"/>
  <c r="L233" i="17"/>
  <c r="M233" i="17" s="1"/>
  <c r="N233" i="17" s="1"/>
  <c r="L235" i="17"/>
  <c r="M235" i="17" s="1"/>
  <c r="N235" i="17" s="1"/>
  <c r="F245" i="17"/>
  <c r="L245" i="17"/>
  <c r="M245" i="17" s="1"/>
  <c r="N245" i="17" s="1"/>
  <c r="F257" i="17"/>
  <c r="L257" i="17"/>
  <c r="M257" i="17" s="1"/>
  <c r="N257" i="17" s="1"/>
  <c r="F267" i="17"/>
  <c r="L267" i="17"/>
  <c r="M267" i="17" s="1"/>
  <c r="N267" i="17" s="1"/>
  <c r="F280" i="17"/>
  <c r="L280" i="17"/>
  <c r="M280" i="17" s="1"/>
  <c r="N280" i="17" s="1"/>
  <c r="F295" i="17"/>
  <c r="F312" i="17"/>
  <c r="L312" i="17"/>
  <c r="M312" i="17" s="1"/>
  <c r="N312" i="17" s="1"/>
  <c r="L314" i="17"/>
  <c r="M314" i="17" s="1"/>
  <c r="N314" i="17" s="1"/>
  <c r="L337" i="17"/>
  <c r="M337" i="17" s="1"/>
  <c r="N337" i="17" s="1"/>
  <c r="L353" i="17"/>
  <c r="M353" i="17" s="1"/>
  <c r="N353" i="17" s="1"/>
  <c r="F365" i="17"/>
  <c r="L373" i="17"/>
  <c r="M373" i="17" s="1"/>
  <c r="N373" i="17" s="1"/>
  <c r="F375" i="17"/>
  <c r="L375" i="17"/>
  <c r="M375" i="17" s="1"/>
  <c r="N375" i="17" s="1"/>
  <c r="F389" i="17"/>
  <c r="F397" i="17"/>
  <c r="F405" i="17"/>
  <c r="F414" i="17"/>
  <c r="F415" i="17"/>
  <c r="L415" i="17"/>
  <c r="M415" i="17" s="1"/>
  <c r="N415" i="17" s="1"/>
  <c r="L420" i="17"/>
  <c r="M420" i="17" s="1"/>
  <c r="N420" i="17" s="1"/>
  <c r="F439" i="17"/>
  <c r="L439" i="17"/>
  <c r="M439" i="17" s="1"/>
  <c r="N439" i="17" s="1"/>
  <c r="L440" i="17"/>
  <c r="M440" i="17" s="1"/>
  <c r="N440" i="17" s="1"/>
  <c r="F444" i="17"/>
  <c r="F446" i="17"/>
  <c r="F450" i="17"/>
  <c r="L450" i="17"/>
  <c r="M450" i="17" s="1"/>
  <c r="N450" i="17" s="1"/>
  <c r="F451" i="17"/>
  <c r="L451" i="17"/>
  <c r="M451" i="17" s="1"/>
  <c r="N451" i="17" s="1"/>
  <c r="F452" i="17"/>
  <c r="L461" i="17"/>
  <c r="M461" i="17" s="1"/>
  <c r="N461" i="17" s="1"/>
  <c r="L468" i="17"/>
  <c r="M468" i="17" s="1"/>
  <c r="N468" i="17" s="1"/>
  <c r="F474" i="17"/>
  <c r="L474" i="17"/>
  <c r="M474" i="17" s="1"/>
  <c r="N474" i="17" s="1"/>
  <c r="F489" i="17"/>
  <c r="L489" i="17"/>
  <c r="M489" i="17" s="1"/>
  <c r="N489" i="17" s="1"/>
  <c r="F491" i="17"/>
  <c r="L491" i="17"/>
  <c r="M491" i="17" s="1"/>
  <c r="N491" i="17" s="1"/>
  <c r="L498" i="17"/>
  <c r="M498" i="17" s="1"/>
  <c r="N498" i="17" s="1"/>
  <c r="L506" i="17"/>
  <c r="M506" i="17" s="1"/>
  <c r="N506" i="17" s="1"/>
  <c r="F508" i="17"/>
  <c r="F515" i="17"/>
  <c r="L515" i="17"/>
  <c r="M515" i="17" s="1"/>
  <c r="N515" i="17" s="1"/>
  <c r="F516" i="17"/>
  <c r="L26" i="17"/>
  <c r="M26" i="17" s="1"/>
  <c r="N26" i="17" s="1"/>
  <c r="L34" i="17"/>
  <c r="M34" i="17" s="1"/>
  <c r="N34" i="17" s="1"/>
  <c r="L42" i="17"/>
  <c r="M42" i="17" s="1"/>
  <c r="N42" i="17" s="1"/>
  <c r="L50" i="17"/>
  <c r="M50" i="17" s="1"/>
  <c r="N50" i="17" s="1"/>
  <c r="L58" i="17"/>
  <c r="M58" i="17" s="1"/>
  <c r="N58" i="17" s="1"/>
  <c r="L66" i="17"/>
  <c r="M66" i="17" s="1"/>
  <c r="N66" i="17" s="1"/>
  <c r="L74" i="17"/>
  <c r="M74" i="17" s="1"/>
  <c r="N74" i="17" s="1"/>
  <c r="L82" i="17"/>
  <c r="M82" i="17" s="1"/>
  <c r="N82" i="17" s="1"/>
  <c r="L98" i="17"/>
  <c r="M98" i="17" s="1"/>
  <c r="N98" i="17" s="1"/>
  <c r="L106" i="17"/>
  <c r="M106" i="17" s="1"/>
  <c r="N106" i="17" s="1"/>
  <c r="L114" i="17"/>
  <c r="M114" i="17" s="1"/>
  <c r="N114" i="17" s="1"/>
  <c r="L122" i="17"/>
  <c r="M122" i="17" s="1"/>
  <c r="N122" i="17" s="1"/>
  <c r="L154" i="17"/>
  <c r="M154" i="17" s="1"/>
  <c r="N154" i="17" s="1"/>
  <c r="L194" i="17"/>
  <c r="M194" i="17" s="1"/>
  <c r="N194" i="17" s="1"/>
  <c r="L242" i="17"/>
  <c r="M242" i="17" s="1"/>
  <c r="N242" i="17" s="1"/>
  <c r="L33" i="17"/>
  <c r="M33" i="17" s="1"/>
  <c r="N33" i="17" s="1"/>
  <c r="F39" i="17"/>
  <c r="L39" i="17"/>
  <c r="M39" i="17" s="1"/>
  <c r="N39" i="17" s="1"/>
  <c r="F43" i="17"/>
  <c r="L43" i="17"/>
  <c r="M43" i="17" s="1"/>
  <c r="N43" i="17" s="1"/>
  <c r="L49" i="17"/>
  <c r="M49" i="17" s="1"/>
  <c r="N49" i="17" s="1"/>
  <c r="L61" i="17"/>
  <c r="M61" i="17" s="1"/>
  <c r="N61" i="17" s="1"/>
  <c r="L73" i="17"/>
  <c r="M73" i="17" s="1"/>
  <c r="N73" i="17" s="1"/>
  <c r="L81" i="17"/>
  <c r="M81" i="17" s="1"/>
  <c r="N81" i="17" s="1"/>
  <c r="F83" i="17"/>
  <c r="L83" i="17"/>
  <c r="M83" i="17" s="1"/>
  <c r="N83" i="17" s="1"/>
  <c r="L85" i="17"/>
  <c r="M85" i="17" s="1"/>
  <c r="N85" i="17" s="1"/>
  <c r="L91" i="17"/>
  <c r="M91" i="17" s="1"/>
  <c r="N91" i="17" s="1"/>
  <c r="L93" i="17"/>
  <c r="M93" i="17" s="1"/>
  <c r="N93" i="17" s="1"/>
  <c r="F99" i="17"/>
  <c r="L99" i="17"/>
  <c r="M99" i="17" s="1"/>
  <c r="N99" i="17" s="1"/>
  <c r="L105" i="17"/>
  <c r="M105" i="17" s="1"/>
  <c r="N105" i="17" s="1"/>
  <c r="L121" i="17"/>
  <c r="M121" i="17" s="1"/>
  <c r="N121" i="17" s="1"/>
  <c r="L137" i="17"/>
  <c r="M137" i="17" s="1"/>
  <c r="N137" i="17" s="1"/>
  <c r="L139" i="17"/>
  <c r="M139" i="17" s="1"/>
  <c r="N139" i="17" s="1"/>
  <c r="L145" i="17"/>
  <c r="M145" i="17" s="1"/>
  <c r="N145" i="17" s="1"/>
  <c r="F147" i="17"/>
  <c r="L147" i="17"/>
  <c r="M147" i="17" s="1"/>
  <c r="N147" i="17" s="1"/>
  <c r="L153" i="17"/>
  <c r="M153" i="17" s="1"/>
  <c r="N153" i="17" s="1"/>
  <c r="L163" i="17"/>
  <c r="M163" i="17" s="1"/>
  <c r="N163" i="17" s="1"/>
  <c r="L179" i="17"/>
  <c r="M179" i="17" s="1"/>
  <c r="N179" i="17" s="1"/>
  <c r="L219" i="17"/>
  <c r="M219" i="17" s="1"/>
  <c r="N219" i="17" s="1"/>
  <c r="F225" i="17"/>
  <c r="L225" i="17"/>
  <c r="M225" i="17" s="1"/>
  <c r="N225" i="17" s="1"/>
  <c r="L231" i="17"/>
  <c r="M231" i="17" s="1"/>
  <c r="N231" i="17" s="1"/>
  <c r="L239" i="17"/>
  <c r="M239" i="17" s="1"/>
  <c r="N239" i="17" s="1"/>
  <c r="F248" i="17"/>
  <c r="L248" i="17"/>
  <c r="M248" i="17" s="1"/>
  <c r="N248" i="17" s="1"/>
  <c r="F251" i="17"/>
  <c r="L251" i="17"/>
  <c r="M251" i="17" s="1"/>
  <c r="N251" i="17" s="1"/>
  <c r="L254" i="17"/>
  <c r="M254" i="17" s="1"/>
  <c r="N254" i="17" s="1"/>
  <c r="L268" i="17"/>
  <c r="M268" i="17" s="1"/>
  <c r="N268" i="17" s="1"/>
  <c r="L270" i="17"/>
  <c r="M270" i="17" s="1"/>
  <c r="N270" i="17" s="1"/>
  <c r="L279" i="17"/>
  <c r="M279" i="17" s="1"/>
  <c r="N279" i="17" s="1"/>
  <c r="F291" i="17"/>
  <c r="L291" i="17"/>
  <c r="M291" i="17" s="1"/>
  <c r="N291" i="17" s="1"/>
  <c r="L292" i="17"/>
  <c r="M292" i="17" s="1"/>
  <c r="N292" i="17" s="1"/>
  <c r="L299" i="17"/>
  <c r="M299" i="17" s="1"/>
  <c r="N299" i="17" s="1"/>
  <c r="L306" i="17"/>
  <c r="M306" i="17" s="1"/>
  <c r="N306" i="17" s="1"/>
  <c r="L318" i="17"/>
  <c r="M318" i="17" s="1"/>
  <c r="N318" i="17" s="1"/>
  <c r="L323" i="17"/>
  <c r="M323" i="17" s="1"/>
  <c r="N323" i="17" s="1"/>
  <c r="L329" i="17"/>
  <c r="M329" i="17" s="1"/>
  <c r="N329" i="17" s="1"/>
  <c r="L335" i="17"/>
  <c r="M335" i="17" s="1"/>
  <c r="N335" i="17" s="1"/>
  <c r="L341" i="17"/>
  <c r="M341" i="17" s="1"/>
  <c r="N341" i="17" s="1"/>
  <c r="L344" i="17"/>
  <c r="M344" i="17" s="1"/>
  <c r="N344" i="17" s="1"/>
  <c r="L345" i="17"/>
  <c r="M345" i="17" s="1"/>
  <c r="N345" i="17" s="1"/>
  <c r="L349" i="17"/>
  <c r="M349" i="17" s="1"/>
  <c r="N349" i="17" s="1"/>
  <c r="F356" i="17"/>
  <c r="L356" i="17"/>
  <c r="M356" i="17" s="1"/>
  <c r="N356" i="17" s="1"/>
  <c r="L370" i="17"/>
  <c r="M370" i="17" s="1"/>
  <c r="N370" i="17" s="1"/>
  <c r="F386" i="17"/>
  <c r="L386" i="17"/>
  <c r="M386" i="17" s="1"/>
  <c r="N386" i="17" s="1"/>
  <c r="F392" i="17"/>
  <c r="L392" i="17"/>
  <c r="M392" i="17" s="1"/>
  <c r="N392" i="17" s="1"/>
  <c r="F458" i="17"/>
  <c r="L458" i="17"/>
  <c r="M458" i="17" s="1"/>
  <c r="N458" i="17" s="1"/>
  <c r="F459" i="17"/>
  <c r="L459" i="17"/>
  <c r="M459" i="17" s="1"/>
  <c r="N459" i="17" s="1"/>
  <c r="L460" i="17"/>
  <c r="M460" i="17" s="1"/>
  <c r="N460" i="17" s="1"/>
  <c r="L480" i="17"/>
  <c r="M480" i="17" s="1"/>
  <c r="N480" i="17" s="1"/>
  <c r="L492" i="17"/>
  <c r="M492" i="17" s="1"/>
  <c r="N492" i="17" s="1"/>
  <c r="F493" i="17"/>
  <c r="L493" i="17"/>
  <c r="M493" i="17" s="1"/>
  <c r="N493" i="17" s="1"/>
  <c r="F495" i="17"/>
  <c r="L495" i="17"/>
  <c r="M495" i="17" s="1"/>
  <c r="N495" i="17" s="1"/>
  <c r="L496" i="17"/>
  <c r="M496" i="17" s="1"/>
  <c r="N496" i="17" s="1"/>
  <c r="F498" i="17"/>
  <c r="F521" i="17"/>
  <c r="L521" i="17"/>
  <c r="M521" i="17" s="1"/>
  <c r="N521" i="17" s="1"/>
  <c r="L544" i="17"/>
  <c r="M544" i="17" s="1"/>
  <c r="N544" i="17" s="1"/>
  <c r="F550" i="17"/>
  <c r="L556" i="17"/>
  <c r="M556" i="17" s="1"/>
  <c r="N556" i="17" s="1"/>
  <c r="L20" i="17"/>
  <c r="M20" i="17" s="1"/>
  <c r="N20" i="17" s="1"/>
  <c r="L28" i="17"/>
  <c r="M28" i="17" s="1"/>
  <c r="N28" i="17" s="1"/>
  <c r="L36" i="17"/>
  <c r="M36" i="17" s="1"/>
  <c r="N36" i="17" s="1"/>
  <c r="L44" i="17"/>
  <c r="M44" i="17" s="1"/>
  <c r="N44" i="17" s="1"/>
  <c r="L52" i="17"/>
  <c r="M52" i="17" s="1"/>
  <c r="N52" i="17" s="1"/>
  <c r="L60" i="17"/>
  <c r="M60" i="17" s="1"/>
  <c r="N60" i="17" s="1"/>
  <c r="L68" i="17"/>
  <c r="M68" i="17" s="1"/>
  <c r="N68" i="17" s="1"/>
  <c r="L76" i="17"/>
  <c r="M76" i="17" s="1"/>
  <c r="N76" i="17" s="1"/>
  <c r="L84" i="17"/>
  <c r="M84" i="17" s="1"/>
  <c r="N84" i="17" s="1"/>
  <c r="L92" i="17"/>
  <c r="M92" i="17" s="1"/>
  <c r="N92" i="17" s="1"/>
  <c r="L100" i="17"/>
  <c r="M100" i="17" s="1"/>
  <c r="N100" i="17" s="1"/>
  <c r="L108" i="17"/>
  <c r="M108" i="17" s="1"/>
  <c r="N108" i="17" s="1"/>
  <c r="L116" i="17"/>
  <c r="M116" i="17" s="1"/>
  <c r="N116" i="17" s="1"/>
  <c r="F23" i="17"/>
  <c r="L23" i="17"/>
  <c r="M23" i="17" s="1"/>
  <c r="N23" i="17" s="1"/>
  <c r="F27" i="17"/>
  <c r="L27" i="17"/>
  <c r="M27" i="17" s="1"/>
  <c r="N27" i="17" s="1"/>
  <c r="L37" i="17"/>
  <c r="M37" i="17" s="1"/>
  <c r="N37" i="17" s="1"/>
  <c r="F47" i="17"/>
  <c r="L47" i="17"/>
  <c r="M47" i="17" s="1"/>
  <c r="N47" i="17" s="1"/>
  <c r="L53" i="17"/>
  <c r="M53" i="17" s="1"/>
  <c r="N53" i="17" s="1"/>
  <c r="F54" i="17"/>
  <c r="F55" i="17"/>
  <c r="L55" i="17"/>
  <c r="M55" i="17" s="1"/>
  <c r="N55" i="17" s="1"/>
  <c r="L65" i="17"/>
  <c r="M65" i="17" s="1"/>
  <c r="N65" i="17" s="1"/>
  <c r="F71" i="17"/>
  <c r="L71" i="17"/>
  <c r="M71" i="17" s="1"/>
  <c r="N71" i="17" s="1"/>
  <c r="F79" i="17"/>
  <c r="L79" i="17"/>
  <c r="M79" i="17" s="1"/>
  <c r="N79" i="17" s="1"/>
  <c r="F82" i="17"/>
  <c r="L89" i="17"/>
  <c r="M89" i="17" s="1"/>
  <c r="N89" i="17" s="1"/>
  <c r="F121" i="17"/>
  <c r="L125" i="17"/>
  <c r="M125" i="17" s="1"/>
  <c r="N125" i="17" s="1"/>
  <c r="L133" i="17"/>
  <c r="M133" i="17" s="1"/>
  <c r="N133" i="17" s="1"/>
  <c r="L135" i="17"/>
  <c r="M135" i="17" s="1"/>
  <c r="N135" i="17" s="1"/>
  <c r="F137" i="17"/>
  <c r="F145" i="17"/>
  <c r="L177" i="17"/>
  <c r="M177" i="17" s="1"/>
  <c r="N177" i="17" s="1"/>
  <c r="L199" i="17"/>
  <c r="M199" i="17" s="1"/>
  <c r="N199" i="17" s="1"/>
  <c r="L207" i="17"/>
  <c r="M207" i="17" s="1"/>
  <c r="N207" i="17" s="1"/>
  <c r="L215" i="17"/>
  <c r="M215" i="17" s="1"/>
  <c r="N215" i="17" s="1"/>
  <c r="F219" i="17"/>
  <c r="F229" i="17"/>
  <c r="L229" i="17"/>
  <c r="M229" i="17" s="1"/>
  <c r="N229" i="17" s="1"/>
  <c r="F237" i="17"/>
  <c r="L237" i="17"/>
  <c r="M237" i="17" s="1"/>
  <c r="N237" i="17" s="1"/>
  <c r="F249" i="17"/>
  <c r="L249" i="17"/>
  <c r="M249" i="17" s="1"/>
  <c r="N249" i="17" s="1"/>
  <c r="L250" i="17"/>
  <c r="M250" i="17" s="1"/>
  <c r="N250" i="17" s="1"/>
  <c r="F253" i="17"/>
  <c r="L253" i="17"/>
  <c r="M253" i="17" s="1"/>
  <c r="N253" i="17" s="1"/>
  <c r="L274" i="17"/>
  <c r="M274" i="17" s="1"/>
  <c r="N274" i="17" s="1"/>
  <c r="L286" i="17"/>
  <c r="M286" i="17" s="1"/>
  <c r="N286" i="17" s="1"/>
  <c r="L290" i="17"/>
  <c r="M290" i="17" s="1"/>
  <c r="N290" i="17" s="1"/>
  <c r="L298" i="17"/>
  <c r="M298" i="17" s="1"/>
  <c r="N298" i="17" s="1"/>
  <c r="L322" i="17"/>
  <c r="M322" i="17" s="1"/>
  <c r="N322" i="17" s="1"/>
  <c r="F332" i="17"/>
  <c r="L332" i="17"/>
  <c r="M332" i="17" s="1"/>
  <c r="N332" i="17" s="1"/>
  <c r="L339" i="17"/>
  <c r="M339" i="17" s="1"/>
  <c r="N339" i="17" s="1"/>
  <c r="F340" i="17"/>
  <c r="L340" i="17"/>
  <c r="M340" i="17" s="1"/>
  <c r="N340" i="17" s="1"/>
  <c r="L357" i="17"/>
  <c r="M357" i="17" s="1"/>
  <c r="N357" i="17" s="1"/>
  <c r="F362" i="17"/>
  <c r="L362" i="17"/>
  <c r="M362" i="17" s="1"/>
  <c r="N362" i="17" s="1"/>
  <c r="F384" i="17"/>
  <c r="L384" i="17"/>
  <c r="M384" i="17" s="1"/>
  <c r="N384" i="17" s="1"/>
  <c r="L391" i="17"/>
  <c r="M391" i="17" s="1"/>
  <c r="N391" i="17" s="1"/>
  <c r="L399" i="17"/>
  <c r="M399" i="17" s="1"/>
  <c r="N399" i="17" s="1"/>
  <c r="F407" i="17"/>
  <c r="L407" i="17"/>
  <c r="M407" i="17" s="1"/>
  <c r="N407" i="17" s="1"/>
  <c r="F408" i="17"/>
  <c r="L408" i="17"/>
  <c r="M408" i="17" s="1"/>
  <c r="N408" i="17" s="1"/>
  <c r="L410" i="17"/>
  <c r="M410" i="17" s="1"/>
  <c r="N410" i="17" s="1"/>
  <c r="L418" i="17"/>
  <c r="M418" i="17" s="1"/>
  <c r="N418" i="17" s="1"/>
  <c r="F422" i="17"/>
  <c r="L422" i="17"/>
  <c r="M422" i="17" s="1"/>
  <c r="N422" i="17" s="1"/>
  <c r="L424" i="17"/>
  <c r="M424" i="17" s="1"/>
  <c r="N424" i="17" s="1"/>
  <c r="L428" i="17"/>
  <c r="M428" i="17" s="1"/>
  <c r="N428" i="17" s="1"/>
  <c r="L429" i="17"/>
  <c r="M429" i="17" s="1"/>
  <c r="N429" i="17" s="1"/>
  <c r="L437" i="17"/>
  <c r="M437" i="17" s="1"/>
  <c r="N437" i="17" s="1"/>
  <c r="F447" i="17"/>
  <c r="L447" i="17"/>
  <c r="M447" i="17" s="1"/>
  <c r="N447" i="17" s="1"/>
  <c r="L448" i="17"/>
  <c r="M448" i="17" s="1"/>
  <c r="N448" i="17" s="1"/>
  <c r="L454" i="17"/>
  <c r="M454" i="17" s="1"/>
  <c r="N454" i="17" s="1"/>
  <c r="F455" i="17"/>
  <c r="L455" i="17"/>
  <c r="M455" i="17" s="1"/>
  <c r="N455" i="17" s="1"/>
  <c r="L456" i="17"/>
  <c r="M456" i="17" s="1"/>
  <c r="N456" i="17" s="1"/>
  <c r="L482" i="17"/>
  <c r="M482" i="17" s="1"/>
  <c r="N482" i="17" s="1"/>
  <c r="F486" i="17"/>
  <c r="L486" i="17"/>
  <c r="M486" i="17" s="1"/>
  <c r="N486" i="17" s="1"/>
  <c r="L494" i="17"/>
  <c r="M494" i="17" s="1"/>
  <c r="N494" i="17" s="1"/>
  <c r="L502" i="17"/>
  <c r="M502" i="17" s="1"/>
  <c r="N502" i="17" s="1"/>
  <c r="L520" i="17"/>
  <c r="M520" i="17" s="1"/>
  <c r="N520" i="17" s="1"/>
  <c r="F525" i="17"/>
  <c r="L525" i="17"/>
  <c r="M525" i="17" s="1"/>
  <c r="N525" i="17" s="1"/>
  <c r="L526" i="17"/>
  <c r="M526" i="17" s="1"/>
  <c r="N526" i="17" s="1"/>
  <c r="F527" i="17"/>
  <c r="L527" i="17"/>
  <c r="M527" i="17" s="1"/>
  <c r="N527" i="17" s="1"/>
  <c r="L528" i="17"/>
  <c r="M528" i="17" s="1"/>
  <c r="N528" i="17" s="1"/>
  <c r="L530" i="17"/>
  <c r="M530" i="17" s="1"/>
  <c r="N530" i="17" s="1"/>
  <c r="F531" i="17"/>
  <c r="L531" i="17"/>
  <c r="M531" i="17" s="1"/>
  <c r="N531" i="17" s="1"/>
  <c r="F544" i="17"/>
  <c r="L22" i="17"/>
  <c r="M22" i="17" s="1"/>
  <c r="N22" i="17" s="1"/>
  <c r="L30" i="17"/>
  <c r="M30" i="17" s="1"/>
  <c r="N30" i="17" s="1"/>
  <c r="L38" i="17"/>
  <c r="M38" i="17" s="1"/>
  <c r="N38" i="17" s="1"/>
  <c r="L46" i="17"/>
  <c r="M46" i="17" s="1"/>
  <c r="N46" i="17" s="1"/>
  <c r="L62" i="17"/>
  <c r="M62" i="17" s="1"/>
  <c r="N62" i="17" s="1"/>
  <c r="L70" i="17"/>
  <c r="M70" i="17" s="1"/>
  <c r="N70" i="17" s="1"/>
  <c r="L78" i="17"/>
  <c r="M78" i="17" s="1"/>
  <c r="N78" i="17" s="1"/>
  <c r="L86" i="17"/>
  <c r="M86" i="17" s="1"/>
  <c r="N86" i="17" s="1"/>
  <c r="L94" i="17"/>
  <c r="M94" i="17" s="1"/>
  <c r="N94" i="17" s="1"/>
  <c r="L102" i="17"/>
  <c r="M102" i="17" s="1"/>
  <c r="N102" i="17" s="1"/>
  <c r="L110" i="17"/>
  <c r="M110" i="17" s="1"/>
  <c r="N110" i="17" s="1"/>
  <c r="L118" i="17"/>
  <c r="M118" i="17" s="1"/>
  <c r="N118" i="17" s="1"/>
  <c r="L126" i="17"/>
  <c r="M126" i="17" s="1"/>
  <c r="N126" i="17" s="1"/>
  <c r="L150" i="17"/>
  <c r="M150" i="17" s="1"/>
  <c r="N150" i="17" s="1"/>
  <c r="L158" i="17"/>
  <c r="M158" i="17" s="1"/>
  <c r="N158" i="17" s="1"/>
  <c r="L166" i="17"/>
  <c r="M166" i="17" s="1"/>
  <c r="N166" i="17" s="1"/>
  <c r="L174" i="17"/>
  <c r="M174" i="17" s="1"/>
  <c r="N174" i="17" s="1"/>
  <c r="L182" i="17"/>
  <c r="M182" i="17" s="1"/>
  <c r="N182" i="17" s="1"/>
  <c r="L190" i="17"/>
  <c r="M190" i="17" s="1"/>
  <c r="N190" i="17" s="1"/>
  <c r="L198" i="17"/>
  <c r="M198" i="17" s="1"/>
  <c r="N198" i="17" s="1"/>
  <c r="L206" i="17"/>
  <c r="M206" i="17" s="1"/>
  <c r="N206" i="17" s="1"/>
  <c r="L230" i="17"/>
  <c r="M230" i="17" s="1"/>
  <c r="N230" i="17" s="1"/>
  <c r="L552" i="17"/>
  <c r="M552" i="17" s="1"/>
  <c r="N552" i="17" s="1"/>
  <c r="AG465" i="17"/>
  <c r="AH465" i="17"/>
  <c r="AG174" i="17"/>
  <c r="AH174" i="17"/>
  <c r="AG259" i="17"/>
  <c r="AH259" i="17"/>
  <c r="AG121" i="17"/>
  <c r="AG125" i="17"/>
  <c r="AG244" i="17"/>
  <c r="AH359" i="17"/>
  <c r="AG391" i="17"/>
  <c r="AH437" i="17"/>
  <c r="AG460" i="17"/>
  <c r="AG461" i="17"/>
  <c r="AH474" i="17"/>
  <c r="AH477" i="17"/>
  <c r="AG279" i="17"/>
  <c r="AH379" i="17"/>
  <c r="AH387" i="17"/>
  <c r="AH434" i="17"/>
  <c r="AH450" i="17"/>
  <c r="D87" i="11"/>
  <c r="E87" i="11" s="1"/>
  <c r="D151" i="11"/>
  <c r="E151" i="11" s="1"/>
  <c r="D171" i="11"/>
  <c r="E171" i="11" s="1"/>
  <c r="D191" i="11"/>
  <c r="E191" i="11" s="1"/>
  <c r="D215" i="11"/>
  <c r="E215" i="11" s="1"/>
  <c r="D227" i="11"/>
  <c r="E227" i="11" s="1"/>
  <c r="D251" i="11"/>
  <c r="E251" i="11" s="1"/>
  <c r="D255" i="11"/>
  <c r="E255" i="11" s="1"/>
  <c r="D263" i="11"/>
  <c r="E263" i="11" s="1"/>
  <c r="D275" i="11"/>
  <c r="E275" i="11" s="1"/>
  <c r="D315" i="11"/>
  <c r="E315" i="11" s="1"/>
  <c r="D319" i="11"/>
  <c r="E319" i="11" s="1"/>
  <c r="D327" i="11"/>
  <c r="E327" i="11" s="1"/>
  <c r="D331" i="11"/>
  <c r="E331" i="11" s="1"/>
  <c r="D335" i="11"/>
  <c r="E335" i="11" s="1"/>
  <c r="D343" i="11"/>
  <c r="E343" i="11" s="1"/>
  <c r="D351" i="11"/>
  <c r="E351" i="11" s="1"/>
  <c r="D359" i="11"/>
  <c r="E359" i="11" s="1"/>
  <c r="D363" i="11"/>
  <c r="E363" i="11" s="1"/>
  <c r="D403" i="11"/>
  <c r="E403" i="11" s="1"/>
  <c r="D423" i="11"/>
  <c r="E423" i="11" s="1"/>
  <c r="D439" i="11"/>
  <c r="E439" i="11" s="1"/>
  <c r="D459" i="11"/>
  <c r="E459" i="11" s="1"/>
  <c r="D463" i="11"/>
  <c r="E463" i="11" s="1"/>
  <c r="D467" i="11"/>
  <c r="E467" i="11" s="1"/>
  <c r="D551" i="11"/>
  <c r="E551" i="11" s="1"/>
  <c r="D555" i="11"/>
  <c r="E555" i="11" s="1"/>
  <c r="D59" i="11"/>
  <c r="E59" i="11" s="1"/>
  <c r="D67" i="11"/>
  <c r="E67" i="11" s="1"/>
  <c r="D159" i="11"/>
  <c r="E159" i="11" s="1"/>
  <c r="D179" i="11"/>
  <c r="E179" i="11" s="1"/>
  <c r="D199" i="11"/>
  <c r="E199" i="11" s="1"/>
  <c r="D219" i="11"/>
  <c r="E219" i="11" s="1"/>
  <c r="D235" i="11"/>
  <c r="E235" i="11" s="1"/>
  <c r="D283" i="11"/>
  <c r="E283" i="11" s="1"/>
  <c r="D323" i="11"/>
  <c r="E323" i="11" s="1"/>
  <c r="D355" i="11"/>
  <c r="E355" i="11" s="1"/>
  <c r="D371" i="11"/>
  <c r="E371" i="11" s="1"/>
  <c r="D375" i="11"/>
  <c r="E375" i="11" s="1"/>
  <c r="D383" i="11"/>
  <c r="E383" i="11" s="1"/>
  <c r="D387" i="11"/>
  <c r="E387" i="11" s="1"/>
  <c r="D395" i="11"/>
  <c r="E395" i="11" s="1"/>
  <c r="D443" i="11"/>
  <c r="E443" i="11" s="1"/>
  <c r="D447" i="11"/>
  <c r="E447" i="11" s="1"/>
  <c r="D471" i="11"/>
  <c r="E471" i="11" s="1"/>
  <c r="D475" i="11"/>
  <c r="E475" i="11" s="1"/>
  <c r="D479" i="11"/>
  <c r="E479" i="11" s="1"/>
  <c r="D483" i="11"/>
  <c r="E483" i="11" s="1"/>
  <c r="D71" i="11"/>
  <c r="E71" i="11" s="1"/>
  <c r="D163" i="11"/>
  <c r="E163" i="11" s="1"/>
  <c r="D183" i="11"/>
  <c r="E183" i="11" s="1"/>
  <c r="D207" i="11"/>
  <c r="E207" i="11" s="1"/>
  <c r="D223" i="11"/>
  <c r="E223" i="11" s="1"/>
  <c r="D243" i="11"/>
  <c r="E243" i="11" s="1"/>
  <c r="D287" i="11"/>
  <c r="E287" i="11" s="1"/>
  <c r="D307" i="11"/>
  <c r="E307" i="11" s="1"/>
  <c r="D391" i="11"/>
  <c r="E391" i="11" s="1"/>
  <c r="D487" i="11"/>
  <c r="E487" i="11" s="1"/>
  <c r="D491" i="11"/>
  <c r="E491" i="11" s="1"/>
  <c r="D499" i="11"/>
  <c r="E499" i="11" s="1"/>
  <c r="D503" i="11"/>
  <c r="E503" i="11" s="1"/>
  <c r="D511" i="11"/>
  <c r="E511" i="11" s="1"/>
  <c r="D519" i="11"/>
  <c r="E519" i="11" s="1"/>
  <c r="D559" i="11"/>
  <c r="E559" i="11" s="1"/>
  <c r="L532" i="17"/>
  <c r="M532" i="17" s="1"/>
  <c r="N532" i="17" s="1"/>
  <c r="L548" i="17"/>
  <c r="M548" i="17" s="1"/>
  <c r="N548" i="17" s="1"/>
  <c r="F554" i="17"/>
  <c r="L534" i="17"/>
  <c r="M534" i="17" s="1"/>
  <c r="N534" i="17" s="1"/>
  <c r="L546" i="17"/>
  <c r="M546" i="17" s="1"/>
  <c r="N546" i="17" s="1"/>
  <c r="L550" i="17"/>
  <c r="M550" i="17" s="1"/>
  <c r="N550" i="17" s="1"/>
  <c r="L554" i="17"/>
  <c r="M554" i="17" s="1"/>
  <c r="N554" i="17" s="1"/>
  <c r="L558" i="17"/>
  <c r="M558" i="17" s="1"/>
  <c r="N558" i="17" s="1"/>
  <c r="F546" i="17"/>
  <c r="F548" i="17"/>
  <c r="L535" i="17"/>
  <c r="M535" i="17" s="1"/>
  <c r="N535" i="17" s="1"/>
  <c r="L543" i="17"/>
  <c r="M543" i="17" s="1"/>
  <c r="N543" i="17" s="1"/>
  <c r="L547" i="17"/>
  <c r="M547" i="17" s="1"/>
  <c r="N547" i="17" s="1"/>
  <c r="L551" i="17"/>
  <c r="M551" i="17" s="1"/>
  <c r="N551" i="17" s="1"/>
  <c r="L555" i="17"/>
  <c r="M555" i="17" s="1"/>
  <c r="N555" i="17" s="1"/>
  <c r="L559" i="17"/>
  <c r="M559" i="17" s="1"/>
  <c r="N559" i="17" s="1"/>
  <c r="AH86" i="17"/>
  <c r="AG86" i="17"/>
  <c r="F161" i="17"/>
  <c r="AH237" i="17"/>
  <c r="AG237" i="17"/>
  <c r="AH283" i="17"/>
  <c r="AG283" i="17"/>
  <c r="AH318" i="17"/>
  <c r="AG318" i="17"/>
  <c r="F328" i="17"/>
  <c r="F383" i="17"/>
  <c r="F26" i="17"/>
  <c r="F42" i="17"/>
  <c r="F80" i="17"/>
  <c r="AH83" i="17"/>
  <c r="AG109" i="17"/>
  <c r="F111" i="17"/>
  <c r="F119" i="17"/>
  <c r="F125" i="17"/>
  <c r="AG129" i="17"/>
  <c r="AG133" i="17"/>
  <c r="AG137" i="17"/>
  <c r="AG141" i="17"/>
  <c r="AG145" i="17"/>
  <c r="AH182" i="17"/>
  <c r="F189" i="17"/>
  <c r="AH190" i="17"/>
  <c r="F193" i="17"/>
  <c r="F222" i="17"/>
  <c r="F247" i="17"/>
  <c r="AG263" i="17"/>
  <c r="AG270" i="17"/>
  <c r="AH271" i="17"/>
  <c r="AG271" i="17"/>
  <c r="AG284" i="17"/>
  <c r="AH284" i="17"/>
  <c r="AG291" i="17"/>
  <c r="F304" i="17"/>
  <c r="AG307" i="17"/>
  <c r="F320" i="17"/>
  <c r="AG324" i="17"/>
  <c r="AH324" i="17"/>
  <c r="AG363" i="17"/>
  <c r="AH363" i="17"/>
  <c r="F368" i="17"/>
  <c r="F381" i="17"/>
  <c r="F478" i="17"/>
  <c r="F509" i="17"/>
  <c r="F202" i="17"/>
  <c r="F218" i="17"/>
  <c r="F243" i="17"/>
  <c r="F266" i="17"/>
  <c r="F283" i="17"/>
  <c r="AG287" i="17"/>
  <c r="AH287" i="17"/>
  <c r="AG323" i="17"/>
  <c r="AH323" i="17"/>
  <c r="F376" i="17"/>
  <c r="F394" i="17"/>
  <c r="AH407" i="17"/>
  <c r="AG407" i="17"/>
  <c r="F539" i="17"/>
  <c r="AG543" i="17"/>
  <c r="AH543" i="17"/>
  <c r="F234" i="17"/>
  <c r="F255" i="17"/>
  <c r="F287" i="17"/>
  <c r="AH339" i="17"/>
  <c r="AG339" i="17"/>
  <c r="AH355" i="17"/>
  <c r="AG355" i="17"/>
  <c r="AG403" i="17"/>
  <c r="AH403" i="17"/>
  <c r="AH413" i="17"/>
  <c r="AG413" i="17"/>
  <c r="AG449" i="17"/>
  <c r="AH449" i="17"/>
  <c r="F518" i="17"/>
  <c r="AH79" i="17"/>
  <c r="F91" i="17"/>
  <c r="F105" i="17"/>
  <c r="AG117" i="17"/>
  <c r="F139" i="17"/>
  <c r="F143" i="17"/>
  <c r="F153" i="17"/>
  <c r="AG153" i="17"/>
  <c r="AH158" i="17"/>
  <c r="F165" i="17"/>
  <c r="AH166" i="17"/>
  <c r="F177" i="17"/>
  <c r="F179" i="17"/>
  <c r="F199" i="17"/>
  <c r="F210" i="17"/>
  <c r="F214" i="17"/>
  <c r="F226" i="17"/>
  <c r="AG230" i="17"/>
  <c r="AH230" i="17"/>
  <c r="AH302" i="17"/>
  <c r="AG302" i="17"/>
  <c r="AG395" i="17"/>
  <c r="AH395" i="17"/>
  <c r="F425" i="17"/>
  <c r="AH473" i="17"/>
  <c r="AG473" i="17"/>
  <c r="F504" i="17"/>
  <c r="AG371" i="17"/>
  <c r="AH371" i="17"/>
  <c r="F400" i="17"/>
  <c r="F449" i="17"/>
  <c r="F466" i="17"/>
  <c r="AH490" i="17"/>
  <c r="AG490" i="17"/>
  <c r="F511" i="17"/>
  <c r="F538" i="17"/>
  <c r="AH445" i="17"/>
  <c r="AG445" i="17"/>
  <c r="F472" i="17"/>
  <c r="AH496" i="17"/>
  <c r="AG496" i="17"/>
  <c r="F524" i="17"/>
  <c r="F536" i="17"/>
  <c r="F542" i="17"/>
  <c r="F298" i="17"/>
  <c r="AG319" i="17"/>
  <c r="F336" i="17"/>
  <c r="AH344" i="17"/>
  <c r="AG375" i="17"/>
  <c r="F391" i="17"/>
  <c r="F410" i="17"/>
  <c r="F428" i="17"/>
  <c r="AG431" i="17"/>
  <c r="AH431" i="17"/>
  <c r="F441" i="17"/>
  <c r="F442" i="17"/>
  <c r="F454" i="17"/>
  <c r="AG492" i="17"/>
  <c r="F494" i="17"/>
  <c r="F496" i="17"/>
  <c r="AH506" i="17"/>
  <c r="AG506" i="17"/>
  <c r="F540" i="17"/>
  <c r="R240" i="17"/>
  <c r="F556" i="17"/>
  <c r="R27" i="17"/>
  <c r="R24" i="17"/>
  <c r="R28" i="17"/>
  <c r="R31" i="17"/>
  <c r="R21" i="17"/>
  <c r="R25" i="17"/>
  <c r="R29" i="17"/>
  <c r="R33" i="17"/>
  <c r="R37" i="17"/>
  <c r="R41" i="17"/>
  <c r="R45" i="17"/>
  <c r="R49" i="17"/>
  <c r="R53" i="17"/>
  <c r="R57" i="17"/>
  <c r="R61" i="17"/>
  <c r="R65" i="17"/>
  <c r="R69" i="17"/>
  <c r="R73" i="17"/>
  <c r="R77" i="17"/>
  <c r="R81" i="17"/>
  <c r="R85" i="17"/>
  <c r="R89" i="17"/>
  <c r="R93" i="17"/>
  <c r="R97" i="17"/>
  <c r="R101" i="17"/>
  <c r="R105" i="17"/>
  <c r="R109" i="17"/>
  <c r="R113" i="17"/>
  <c r="R117" i="17"/>
  <c r="R121" i="17"/>
  <c r="R125" i="17"/>
  <c r="R129" i="17"/>
  <c r="R133" i="17"/>
  <c r="R137" i="17"/>
  <c r="R141" i="17"/>
  <c r="R23" i="17"/>
  <c r="R214" i="17"/>
  <c r="R218" i="17"/>
  <c r="R222" i="17"/>
  <c r="R226" i="17"/>
  <c r="R230" i="17"/>
  <c r="R234" i="17"/>
  <c r="R238" i="17"/>
  <c r="R242" i="17"/>
  <c r="R246" i="17"/>
  <c r="R250" i="17"/>
  <c r="R254" i="17"/>
  <c r="R258" i="17"/>
  <c r="R262" i="17"/>
  <c r="R266" i="17"/>
  <c r="R270" i="17"/>
  <c r="R274" i="17"/>
  <c r="R278" i="17"/>
  <c r="R282" i="17"/>
  <c r="R286" i="17"/>
  <c r="R290" i="17"/>
  <c r="R294" i="17"/>
  <c r="R298" i="17"/>
  <c r="R302" i="17"/>
  <c r="R306" i="17"/>
  <c r="R310" i="17"/>
  <c r="R314" i="17"/>
  <c r="R318" i="17"/>
  <c r="R322" i="17"/>
  <c r="R326" i="17"/>
  <c r="R330" i="17"/>
  <c r="R334" i="17"/>
  <c r="R338" i="17"/>
  <c r="R342" i="17"/>
  <c r="R346" i="17"/>
  <c r="R350" i="17"/>
  <c r="R354" i="17"/>
  <c r="R358" i="17"/>
  <c r="R362" i="17"/>
  <c r="R366" i="17"/>
  <c r="R370" i="17"/>
  <c r="R374" i="17"/>
  <c r="R378" i="17"/>
  <c r="R382" i="17"/>
  <c r="R386" i="17"/>
  <c r="R390" i="17"/>
  <c r="R394" i="17"/>
  <c r="R398" i="17"/>
  <c r="R402" i="17"/>
  <c r="R406" i="17"/>
  <c r="R410" i="17"/>
  <c r="R414" i="17"/>
  <c r="R418" i="17"/>
  <c r="R422" i="17"/>
  <c r="R426" i="17"/>
  <c r="R430" i="17"/>
  <c r="R434" i="17"/>
  <c r="R438" i="17"/>
  <c r="R442" i="17"/>
  <c r="R446" i="17"/>
  <c r="R450" i="17"/>
  <c r="R454" i="17"/>
  <c r="R458" i="17"/>
  <c r="R462" i="17"/>
  <c r="R466" i="17"/>
  <c r="R470" i="17"/>
  <c r="R474" i="17"/>
  <c r="R478" i="17"/>
  <c r="R482" i="17"/>
  <c r="R486" i="17"/>
  <c r="R490" i="17"/>
  <c r="R494" i="17"/>
  <c r="R498" i="17"/>
  <c r="R502" i="17"/>
  <c r="R506" i="17"/>
  <c r="R510" i="17"/>
  <c r="R514" i="17"/>
  <c r="R518" i="17"/>
  <c r="R522" i="17"/>
  <c r="R526" i="17"/>
  <c r="R530" i="17"/>
  <c r="R534" i="17"/>
  <c r="R538" i="17"/>
  <c r="R542" i="17"/>
  <c r="R546" i="17"/>
  <c r="R550" i="17"/>
  <c r="R554" i="17"/>
  <c r="R558" i="17"/>
  <c r="R26" i="17"/>
  <c r="R42" i="17"/>
  <c r="R58" i="17"/>
  <c r="R74" i="17"/>
  <c r="R90" i="17"/>
  <c r="R106" i="17"/>
  <c r="R122" i="17"/>
  <c r="R138" i="17"/>
  <c r="R154" i="17"/>
  <c r="R170" i="17"/>
  <c r="R186" i="17"/>
  <c r="R202" i="17"/>
  <c r="R211" i="17"/>
  <c r="R215" i="17"/>
  <c r="R219" i="17"/>
  <c r="R223" i="17"/>
  <c r="R227" i="17"/>
  <c r="R231" i="17"/>
  <c r="R235" i="17"/>
  <c r="R239" i="17"/>
  <c r="R243" i="17"/>
  <c r="R247" i="17"/>
  <c r="R251" i="17"/>
  <c r="R255" i="17"/>
  <c r="R259" i="17"/>
  <c r="R263" i="17"/>
  <c r="R267" i="17"/>
  <c r="R271" i="17"/>
  <c r="R275" i="17"/>
  <c r="R279" i="17"/>
  <c r="R283" i="17"/>
  <c r="R287" i="17"/>
  <c r="R291" i="17"/>
  <c r="R295" i="17"/>
  <c r="R299" i="17"/>
  <c r="R303" i="17"/>
  <c r="R307" i="17"/>
  <c r="R311" i="17"/>
  <c r="R315" i="17"/>
  <c r="R319" i="17"/>
  <c r="R323" i="17"/>
  <c r="R327" i="17"/>
  <c r="R331" i="17"/>
  <c r="R335" i="17"/>
  <c r="R339" i="17"/>
  <c r="R343" i="17"/>
  <c r="R347" i="17"/>
  <c r="R351" i="17"/>
  <c r="R355" i="17"/>
  <c r="R359" i="17"/>
  <c r="R363" i="17"/>
  <c r="R367" i="17"/>
  <c r="R371" i="17"/>
  <c r="R375" i="17"/>
  <c r="R379" i="17"/>
  <c r="R383" i="17"/>
  <c r="R387" i="17"/>
  <c r="R391" i="17"/>
  <c r="R395" i="17"/>
  <c r="R399" i="17"/>
  <c r="R403" i="17"/>
  <c r="R407" i="17"/>
  <c r="R411" i="17"/>
  <c r="R415" i="17"/>
  <c r="R419" i="17"/>
  <c r="R423" i="17"/>
  <c r="R427" i="17"/>
  <c r="R431" i="17"/>
  <c r="R435" i="17"/>
  <c r="R439" i="17"/>
  <c r="R443" i="17"/>
  <c r="R447" i="17"/>
  <c r="R451" i="17"/>
  <c r="R455" i="17"/>
  <c r="R459" i="17"/>
  <c r="R463" i="17"/>
  <c r="R467" i="17"/>
  <c r="R471" i="17"/>
  <c r="R475" i="17"/>
  <c r="R479" i="17"/>
  <c r="R483" i="17"/>
  <c r="R487" i="17"/>
  <c r="R491" i="17"/>
  <c r="R495" i="17"/>
  <c r="R499" i="17"/>
  <c r="R503" i="17"/>
  <c r="R507" i="17"/>
  <c r="R511" i="17"/>
  <c r="R515" i="17"/>
  <c r="R519" i="17"/>
  <c r="R523" i="17"/>
  <c r="R527" i="17"/>
  <c r="R531" i="17"/>
  <c r="R535" i="17"/>
  <c r="R539" i="17"/>
  <c r="R543" i="17"/>
  <c r="R547" i="17"/>
  <c r="R551" i="17"/>
  <c r="R555" i="17"/>
  <c r="R559" i="17"/>
  <c r="R35" i="17"/>
  <c r="R39" i="17"/>
  <c r="R43" i="17"/>
  <c r="R47" i="17"/>
  <c r="R51" i="17"/>
  <c r="R55" i="17"/>
  <c r="R59" i="17"/>
  <c r="R63" i="17"/>
  <c r="R67" i="17"/>
  <c r="R71" i="17"/>
  <c r="R75" i="17"/>
  <c r="R79" i="17"/>
  <c r="R83" i="17"/>
  <c r="R87" i="17"/>
  <c r="R91" i="17"/>
  <c r="R95" i="17"/>
  <c r="R99" i="17"/>
  <c r="R103" i="17"/>
  <c r="R107" i="17"/>
  <c r="R111" i="17"/>
  <c r="R115" i="17"/>
  <c r="R119" i="17"/>
  <c r="R123" i="17"/>
  <c r="R127" i="17"/>
  <c r="R131" i="17"/>
  <c r="R135" i="17"/>
  <c r="R139" i="17"/>
  <c r="R143" i="17"/>
  <c r="R147" i="17"/>
  <c r="R151" i="17"/>
  <c r="R155" i="17"/>
  <c r="R159" i="17"/>
  <c r="R163" i="17"/>
  <c r="R167" i="17"/>
  <c r="R171" i="17"/>
  <c r="R175" i="17"/>
  <c r="R179" i="17"/>
  <c r="R183" i="17"/>
  <c r="R187" i="17"/>
  <c r="R191" i="17"/>
  <c r="R195" i="17"/>
  <c r="R199" i="17"/>
  <c r="R203" i="17"/>
  <c r="R207" i="17"/>
  <c r="R212" i="17"/>
  <c r="R256" i="17"/>
  <c r="R260" i="17"/>
  <c r="R264" i="17"/>
  <c r="R268" i="17"/>
  <c r="R272" i="17"/>
  <c r="R276" i="17"/>
  <c r="R280" i="17"/>
  <c r="R284" i="17"/>
  <c r="R288" i="17"/>
  <c r="R292" i="17"/>
  <c r="R296" i="17"/>
  <c r="R300" i="17"/>
  <c r="R308" i="17"/>
  <c r="R312" i="17"/>
  <c r="R316" i="17"/>
  <c r="R320" i="17"/>
  <c r="R324" i="17"/>
  <c r="R328" i="17"/>
  <c r="R332" i="17"/>
  <c r="R336" i="17"/>
  <c r="R340" i="17"/>
  <c r="R344" i="17"/>
  <c r="R348" i="17"/>
  <c r="R352" i="17"/>
  <c r="R356" i="17"/>
  <c r="R360" i="17"/>
  <c r="R364" i="17"/>
  <c r="R372" i="17"/>
  <c r="R376" i="17"/>
  <c r="R380" i="17"/>
  <c r="R384" i="17"/>
  <c r="R388" i="17"/>
  <c r="R392" i="17"/>
  <c r="R396" i="17"/>
  <c r="R400" i="17"/>
  <c r="R404" i="17"/>
  <c r="R408" i="17"/>
  <c r="R412" i="17"/>
  <c r="R416" i="17"/>
  <c r="R420" i="17"/>
  <c r="R424" i="17"/>
  <c r="R428" i="17"/>
  <c r="R436" i="17"/>
  <c r="R440" i="17"/>
  <c r="R444" i="17"/>
  <c r="R448" i="17"/>
  <c r="R452" i="17"/>
  <c r="R456" i="17"/>
  <c r="R460" i="17"/>
  <c r="R464" i="17"/>
  <c r="R468" i="17"/>
  <c r="R472" i="17"/>
  <c r="R476" i="17"/>
  <c r="R480" i="17"/>
  <c r="R484" i="17"/>
  <c r="R488" i="17"/>
  <c r="R492" i="17"/>
  <c r="R500" i="17"/>
  <c r="R504" i="17"/>
  <c r="R508" i="17"/>
  <c r="R516" i="17"/>
  <c r="R520" i="17"/>
  <c r="R524" i="17"/>
  <c r="R532" i="17"/>
  <c r="R536" i="17"/>
  <c r="R540" i="17"/>
  <c r="R548" i="17"/>
  <c r="R552" i="17"/>
  <c r="R556" i="17"/>
  <c r="R32" i="17"/>
  <c r="R36" i="17"/>
  <c r="R40" i="17"/>
  <c r="R44" i="17"/>
  <c r="R48" i="17"/>
  <c r="R56" i="17"/>
  <c r="R60" i="17"/>
  <c r="R64" i="17"/>
  <c r="R72" i="17"/>
  <c r="R76" i="17"/>
  <c r="R80" i="17"/>
  <c r="R84" i="17"/>
  <c r="R88" i="17"/>
  <c r="R92" i="17"/>
  <c r="R96" i="17"/>
  <c r="R100" i="17"/>
  <c r="R104" i="17"/>
  <c r="R108" i="17"/>
  <c r="R112" i="17"/>
  <c r="R120" i="17"/>
  <c r="R124" i="17"/>
  <c r="R128" i="17"/>
  <c r="R136" i="17"/>
  <c r="R140" i="17"/>
  <c r="R144" i="17"/>
  <c r="R148" i="17"/>
  <c r="R152" i="17"/>
  <c r="R156" i="17"/>
  <c r="R160" i="17"/>
  <c r="R164" i="17"/>
  <c r="R168" i="17"/>
  <c r="R172" i="17"/>
  <c r="R176" i="17"/>
  <c r="R184" i="17"/>
  <c r="R188" i="17"/>
  <c r="R192" i="17"/>
  <c r="R200" i="17"/>
  <c r="R204" i="17"/>
  <c r="R208" i="17"/>
  <c r="R220" i="17"/>
  <c r="R228" i="17"/>
  <c r="R236" i="17"/>
  <c r="R244" i="17"/>
  <c r="R252" i="17"/>
  <c r="R509" i="17"/>
  <c r="R513" i="17"/>
  <c r="R517" i="17"/>
  <c r="R521" i="17"/>
  <c r="R525" i="17"/>
  <c r="R529" i="17"/>
  <c r="R533" i="17"/>
  <c r="R537" i="17"/>
  <c r="R541" i="17"/>
  <c r="R545" i="17"/>
  <c r="R549" i="17"/>
  <c r="R553" i="17"/>
  <c r="R557" i="17"/>
  <c r="R145" i="17"/>
  <c r="R149" i="17"/>
  <c r="R153" i="17"/>
  <c r="R157" i="17"/>
  <c r="R161" i="17"/>
  <c r="R165" i="17"/>
  <c r="R169" i="17"/>
  <c r="R173" i="17"/>
  <c r="R177" i="17"/>
  <c r="R181" i="17"/>
  <c r="R185" i="17"/>
  <c r="R189" i="17"/>
  <c r="R193" i="17"/>
  <c r="R197" i="17"/>
  <c r="R201" i="17"/>
  <c r="R205" i="17"/>
  <c r="R209" i="17"/>
  <c r="R221" i="17"/>
  <c r="R229" i="17"/>
  <c r="R237" i="17"/>
  <c r="R245" i="17"/>
  <c r="R253" i="17"/>
  <c r="R269" i="17"/>
  <c r="R285" i="17"/>
  <c r="R301" i="17"/>
  <c r="R317" i="17"/>
  <c r="R333" i="17"/>
  <c r="R349" i="17"/>
  <c r="R365" i="17"/>
  <c r="R381" i="17"/>
  <c r="R397" i="17"/>
  <c r="R413" i="17"/>
  <c r="R429" i="17"/>
  <c r="R445" i="17"/>
  <c r="R461" i="17"/>
  <c r="R477" i="17"/>
  <c r="R493" i="17"/>
  <c r="R512" i="17"/>
  <c r="AG98" i="17"/>
  <c r="AH98" i="17"/>
  <c r="AG118" i="17"/>
  <c r="AH118" i="17"/>
  <c r="AH267" i="17"/>
  <c r="AG267" i="17"/>
  <c r="AG186" i="17"/>
  <c r="AH186" i="17"/>
  <c r="AG114" i="17"/>
  <c r="AH114" i="17"/>
  <c r="AG126" i="17"/>
  <c r="AH126" i="17"/>
  <c r="AG170" i="17"/>
  <c r="AH170" i="17"/>
  <c r="F130" i="17"/>
  <c r="F146" i="17"/>
  <c r="F149" i="17"/>
  <c r="AG22" i="17"/>
  <c r="AG26" i="17"/>
  <c r="F84" i="17"/>
  <c r="AG87" i="17"/>
  <c r="F109" i="17"/>
  <c r="F123" i="17"/>
  <c r="F134" i="17"/>
  <c r="AG138" i="17"/>
  <c r="AH138" i="17"/>
  <c r="AG178" i="17"/>
  <c r="AH178" i="17"/>
  <c r="F201" i="17"/>
  <c r="F209" i="17"/>
  <c r="F275" i="17"/>
  <c r="F296" i="17"/>
  <c r="AG328" i="17"/>
  <c r="AH328" i="17"/>
  <c r="F431" i="17"/>
  <c r="AG439" i="17"/>
  <c r="AH439" i="17"/>
  <c r="AG547" i="17"/>
  <c r="AH547" i="17"/>
  <c r="AG551" i="17"/>
  <c r="AH551" i="17"/>
  <c r="F34" i="17"/>
  <c r="F50" i="17"/>
  <c r="F66" i="17"/>
  <c r="AH96" i="17"/>
  <c r="F101" i="17"/>
  <c r="AH106" i="17"/>
  <c r="AH112" i="17"/>
  <c r="F117" i="17"/>
  <c r="F135" i="17"/>
  <c r="F138" i="17"/>
  <c r="AG142" i="17"/>
  <c r="AH142" i="17"/>
  <c r="F157" i="17"/>
  <c r="F185" i="17"/>
  <c r="AH205" i="17"/>
  <c r="AG205" i="17"/>
  <c r="AH213" i="17"/>
  <c r="AG213" i="17"/>
  <c r="AH221" i="17"/>
  <c r="AG221" i="17"/>
  <c r="AH225" i="17"/>
  <c r="AG225" i="17"/>
  <c r="AG234" i="17"/>
  <c r="AH234" i="17"/>
  <c r="AG240" i="17"/>
  <c r="AH303" i="17"/>
  <c r="AG303" i="17"/>
  <c r="F316" i="17"/>
  <c r="AG327" i="17"/>
  <c r="F430" i="17"/>
  <c r="AH99" i="17"/>
  <c r="AG99" i="17"/>
  <c r="AH115" i="17"/>
  <c r="AG115" i="17"/>
  <c r="AG134" i="17"/>
  <c r="AH134" i="17"/>
  <c r="F167" i="17"/>
  <c r="AH201" i="17"/>
  <c r="AG201" i="17"/>
  <c r="AH209" i="17"/>
  <c r="AG209" i="17"/>
  <c r="AH217" i="17"/>
  <c r="AG217" i="17"/>
  <c r="AG275" i="17"/>
  <c r="AH275" i="17"/>
  <c r="F288" i="17"/>
  <c r="AH295" i="17"/>
  <c r="AG295" i="17"/>
  <c r="F324" i="17"/>
  <c r="AH335" i="17"/>
  <c r="AG335" i="17"/>
  <c r="AH367" i="17"/>
  <c r="AG367" i="17"/>
  <c r="F385" i="17"/>
  <c r="F406" i="17"/>
  <c r="F411" i="17"/>
  <c r="F457" i="17"/>
  <c r="AH469" i="17"/>
  <c r="AG469" i="17"/>
  <c r="AG497" i="17"/>
  <c r="AH497" i="17"/>
  <c r="AG501" i="17"/>
  <c r="AH501" i="17"/>
  <c r="F90" i="17"/>
  <c r="AG90" i="17"/>
  <c r="AH104" i="17"/>
  <c r="F131" i="17"/>
  <c r="AH150" i="17"/>
  <c r="AH157" i="17"/>
  <c r="AG157" i="17"/>
  <c r="F162" i="17"/>
  <c r="F163" i="17"/>
  <c r="F217" i="17"/>
  <c r="F244" i="17"/>
  <c r="F300" i="17"/>
  <c r="AH315" i="17"/>
  <c r="AG315" i="17"/>
  <c r="AH429" i="17"/>
  <c r="AG429" i="17"/>
  <c r="AG453" i="17"/>
  <c r="AH453" i="17"/>
  <c r="AH23" i="17"/>
  <c r="F97" i="17"/>
  <c r="AH107" i="17"/>
  <c r="AG107" i="17"/>
  <c r="F113" i="17"/>
  <c r="AG122" i="17"/>
  <c r="AH122" i="17"/>
  <c r="AG130" i="17"/>
  <c r="AH130" i="17"/>
  <c r="F142" i="17"/>
  <c r="AG146" i="17"/>
  <c r="AH146" i="17"/>
  <c r="AH149" i="17"/>
  <c r="AG149" i="17"/>
  <c r="AG162" i="17"/>
  <c r="AH162" i="17"/>
  <c r="F169" i="17"/>
  <c r="F178" i="17"/>
  <c r="F183" i="17"/>
  <c r="F205" i="17"/>
  <c r="F213" i="17"/>
  <c r="F221" i="17"/>
  <c r="F259" i="17"/>
  <c r="F271" i="17"/>
  <c r="F307" i="17"/>
  <c r="F327" i="17"/>
  <c r="AH343" i="17"/>
  <c r="AG343" i="17"/>
  <c r="F369" i="17"/>
  <c r="F390" i="17"/>
  <c r="F395" i="17"/>
  <c r="F396" i="17"/>
  <c r="AG417" i="17"/>
  <c r="AH417" i="17"/>
  <c r="AH421" i="17"/>
  <c r="AG421" i="17"/>
  <c r="F170" i="17"/>
  <c r="F186" i="17"/>
  <c r="F238" i="17"/>
  <c r="F282" i="17"/>
  <c r="AH286" i="17"/>
  <c r="AG286" i="17"/>
  <c r="F311" i="17"/>
  <c r="F352" i="17"/>
  <c r="F355" i="17"/>
  <c r="F363" i="17"/>
  <c r="F364" i="17"/>
  <c r="AH383" i="17"/>
  <c r="AG383" i="17"/>
  <c r="F401" i="17"/>
  <c r="AH154" i="17"/>
  <c r="F175" i="17"/>
  <c r="F191" i="17"/>
  <c r="AG194" i="17"/>
  <c r="AH194" i="17"/>
  <c r="AH198" i="17"/>
  <c r="AH202" i="17"/>
  <c r="AH206" i="17"/>
  <c r="AH210" i="17"/>
  <c r="AH214" i="17"/>
  <c r="AH218" i="17"/>
  <c r="F252" i="17"/>
  <c r="AG256" i="17"/>
  <c r="F263" i="17"/>
  <c r="F268" i="17"/>
  <c r="F276" i="17"/>
  <c r="F279" i="17"/>
  <c r="F299" i="17"/>
  <c r="AH299" i="17"/>
  <c r="AG311" i="17"/>
  <c r="F319" i="17"/>
  <c r="AG331" i="17"/>
  <c r="F347" i="17"/>
  <c r="F348" i="17"/>
  <c r="F374" i="17"/>
  <c r="F379" i="17"/>
  <c r="F380" i="17"/>
  <c r="AH399" i="17"/>
  <c r="AG399" i="17"/>
  <c r="F426" i="17"/>
  <c r="F436" i="17"/>
  <c r="F438" i="17"/>
  <c r="AG360" i="17"/>
  <c r="AH360" i="17"/>
  <c r="F366" i="17"/>
  <c r="F371" i="17"/>
  <c r="F382" i="17"/>
  <c r="F387" i="17"/>
  <c r="F398" i="17"/>
  <c r="F403" i="17"/>
  <c r="AH412" i="17"/>
  <c r="AG412" i="17"/>
  <c r="F433" i="17"/>
  <c r="AG442" i="17"/>
  <c r="AH442" i="17"/>
  <c r="AH508" i="17"/>
  <c r="AG508" i="17"/>
  <c r="AH512" i="17"/>
  <c r="AG512" i="17"/>
  <c r="AG513" i="17"/>
  <c r="AH513" i="17"/>
  <c r="AG523" i="17"/>
  <c r="AH523" i="17"/>
  <c r="AG527" i="17"/>
  <c r="AH527" i="17"/>
  <c r="AH332" i="17"/>
  <c r="AG336" i="17"/>
  <c r="AH336" i="17"/>
  <c r="AH347" i="17"/>
  <c r="F351" i="17"/>
  <c r="F359" i="17"/>
  <c r="F372" i="17"/>
  <c r="F377" i="17"/>
  <c r="F388" i="17"/>
  <c r="F393" i="17"/>
  <c r="F404" i="17"/>
  <c r="F409" i="17"/>
  <c r="F418" i="17"/>
  <c r="AG436" i="17"/>
  <c r="F465" i="17"/>
  <c r="F470" i="17"/>
  <c r="F477" i="17"/>
  <c r="AG478" i="17"/>
  <c r="AH478" i="17"/>
  <c r="AG485" i="17"/>
  <c r="AH485" i="17"/>
  <c r="AH486" i="17"/>
  <c r="AG486" i="17"/>
  <c r="AG489" i="17"/>
  <c r="AH489" i="17"/>
  <c r="AG499" i="17"/>
  <c r="AH499" i="17"/>
  <c r="AH500" i="17"/>
  <c r="AG500" i="17"/>
  <c r="AG505" i="17"/>
  <c r="AH505" i="17"/>
  <c r="F514" i="17"/>
  <c r="AH517" i="17"/>
  <c r="AG517" i="17"/>
  <c r="AH518" i="17"/>
  <c r="AG518" i="17"/>
  <c r="AH520" i="17"/>
  <c r="AG520" i="17"/>
  <c r="AG531" i="17"/>
  <c r="AH531" i="17"/>
  <c r="AH554" i="17"/>
  <c r="AG554" i="17"/>
  <c r="AG444" i="17"/>
  <c r="AH447" i="17"/>
  <c r="F481" i="17"/>
  <c r="AG491" i="17"/>
  <c r="AH491" i="17"/>
  <c r="AH494" i="17"/>
  <c r="AG494" i="17"/>
  <c r="F499" i="17"/>
  <c r="F503" i="17"/>
  <c r="F505" i="17"/>
  <c r="F510" i="17"/>
  <c r="AG511" i="17"/>
  <c r="AH511" i="17"/>
  <c r="F522" i="17"/>
  <c r="AG539" i="17"/>
  <c r="AH539" i="17"/>
  <c r="F417" i="17"/>
  <c r="AH418" i="17"/>
  <c r="AH426" i="17"/>
  <c r="AH452" i="17"/>
  <c r="AG452" i="17"/>
  <c r="AG457" i="17"/>
  <c r="AH457" i="17"/>
  <c r="AG458" i="17"/>
  <c r="AH458" i="17"/>
  <c r="F473" i="17"/>
  <c r="F488" i="17"/>
  <c r="AG507" i="17"/>
  <c r="AH507" i="17"/>
  <c r="AG515" i="17"/>
  <c r="AH515" i="17"/>
  <c r="AG510" i="17"/>
  <c r="AG516" i="17"/>
  <c r="AH455" i="17"/>
  <c r="F460" i="17"/>
  <c r="AG464" i="17"/>
  <c r="F476" i="17"/>
  <c r="AG476" i="17"/>
  <c r="AG480" i="17"/>
  <c r="F484" i="17"/>
  <c r="AH487" i="17"/>
  <c r="F492" i="17"/>
  <c r="AG502" i="17"/>
  <c r="F506" i="17"/>
  <c r="F21" i="17"/>
  <c r="AH24" i="17"/>
  <c r="AG24" i="17"/>
  <c r="AH25" i="17"/>
  <c r="AG25" i="17"/>
  <c r="AH32" i="17"/>
  <c r="AG32" i="17"/>
  <c r="AH42" i="17"/>
  <c r="AG42" i="17"/>
  <c r="AG43" i="17"/>
  <c r="AH43" i="17"/>
  <c r="AH48" i="17"/>
  <c r="AG48" i="17"/>
  <c r="AH58" i="17"/>
  <c r="AG58" i="17"/>
  <c r="AG59" i="17"/>
  <c r="AH59" i="17"/>
  <c r="AH64" i="17"/>
  <c r="AG64" i="17"/>
  <c r="AH74" i="17"/>
  <c r="AG74" i="17"/>
  <c r="AG75" i="17"/>
  <c r="AH75" i="17"/>
  <c r="AH18" i="17"/>
  <c r="F25" i="17"/>
  <c r="AH27" i="17"/>
  <c r="AH28" i="17"/>
  <c r="AG28" i="17"/>
  <c r="AH29" i="17"/>
  <c r="AG29" i="17"/>
  <c r="AG31" i="17"/>
  <c r="AH31" i="17"/>
  <c r="AH36" i="17"/>
  <c r="AG36" i="17"/>
  <c r="AH46" i="17"/>
  <c r="AG46" i="17"/>
  <c r="AG47" i="17"/>
  <c r="AH47" i="17"/>
  <c r="AH52" i="17"/>
  <c r="AG52" i="17"/>
  <c r="AH62" i="17"/>
  <c r="AG62" i="17"/>
  <c r="AG63" i="17"/>
  <c r="AH63" i="17"/>
  <c r="AH68" i="17"/>
  <c r="AG68" i="17"/>
  <c r="AH78" i="17"/>
  <c r="AG78" i="17"/>
  <c r="AH80" i="17"/>
  <c r="AG80" i="17"/>
  <c r="F29" i="17"/>
  <c r="AH34" i="17"/>
  <c r="AG34" i="17"/>
  <c r="AG35" i="17"/>
  <c r="AH35" i="17"/>
  <c r="AH40" i="17"/>
  <c r="AG40" i="17"/>
  <c r="AH50" i="17"/>
  <c r="AG50" i="17"/>
  <c r="AG51" i="17"/>
  <c r="AH51" i="17"/>
  <c r="AH56" i="17"/>
  <c r="AG56" i="17"/>
  <c r="AH66" i="17"/>
  <c r="AG66" i="17"/>
  <c r="AG67" i="17"/>
  <c r="AH67" i="17"/>
  <c r="AH72" i="17"/>
  <c r="AG72" i="17"/>
  <c r="AH17" i="17"/>
  <c r="AH19" i="17"/>
  <c r="AH20" i="17"/>
  <c r="AG20" i="17"/>
  <c r="AH21" i="17"/>
  <c r="AG21" i="17"/>
  <c r="AH38" i="17"/>
  <c r="AG38" i="17"/>
  <c r="AG39" i="17"/>
  <c r="AH39" i="17"/>
  <c r="AH44" i="17"/>
  <c r="AG44" i="17"/>
  <c r="AH54" i="17"/>
  <c r="AG54" i="17"/>
  <c r="AG55" i="17"/>
  <c r="AH55" i="17"/>
  <c r="AH60" i="17"/>
  <c r="AG60" i="17"/>
  <c r="AH70" i="17"/>
  <c r="AG70" i="17"/>
  <c r="AG71" i="17"/>
  <c r="AH71" i="17"/>
  <c r="AH76" i="17"/>
  <c r="AG76" i="17"/>
  <c r="AH82" i="17"/>
  <c r="AG82" i="17"/>
  <c r="AH84" i="17"/>
  <c r="AG84" i="17"/>
  <c r="AH119" i="17"/>
  <c r="AG119" i="17"/>
  <c r="AH120" i="17"/>
  <c r="AG120" i="17"/>
  <c r="AH123" i="17"/>
  <c r="AG123" i="17"/>
  <c r="AH124" i="17"/>
  <c r="AG124" i="17"/>
  <c r="AH127" i="17"/>
  <c r="AG127" i="17"/>
  <c r="AH128" i="17"/>
  <c r="AG128" i="17"/>
  <c r="AH131" i="17"/>
  <c r="AG131" i="17"/>
  <c r="AH132" i="17"/>
  <c r="AG132" i="17"/>
  <c r="AH135" i="17"/>
  <c r="AG135" i="17"/>
  <c r="AH136" i="17"/>
  <c r="AG136" i="17"/>
  <c r="AH139" i="17"/>
  <c r="AG139" i="17"/>
  <c r="AH140" i="17"/>
  <c r="AG140" i="17"/>
  <c r="AH143" i="17"/>
  <c r="AG143" i="17"/>
  <c r="AH144" i="17"/>
  <c r="AG144" i="17"/>
  <c r="AH147" i="17"/>
  <c r="AG147" i="17"/>
  <c r="AH148" i="17"/>
  <c r="AG148" i="17"/>
  <c r="AH151" i="17"/>
  <c r="AG151" i="17"/>
  <c r="AH152" i="17"/>
  <c r="AG152" i="17"/>
  <c r="AH155" i="17"/>
  <c r="AG155" i="17"/>
  <c r="AH156" i="17"/>
  <c r="AG156" i="17"/>
  <c r="AH159" i="17"/>
  <c r="AG159" i="17"/>
  <c r="AH160" i="17"/>
  <c r="AG160" i="17"/>
  <c r="AH163" i="17"/>
  <c r="AG163" i="17"/>
  <c r="AH164" i="17"/>
  <c r="AG164" i="17"/>
  <c r="AH167" i="17"/>
  <c r="AG167" i="17"/>
  <c r="AH168" i="17"/>
  <c r="AG168" i="17"/>
  <c r="AH171" i="17"/>
  <c r="AG171" i="17"/>
  <c r="AH172" i="17"/>
  <c r="AG172" i="17"/>
  <c r="AH175" i="17"/>
  <c r="AG175" i="17"/>
  <c r="AH176" i="17"/>
  <c r="AG176" i="17"/>
  <c r="AH179" i="17"/>
  <c r="AG179" i="17"/>
  <c r="AH180" i="17"/>
  <c r="AG180" i="17"/>
  <c r="AH183" i="17"/>
  <c r="AG183" i="17"/>
  <c r="AH184" i="17"/>
  <c r="AG184" i="17"/>
  <c r="AH187" i="17"/>
  <c r="AG187" i="17"/>
  <c r="AH188" i="17"/>
  <c r="AG188" i="17"/>
  <c r="AH191" i="17"/>
  <c r="AG191" i="17"/>
  <c r="AH192" i="17"/>
  <c r="AG192" i="17"/>
  <c r="AH195" i="17"/>
  <c r="AG195" i="17"/>
  <c r="AH196" i="17"/>
  <c r="AG196" i="17"/>
  <c r="AH199" i="17"/>
  <c r="AG199" i="17"/>
  <c r="AH200" i="17"/>
  <c r="AG200" i="17"/>
  <c r="AH203" i="17"/>
  <c r="AG203" i="17"/>
  <c r="AH204" i="17"/>
  <c r="AG204" i="17"/>
  <c r="AH207" i="17"/>
  <c r="AG207" i="17"/>
  <c r="AH208" i="17"/>
  <c r="AG208" i="17"/>
  <c r="AH211" i="17"/>
  <c r="AG211" i="17"/>
  <c r="AH212" i="17"/>
  <c r="AG212" i="17"/>
  <c r="AH215" i="17"/>
  <c r="AG215" i="17"/>
  <c r="AH216" i="17"/>
  <c r="AG216" i="17"/>
  <c r="AH219" i="17"/>
  <c r="AG219" i="17"/>
  <c r="AH220" i="17"/>
  <c r="AG220" i="17"/>
  <c r="F232" i="17"/>
  <c r="AH235" i="17"/>
  <c r="AG235" i="17"/>
  <c r="AH236" i="17"/>
  <c r="AG236" i="17"/>
  <c r="AG241" i="17"/>
  <c r="AH241" i="17"/>
  <c r="AH246" i="17"/>
  <c r="AG246" i="17"/>
  <c r="AH257" i="17"/>
  <c r="AG257" i="17"/>
  <c r="AG264" i="17"/>
  <c r="AH264" i="17"/>
  <c r="AH266" i="17"/>
  <c r="AG266" i="17"/>
  <c r="AH273" i="17"/>
  <c r="AG273" i="17"/>
  <c r="AG280" i="17"/>
  <c r="AH280" i="17"/>
  <c r="AH282" i="17"/>
  <c r="AG282" i="17"/>
  <c r="F289" i="17"/>
  <c r="AH301" i="17"/>
  <c r="AG301" i="17"/>
  <c r="F305" i="17"/>
  <c r="AH317" i="17"/>
  <c r="AG317" i="17"/>
  <c r="F321" i="17"/>
  <c r="AH345" i="17"/>
  <c r="AG345" i="17"/>
  <c r="AH346" i="17"/>
  <c r="AG346" i="17"/>
  <c r="AG415" i="17"/>
  <c r="AH415" i="17"/>
  <c r="F464" i="17"/>
  <c r="AH471" i="17"/>
  <c r="AG471" i="17"/>
  <c r="F479" i="17"/>
  <c r="F487" i="17"/>
  <c r="AG493" i="17"/>
  <c r="AH493" i="17"/>
  <c r="F513" i="17"/>
  <c r="F557" i="17"/>
  <c r="F33" i="17"/>
  <c r="AG33" i="17"/>
  <c r="F37" i="17"/>
  <c r="AG37" i="17"/>
  <c r="F41" i="17"/>
  <c r="AG41" i="17"/>
  <c r="F45" i="17"/>
  <c r="AG45" i="17"/>
  <c r="F49" i="17"/>
  <c r="AG49" i="17"/>
  <c r="F53" i="17"/>
  <c r="AG53" i="17"/>
  <c r="F57" i="17"/>
  <c r="AG57" i="17"/>
  <c r="F61" i="17"/>
  <c r="AG61" i="17"/>
  <c r="F65" i="17"/>
  <c r="AG65" i="17"/>
  <c r="F69" i="17"/>
  <c r="AG69" i="17"/>
  <c r="F73" i="17"/>
  <c r="AG73" i="17"/>
  <c r="F77" i="17"/>
  <c r="AG77" i="17"/>
  <c r="F81" i="17"/>
  <c r="AG81" i="17"/>
  <c r="F85" i="17"/>
  <c r="AG85" i="17"/>
  <c r="AH88" i="17"/>
  <c r="AG89" i="17"/>
  <c r="AH92" i="17"/>
  <c r="AG97" i="17"/>
  <c r="AH102" i="17"/>
  <c r="AG103" i="17"/>
  <c r="AH108" i="17"/>
  <c r="AG113" i="17"/>
  <c r="F120" i="17"/>
  <c r="F124" i="17"/>
  <c r="F128" i="17"/>
  <c r="F132" i="17"/>
  <c r="F136" i="17"/>
  <c r="F140" i="17"/>
  <c r="F144" i="17"/>
  <c r="F148" i="17"/>
  <c r="F152" i="17"/>
  <c r="F156" i="17"/>
  <c r="F160" i="17"/>
  <c r="F164" i="17"/>
  <c r="F168" i="17"/>
  <c r="F172" i="17"/>
  <c r="F176" i="17"/>
  <c r="F180" i="17"/>
  <c r="F184" i="17"/>
  <c r="F188" i="17"/>
  <c r="F192" i="17"/>
  <c r="F196" i="17"/>
  <c r="F200" i="17"/>
  <c r="F204" i="17"/>
  <c r="F208" i="17"/>
  <c r="F212" i="17"/>
  <c r="F216" i="17"/>
  <c r="F220" i="17"/>
  <c r="AH222" i="17"/>
  <c r="AH223" i="17"/>
  <c r="AG223" i="17"/>
  <c r="AH224" i="17"/>
  <c r="AG224" i="17"/>
  <c r="AG229" i="17"/>
  <c r="F236" i="17"/>
  <c r="AH238" i="17"/>
  <c r="AH239" i="17"/>
  <c r="AG239" i="17"/>
  <c r="AH242" i="17"/>
  <c r="AG242" i="17"/>
  <c r="AG253" i="17"/>
  <c r="AH253" i="17"/>
  <c r="AH269" i="17"/>
  <c r="AG269" i="17"/>
  <c r="F273" i="17"/>
  <c r="AH285" i="17"/>
  <c r="AG285" i="17"/>
  <c r="AH293" i="17"/>
  <c r="AG293" i="17"/>
  <c r="AH309" i="17"/>
  <c r="AG309" i="17"/>
  <c r="F20" i="17"/>
  <c r="F24" i="17"/>
  <c r="F28" i="17"/>
  <c r="F32" i="17"/>
  <c r="F36" i="17"/>
  <c r="F40" i="17"/>
  <c r="F44" i="17"/>
  <c r="F48" i="17"/>
  <c r="F52" i="17"/>
  <c r="F56" i="17"/>
  <c r="F60" i="17"/>
  <c r="F64" i="17"/>
  <c r="F68" i="17"/>
  <c r="F72" i="17"/>
  <c r="F76" i="17"/>
  <c r="AG161" i="17"/>
  <c r="AG165" i="17"/>
  <c r="AG169" i="17"/>
  <c r="AG173" i="17"/>
  <c r="AG177" i="17"/>
  <c r="AG181" i="17"/>
  <c r="AG185" i="17"/>
  <c r="AG189" i="17"/>
  <c r="F224" i="17"/>
  <c r="AH226" i="17"/>
  <c r="AH227" i="17"/>
  <c r="AG227" i="17"/>
  <c r="AH228" i="17"/>
  <c r="AG228" i="17"/>
  <c r="AG233" i="17"/>
  <c r="F240" i="17"/>
  <c r="AG249" i="17"/>
  <c r="AH249" i="17"/>
  <c r="AH254" i="17"/>
  <c r="AG254" i="17"/>
  <c r="AH261" i="17"/>
  <c r="AG261" i="17"/>
  <c r="AH277" i="17"/>
  <c r="AG277" i="17"/>
  <c r="F294" i="17"/>
  <c r="AH297" i="17"/>
  <c r="AG297" i="17"/>
  <c r="F310" i="17"/>
  <c r="AH313" i="17"/>
  <c r="AG313" i="17"/>
  <c r="AH337" i="17"/>
  <c r="AG337" i="17"/>
  <c r="AH338" i="17"/>
  <c r="AG338" i="17"/>
  <c r="AH353" i="17"/>
  <c r="AG353" i="17"/>
  <c r="AH354" i="17"/>
  <c r="AG354" i="17"/>
  <c r="F89" i="17"/>
  <c r="F93" i="17"/>
  <c r="AH94" i="17"/>
  <c r="AG95" i="17"/>
  <c r="AH100" i="17"/>
  <c r="AG105" i="17"/>
  <c r="AH110" i="17"/>
  <c r="AG111" i="17"/>
  <c r="AH116" i="17"/>
  <c r="AG193" i="17"/>
  <c r="AG197" i="17"/>
  <c r="F228" i="17"/>
  <c r="AH231" i="17"/>
  <c r="AG231" i="17"/>
  <c r="AH232" i="17"/>
  <c r="AG232" i="17"/>
  <c r="AG245" i="17"/>
  <c r="AH245" i="17"/>
  <c r="AH250" i="17"/>
  <c r="AG250" i="17"/>
  <c r="F262" i="17"/>
  <c r="AH265" i="17"/>
  <c r="AG265" i="17"/>
  <c r="F278" i="17"/>
  <c r="AH281" i="17"/>
  <c r="AG281" i="17"/>
  <c r="AH289" i="17"/>
  <c r="AG289" i="17"/>
  <c r="AG296" i="17"/>
  <c r="AH296" i="17"/>
  <c r="AH298" i="17"/>
  <c r="AG298" i="17"/>
  <c r="AH305" i="17"/>
  <c r="AG305" i="17"/>
  <c r="AG312" i="17"/>
  <c r="AH312" i="17"/>
  <c r="AH314" i="17"/>
  <c r="AG314" i="17"/>
  <c r="AH321" i="17"/>
  <c r="AG321" i="17"/>
  <c r="AH329" i="17"/>
  <c r="AG329" i="17"/>
  <c r="AH330" i="17"/>
  <c r="AG330" i="17"/>
  <c r="F269" i="17"/>
  <c r="F285" i="17"/>
  <c r="F301" i="17"/>
  <c r="F317" i="17"/>
  <c r="F330" i="17"/>
  <c r="F338" i="17"/>
  <c r="F346" i="17"/>
  <c r="F354" i="17"/>
  <c r="AH361" i="17"/>
  <c r="AG361" i="17"/>
  <c r="AG364" i="17"/>
  <c r="AH364" i="17"/>
  <c r="AH369" i="17"/>
  <c r="AG369" i="17"/>
  <c r="AG372" i="17"/>
  <c r="AH372" i="17"/>
  <c r="AH377" i="17"/>
  <c r="AG377" i="17"/>
  <c r="AG380" i="17"/>
  <c r="AH380" i="17"/>
  <c r="AH385" i="17"/>
  <c r="AG385" i="17"/>
  <c r="AG388" i="17"/>
  <c r="AH388" i="17"/>
  <c r="AH393" i="17"/>
  <c r="AG393" i="17"/>
  <c r="AG396" i="17"/>
  <c r="AH396" i="17"/>
  <c r="AH401" i="17"/>
  <c r="AG401" i="17"/>
  <c r="AG404" i="17"/>
  <c r="AH404" i="17"/>
  <c r="AH409" i="17"/>
  <c r="AG409" i="17"/>
  <c r="AG411" i="17"/>
  <c r="AH411" i="17"/>
  <c r="AG414" i="17"/>
  <c r="AH414" i="17"/>
  <c r="AH420" i="17"/>
  <c r="AG420" i="17"/>
  <c r="F223" i="17"/>
  <c r="F227" i="17"/>
  <c r="F231" i="17"/>
  <c r="F235" i="17"/>
  <c r="F239" i="17"/>
  <c r="AG243" i="17"/>
  <c r="AG247" i="17"/>
  <c r="AG251" i="17"/>
  <c r="AG255" i="17"/>
  <c r="F258" i="17"/>
  <c r="AH260" i="17"/>
  <c r="AG262" i="17"/>
  <c r="F265" i="17"/>
  <c r="F274" i="17"/>
  <c r="AH276" i="17"/>
  <c r="AG278" i="17"/>
  <c r="F281" i="17"/>
  <c r="F290" i="17"/>
  <c r="AH292" i="17"/>
  <c r="AG294" i="17"/>
  <c r="F297" i="17"/>
  <c r="F306" i="17"/>
  <c r="AH308" i="17"/>
  <c r="AG310" i="17"/>
  <c r="F313" i="17"/>
  <c r="F322" i="17"/>
  <c r="AH325" i="17"/>
  <c r="AG325" i="17"/>
  <c r="AH326" i="17"/>
  <c r="AG326" i="17"/>
  <c r="AH333" i="17"/>
  <c r="AG333" i="17"/>
  <c r="AH334" i="17"/>
  <c r="AG334" i="17"/>
  <c r="AH340" i="17"/>
  <c r="AH341" i="17"/>
  <c r="AG341" i="17"/>
  <c r="AH342" i="17"/>
  <c r="AG342" i="17"/>
  <c r="AH348" i="17"/>
  <c r="AH349" i="17"/>
  <c r="AG349" i="17"/>
  <c r="AH350" i="17"/>
  <c r="AG350" i="17"/>
  <c r="AH356" i="17"/>
  <c r="AH357" i="17"/>
  <c r="AG357" i="17"/>
  <c r="AH358" i="17"/>
  <c r="AG358" i="17"/>
  <c r="F412" i="17"/>
  <c r="AG419" i="17"/>
  <c r="AH419" i="17"/>
  <c r="F242" i="17"/>
  <c r="F246" i="17"/>
  <c r="F250" i="17"/>
  <c r="F254" i="17"/>
  <c r="AG258" i="17"/>
  <c r="F261" i="17"/>
  <c r="F270" i="17"/>
  <c r="AH272" i="17"/>
  <c r="AG274" i="17"/>
  <c r="F277" i="17"/>
  <c r="F286" i="17"/>
  <c r="AH288" i="17"/>
  <c r="AG290" i="17"/>
  <c r="F293" i="17"/>
  <c r="F302" i="17"/>
  <c r="AH304" i="17"/>
  <c r="AG306" i="17"/>
  <c r="F309" i="17"/>
  <c r="F318" i="17"/>
  <c r="AH320" i="17"/>
  <c r="AG322" i="17"/>
  <c r="F325" i="17"/>
  <c r="F326" i="17"/>
  <c r="F334" i="17"/>
  <c r="F342" i="17"/>
  <c r="F350" i="17"/>
  <c r="F358" i="17"/>
  <c r="AH365" i="17"/>
  <c r="AG365" i="17"/>
  <c r="AG368" i="17"/>
  <c r="AH368" i="17"/>
  <c r="AH373" i="17"/>
  <c r="AG373" i="17"/>
  <c r="AG376" i="17"/>
  <c r="AH376" i="17"/>
  <c r="AH381" i="17"/>
  <c r="AG381" i="17"/>
  <c r="AG384" i="17"/>
  <c r="AH384" i="17"/>
  <c r="AH389" i="17"/>
  <c r="AG389" i="17"/>
  <c r="AG392" i="17"/>
  <c r="AH392" i="17"/>
  <c r="AH397" i="17"/>
  <c r="AG397" i="17"/>
  <c r="AG400" i="17"/>
  <c r="AH400" i="17"/>
  <c r="AH405" i="17"/>
  <c r="AG405" i="17"/>
  <c r="AG408" i="17"/>
  <c r="AH408" i="17"/>
  <c r="F413" i="17"/>
  <c r="AH416" i="17"/>
  <c r="AG416" i="17"/>
  <c r="F419" i="17"/>
  <c r="AG422" i="17"/>
  <c r="AH422" i="17"/>
  <c r="AG470" i="17"/>
  <c r="AH470" i="17"/>
  <c r="F329" i="17"/>
  <c r="F333" i="17"/>
  <c r="F337" i="17"/>
  <c r="F341" i="17"/>
  <c r="F345" i="17"/>
  <c r="F349" i="17"/>
  <c r="F353" i="17"/>
  <c r="F357" i="17"/>
  <c r="F361" i="17"/>
  <c r="AG362" i="17"/>
  <c r="AG366" i="17"/>
  <c r="AG370" i="17"/>
  <c r="AG374" i="17"/>
  <c r="AG378" i="17"/>
  <c r="AG382" i="17"/>
  <c r="AG386" i="17"/>
  <c r="AG390" i="17"/>
  <c r="AG394" i="17"/>
  <c r="AG398" i="17"/>
  <c r="AG402" i="17"/>
  <c r="AG406" i="17"/>
  <c r="AG410" i="17"/>
  <c r="F416" i="17"/>
  <c r="F420" i="17"/>
  <c r="F421" i="17"/>
  <c r="AH423" i="17"/>
  <c r="AH472" i="17"/>
  <c r="AG472" i="17"/>
  <c r="F485" i="17"/>
  <c r="F424" i="17"/>
  <c r="AG424" i="17"/>
  <c r="AG425" i="17"/>
  <c r="AH427" i="17"/>
  <c r="F429" i="17"/>
  <c r="AH430" i="17"/>
  <c r="F432" i="17"/>
  <c r="AG432" i="17"/>
  <c r="AG433" i="17"/>
  <c r="AH435" i="17"/>
  <c r="F437" i="17"/>
  <c r="AH438" i="17"/>
  <c r="F440" i="17"/>
  <c r="AG440" i="17"/>
  <c r="AG441" i="17"/>
  <c r="AH443" i="17"/>
  <c r="F445" i="17"/>
  <c r="AH446" i="17"/>
  <c r="F448" i="17"/>
  <c r="AG448" i="17"/>
  <c r="AH451" i="17"/>
  <c r="F453" i="17"/>
  <c r="AH454" i="17"/>
  <c r="F456" i="17"/>
  <c r="AG456" i="17"/>
  <c r="AH459" i="17"/>
  <c r="F461" i="17"/>
  <c r="AH462" i="17"/>
  <c r="F468" i="17"/>
  <c r="AH468" i="17"/>
  <c r="AG468" i="17"/>
  <c r="F463" i="17"/>
  <c r="AH463" i="17"/>
  <c r="AG463" i="17"/>
  <c r="AG466" i="17"/>
  <c r="AH466" i="17"/>
  <c r="AH475" i="17"/>
  <c r="AG475" i="17"/>
  <c r="AH479" i="17"/>
  <c r="AG479" i="17"/>
  <c r="F475" i="17"/>
  <c r="AH482" i="17"/>
  <c r="AG482" i="17"/>
  <c r="AH498" i="17"/>
  <c r="AG498" i="17"/>
  <c r="AH504" i="17"/>
  <c r="AG504" i="17"/>
  <c r="AG509" i="17"/>
  <c r="AH509" i="17"/>
  <c r="F471" i="17"/>
  <c r="F480" i="17"/>
  <c r="AG483" i="17"/>
  <c r="AH483" i="17"/>
  <c r="AH488" i="17"/>
  <c r="AG488" i="17"/>
  <c r="AH514" i="17"/>
  <c r="AG514" i="17"/>
  <c r="F467" i="17"/>
  <c r="AH467" i="17"/>
  <c r="AG467" i="17"/>
  <c r="AH484" i="17"/>
  <c r="AG484" i="17"/>
  <c r="F497" i="17"/>
  <c r="AG503" i="17"/>
  <c r="AH503" i="17"/>
  <c r="F507" i="17"/>
  <c r="F523" i="17"/>
  <c r="AH528" i="17"/>
  <c r="AG528" i="17"/>
  <c r="AG529" i="17"/>
  <c r="AH529" i="17"/>
  <c r="AH536" i="17"/>
  <c r="AG536" i="17"/>
  <c r="AG537" i="17"/>
  <c r="AH537" i="17"/>
  <c r="AH544" i="17"/>
  <c r="AG544" i="17"/>
  <c r="AG545" i="17"/>
  <c r="AH545" i="17"/>
  <c r="AH552" i="17"/>
  <c r="AG552" i="17"/>
  <c r="AG553" i="17"/>
  <c r="AH553" i="17"/>
  <c r="AG555" i="17"/>
  <c r="AH555" i="17"/>
  <c r="AG519" i="17"/>
  <c r="AH519" i="17"/>
  <c r="AH524" i="17"/>
  <c r="AG524" i="17"/>
  <c r="AH532" i="17"/>
  <c r="AG532" i="17"/>
  <c r="AG533" i="17"/>
  <c r="AH533" i="17"/>
  <c r="AH540" i="17"/>
  <c r="AG540" i="17"/>
  <c r="AG541" i="17"/>
  <c r="AH541" i="17"/>
  <c r="AH548" i="17"/>
  <c r="AG548" i="17"/>
  <c r="AG549" i="17"/>
  <c r="AH549" i="17"/>
  <c r="F529" i="17"/>
  <c r="F533" i="17"/>
  <c r="F537" i="17"/>
  <c r="F541" i="17"/>
  <c r="F545" i="17"/>
  <c r="F549" i="17"/>
  <c r="F553" i="17"/>
  <c r="F520" i="17"/>
  <c r="AH521" i="17"/>
  <c r="AG522" i="17"/>
  <c r="AG526" i="17"/>
  <c r="AG530" i="17"/>
  <c r="AG534" i="17"/>
  <c r="AG538" i="17"/>
  <c r="AG542" i="17"/>
  <c r="AG546" i="17"/>
  <c r="AG550" i="17"/>
  <c r="AH556" i="17"/>
  <c r="AG556" i="17"/>
  <c r="F559" i="17"/>
  <c r="D37" i="11"/>
  <c r="E37" i="11" s="1"/>
  <c r="D42" i="11"/>
  <c r="E42" i="11" s="1"/>
  <c r="D46" i="11"/>
  <c r="E46" i="11" s="1"/>
  <c r="D50" i="11"/>
  <c r="E50" i="11" s="1"/>
  <c r="D70" i="11"/>
  <c r="E70" i="11" s="1"/>
  <c r="D77" i="11"/>
  <c r="E77" i="11" s="1"/>
  <c r="D90" i="11"/>
  <c r="E90" i="11" s="1"/>
  <c r="D114" i="11"/>
  <c r="E114" i="11" s="1"/>
  <c r="D118" i="11"/>
  <c r="E118" i="11" s="1"/>
  <c r="D129" i="11"/>
  <c r="E129" i="11" s="1"/>
  <c r="D134" i="11"/>
  <c r="E134" i="11" s="1"/>
  <c r="D145" i="11"/>
  <c r="E145" i="11" s="1"/>
  <c r="D162" i="11"/>
  <c r="E162" i="11" s="1"/>
  <c r="D170" i="11"/>
  <c r="E170" i="11" s="1"/>
  <c r="D185" i="11"/>
  <c r="E185" i="11" s="1"/>
  <c r="D193" i="11"/>
  <c r="E193" i="11" s="1"/>
  <c r="D209" i="11"/>
  <c r="E209" i="11" s="1"/>
  <c r="D217" i="11"/>
  <c r="E217" i="11" s="1"/>
  <c r="D237" i="11"/>
  <c r="E237" i="11" s="1"/>
  <c r="D242" i="11"/>
  <c r="E242" i="11" s="1"/>
  <c r="D249" i="11"/>
  <c r="E249" i="11" s="1"/>
  <c r="D254" i="11"/>
  <c r="E254" i="11" s="1"/>
  <c r="D294" i="11"/>
  <c r="E294" i="11" s="1"/>
  <c r="D301" i="11"/>
  <c r="E301" i="11" s="1"/>
  <c r="D309" i="11"/>
  <c r="E309" i="11" s="1"/>
  <c r="D317" i="11"/>
  <c r="E317" i="11" s="1"/>
  <c r="D326" i="11"/>
  <c r="E326" i="11" s="1"/>
  <c r="D333" i="11"/>
  <c r="E333" i="11" s="1"/>
  <c r="D358" i="11"/>
  <c r="E358" i="11" s="1"/>
  <c r="D365" i="11"/>
  <c r="E365" i="11" s="1"/>
  <c r="D374" i="11"/>
  <c r="E374" i="11" s="1"/>
  <c r="D385" i="11"/>
  <c r="E385" i="11" s="1"/>
  <c r="D394" i="11"/>
  <c r="E394" i="11" s="1"/>
  <c r="D410" i="11"/>
  <c r="E410" i="11" s="1"/>
  <c r="D417" i="11"/>
  <c r="E417" i="11" s="1"/>
  <c r="D426" i="11"/>
  <c r="E426" i="11" s="1"/>
  <c r="D433" i="11"/>
  <c r="E433" i="11" s="1"/>
  <c r="D450" i="11"/>
  <c r="E450" i="11" s="1"/>
  <c r="D457" i="11"/>
  <c r="E457" i="11" s="1"/>
  <c r="D462" i="11"/>
  <c r="E462" i="11" s="1"/>
  <c r="D477" i="11"/>
  <c r="E477" i="11" s="1"/>
  <c r="D498" i="11"/>
  <c r="E498" i="11" s="1"/>
  <c r="D513" i="11"/>
  <c r="E513" i="11" s="1"/>
  <c r="D33" i="11"/>
  <c r="E33" i="11" s="1"/>
  <c r="D57" i="11"/>
  <c r="E57" i="11" s="1"/>
  <c r="D65" i="11"/>
  <c r="E65" i="11" s="1"/>
  <c r="D85" i="11"/>
  <c r="E85" i="11" s="1"/>
  <c r="D97" i="11"/>
  <c r="E97" i="11" s="1"/>
  <c r="D117" i="11"/>
  <c r="E117" i="11" s="1"/>
  <c r="D137" i="11"/>
  <c r="E137" i="11" s="1"/>
  <c r="D245" i="11"/>
  <c r="E245" i="11" s="1"/>
  <c r="D253" i="11"/>
  <c r="E253" i="11" s="1"/>
  <c r="D265" i="11"/>
  <c r="E265" i="11" s="1"/>
  <c r="D281" i="11"/>
  <c r="E281" i="11" s="1"/>
  <c r="D289" i="11"/>
  <c r="E289" i="11" s="1"/>
  <c r="D313" i="11"/>
  <c r="E313" i="11" s="1"/>
  <c r="D409" i="11"/>
  <c r="E409" i="11" s="1"/>
  <c r="D445" i="11"/>
  <c r="E445" i="11" s="1"/>
  <c r="D453" i="11"/>
  <c r="E453" i="11" s="1"/>
  <c r="D461" i="11"/>
  <c r="E461" i="11" s="1"/>
  <c r="D473" i="11"/>
  <c r="E473" i="11" s="1"/>
  <c r="D481" i="11"/>
  <c r="E481" i="11" s="1"/>
  <c r="D489" i="11"/>
  <c r="E489" i="11" s="1"/>
  <c r="D497" i="11"/>
  <c r="E497" i="11" s="1"/>
  <c r="D509" i="11"/>
  <c r="E509" i="11" s="1"/>
  <c r="D517" i="11"/>
  <c r="E517" i="11" s="1"/>
  <c r="D525" i="11"/>
  <c r="E525" i="11" s="1"/>
  <c r="D533" i="11"/>
  <c r="E533" i="11" s="1"/>
  <c r="D537" i="11"/>
  <c r="E537" i="11" s="1"/>
  <c r="D545" i="11"/>
  <c r="E545" i="11" s="1"/>
  <c r="D553" i="11"/>
  <c r="E553" i="11" s="1"/>
  <c r="D41" i="11"/>
  <c r="E41" i="11" s="1"/>
  <c r="D49" i="11"/>
  <c r="E49" i="11" s="1"/>
  <c r="D53" i="11"/>
  <c r="E53" i="11" s="1"/>
  <c r="AF55" i="11"/>
  <c r="D89" i="11"/>
  <c r="E89" i="11" s="1"/>
  <c r="D121" i="11"/>
  <c r="E121" i="11" s="1"/>
  <c r="D153" i="11"/>
  <c r="E153" i="11" s="1"/>
  <c r="D181" i="11"/>
  <c r="E181" i="11" s="1"/>
  <c r="D189" i="11"/>
  <c r="E189" i="11" s="1"/>
  <c r="D201" i="11"/>
  <c r="E201" i="11" s="1"/>
  <c r="D213" i="11"/>
  <c r="E213" i="11" s="1"/>
  <c r="D221" i="11"/>
  <c r="E221" i="11" s="1"/>
  <c r="D229" i="11"/>
  <c r="E229" i="11" s="1"/>
  <c r="D285" i="11"/>
  <c r="E285" i="11" s="1"/>
  <c r="AG296" i="11"/>
  <c r="AF296" i="11"/>
  <c r="D325" i="11"/>
  <c r="E325" i="11" s="1"/>
  <c r="D357" i="11"/>
  <c r="E357" i="11" s="1"/>
  <c r="D393" i="11"/>
  <c r="E393" i="11" s="1"/>
  <c r="D425" i="11"/>
  <c r="E425" i="11" s="1"/>
  <c r="D441" i="11"/>
  <c r="E441" i="11" s="1"/>
  <c r="D541" i="11"/>
  <c r="E541" i="11" s="1"/>
  <c r="D270" i="11"/>
  <c r="E270" i="11" s="1"/>
  <c r="D274" i="11"/>
  <c r="E274" i="11" s="1"/>
  <c r="D298" i="11"/>
  <c r="E298" i="11" s="1"/>
  <c r="D310" i="11"/>
  <c r="E310" i="11" s="1"/>
  <c r="D314" i="11"/>
  <c r="E314" i="11" s="1"/>
  <c r="D322" i="11"/>
  <c r="E322" i="11" s="1"/>
  <c r="D330" i="11"/>
  <c r="E330" i="11" s="1"/>
  <c r="D338" i="11"/>
  <c r="E338" i="11" s="1"/>
  <c r="D342" i="11"/>
  <c r="E342" i="11" s="1"/>
  <c r="D354" i="11"/>
  <c r="E354" i="11" s="1"/>
  <c r="D362" i="11"/>
  <c r="E362" i="11" s="1"/>
  <c r="D370" i="11"/>
  <c r="E370" i="11" s="1"/>
  <c r="D382" i="11"/>
  <c r="E382" i="11" s="1"/>
  <c r="D390" i="11"/>
  <c r="E390" i="11" s="1"/>
  <c r="D398" i="11"/>
  <c r="E398" i="11" s="1"/>
  <c r="D402" i="11"/>
  <c r="E402" i="11" s="1"/>
  <c r="D414" i="11"/>
  <c r="E414" i="11" s="1"/>
  <c r="D422" i="11"/>
  <c r="E422" i="11" s="1"/>
  <c r="D430" i="11"/>
  <c r="E430" i="11" s="1"/>
  <c r="D466" i="11"/>
  <c r="E466" i="11" s="1"/>
  <c r="D478" i="11"/>
  <c r="E478" i="11" s="1"/>
  <c r="D486" i="11"/>
  <c r="E486" i="11" s="1"/>
  <c r="D494" i="11"/>
  <c r="E494" i="11" s="1"/>
  <c r="D502" i="11"/>
  <c r="E502" i="11" s="1"/>
  <c r="D510" i="11"/>
  <c r="E510" i="11" s="1"/>
  <c r="D518" i="11"/>
  <c r="E518" i="11" s="1"/>
  <c r="D526" i="11"/>
  <c r="E526" i="11" s="1"/>
  <c r="D530" i="11"/>
  <c r="E530" i="11" s="1"/>
  <c r="D546" i="11"/>
  <c r="E546" i="11" s="1"/>
  <c r="D554" i="11"/>
  <c r="E554" i="11" s="1"/>
  <c r="D558" i="11"/>
  <c r="E558" i="11" s="1"/>
  <c r="D20" i="11"/>
  <c r="E20" i="11" s="1"/>
  <c r="D24" i="11"/>
  <c r="E24" i="11" s="1"/>
  <c r="D28" i="11"/>
  <c r="E28" i="11" s="1"/>
  <c r="D36" i="11"/>
  <c r="E36" i="11" s="1"/>
  <c r="D44" i="11"/>
  <c r="E44" i="11" s="1"/>
  <c r="D48" i="11"/>
  <c r="E48" i="11" s="1"/>
  <c r="D52" i="11"/>
  <c r="E52" i="11" s="1"/>
  <c r="D56" i="11"/>
  <c r="E56" i="11" s="1"/>
  <c r="D60" i="11"/>
  <c r="E60" i="11" s="1"/>
  <c r="D64" i="11"/>
  <c r="E64" i="11" s="1"/>
  <c r="D68" i="11"/>
  <c r="E68" i="11" s="1"/>
  <c r="D72" i="11"/>
  <c r="E72" i="11" s="1"/>
  <c r="D76" i="11"/>
  <c r="E76" i="11" s="1"/>
  <c r="D80" i="11"/>
  <c r="E80" i="11" s="1"/>
  <c r="D84" i="11"/>
  <c r="E84" i="11" s="1"/>
  <c r="D88" i="11"/>
  <c r="E88" i="11" s="1"/>
  <c r="D92" i="11"/>
  <c r="E92" i="11" s="1"/>
  <c r="D96" i="11"/>
  <c r="E96" i="11" s="1"/>
  <c r="D100" i="11"/>
  <c r="E100" i="11" s="1"/>
  <c r="D104" i="11"/>
  <c r="E104" i="11" s="1"/>
  <c r="D112" i="11"/>
  <c r="E112" i="11" s="1"/>
  <c r="D116" i="11"/>
  <c r="E116" i="11" s="1"/>
  <c r="D120" i="11"/>
  <c r="E120" i="11" s="1"/>
  <c r="D124" i="11"/>
  <c r="E124" i="11" s="1"/>
  <c r="D128" i="11"/>
  <c r="E128" i="11" s="1"/>
  <c r="D132" i="11"/>
  <c r="E132" i="11" s="1"/>
  <c r="D136" i="11"/>
  <c r="E136" i="11" s="1"/>
  <c r="D140" i="11"/>
  <c r="E140" i="11" s="1"/>
  <c r="D144" i="11"/>
  <c r="E144" i="11" s="1"/>
  <c r="D148" i="11"/>
  <c r="E148" i="11" s="1"/>
  <c r="D152" i="11"/>
  <c r="E152" i="11" s="1"/>
  <c r="D156" i="11"/>
  <c r="E156" i="11" s="1"/>
  <c r="D160" i="11"/>
  <c r="E160" i="11" s="1"/>
  <c r="D164" i="11"/>
  <c r="E164" i="11" s="1"/>
  <c r="D168" i="11"/>
  <c r="E168" i="11" s="1"/>
  <c r="D172" i="11"/>
  <c r="E172" i="11" s="1"/>
  <c r="AG23" i="11"/>
  <c r="AF23" i="11"/>
  <c r="D184" i="11"/>
  <c r="E184" i="11" s="1"/>
  <c r="D196" i="11"/>
  <c r="E196" i="11" s="1"/>
  <c r="D212" i="11"/>
  <c r="E212" i="11" s="1"/>
  <c r="D220" i="11"/>
  <c r="E220" i="11" s="1"/>
  <c r="D232" i="11"/>
  <c r="E232" i="11" s="1"/>
  <c r="D244" i="11"/>
  <c r="E244" i="11" s="1"/>
  <c r="D256" i="11"/>
  <c r="E256" i="11" s="1"/>
  <c r="D268" i="11"/>
  <c r="E268" i="11" s="1"/>
  <c r="D284" i="11"/>
  <c r="E284" i="11" s="1"/>
  <c r="D296" i="11"/>
  <c r="E296" i="11" s="1"/>
  <c r="D308" i="11"/>
  <c r="E308" i="11" s="1"/>
  <c r="D320" i="11"/>
  <c r="E320" i="11" s="1"/>
  <c r="D332" i="11"/>
  <c r="E332" i="11" s="1"/>
  <c r="D344" i="11"/>
  <c r="E344" i="11" s="1"/>
  <c r="D356" i="11"/>
  <c r="E356" i="11" s="1"/>
  <c r="D364" i="11"/>
  <c r="E364" i="11" s="1"/>
  <c r="D376" i="11"/>
  <c r="E376" i="11" s="1"/>
  <c r="D388" i="11"/>
  <c r="E388" i="11" s="1"/>
  <c r="D400" i="11"/>
  <c r="E400" i="11" s="1"/>
  <c r="D408" i="11"/>
  <c r="E408" i="11" s="1"/>
  <c r="D420" i="11"/>
  <c r="E420" i="11" s="1"/>
  <c r="D432" i="11"/>
  <c r="E432" i="11" s="1"/>
  <c r="D444" i="11"/>
  <c r="E444" i="11" s="1"/>
  <c r="D456" i="11"/>
  <c r="E456" i="11" s="1"/>
  <c r="D468" i="11"/>
  <c r="E468" i="11" s="1"/>
  <c r="D480" i="11"/>
  <c r="E480" i="11" s="1"/>
  <c r="D492" i="11"/>
  <c r="E492" i="11" s="1"/>
  <c r="D508" i="11"/>
  <c r="E508" i="11" s="1"/>
  <c r="D516" i="11"/>
  <c r="E516" i="11" s="1"/>
  <c r="D528" i="11"/>
  <c r="E528" i="11" s="1"/>
  <c r="D540" i="11"/>
  <c r="E540" i="11" s="1"/>
  <c r="D552" i="11"/>
  <c r="E552" i="11" s="1"/>
  <c r="D176" i="11"/>
  <c r="E176" i="11" s="1"/>
  <c r="D180" i="11"/>
  <c r="E180" i="11" s="1"/>
  <c r="D192" i="11"/>
  <c r="E192" i="11" s="1"/>
  <c r="D204" i="11"/>
  <c r="E204" i="11" s="1"/>
  <c r="D216" i="11"/>
  <c r="E216" i="11" s="1"/>
  <c r="D228" i="11"/>
  <c r="E228" i="11" s="1"/>
  <c r="D240" i="11"/>
  <c r="E240" i="11" s="1"/>
  <c r="D252" i="11"/>
  <c r="E252" i="11" s="1"/>
  <c r="D264" i="11"/>
  <c r="E264" i="11" s="1"/>
  <c r="D276" i="11"/>
  <c r="E276" i="11" s="1"/>
  <c r="D288" i="11"/>
  <c r="E288" i="11" s="1"/>
  <c r="D300" i="11"/>
  <c r="E300" i="11" s="1"/>
  <c r="D312" i="11"/>
  <c r="E312" i="11" s="1"/>
  <c r="D324" i="11"/>
  <c r="E324" i="11" s="1"/>
  <c r="D336" i="11"/>
  <c r="E336" i="11" s="1"/>
  <c r="D348" i="11"/>
  <c r="E348" i="11" s="1"/>
  <c r="D360" i="11"/>
  <c r="E360" i="11" s="1"/>
  <c r="D372" i="11"/>
  <c r="E372" i="11" s="1"/>
  <c r="D384" i="11"/>
  <c r="E384" i="11" s="1"/>
  <c r="D396" i="11"/>
  <c r="E396" i="11" s="1"/>
  <c r="D412" i="11"/>
  <c r="E412" i="11" s="1"/>
  <c r="D424" i="11"/>
  <c r="E424" i="11" s="1"/>
  <c r="D440" i="11"/>
  <c r="E440" i="11" s="1"/>
  <c r="D452" i="11"/>
  <c r="E452" i="11" s="1"/>
  <c r="D464" i="11"/>
  <c r="E464" i="11" s="1"/>
  <c r="D476" i="11"/>
  <c r="E476" i="11" s="1"/>
  <c r="D488" i="11"/>
  <c r="E488" i="11" s="1"/>
  <c r="D500" i="11"/>
  <c r="E500" i="11" s="1"/>
  <c r="D512" i="11"/>
  <c r="E512" i="11" s="1"/>
  <c r="D524" i="11"/>
  <c r="E524" i="11" s="1"/>
  <c r="D536" i="11"/>
  <c r="E536" i="11" s="1"/>
  <c r="D548" i="11"/>
  <c r="E548" i="11" s="1"/>
  <c r="D368" i="11"/>
  <c r="E368" i="11" s="1"/>
  <c r="D23" i="11"/>
  <c r="E23" i="11" s="1"/>
  <c r="D63" i="11"/>
  <c r="E63" i="11" s="1"/>
  <c r="D83" i="11"/>
  <c r="E83" i="11" s="1"/>
  <c r="AF111" i="11"/>
  <c r="D149" i="11"/>
  <c r="E149" i="11" s="1"/>
  <c r="D155" i="11"/>
  <c r="E155" i="11" s="1"/>
  <c r="D175" i="11"/>
  <c r="E175" i="11" s="1"/>
  <c r="D195" i="11"/>
  <c r="E195" i="11" s="1"/>
  <c r="D197" i="11"/>
  <c r="E197" i="11" s="1"/>
  <c r="D203" i="11"/>
  <c r="E203" i="11" s="1"/>
  <c r="D205" i="11"/>
  <c r="E205" i="11" s="1"/>
  <c r="D225" i="11"/>
  <c r="E225" i="11" s="1"/>
  <c r="D231" i="11"/>
  <c r="E231" i="11" s="1"/>
  <c r="D233" i="11"/>
  <c r="E233" i="11" s="1"/>
  <c r="D267" i="11"/>
  <c r="E267" i="11" s="1"/>
  <c r="AG268" i="11"/>
  <c r="D273" i="11"/>
  <c r="E273" i="11" s="1"/>
  <c r="D279" i="11"/>
  <c r="E279" i="11" s="1"/>
  <c r="D305" i="11"/>
  <c r="E305" i="11" s="1"/>
  <c r="D311" i="11"/>
  <c r="E311" i="11" s="1"/>
  <c r="D339" i="11"/>
  <c r="E339" i="11" s="1"/>
  <c r="D341" i="11"/>
  <c r="E341" i="11" s="1"/>
  <c r="D347" i="11"/>
  <c r="E347" i="11" s="1"/>
  <c r="D349" i="11"/>
  <c r="E349" i="11" s="1"/>
  <c r="D373" i="11"/>
  <c r="E373" i="11" s="1"/>
  <c r="D379" i="11"/>
  <c r="E379" i="11" s="1"/>
  <c r="D401" i="11"/>
  <c r="E401" i="11" s="1"/>
  <c r="D407" i="11"/>
  <c r="E407" i="11" s="1"/>
  <c r="D429" i="11"/>
  <c r="E429" i="11" s="1"/>
  <c r="D437" i="11"/>
  <c r="E437" i="11" s="1"/>
  <c r="D465" i="11"/>
  <c r="E465" i="11" s="1"/>
  <c r="D493" i="11"/>
  <c r="E493" i="11" s="1"/>
  <c r="D501" i="11"/>
  <c r="E501" i="11" s="1"/>
  <c r="D529" i="11"/>
  <c r="E529" i="11" s="1"/>
  <c r="D557" i="11"/>
  <c r="E557" i="11" s="1"/>
  <c r="D188" i="11"/>
  <c r="E188" i="11" s="1"/>
  <c r="D200" i="11"/>
  <c r="E200" i="11" s="1"/>
  <c r="D208" i="11"/>
  <c r="E208" i="11" s="1"/>
  <c r="D224" i="11"/>
  <c r="E224" i="11" s="1"/>
  <c r="D236" i="11"/>
  <c r="E236" i="11" s="1"/>
  <c r="D248" i="11"/>
  <c r="E248" i="11" s="1"/>
  <c r="D260" i="11"/>
  <c r="E260" i="11" s="1"/>
  <c r="D272" i="11"/>
  <c r="E272" i="11" s="1"/>
  <c r="D280" i="11"/>
  <c r="E280" i="11" s="1"/>
  <c r="D292" i="11"/>
  <c r="E292" i="11" s="1"/>
  <c r="D304" i="11"/>
  <c r="E304" i="11" s="1"/>
  <c r="D316" i="11"/>
  <c r="E316" i="11" s="1"/>
  <c r="D328" i="11"/>
  <c r="E328" i="11" s="1"/>
  <c r="D340" i="11"/>
  <c r="E340" i="11" s="1"/>
  <c r="D352" i="11"/>
  <c r="E352" i="11" s="1"/>
  <c r="D380" i="11"/>
  <c r="E380" i="11" s="1"/>
  <c r="D392" i="11"/>
  <c r="E392" i="11" s="1"/>
  <c r="D404" i="11"/>
  <c r="E404" i="11" s="1"/>
  <c r="D416" i="11"/>
  <c r="E416" i="11" s="1"/>
  <c r="D428" i="11"/>
  <c r="E428" i="11" s="1"/>
  <c r="D436" i="11"/>
  <c r="E436" i="11" s="1"/>
  <c r="D448" i="11"/>
  <c r="E448" i="11" s="1"/>
  <c r="D460" i="11"/>
  <c r="E460" i="11" s="1"/>
  <c r="D472" i="11"/>
  <c r="E472" i="11" s="1"/>
  <c r="D484" i="11"/>
  <c r="E484" i="11" s="1"/>
  <c r="D496" i="11"/>
  <c r="E496" i="11" s="1"/>
  <c r="D504" i="11"/>
  <c r="E504" i="11" s="1"/>
  <c r="D520" i="11"/>
  <c r="E520" i="11" s="1"/>
  <c r="D532" i="11"/>
  <c r="E532" i="11" s="1"/>
  <c r="D544" i="11"/>
  <c r="E544" i="11" s="1"/>
  <c r="D556" i="11"/>
  <c r="E556" i="11" s="1"/>
  <c r="D139" i="11"/>
  <c r="E139" i="11" s="1"/>
  <c r="D143" i="11"/>
  <c r="E143" i="11" s="1"/>
  <c r="D147" i="11"/>
  <c r="E147" i="11" s="1"/>
  <c r="AG340" i="11"/>
  <c r="AF39" i="11"/>
  <c r="AF71" i="11"/>
  <c r="AG194" i="11"/>
  <c r="AG244" i="11"/>
  <c r="AF18" i="11"/>
  <c r="AF31" i="11"/>
  <c r="AF47" i="11"/>
  <c r="AF63" i="11"/>
  <c r="AF79" i="11"/>
  <c r="AF107" i="11"/>
  <c r="AF139" i="11"/>
  <c r="AG186" i="11"/>
  <c r="AG204" i="11"/>
  <c r="AG236" i="11"/>
  <c r="AG276" i="11"/>
  <c r="AF99" i="11"/>
  <c r="AF123" i="11"/>
  <c r="AG208" i="11"/>
  <c r="AG252" i="11"/>
  <c r="AG272" i="11"/>
  <c r="AF294" i="11"/>
  <c r="AF531" i="11"/>
  <c r="AF89" i="11"/>
  <c r="AF93" i="11"/>
  <c r="AF115" i="11"/>
  <c r="AF131" i="11"/>
  <c r="AF365" i="11"/>
  <c r="AG287" i="11"/>
  <c r="AF287" i="11"/>
  <c r="AF322" i="11"/>
  <c r="AG322" i="11"/>
  <c r="AF284" i="11"/>
  <c r="AG342" i="11"/>
  <c r="AG369" i="11"/>
  <c r="AF369" i="11"/>
  <c r="AF438" i="11"/>
  <c r="AG438" i="11"/>
  <c r="AF17" i="11"/>
  <c r="AF19" i="11"/>
  <c r="AF27" i="11"/>
  <c r="AF35" i="11"/>
  <c r="AF43" i="11"/>
  <c r="AF51" i="11"/>
  <c r="AF59" i="11"/>
  <c r="AF67" i="11"/>
  <c r="AF75" i="11"/>
  <c r="AF83" i="11"/>
  <c r="AF87" i="11"/>
  <c r="AF91" i="11"/>
  <c r="AF95" i="11"/>
  <c r="AF192" i="11"/>
  <c r="AG192" i="11"/>
  <c r="AF280" i="11"/>
  <c r="AF348" i="11"/>
  <c r="AG348" i="11"/>
  <c r="AG364" i="11"/>
  <c r="AF364" i="11"/>
  <c r="AF367" i="11"/>
  <c r="AG220" i="11"/>
  <c r="AG278" i="11"/>
  <c r="AF278" i="11"/>
  <c r="AF316" i="11"/>
  <c r="AG316" i="11"/>
  <c r="AG334" i="11"/>
  <c r="AG547" i="11"/>
  <c r="AF547" i="11"/>
  <c r="AG472" i="11"/>
  <c r="AF489" i="11"/>
  <c r="AF497" i="11"/>
  <c r="AG522" i="11"/>
  <c r="AG310" i="11"/>
  <c r="AG354" i="11"/>
  <c r="AF371" i="11"/>
  <c r="AF374" i="11"/>
  <c r="AF378" i="11"/>
  <c r="AF382" i="11"/>
  <c r="AF386" i="11"/>
  <c r="AG450" i="11"/>
  <c r="AG454" i="11"/>
  <c r="AG458" i="11"/>
  <c r="AG462" i="11"/>
  <c r="AG466" i="11"/>
  <c r="AF483" i="11"/>
  <c r="H561" i="11"/>
  <c r="H566" i="11" s="1"/>
  <c r="AG29" i="11"/>
  <c r="AF29" i="11"/>
  <c r="AG41" i="11"/>
  <c r="AF41" i="11"/>
  <c r="AG127" i="11"/>
  <c r="AF127" i="11"/>
  <c r="AG184" i="11"/>
  <c r="AF184" i="11"/>
  <c r="AF228" i="11"/>
  <c r="AG228" i="11"/>
  <c r="AF232" i="11"/>
  <c r="AG232" i="11"/>
  <c r="AF306" i="11"/>
  <c r="AG306" i="11"/>
  <c r="AG543" i="11"/>
  <c r="AF543" i="11"/>
  <c r="AG21" i="11"/>
  <c r="AF21" i="11"/>
  <c r="AG25" i="11"/>
  <c r="AF25" i="11"/>
  <c r="AF256" i="11"/>
  <c r="AG256" i="11"/>
  <c r="AF314" i="11"/>
  <c r="AG314" i="11"/>
  <c r="AG370" i="11"/>
  <c r="AF370" i="11"/>
  <c r="AG523" i="11"/>
  <c r="AF523" i="11"/>
  <c r="AG33" i="11"/>
  <c r="AF33" i="11"/>
  <c r="AG37" i="11"/>
  <c r="AF37" i="11"/>
  <c r="AG45" i="11"/>
  <c r="AF45" i="11"/>
  <c r="AG445" i="11"/>
  <c r="AF445" i="11"/>
  <c r="AF159" i="11"/>
  <c r="AG161" i="11"/>
  <c r="AF161" i="11"/>
  <c r="AG188" i="11"/>
  <c r="AF188" i="11"/>
  <c r="AG288" i="11"/>
  <c r="AF288" i="11"/>
  <c r="AG298" i="11"/>
  <c r="AF298" i="11"/>
  <c r="AF448" i="11"/>
  <c r="AG448" i="11"/>
  <c r="AF452" i="11"/>
  <c r="AG452" i="11"/>
  <c r="AF456" i="11"/>
  <c r="AG456" i="11"/>
  <c r="AF460" i="11"/>
  <c r="AG460" i="11"/>
  <c r="AF464" i="11"/>
  <c r="AG464" i="11"/>
  <c r="AF468" i="11"/>
  <c r="AG468" i="11"/>
  <c r="AG519" i="11"/>
  <c r="AF519" i="11"/>
  <c r="AG527" i="11"/>
  <c r="AF527" i="11"/>
  <c r="AG541" i="11"/>
  <c r="AF541" i="11"/>
  <c r="AF216" i="11"/>
  <c r="AG216" i="11"/>
  <c r="AF318" i="11"/>
  <c r="AG318" i="11"/>
  <c r="AF324" i="11"/>
  <c r="AG324" i="11"/>
  <c r="AF330" i="11"/>
  <c r="AG330" i="11"/>
  <c r="AG372" i="11"/>
  <c r="AF372" i="11"/>
  <c r="AG376" i="11"/>
  <c r="AF376" i="11"/>
  <c r="AG380" i="11"/>
  <c r="AF380" i="11"/>
  <c r="AG384" i="11"/>
  <c r="AF384" i="11"/>
  <c r="AG388" i="11"/>
  <c r="AF388" i="11"/>
  <c r="AF444" i="11"/>
  <c r="AG444" i="11"/>
  <c r="AG535" i="11"/>
  <c r="AF535" i="11"/>
  <c r="AG539" i="11"/>
  <c r="AF539" i="11"/>
  <c r="AF145" i="11"/>
  <c r="AF157" i="11"/>
  <c r="AF200" i="11"/>
  <c r="AG200" i="11"/>
  <c r="AG212" i="11"/>
  <c r="AG240" i="11"/>
  <c r="AF264" i="11"/>
  <c r="AG264" i="11"/>
  <c r="AF286" i="11"/>
  <c r="AF290" i="11"/>
  <c r="AG326" i="11"/>
  <c r="AG332" i="11"/>
  <c r="AG338" i="11"/>
  <c r="AG346" i="11"/>
  <c r="AF350" i="11"/>
  <c r="AG350" i="11"/>
  <c r="AF359" i="11"/>
  <c r="AG361" i="11"/>
  <c r="AF361" i="11"/>
  <c r="AG366" i="11"/>
  <c r="AF366" i="11"/>
  <c r="AF537" i="11"/>
  <c r="AF49" i="11"/>
  <c r="AF53" i="11"/>
  <c r="AF57" i="11"/>
  <c r="AF61" i="11"/>
  <c r="AF65" i="11"/>
  <c r="AF69" i="11"/>
  <c r="AF73" i="11"/>
  <c r="AF77" i="11"/>
  <c r="AF81" i="11"/>
  <c r="AF85" i="11"/>
  <c r="AF103" i="11"/>
  <c r="AF119" i="11"/>
  <c r="AF135" i="11"/>
  <c r="AG147" i="11"/>
  <c r="AF147" i="11"/>
  <c r="AF163" i="11"/>
  <c r="AF196" i="11"/>
  <c r="AG224" i="11"/>
  <c r="AF248" i="11"/>
  <c r="AG248" i="11"/>
  <c r="AG260" i="11"/>
  <c r="AF282" i="11"/>
  <c r="AG302" i="11"/>
  <c r="AG308" i="11"/>
  <c r="AF363" i="11"/>
  <c r="AG368" i="11"/>
  <c r="AF368" i="11"/>
  <c r="AG485" i="11"/>
  <c r="AF485" i="11"/>
  <c r="AG525" i="11"/>
  <c r="AF525" i="11"/>
  <c r="AG551" i="11"/>
  <c r="AF551" i="11"/>
  <c r="AG553" i="11"/>
  <c r="AF553" i="11"/>
  <c r="AG390" i="11"/>
  <c r="AF390" i="11"/>
  <c r="AF392" i="11"/>
  <c r="AG394" i="11"/>
  <c r="AF394" i="11"/>
  <c r="AF396" i="11"/>
  <c r="AG398" i="11"/>
  <c r="AF398" i="11"/>
  <c r="AF400" i="11"/>
  <c r="AG402" i="11"/>
  <c r="AF402" i="11"/>
  <c r="AF404" i="11"/>
  <c r="AG406" i="11"/>
  <c r="AF406" i="11"/>
  <c r="AF408" i="11"/>
  <c r="AG410" i="11"/>
  <c r="AF410" i="11"/>
  <c r="AF412" i="11"/>
  <c r="AG414" i="11"/>
  <c r="AF414" i="11"/>
  <c r="AF416" i="11"/>
  <c r="AG418" i="11"/>
  <c r="AF418" i="11"/>
  <c r="AF420" i="11"/>
  <c r="AG422" i="11"/>
  <c r="AF422" i="11"/>
  <c r="AF424" i="11"/>
  <c r="AG426" i="11"/>
  <c r="AF426" i="11"/>
  <c r="AF428" i="11"/>
  <c r="AG430" i="11"/>
  <c r="AF430" i="11"/>
  <c r="AF432" i="11"/>
  <c r="AG434" i="11"/>
  <c r="AF434" i="11"/>
  <c r="AG436" i="11"/>
  <c r="AG493" i="11"/>
  <c r="AF493" i="11"/>
  <c r="AF529" i="11"/>
  <c r="AG533" i="11"/>
  <c r="AF533" i="11"/>
  <c r="AF545" i="11"/>
  <c r="AG549" i="11"/>
  <c r="AF549" i="11"/>
  <c r="AG518" i="11"/>
  <c r="AF555" i="11"/>
  <c r="AG142" i="11"/>
  <c r="AF142" i="11"/>
  <c r="AG150" i="11"/>
  <c r="AF150" i="11"/>
  <c r="AG154" i="11"/>
  <c r="AF154" i="11"/>
  <c r="AG170" i="11"/>
  <c r="AF170" i="11"/>
  <c r="AG175" i="11"/>
  <c r="AF175" i="11"/>
  <c r="AG187" i="11"/>
  <c r="AF187" i="11"/>
  <c r="AG195" i="11"/>
  <c r="AF195" i="11"/>
  <c r="AG20" i="11"/>
  <c r="AF20" i="11"/>
  <c r="AG24" i="11"/>
  <c r="AF24" i="11"/>
  <c r="AG28" i="11"/>
  <c r="AF28" i="11"/>
  <c r="AG32" i="11"/>
  <c r="AF32" i="11"/>
  <c r="AG36" i="11"/>
  <c r="AF36" i="11"/>
  <c r="AG40" i="11"/>
  <c r="AF40" i="11"/>
  <c r="AG44" i="11"/>
  <c r="AF44" i="11"/>
  <c r="AG48" i="11"/>
  <c r="AF48" i="11"/>
  <c r="AG52" i="11"/>
  <c r="AF52" i="11"/>
  <c r="AG56" i="11"/>
  <c r="AF56" i="11"/>
  <c r="AG60" i="11"/>
  <c r="AF60" i="11"/>
  <c r="AG64" i="11"/>
  <c r="AF64" i="11"/>
  <c r="AG68" i="11"/>
  <c r="AF68" i="11"/>
  <c r="AG72" i="11"/>
  <c r="AF72" i="11"/>
  <c r="AG76" i="11"/>
  <c r="AF76" i="11"/>
  <c r="AG80" i="11"/>
  <c r="AF80" i="11"/>
  <c r="AG84" i="11"/>
  <c r="AF84" i="11"/>
  <c r="AG88" i="11"/>
  <c r="AF88" i="11"/>
  <c r="AG92" i="11"/>
  <c r="AF92" i="11"/>
  <c r="AG96" i="11"/>
  <c r="AF96" i="11"/>
  <c r="AG100" i="11"/>
  <c r="AF100" i="11"/>
  <c r="AG104" i="11"/>
  <c r="AF104" i="11"/>
  <c r="AG108" i="11"/>
  <c r="AF108" i="11"/>
  <c r="AG112" i="11"/>
  <c r="AF112" i="11"/>
  <c r="AG116" i="11"/>
  <c r="AF116" i="11"/>
  <c r="AG120" i="11"/>
  <c r="AF120" i="11"/>
  <c r="AG124" i="11"/>
  <c r="AF124" i="11"/>
  <c r="AG128" i="11"/>
  <c r="AF128" i="11"/>
  <c r="AG132" i="11"/>
  <c r="AF132" i="11"/>
  <c r="AG136" i="11"/>
  <c r="AF136" i="11"/>
  <c r="AG140" i="11"/>
  <c r="AF140" i="11"/>
  <c r="AF143" i="11"/>
  <c r="AG148" i="11"/>
  <c r="AF148" i="11"/>
  <c r="AF151" i="11"/>
  <c r="AF153" i="11"/>
  <c r="AF155" i="11"/>
  <c r="AG158" i="11"/>
  <c r="AF158" i="11"/>
  <c r="AG166" i="11"/>
  <c r="AF166" i="11"/>
  <c r="AG168" i="11"/>
  <c r="AF168" i="11"/>
  <c r="AG173" i="11"/>
  <c r="AF173" i="11"/>
  <c r="AG176" i="11"/>
  <c r="AF176" i="11"/>
  <c r="AG152" i="11"/>
  <c r="AF152" i="11"/>
  <c r="AG156" i="11"/>
  <c r="AF156" i="11"/>
  <c r="AG164" i="11"/>
  <c r="AF164" i="11"/>
  <c r="AF97" i="11"/>
  <c r="AF101" i="11"/>
  <c r="AF105" i="11"/>
  <c r="AF109" i="11"/>
  <c r="AF113" i="11"/>
  <c r="AF117" i="11"/>
  <c r="AF121" i="11"/>
  <c r="AF125" i="11"/>
  <c r="AF129" i="11"/>
  <c r="AF133" i="11"/>
  <c r="AF137" i="11"/>
  <c r="AF141" i="11"/>
  <c r="AG146" i="11"/>
  <c r="AF146" i="11"/>
  <c r="AF149" i="11"/>
  <c r="AG160" i="11"/>
  <c r="AF160" i="11"/>
  <c r="AG165" i="11"/>
  <c r="AF165" i="11"/>
  <c r="AG171" i="11"/>
  <c r="AF171" i="11"/>
  <c r="AG174" i="11"/>
  <c r="AF174" i="11"/>
  <c r="AG22" i="11"/>
  <c r="AF22" i="11"/>
  <c r="AG26" i="11"/>
  <c r="AF26" i="11"/>
  <c r="AG30" i="11"/>
  <c r="AF30" i="11"/>
  <c r="AG34" i="11"/>
  <c r="AF34" i="11"/>
  <c r="AG38" i="11"/>
  <c r="AF38" i="11"/>
  <c r="AG42" i="11"/>
  <c r="AF42" i="11"/>
  <c r="AG46" i="11"/>
  <c r="AF46" i="11"/>
  <c r="AG50" i="11"/>
  <c r="AF50" i="11"/>
  <c r="AG54" i="11"/>
  <c r="AF54" i="11"/>
  <c r="AG58" i="11"/>
  <c r="AF58" i="11"/>
  <c r="AG62" i="11"/>
  <c r="AF62" i="11"/>
  <c r="AG66" i="11"/>
  <c r="AF66" i="11"/>
  <c r="AG70" i="11"/>
  <c r="AF70" i="11"/>
  <c r="AG74" i="11"/>
  <c r="AF74" i="11"/>
  <c r="AG78" i="11"/>
  <c r="AF78" i="11"/>
  <c r="AG82" i="11"/>
  <c r="AF82" i="11"/>
  <c r="AG86" i="11"/>
  <c r="AF86" i="11"/>
  <c r="AG90" i="11"/>
  <c r="AF90" i="11"/>
  <c r="AG94" i="11"/>
  <c r="AF94" i="11"/>
  <c r="AG98" i="11"/>
  <c r="AF98" i="11"/>
  <c r="AG102" i="11"/>
  <c r="AF102" i="11"/>
  <c r="AG106" i="11"/>
  <c r="AF106" i="11"/>
  <c r="AG110" i="11"/>
  <c r="AF110" i="11"/>
  <c r="AG114" i="11"/>
  <c r="AF114" i="11"/>
  <c r="AG118" i="11"/>
  <c r="AF118" i="11"/>
  <c r="AG122" i="11"/>
  <c r="AF122" i="11"/>
  <c r="AG126" i="11"/>
  <c r="AF126" i="11"/>
  <c r="AG130" i="11"/>
  <c r="AF130" i="11"/>
  <c r="AG134" i="11"/>
  <c r="AF134" i="11"/>
  <c r="AG138" i="11"/>
  <c r="AF138" i="11"/>
  <c r="AG144" i="11"/>
  <c r="AF144" i="11"/>
  <c r="AG162" i="11"/>
  <c r="AF162" i="11"/>
  <c r="AG167" i="11"/>
  <c r="AF167" i="11"/>
  <c r="AG169" i="11"/>
  <c r="AF169" i="11"/>
  <c r="AG172" i="11"/>
  <c r="AF172" i="11"/>
  <c r="AG177" i="11"/>
  <c r="AF177" i="11"/>
  <c r="AG178" i="11"/>
  <c r="AF178" i="11"/>
  <c r="AG183" i="11"/>
  <c r="AF183" i="11"/>
  <c r="AG191" i="11"/>
  <c r="AF191" i="11"/>
  <c r="AG233" i="11"/>
  <c r="AF233" i="11"/>
  <c r="AG257" i="11"/>
  <c r="AF257" i="11"/>
  <c r="AG323" i="11"/>
  <c r="AF323" i="11"/>
  <c r="AF328" i="11"/>
  <c r="AG328" i="11"/>
  <c r="AG355" i="11"/>
  <c r="AF355" i="11"/>
  <c r="AG447" i="11"/>
  <c r="AF447" i="11"/>
  <c r="AG482" i="11"/>
  <c r="AF482" i="11"/>
  <c r="AF179" i="11"/>
  <c r="AF180" i="11"/>
  <c r="AF181" i="11"/>
  <c r="AF182" i="11"/>
  <c r="AF190" i="11"/>
  <c r="AG198" i="11"/>
  <c r="AG199" i="11"/>
  <c r="AF199" i="11"/>
  <c r="AG206" i="11"/>
  <c r="AG207" i="11"/>
  <c r="AF207" i="11"/>
  <c r="AG214" i="11"/>
  <c r="AG215" i="11"/>
  <c r="AF215" i="11"/>
  <c r="AG222" i="11"/>
  <c r="AG223" i="11"/>
  <c r="AF223" i="11"/>
  <c r="AG230" i="11"/>
  <c r="AG231" i="11"/>
  <c r="AF231" i="11"/>
  <c r="AG238" i="11"/>
  <c r="AG239" i="11"/>
  <c r="AF239" i="11"/>
  <c r="AG246" i="11"/>
  <c r="AG247" i="11"/>
  <c r="AF247" i="11"/>
  <c r="AG254" i="11"/>
  <c r="AG255" i="11"/>
  <c r="AF255" i="11"/>
  <c r="AG262" i="11"/>
  <c r="AG263" i="11"/>
  <c r="AF263" i="11"/>
  <c r="AG270" i="11"/>
  <c r="AG271" i="11"/>
  <c r="AF271" i="11"/>
  <c r="AG277" i="11"/>
  <c r="AF277" i="11"/>
  <c r="AG281" i="11"/>
  <c r="AF281" i="11"/>
  <c r="AG285" i="11"/>
  <c r="AF285" i="11"/>
  <c r="AG291" i="11"/>
  <c r="AF291" i="11"/>
  <c r="AG297" i="11"/>
  <c r="AF297" i="11"/>
  <c r="AG300" i="11"/>
  <c r="AF300" i="11"/>
  <c r="AG315" i="11"/>
  <c r="AF315" i="11"/>
  <c r="AF320" i="11"/>
  <c r="AG320" i="11"/>
  <c r="AG347" i="11"/>
  <c r="AF347" i="11"/>
  <c r="AF352" i="11"/>
  <c r="AG352" i="11"/>
  <c r="AG193" i="11"/>
  <c r="AF193" i="11"/>
  <c r="AG201" i="11"/>
  <c r="AF201" i="11"/>
  <c r="AG241" i="11"/>
  <c r="AF241" i="11"/>
  <c r="AG265" i="11"/>
  <c r="AF265" i="11"/>
  <c r="AG478" i="11"/>
  <c r="AF478" i="11"/>
  <c r="AG189" i="11"/>
  <c r="AF189" i="11"/>
  <c r="AG197" i="11"/>
  <c r="AF197" i="11"/>
  <c r="AG205" i="11"/>
  <c r="AF205" i="11"/>
  <c r="AG213" i="11"/>
  <c r="AF213" i="11"/>
  <c r="AG221" i="11"/>
  <c r="AF221" i="11"/>
  <c r="AG229" i="11"/>
  <c r="AF229" i="11"/>
  <c r="AG237" i="11"/>
  <c r="AF237" i="11"/>
  <c r="AG245" i="11"/>
  <c r="AF245" i="11"/>
  <c r="AG253" i="11"/>
  <c r="AF253" i="11"/>
  <c r="AG261" i="11"/>
  <c r="AF261" i="11"/>
  <c r="AG269" i="11"/>
  <c r="AF269" i="11"/>
  <c r="AG307" i="11"/>
  <c r="AF307" i="11"/>
  <c r="AF312" i="11"/>
  <c r="AG312" i="11"/>
  <c r="AG339" i="11"/>
  <c r="AF339" i="11"/>
  <c r="AF344" i="11"/>
  <c r="AG344" i="11"/>
  <c r="AG185" i="11"/>
  <c r="AF185" i="11"/>
  <c r="AG209" i="11"/>
  <c r="AF209" i="11"/>
  <c r="AG217" i="11"/>
  <c r="AF217" i="11"/>
  <c r="AG225" i="11"/>
  <c r="AF225" i="11"/>
  <c r="AG249" i="11"/>
  <c r="AF249" i="11"/>
  <c r="AG273" i="11"/>
  <c r="AF273" i="11"/>
  <c r="AG357" i="11"/>
  <c r="AF357" i="11"/>
  <c r="AG480" i="11"/>
  <c r="AF480" i="11"/>
  <c r="AG202" i="11"/>
  <c r="AG203" i="11"/>
  <c r="AF203" i="11"/>
  <c r="AG210" i="11"/>
  <c r="AG211" i="11"/>
  <c r="AF211" i="11"/>
  <c r="AG218" i="11"/>
  <c r="AG219" i="11"/>
  <c r="AF219" i="11"/>
  <c r="AG226" i="11"/>
  <c r="AG227" i="11"/>
  <c r="AF227" i="11"/>
  <c r="AG234" i="11"/>
  <c r="AG235" i="11"/>
  <c r="AF235" i="11"/>
  <c r="AG242" i="11"/>
  <c r="AG243" i="11"/>
  <c r="AF243" i="11"/>
  <c r="AG250" i="11"/>
  <c r="AG251" i="11"/>
  <c r="AF251" i="11"/>
  <c r="AG258" i="11"/>
  <c r="AG259" i="11"/>
  <c r="AF259" i="11"/>
  <c r="AG266" i="11"/>
  <c r="AG267" i="11"/>
  <c r="AF267" i="11"/>
  <c r="AG274" i="11"/>
  <c r="AG275" i="11"/>
  <c r="AF275" i="11"/>
  <c r="AG279" i="11"/>
  <c r="AF279" i="11"/>
  <c r="AG283" i="11"/>
  <c r="AF283" i="11"/>
  <c r="AG289" i="11"/>
  <c r="AF289" i="11"/>
  <c r="AG292" i="11"/>
  <c r="AF292" i="11"/>
  <c r="AG295" i="11"/>
  <c r="AF295" i="11"/>
  <c r="AG299" i="11"/>
  <c r="AF299" i="11"/>
  <c r="AF304" i="11"/>
  <c r="AG304" i="11"/>
  <c r="AG331" i="11"/>
  <c r="AF331" i="11"/>
  <c r="AF336" i="11"/>
  <c r="AG336" i="11"/>
  <c r="AG305" i="11"/>
  <c r="AF305" i="11"/>
  <c r="AG313" i="11"/>
  <c r="AF313" i="11"/>
  <c r="AG321" i="11"/>
  <c r="AF321" i="11"/>
  <c r="AG329" i="11"/>
  <c r="AF329" i="11"/>
  <c r="AG337" i="11"/>
  <c r="AF337" i="11"/>
  <c r="AG345" i="11"/>
  <c r="AF345" i="11"/>
  <c r="AG353" i="11"/>
  <c r="AF353" i="11"/>
  <c r="AG303" i="11"/>
  <c r="AF303" i="11"/>
  <c r="AG311" i="11"/>
  <c r="AF311" i="11"/>
  <c r="AG319" i="11"/>
  <c r="AF319" i="11"/>
  <c r="AG327" i="11"/>
  <c r="AF327" i="11"/>
  <c r="AG335" i="11"/>
  <c r="AF335" i="11"/>
  <c r="AG343" i="11"/>
  <c r="AF343" i="11"/>
  <c r="AG351" i="11"/>
  <c r="AF351" i="11"/>
  <c r="AG293" i="11"/>
  <c r="AF293" i="11"/>
  <c r="AG301" i="11"/>
  <c r="AF301" i="11"/>
  <c r="AG309" i="11"/>
  <c r="AF309" i="11"/>
  <c r="AG317" i="11"/>
  <c r="AF317" i="11"/>
  <c r="AG325" i="11"/>
  <c r="AF325" i="11"/>
  <c r="AG333" i="11"/>
  <c r="AF333" i="11"/>
  <c r="AG341" i="11"/>
  <c r="AF341" i="11"/>
  <c r="AG349" i="11"/>
  <c r="AF349" i="11"/>
  <c r="AG356" i="11"/>
  <c r="AF356" i="11"/>
  <c r="AG358" i="11"/>
  <c r="AF358" i="11"/>
  <c r="AG375" i="11"/>
  <c r="AF375" i="11"/>
  <c r="AG379" i="11"/>
  <c r="AF379" i="11"/>
  <c r="AG383" i="11"/>
  <c r="AF383" i="11"/>
  <c r="AG387" i="11"/>
  <c r="AF387" i="11"/>
  <c r="AG391" i="11"/>
  <c r="AF391" i="11"/>
  <c r="AG395" i="11"/>
  <c r="AF395" i="11"/>
  <c r="AG399" i="11"/>
  <c r="AF399" i="11"/>
  <c r="AG403" i="11"/>
  <c r="AF403" i="11"/>
  <c r="AG407" i="11"/>
  <c r="AF407" i="11"/>
  <c r="AG411" i="11"/>
  <c r="AF411" i="11"/>
  <c r="AG415" i="11"/>
  <c r="AF415" i="11"/>
  <c r="AG419" i="11"/>
  <c r="AF419" i="11"/>
  <c r="AG423" i="11"/>
  <c r="AF423" i="11"/>
  <c r="AG427" i="11"/>
  <c r="AF427" i="11"/>
  <c r="AG431" i="11"/>
  <c r="AF431" i="11"/>
  <c r="AG435" i="11"/>
  <c r="AF435" i="11"/>
  <c r="AG473" i="11"/>
  <c r="AF473" i="11"/>
  <c r="AF360" i="11"/>
  <c r="AF362" i="11"/>
  <c r="AF442" i="11"/>
  <c r="AG442" i="11"/>
  <c r="AG373" i="11"/>
  <c r="AF373" i="11"/>
  <c r="AG377" i="11"/>
  <c r="AF377" i="11"/>
  <c r="AG381" i="11"/>
  <c r="AF381" i="11"/>
  <c r="AG385" i="11"/>
  <c r="AF385" i="11"/>
  <c r="AG389" i="11"/>
  <c r="AF389" i="11"/>
  <c r="AG393" i="11"/>
  <c r="AF393" i="11"/>
  <c r="AG397" i="11"/>
  <c r="AF397" i="11"/>
  <c r="AG401" i="11"/>
  <c r="AF401" i="11"/>
  <c r="AG405" i="11"/>
  <c r="AF405" i="11"/>
  <c r="AG409" i="11"/>
  <c r="AF409" i="11"/>
  <c r="AG413" i="11"/>
  <c r="AF413" i="11"/>
  <c r="AG417" i="11"/>
  <c r="AF417" i="11"/>
  <c r="AG421" i="11"/>
  <c r="AF421" i="11"/>
  <c r="AG425" i="11"/>
  <c r="AF425" i="11"/>
  <c r="AG429" i="11"/>
  <c r="AF429" i="11"/>
  <c r="AG433" i="11"/>
  <c r="AF433" i="11"/>
  <c r="AG441" i="11"/>
  <c r="AF441" i="11"/>
  <c r="AG449" i="11"/>
  <c r="AF449" i="11"/>
  <c r="AG453" i="11"/>
  <c r="AF453" i="11"/>
  <c r="AG457" i="11"/>
  <c r="AF457" i="11"/>
  <c r="AG461" i="11"/>
  <c r="AF461" i="11"/>
  <c r="AG465" i="11"/>
  <c r="AF465" i="11"/>
  <c r="AG469" i="11"/>
  <c r="AF469" i="11"/>
  <c r="AG484" i="11"/>
  <c r="AF484" i="11"/>
  <c r="AG490" i="11"/>
  <c r="AF490" i="11"/>
  <c r="AG491" i="11"/>
  <c r="AF491" i="11"/>
  <c r="AG498" i="11"/>
  <c r="AF498" i="11"/>
  <c r="AG499" i="11"/>
  <c r="AF499" i="11"/>
  <c r="AG451" i="11"/>
  <c r="AF451" i="11"/>
  <c r="AG455" i="11"/>
  <c r="AF455" i="11"/>
  <c r="AG459" i="11"/>
  <c r="AF459" i="11"/>
  <c r="AG463" i="11"/>
  <c r="AF463" i="11"/>
  <c r="AG467" i="11"/>
  <c r="AF467" i="11"/>
  <c r="AG470" i="11"/>
  <c r="AG471" i="11"/>
  <c r="AF471" i="11"/>
  <c r="AG474" i="11"/>
  <c r="AG475" i="11"/>
  <c r="AF475" i="11"/>
  <c r="AG502" i="11"/>
  <c r="AF502" i="11"/>
  <c r="AG503" i="11"/>
  <c r="AF503" i="11"/>
  <c r="AG506" i="11"/>
  <c r="AF506" i="11"/>
  <c r="AG507" i="11"/>
  <c r="AF507" i="11"/>
  <c r="AG510" i="11"/>
  <c r="AF510" i="11"/>
  <c r="AG511" i="11"/>
  <c r="AF511" i="11"/>
  <c r="AG514" i="11"/>
  <c r="AF514" i="11"/>
  <c r="AG515" i="11"/>
  <c r="AF515" i="11"/>
  <c r="AF437" i="11"/>
  <c r="AF439" i="11"/>
  <c r="AG440" i="11"/>
  <c r="AF443" i="11"/>
  <c r="AG446" i="11"/>
  <c r="AG477" i="11"/>
  <c r="AF477" i="11"/>
  <c r="AG486" i="11"/>
  <c r="AF486" i="11"/>
  <c r="AG487" i="11"/>
  <c r="AF487" i="11"/>
  <c r="AG494" i="11"/>
  <c r="AF494" i="11"/>
  <c r="AG495" i="11"/>
  <c r="AF495" i="11"/>
  <c r="AG517" i="11"/>
  <c r="AF517" i="11"/>
  <c r="AG526" i="11"/>
  <c r="AF526" i="11"/>
  <c r="AG534" i="11"/>
  <c r="AF534" i="11"/>
  <c r="AG542" i="11"/>
  <c r="AF542" i="11"/>
  <c r="AG550" i="11"/>
  <c r="AF550" i="11"/>
  <c r="AG556" i="11"/>
  <c r="AF556" i="11"/>
  <c r="AF476" i="11"/>
  <c r="AG488" i="11"/>
  <c r="AF488" i="11"/>
  <c r="AG492" i="11"/>
  <c r="AF492" i="11"/>
  <c r="AG496" i="11"/>
  <c r="AF496" i="11"/>
  <c r="AG500" i="11"/>
  <c r="AF500" i="11"/>
  <c r="AG504" i="11"/>
  <c r="AF504" i="11"/>
  <c r="AG508" i="11"/>
  <c r="AF508" i="11"/>
  <c r="AG512" i="11"/>
  <c r="AF512" i="11"/>
  <c r="AG516" i="11"/>
  <c r="AF516" i="11"/>
  <c r="AG521" i="11"/>
  <c r="AF521" i="11"/>
  <c r="AF524" i="11"/>
  <c r="AG524" i="11"/>
  <c r="AF479" i="11"/>
  <c r="AF481" i="11"/>
  <c r="AF501" i="11"/>
  <c r="AF505" i="11"/>
  <c r="AF509" i="11"/>
  <c r="AF513" i="11"/>
  <c r="AG532" i="11"/>
  <c r="AF532" i="11"/>
  <c r="AG540" i="11"/>
  <c r="AF540" i="11"/>
  <c r="AG548" i="11"/>
  <c r="AF548" i="11"/>
  <c r="AG530" i="11"/>
  <c r="AF530" i="11"/>
  <c r="AG538" i="11"/>
  <c r="AF538" i="11"/>
  <c r="AG546" i="11"/>
  <c r="AF546" i="11"/>
  <c r="AG554" i="11"/>
  <c r="AF554" i="11"/>
  <c r="AG520" i="11"/>
  <c r="AG528" i="11"/>
  <c r="AF528" i="11"/>
  <c r="AG536" i="11"/>
  <c r="AF536" i="11"/>
  <c r="AG544" i="11"/>
  <c r="AF544" i="11"/>
  <c r="AG552" i="11"/>
  <c r="AF552" i="11"/>
  <c r="Z557" i="5"/>
  <c r="AE557" i="5"/>
  <c r="E557" i="5"/>
  <c r="T557" i="5"/>
  <c r="N557" i="5"/>
  <c r="Q557" i="5"/>
  <c r="W557" i="5"/>
  <c r="H557" i="5"/>
  <c r="K557" i="5"/>
  <c r="E544" i="3"/>
  <c r="F544" i="3" s="1"/>
  <c r="E543" i="3"/>
  <c r="F543" i="3" s="1"/>
  <c r="E542" i="3"/>
  <c r="F542" i="3" s="1"/>
  <c r="E541" i="3"/>
  <c r="F541" i="3" s="1"/>
  <c r="E540" i="3"/>
  <c r="F540" i="3" s="1"/>
  <c r="E539" i="3"/>
  <c r="F539" i="3" s="1"/>
  <c r="E538" i="3"/>
  <c r="F538" i="3" s="1"/>
  <c r="E537" i="3"/>
  <c r="F537" i="3" s="1"/>
  <c r="E536" i="3"/>
  <c r="F536" i="3" s="1"/>
  <c r="E535" i="3"/>
  <c r="F535" i="3" s="1"/>
  <c r="E534" i="3"/>
  <c r="F534" i="3" s="1"/>
  <c r="E533" i="3"/>
  <c r="F533" i="3" s="1"/>
  <c r="E532" i="3"/>
  <c r="F532" i="3" s="1"/>
  <c r="E531" i="3"/>
  <c r="F531" i="3" s="1"/>
  <c r="E530" i="3"/>
  <c r="F530" i="3" s="1"/>
  <c r="E529" i="3"/>
  <c r="F529" i="3" s="1"/>
  <c r="E528" i="3"/>
  <c r="F528" i="3" s="1"/>
  <c r="E527" i="3"/>
  <c r="F527" i="3" s="1"/>
  <c r="E526" i="3"/>
  <c r="F526" i="3" s="1"/>
  <c r="E525" i="3"/>
  <c r="F525" i="3" s="1"/>
  <c r="E524" i="3"/>
  <c r="F524" i="3" s="1"/>
  <c r="E523" i="3"/>
  <c r="F523" i="3" s="1"/>
  <c r="E522" i="3"/>
  <c r="F522" i="3" s="1"/>
  <c r="E521" i="3"/>
  <c r="F521" i="3" s="1"/>
  <c r="E520" i="3"/>
  <c r="F520" i="3" s="1"/>
  <c r="E519" i="3"/>
  <c r="F519" i="3" s="1"/>
  <c r="E518" i="3"/>
  <c r="F518" i="3" s="1"/>
  <c r="E517" i="3"/>
  <c r="F517" i="3" s="1"/>
  <c r="E516" i="3"/>
  <c r="F516" i="3" s="1"/>
  <c r="E515" i="3"/>
  <c r="F515" i="3" s="1"/>
  <c r="E514" i="3"/>
  <c r="F514" i="3" s="1"/>
  <c r="E513" i="3"/>
  <c r="F513" i="3" s="1"/>
  <c r="E512" i="3"/>
  <c r="F512" i="3" s="1"/>
  <c r="E511" i="3"/>
  <c r="F511" i="3" s="1"/>
  <c r="E510" i="3"/>
  <c r="F510" i="3" s="1"/>
  <c r="E509" i="3"/>
  <c r="F509" i="3" s="1"/>
  <c r="E508" i="3"/>
  <c r="F508" i="3" s="1"/>
  <c r="E507" i="3"/>
  <c r="F507" i="3" s="1"/>
  <c r="E506" i="3"/>
  <c r="F506" i="3" s="1"/>
  <c r="E505" i="3"/>
  <c r="F505" i="3" s="1"/>
  <c r="E504" i="3"/>
  <c r="F504" i="3" s="1"/>
  <c r="E503" i="3"/>
  <c r="F503" i="3" s="1"/>
  <c r="E502" i="3"/>
  <c r="F502" i="3" s="1"/>
  <c r="E501" i="3"/>
  <c r="F501" i="3" s="1"/>
  <c r="E500" i="3"/>
  <c r="F500" i="3" s="1"/>
  <c r="E499" i="3"/>
  <c r="F499" i="3" s="1"/>
  <c r="E498" i="3"/>
  <c r="F498" i="3" s="1"/>
  <c r="E497" i="3"/>
  <c r="F497" i="3" s="1"/>
  <c r="E496" i="3"/>
  <c r="F496" i="3" s="1"/>
  <c r="E495" i="3"/>
  <c r="F495" i="3" s="1"/>
  <c r="E494" i="3"/>
  <c r="F494" i="3" s="1"/>
  <c r="E493" i="3"/>
  <c r="F493" i="3" s="1"/>
  <c r="E492" i="3"/>
  <c r="F492" i="3" s="1"/>
  <c r="E491" i="3"/>
  <c r="F491" i="3" s="1"/>
  <c r="E490" i="3"/>
  <c r="F490" i="3" s="1"/>
  <c r="E489" i="3"/>
  <c r="F489" i="3" s="1"/>
  <c r="E488" i="3"/>
  <c r="F488" i="3" s="1"/>
  <c r="E487" i="3"/>
  <c r="F487" i="3" s="1"/>
  <c r="E486" i="3"/>
  <c r="F486" i="3" s="1"/>
  <c r="E485" i="3"/>
  <c r="F485" i="3" s="1"/>
  <c r="E484" i="3"/>
  <c r="F484" i="3" s="1"/>
  <c r="E483" i="3"/>
  <c r="F483" i="3" s="1"/>
  <c r="E482" i="3"/>
  <c r="F482" i="3" s="1"/>
  <c r="E481" i="3"/>
  <c r="F481" i="3" s="1"/>
  <c r="E480" i="3"/>
  <c r="F480" i="3" s="1"/>
  <c r="E479" i="3"/>
  <c r="F479" i="3" s="1"/>
  <c r="E478" i="3"/>
  <c r="F478" i="3" s="1"/>
  <c r="E477" i="3"/>
  <c r="F477" i="3" s="1"/>
  <c r="E476" i="3"/>
  <c r="F476" i="3" s="1"/>
  <c r="E475" i="3"/>
  <c r="F475" i="3" s="1"/>
  <c r="E474" i="3"/>
  <c r="F474" i="3" s="1"/>
  <c r="E473" i="3"/>
  <c r="F473" i="3" s="1"/>
  <c r="E472" i="3"/>
  <c r="F472" i="3" s="1"/>
  <c r="E471" i="3"/>
  <c r="F471" i="3" s="1"/>
  <c r="E470" i="3"/>
  <c r="F470" i="3" s="1"/>
  <c r="E469" i="3"/>
  <c r="F469" i="3" s="1"/>
  <c r="E468" i="3"/>
  <c r="F468" i="3" s="1"/>
  <c r="E467" i="3"/>
  <c r="F467" i="3" s="1"/>
  <c r="E466" i="3"/>
  <c r="F466" i="3" s="1"/>
  <c r="E465" i="3"/>
  <c r="F465" i="3" s="1"/>
  <c r="E464" i="3"/>
  <c r="F464" i="3" s="1"/>
  <c r="E463" i="3"/>
  <c r="F463" i="3" s="1"/>
  <c r="E462" i="3"/>
  <c r="F462" i="3" s="1"/>
  <c r="E461" i="3"/>
  <c r="F461" i="3" s="1"/>
  <c r="E460" i="3"/>
  <c r="F460" i="3" s="1"/>
  <c r="E459" i="3"/>
  <c r="F459" i="3" s="1"/>
  <c r="E458" i="3"/>
  <c r="F458" i="3" s="1"/>
  <c r="E457" i="3"/>
  <c r="F457" i="3" s="1"/>
  <c r="E456" i="3"/>
  <c r="F456" i="3" s="1"/>
  <c r="E455" i="3"/>
  <c r="F455" i="3" s="1"/>
  <c r="E454" i="3"/>
  <c r="F454" i="3" s="1"/>
  <c r="E453" i="3"/>
  <c r="F453" i="3" s="1"/>
  <c r="E452" i="3"/>
  <c r="F452" i="3" s="1"/>
  <c r="E451" i="3"/>
  <c r="F451" i="3" s="1"/>
  <c r="E450" i="3"/>
  <c r="F450" i="3" s="1"/>
  <c r="E449" i="3"/>
  <c r="F449" i="3" s="1"/>
  <c r="E448" i="3"/>
  <c r="F448" i="3" s="1"/>
  <c r="E447" i="3"/>
  <c r="F447" i="3" s="1"/>
  <c r="E446" i="3"/>
  <c r="F446" i="3" s="1"/>
  <c r="E445" i="3"/>
  <c r="F445" i="3" s="1"/>
  <c r="E444" i="3"/>
  <c r="F444" i="3" s="1"/>
  <c r="E443" i="3"/>
  <c r="F443" i="3" s="1"/>
  <c r="E442" i="3"/>
  <c r="F442" i="3" s="1"/>
  <c r="E441" i="3"/>
  <c r="F441" i="3" s="1"/>
  <c r="E440" i="3"/>
  <c r="F440" i="3" s="1"/>
  <c r="E439" i="3"/>
  <c r="F439" i="3" s="1"/>
  <c r="E438" i="3"/>
  <c r="F438" i="3" s="1"/>
  <c r="E437" i="3"/>
  <c r="F437" i="3" s="1"/>
  <c r="E436" i="3"/>
  <c r="F436" i="3" s="1"/>
  <c r="E435" i="3"/>
  <c r="F435" i="3" s="1"/>
  <c r="E434" i="3"/>
  <c r="F434" i="3" s="1"/>
  <c r="E433" i="3"/>
  <c r="F433" i="3" s="1"/>
  <c r="E432" i="3"/>
  <c r="F432" i="3" s="1"/>
  <c r="E431" i="3"/>
  <c r="F431" i="3" s="1"/>
  <c r="E430" i="3"/>
  <c r="F430" i="3" s="1"/>
  <c r="E429" i="3"/>
  <c r="F429" i="3" s="1"/>
  <c r="E428" i="3"/>
  <c r="F428" i="3" s="1"/>
  <c r="E427" i="3"/>
  <c r="F427" i="3" s="1"/>
  <c r="E426" i="3"/>
  <c r="F426" i="3" s="1"/>
  <c r="E425" i="3"/>
  <c r="F425" i="3" s="1"/>
  <c r="E424" i="3"/>
  <c r="F424" i="3" s="1"/>
  <c r="E423" i="3"/>
  <c r="F423" i="3" s="1"/>
  <c r="E422" i="3"/>
  <c r="F422" i="3" s="1"/>
  <c r="E421" i="3"/>
  <c r="F421" i="3" s="1"/>
  <c r="E420" i="3"/>
  <c r="F420" i="3" s="1"/>
  <c r="E419" i="3"/>
  <c r="F419" i="3" s="1"/>
  <c r="E418" i="3"/>
  <c r="F418" i="3" s="1"/>
  <c r="E417" i="3"/>
  <c r="F417" i="3" s="1"/>
  <c r="E416" i="3"/>
  <c r="F416" i="3" s="1"/>
  <c r="E415" i="3"/>
  <c r="F415" i="3" s="1"/>
  <c r="E414" i="3"/>
  <c r="F414" i="3" s="1"/>
  <c r="E413" i="3"/>
  <c r="F413" i="3" s="1"/>
  <c r="E412" i="3"/>
  <c r="F412" i="3" s="1"/>
  <c r="E411" i="3"/>
  <c r="F411" i="3" s="1"/>
  <c r="E410" i="3"/>
  <c r="F410" i="3" s="1"/>
  <c r="E409" i="3"/>
  <c r="F409" i="3" s="1"/>
  <c r="E408" i="3"/>
  <c r="F408" i="3" s="1"/>
  <c r="E407" i="3"/>
  <c r="F407" i="3" s="1"/>
  <c r="E406" i="3"/>
  <c r="F406" i="3" s="1"/>
  <c r="E405" i="3"/>
  <c r="F405" i="3" s="1"/>
  <c r="E404" i="3"/>
  <c r="F404" i="3" s="1"/>
  <c r="E403" i="3"/>
  <c r="F403" i="3" s="1"/>
  <c r="E402" i="3"/>
  <c r="F402" i="3" s="1"/>
  <c r="E401" i="3"/>
  <c r="F401" i="3" s="1"/>
  <c r="E400" i="3"/>
  <c r="F400" i="3" s="1"/>
  <c r="E399" i="3"/>
  <c r="F399" i="3" s="1"/>
  <c r="E398" i="3"/>
  <c r="F398" i="3" s="1"/>
  <c r="E397" i="3"/>
  <c r="F397" i="3" s="1"/>
  <c r="E396" i="3"/>
  <c r="F396" i="3" s="1"/>
  <c r="E395" i="3"/>
  <c r="F395" i="3" s="1"/>
  <c r="E394" i="3"/>
  <c r="F394" i="3" s="1"/>
  <c r="E393" i="3"/>
  <c r="F393" i="3" s="1"/>
  <c r="E392" i="3"/>
  <c r="F392" i="3" s="1"/>
  <c r="E391" i="3"/>
  <c r="F391" i="3" s="1"/>
  <c r="E390" i="3"/>
  <c r="F390" i="3" s="1"/>
  <c r="E389" i="3"/>
  <c r="F389" i="3" s="1"/>
  <c r="E388" i="3"/>
  <c r="F388" i="3" s="1"/>
  <c r="E387" i="3"/>
  <c r="F387" i="3" s="1"/>
  <c r="E386" i="3"/>
  <c r="F386" i="3" s="1"/>
  <c r="E385" i="3"/>
  <c r="F385" i="3" s="1"/>
  <c r="E384" i="3"/>
  <c r="F384" i="3" s="1"/>
  <c r="E383" i="3"/>
  <c r="F383" i="3" s="1"/>
  <c r="E382" i="3"/>
  <c r="F382" i="3" s="1"/>
  <c r="E381" i="3"/>
  <c r="F381" i="3" s="1"/>
  <c r="E380" i="3"/>
  <c r="F380" i="3" s="1"/>
  <c r="E379" i="3"/>
  <c r="F379" i="3" s="1"/>
  <c r="E378" i="3"/>
  <c r="F378" i="3" s="1"/>
  <c r="E377" i="3"/>
  <c r="F377" i="3" s="1"/>
  <c r="E376" i="3"/>
  <c r="F376" i="3" s="1"/>
  <c r="E375" i="3"/>
  <c r="F375" i="3" s="1"/>
  <c r="E374" i="3"/>
  <c r="F374" i="3" s="1"/>
  <c r="E373" i="3"/>
  <c r="F373" i="3" s="1"/>
  <c r="E372" i="3"/>
  <c r="F372" i="3" s="1"/>
  <c r="E371" i="3"/>
  <c r="F371" i="3" s="1"/>
  <c r="E370" i="3"/>
  <c r="F370" i="3" s="1"/>
  <c r="E369" i="3"/>
  <c r="F369" i="3" s="1"/>
  <c r="E368" i="3"/>
  <c r="F368" i="3" s="1"/>
  <c r="E367" i="3"/>
  <c r="F367" i="3" s="1"/>
  <c r="E366" i="3"/>
  <c r="F366" i="3" s="1"/>
  <c r="E365" i="3"/>
  <c r="F365" i="3" s="1"/>
  <c r="E364" i="3"/>
  <c r="F364" i="3" s="1"/>
  <c r="E363" i="3"/>
  <c r="F363" i="3" s="1"/>
  <c r="E362" i="3"/>
  <c r="F362" i="3" s="1"/>
  <c r="E361" i="3"/>
  <c r="F361" i="3" s="1"/>
  <c r="E360" i="3"/>
  <c r="F360" i="3" s="1"/>
  <c r="E359" i="3"/>
  <c r="F359" i="3" s="1"/>
  <c r="E358" i="3"/>
  <c r="F358" i="3" s="1"/>
  <c r="E357" i="3"/>
  <c r="F357" i="3" s="1"/>
  <c r="E356" i="3"/>
  <c r="F356" i="3" s="1"/>
  <c r="E355" i="3"/>
  <c r="F355" i="3" s="1"/>
  <c r="E354" i="3"/>
  <c r="F354" i="3" s="1"/>
  <c r="E353" i="3"/>
  <c r="F353" i="3" s="1"/>
  <c r="E352" i="3"/>
  <c r="F352" i="3" s="1"/>
  <c r="E351" i="3"/>
  <c r="F351" i="3" s="1"/>
  <c r="E350" i="3"/>
  <c r="F350" i="3" s="1"/>
  <c r="E349" i="3"/>
  <c r="F349" i="3" s="1"/>
  <c r="E348" i="3"/>
  <c r="F348" i="3" s="1"/>
  <c r="E347" i="3"/>
  <c r="F347" i="3" s="1"/>
  <c r="E346" i="3"/>
  <c r="F346" i="3" s="1"/>
  <c r="E345" i="3"/>
  <c r="F345" i="3" s="1"/>
  <c r="E344" i="3"/>
  <c r="F344" i="3" s="1"/>
  <c r="E343" i="3"/>
  <c r="F343" i="3" s="1"/>
  <c r="E342" i="3"/>
  <c r="F342" i="3" s="1"/>
  <c r="E341" i="3"/>
  <c r="F341" i="3" s="1"/>
  <c r="E340" i="3"/>
  <c r="F340" i="3" s="1"/>
  <c r="E339" i="3"/>
  <c r="F339" i="3" s="1"/>
  <c r="E338" i="3"/>
  <c r="F338" i="3" s="1"/>
  <c r="E337" i="3"/>
  <c r="F337" i="3" s="1"/>
  <c r="E336" i="3"/>
  <c r="F336" i="3" s="1"/>
  <c r="E335" i="3"/>
  <c r="F335" i="3" s="1"/>
  <c r="E334" i="3"/>
  <c r="F334" i="3" s="1"/>
  <c r="E333" i="3"/>
  <c r="F333" i="3" s="1"/>
  <c r="E332" i="3"/>
  <c r="F332" i="3" s="1"/>
  <c r="E331" i="3"/>
  <c r="F331" i="3" s="1"/>
  <c r="E330" i="3"/>
  <c r="F330" i="3" s="1"/>
  <c r="E329" i="3"/>
  <c r="F329" i="3" s="1"/>
  <c r="E328" i="3"/>
  <c r="F328" i="3" s="1"/>
  <c r="E327" i="3"/>
  <c r="F327" i="3" s="1"/>
  <c r="E326" i="3"/>
  <c r="F326" i="3" s="1"/>
  <c r="E325" i="3"/>
  <c r="F325" i="3" s="1"/>
  <c r="E324" i="3"/>
  <c r="F324" i="3" s="1"/>
  <c r="E323" i="3"/>
  <c r="F323" i="3" s="1"/>
  <c r="E322" i="3"/>
  <c r="F322" i="3" s="1"/>
  <c r="E321" i="3"/>
  <c r="F321" i="3" s="1"/>
  <c r="E320" i="3"/>
  <c r="F320" i="3" s="1"/>
  <c r="E319" i="3"/>
  <c r="F319" i="3" s="1"/>
  <c r="E318" i="3"/>
  <c r="F318" i="3" s="1"/>
  <c r="E317" i="3"/>
  <c r="F317" i="3" s="1"/>
  <c r="E316" i="3"/>
  <c r="F316" i="3" s="1"/>
  <c r="E315" i="3"/>
  <c r="F315" i="3" s="1"/>
  <c r="E314" i="3"/>
  <c r="F314" i="3" s="1"/>
  <c r="E313" i="3"/>
  <c r="F313" i="3" s="1"/>
  <c r="E312" i="3"/>
  <c r="F312" i="3" s="1"/>
  <c r="E311" i="3"/>
  <c r="F311" i="3" s="1"/>
  <c r="E310" i="3"/>
  <c r="F310" i="3" s="1"/>
  <c r="E309" i="3"/>
  <c r="F309" i="3" s="1"/>
  <c r="E308" i="3"/>
  <c r="F308" i="3" s="1"/>
  <c r="E307" i="3"/>
  <c r="F307" i="3" s="1"/>
  <c r="E306" i="3"/>
  <c r="F306" i="3" s="1"/>
  <c r="E305" i="3"/>
  <c r="F305" i="3" s="1"/>
  <c r="E304" i="3"/>
  <c r="F304" i="3" s="1"/>
  <c r="E303" i="3"/>
  <c r="F303" i="3" s="1"/>
  <c r="E302" i="3"/>
  <c r="F302" i="3" s="1"/>
  <c r="E301" i="3"/>
  <c r="F301" i="3" s="1"/>
  <c r="E300" i="3"/>
  <c r="F300" i="3" s="1"/>
  <c r="E299" i="3"/>
  <c r="F299" i="3" s="1"/>
  <c r="E298" i="3"/>
  <c r="F298" i="3" s="1"/>
  <c r="E297" i="3"/>
  <c r="F297" i="3" s="1"/>
  <c r="E296" i="3"/>
  <c r="F296" i="3" s="1"/>
  <c r="E295" i="3"/>
  <c r="F295" i="3" s="1"/>
  <c r="E294" i="3"/>
  <c r="F294" i="3" s="1"/>
  <c r="E293" i="3"/>
  <c r="F293" i="3" s="1"/>
  <c r="E292" i="3"/>
  <c r="F292" i="3" s="1"/>
  <c r="E291" i="3"/>
  <c r="F291" i="3" s="1"/>
  <c r="E290" i="3"/>
  <c r="F290" i="3" s="1"/>
  <c r="E289" i="3"/>
  <c r="F289" i="3" s="1"/>
  <c r="E288" i="3"/>
  <c r="F288" i="3" s="1"/>
  <c r="E287" i="3"/>
  <c r="F287" i="3" s="1"/>
  <c r="E286" i="3"/>
  <c r="F286" i="3" s="1"/>
  <c r="E285" i="3"/>
  <c r="F285" i="3" s="1"/>
  <c r="E284" i="3"/>
  <c r="F284" i="3" s="1"/>
  <c r="E283" i="3"/>
  <c r="F283" i="3" s="1"/>
  <c r="E282" i="3"/>
  <c r="F282" i="3" s="1"/>
  <c r="E281" i="3"/>
  <c r="F281" i="3" s="1"/>
  <c r="E280" i="3"/>
  <c r="F280" i="3" s="1"/>
  <c r="E279" i="3"/>
  <c r="F279" i="3" s="1"/>
  <c r="E278" i="3"/>
  <c r="F278" i="3" s="1"/>
  <c r="E277" i="3"/>
  <c r="F277" i="3" s="1"/>
  <c r="E276" i="3"/>
  <c r="F276" i="3" s="1"/>
  <c r="E275" i="3"/>
  <c r="F275" i="3" s="1"/>
  <c r="E274" i="3"/>
  <c r="F274" i="3" s="1"/>
  <c r="E273" i="3"/>
  <c r="F273" i="3" s="1"/>
  <c r="E272" i="3"/>
  <c r="F272" i="3" s="1"/>
  <c r="E271" i="3"/>
  <c r="F271" i="3" s="1"/>
  <c r="E270" i="3"/>
  <c r="F270" i="3" s="1"/>
  <c r="E269" i="3"/>
  <c r="F269" i="3" s="1"/>
  <c r="E268" i="3"/>
  <c r="F268" i="3" s="1"/>
  <c r="E267" i="3"/>
  <c r="F267" i="3" s="1"/>
  <c r="E266" i="3"/>
  <c r="F266" i="3" s="1"/>
  <c r="E265" i="3"/>
  <c r="F265" i="3" s="1"/>
  <c r="E264" i="3"/>
  <c r="F264" i="3" s="1"/>
  <c r="E263" i="3"/>
  <c r="F263" i="3" s="1"/>
  <c r="E262" i="3"/>
  <c r="F262" i="3" s="1"/>
  <c r="E261" i="3"/>
  <c r="F261" i="3" s="1"/>
  <c r="E260" i="3"/>
  <c r="F260" i="3" s="1"/>
  <c r="E259" i="3"/>
  <c r="F259" i="3" s="1"/>
  <c r="E258" i="3"/>
  <c r="F258" i="3" s="1"/>
  <c r="E257" i="3"/>
  <c r="F257" i="3" s="1"/>
  <c r="E256" i="3"/>
  <c r="F256" i="3" s="1"/>
  <c r="E255" i="3"/>
  <c r="F255" i="3" s="1"/>
  <c r="E254" i="3"/>
  <c r="F254" i="3" s="1"/>
  <c r="E253" i="3"/>
  <c r="F253" i="3" s="1"/>
  <c r="E252" i="3"/>
  <c r="F252" i="3" s="1"/>
  <c r="E251" i="3"/>
  <c r="F251" i="3" s="1"/>
  <c r="E250" i="3"/>
  <c r="F250" i="3" s="1"/>
  <c r="E249" i="3"/>
  <c r="F249" i="3" s="1"/>
  <c r="E248" i="3"/>
  <c r="F248" i="3" s="1"/>
  <c r="E247" i="3"/>
  <c r="F247" i="3" s="1"/>
  <c r="E246" i="3"/>
  <c r="F246" i="3" s="1"/>
  <c r="E245" i="3"/>
  <c r="F245" i="3" s="1"/>
  <c r="E244" i="3"/>
  <c r="F244" i="3" s="1"/>
  <c r="E243" i="3"/>
  <c r="F243" i="3" s="1"/>
  <c r="E242" i="3"/>
  <c r="F242" i="3" s="1"/>
  <c r="E241" i="3"/>
  <c r="F241" i="3" s="1"/>
  <c r="E240" i="3"/>
  <c r="F240" i="3" s="1"/>
  <c r="E239" i="3"/>
  <c r="F239" i="3" s="1"/>
  <c r="E238" i="3"/>
  <c r="F238" i="3" s="1"/>
  <c r="E237" i="3"/>
  <c r="F237" i="3" s="1"/>
  <c r="E236" i="3"/>
  <c r="F236" i="3" s="1"/>
  <c r="E235" i="3"/>
  <c r="F235" i="3" s="1"/>
  <c r="E234" i="3"/>
  <c r="F234" i="3" s="1"/>
  <c r="E233" i="3"/>
  <c r="F233" i="3" s="1"/>
  <c r="E232" i="3"/>
  <c r="F232" i="3" s="1"/>
  <c r="E231" i="3"/>
  <c r="F231" i="3" s="1"/>
  <c r="E230" i="3"/>
  <c r="F230" i="3" s="1"/>
  <c r="E229" i="3"/>
  <c r="F229" i="3" s="1"/>
  <c r="E228" i="3"/>
  <c r="F228" i="3" s="1"/>
  <c r="E227" i="3"/>
  <c r="F227" i="3" s="1"/>
  <c r="E226" i="3"/>
  <c r="F226" i="3" s="1"/>
  <c r="E225" i="3"/>
  <c r="F225" i="3" s="1"/>
  <c r="E224" i="3"/>
  <c r="F224" i="3" s="1"/>
  <c r="E223" i="3"/>
  <c r="F223" i="3" s="1"/>
  <c r="E222" i="3"/>
  <c r="F222" i="3" s="1"/>
  <c r="E221" i="3"/>
  <c r="F221" i="3" s="1"/>
  <c r="E220" i="3"/>
  <c r="F220" i="3" s="1"/>
  <c r="E219" i="3"/>
  <c r="F219" i="3" s="1"/>
  <c r="E218" i="3"/>
  <c r="F218" i="3" s="1"/>
  <c r="E217" i="3"/>
  <c r="F217" i="3" s="1"/>
  <c r="E216" i="3"/>
  <c r="F216" i="3" s="1"/>
  <c r="E215" i="3"/>
  <c r="F215" i="3" s="1"/>
  <c r="E214" i="3"/>
  <c r="F214" i="3" s="1"/>
  <c r="E213" i="3"/>
  <c r="F213" i="3" s="1"/>
  <c r="E212" i="3"/>
  <c r="F212" i="3" s="1"/>
  <c r="E211" i="3"/>
  <c r="F211" i="3" s="1"/>
  <c r="E210" i="3"/>
  <c r="F210" i="3" s="1"/>
  <c r="E209" i="3"/>
  <c r="F209" i="3" s="1"/>
  <c r="E208" i="3"/>
  <c r="F208" i="3" s="1"/>
  <c r="E207" i="3"/>
  <c r="F207" i="3" s="1"/>
  <c r="E206" i="3"/>
  <c r="F206" i="3" s="1"/>
  <c r="E205" i="3"/>
  <c r="F205" i="3" s="1"/>
  <c r="E204" i="3"/>
  <c r="F204" i="3" s="1"/>
  <c r="E203" i="3"/>
  <c r="F203" i="3" s="1"/>
  <c r="E202" i="3"/>
  <c r="F202" i="3" s="1"/>
  <c r="E201" i="3"/>
  <c r="F201" i="3" s="1"/>
  <c r="E200" i="3"/>
  <c r="F200" i="3" s="1"/>
  <c r="E199" i="3"/>
  <c r="F199" i="3" s="1"/>
  <c r="E198" i="3"/>
  <c r="F198" i="3" s="1"/>
  <c r="E197" i="3"/>
  <c r="F197" i="3" s="1"/>
  <c r="E196" i="3"/>
  <c r="F196" i="3" s="1"/>
  <c r="E195" i="3"/>
  <c r="F195" i="3" s="1"/>
  <c r="E194" i="3"/>
  <c r="F194" i="3" s="1"/>
  <c r="E193" i="3"/>
  <c r="F193" i="3" s="1"/>
  <c r="E192" i="3"/>
  <c r="F192" i="3" s="1"/>
  <c r="E191" i="3"/>
  <c r="F191" i="3" s="1"/>
  <c r="E190" i="3"/>
  <c r="F190" i="3" s="1"/>
  <c r="E189" i="3"/>
  <c r="F189" i="3" s="1"/>
  <c r="E188" i="3"/>
  <c r="F188" i="3" s="1"/>
  <c r="E187" i="3"/>
  <c r="F187" i="3" s="1"/>
  <c r="E186" i="3"/>
  <c r="F186" i="3" s="1"/>
  <c r="E185" i="3"/>
  <c r="F185" i="3" s="1"/>
  <c r="E184" i="3"/>
  <c r="F184" i="3" s="1"/>
  <c r="E183" i="3"/>
  <c r="F183" i="3" s="1"/>
  <c r="E182" i="3"/>
  <c r="F182" i="3" s="1"/>
  <c r="E181" i="3"/>
  <c r="F181" i="3" s="1"/>
  <c r="E180" i="3"/>
  <c r="F180" i="3" s="1"/>
  <c r="E179" i="3"/>
  <c r="F179" i="3" s="1"/>
  <c r="E178" i="3"/>
  <c r="F178" i="3" s="1"/>
  <c r="E177" i="3"/>
  <c r="F177" i="3" s="1"/>
  <c r="E176" i="3"/>
  <c r="F176" i="3" s="1"/>
  <c r="E175" i="3"/>
  <c r="F175" i="3" s="1"/>
  <c r="E174" i="3"/>
  <c r="F174" i="3" s="1"/>
  <c r="E173" i="3"/>
  <c r="F173" i="3" s="1"/>
  <c r="E172" i="3"/>
  <c r="F172" i="3" s="1"/>
  <c r="E171" i="3"/>
  <c r="F171" i="3" s="1"/>
  <c r="E170" i="3"/>
  <c r="F170" i="3" s="1"/>
  <c r="E169" i="3"/>
  <c r="F169" i="3" s="1"/>
  <c r="E168" i="3"/>
  <c r="F168" i="3" s="1"/>
  <c r="E167" i="3"/>
  <c r="F167" i="3" s="1"/>
  <c r="E166" i="3"/>
  <c r="F166" i="3" s="1"/>
  <c r="E165" i="3"/>
  <c r="F165" i="3" s="1"/>
  <c r="E164" i="3"/>
  <c r="F164" i="3" s="1"/>
  <c r="E163" i="3"/>
  <c r="F163" i="3" s="1"/>
  <c r="E162" i="3"/>
  <c r="F162" i="3" s="1"/>
  <c r="E161" i="3"/>
  <c r="F161" i="3" s="1"/>
  <c r="E160" i="3"/>
  <c r="F160" i="3" s="1"/>
  <c r="E159" i="3"/>
  <c r="F159" i="3" s="1"/>
  <c r="E158" i="3"/>
  <c r="F158" i="3" s="1"/>
  <c r="E157" i="3"/>
  <c r="F157" i="3" s="1"/>
  <c r="E156" i="3"/>
  <c r="F156" i="3" s="1"/>
  <c r="E155" i="3"/>
  <c r="F155" i="3" s="1"/>
  <c r="C544" i="3"/>
  <c r="C543" i="3"/>
  <c r="D543" i="3" s="1"/>
  <c r="C542" i="3"/>
  <c r="D542" i="3" s="1"/>
  <c r="C541" i="3"/>
  <c r="C540" i="3"/>
  <c r="D540" i="3" s="1"/>
  <c r="C539" i="3"/>
  <c r="D539" i="3" s="1"/>
  <c r="C538" i="3"/>
  <c r="C537" i="3"/>
  <c r="C536" i="3"/>
  <c r="C535" i="3"/>
  <c r="C534" i="3"/>
  <c r="C533" i="3"/>
  <c r="C532" i="3"/>
  <c r="C531" i="3"/>
  <c r="C530" i="3"/>
  <c r="C529" i="3"/>
  <c r="C528" i="3"/>
  <c r="C527" i="3"/>
  <c r="C526" i="3"/>
  <c r="C525" i="3"/>
  <c r="C524" i="3"/>
  <c r="C523" i="3"/>
  <c r="C522" i="3"/>
  <c r="C521" i="3"/>
  <c r="C520" i="3"/>
  <c r="C519" i="3"/>
  <c r="C518" i="3"/>
  <c r="C517" i="3"/>
  <c r="C516" i="3"/>
  <c r="C515" i="3"/>
  <c r="C514" i="3"/>
  <c r="C513" i="3"/>
  <c r="C512" i="3"/>
  <c r="C511" i="3"/>
  <c r="C510" i="3"/>
  <c r="C509" i="3"/>
  <c r="C508" i="3"/>
  <c r="C507" i="3"/>
  <c r="C506" i="3"/>
  <c r="C505" i="3"/>
  <c r="C504" i="3"/>
  <c r="C503" i="3"/>
  <c r="C502" i="3"/>
  <c r="C501" i="3"/>
  <c r="C500" i="3"/>
  <c r="C499" i="3"/>
  <c r="C498" i="3"/>
  <c r="C497" i="3"/>
  <c r="C496" i="3"/>
  <c r="C495" i="3"/>
  <c r="C494" i="3"/>
  <c r="C493" i="3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5" i="3"/>
  <c r="E154" i="3"/>
  <c r="F154" i="3" s="1"/>
  <c r="E153" i="3"/>
  <c r="F153" i="3" s="1"/>
  <c r="E152" i="3"/>
  <c r="F152" i="3" s="1"/>
  <c r="E151" i="3"/>
  <c r="F151" i="3" s="1"/>
  <c r="E150" i="3"/>
  <c r="F150" i="3" s="1"/>
  <c r="E149" i="3"/>
  <c r="F149" i="3" s="1"/>
  <c r="E148" i="3"/>
  <c r="F148" i="3" s="1"/>
  <c r="E147" i="3"/>
  <c r="F147" i="3" s="1"/>
  <c r="E146" i="3"/>
  <c r="F146" i="3" s="1"/>
  <c r="E145" i="3"/>
  <c r="F145" i="3" s="1"/>
  <c r="E144" i="3"/>
  <c r="F144" i="3" s="1"/>
  <c r="E143" i="3"/>
  <c r="F143" i="3" s="1"/>
  <c r="E142" i="3"/>
  <c r="F142" i="3" s="1"/>
  <c r="E141" i="3"/>
  <c r="F141" i="3" s="1"/>
  <c r="E140" i="3"/>
  <c r="F140" i="3" s="1"/>
  <c r="E139" i="3"/>
  <c r="F139" i="3" s="1"/>
  <c r="E138" i="3"/>
  <c r="F138" i="3" s="1"/>
  <c r="E137" i="3"/>
  <c r="F137" i="3" s="1"/>
  <c r="E136" i="3"/>
  <c r="F136" i="3" s="1"/>
  <c r="E135" i="3"/>
  <c r="F135" i="3" s="1"/>
  <c r="E134" i="3"/>
  <c r="F134" i="3" s="1"/>
  <c r="E133" i="3"/>
  <c r="F133" i="3" s="1"/>
  <c r="E132" i="3"/>
  <c r="F132" i="3" s="1"/>
  <c r="E131" i="3"/>
  <c r="F131" i="3" s="1"/>
  <c r="E130" i="3"/>
  <c r="F130" i="3" s="1"/>
  <c r="E129" i="3"/>
  <c r="F129" i="3" s="1"/>
  <c r="E128" i="3"/>
  <c r="F128" i="3" s="1"/>
  <c r="E127" i="3"/>
  <c r="F127" i="3" s="1"/>
  <c r="E126" i="3"/>
  <c r="F126" i="3" s="1"/>
  <c r="E125" i="3"/>
  <c r="F125" i="3" s="1"/>
  <c r="E124" i="3"/>
  <c r="F124" i="3" s="1"/>
  <c r="E123" i="3"/>
  <c r="F123" i="3" s="1"/>
  <c r="E122" i="3"/>
  <c r="F122" i="3" s="1"/>
  <c r="E121" i="3"/>
  <c r="F121" i="3" s="1"/>
  <c r="E120" i="3"/>
  <c r="F120" i="3" s="1"/>
  <c r="E119" i="3"/>
  <c r="F119" i="3" s="1"/>
  <c r="E118" i="3"/>
  <c r="F118" i="3" s="1"/>
  <c r="E117" i="3"/>
  <c r="F117" i="3" s="1"/>
  <c r="E116" i="3"/>
  <c r="F116" i="3" s="1"/>
  <c r="E115" i="3"/>
  <c r="F115" i="3" s="1"/>
  <c r="E114" i="3"/>
  <c r="F114" i="3" s="1"/>
  <c r="E113" i="3"/>
  <c r="F113" i="3" s="1"/>
  <c r="E112" i="3"/>
  <c r="F112" i="3" s="1"/>
  <c r="E111" i="3"/>
  <c r="F111" i="3" s="1"/>
  <c r="E110" i="3"/>
  <c r="F110" i="3" s="1"/>
  <c r="E109" i="3"/>
  <c r="F109" i="3" s="1"/>
  <c r="E108" i="3"/>
  <c r="F108" i="3" s="1"/>
  <c r="E107" i="3"/>
  <c r="F107" i="3" s="1"/>
  <c r="E106" i="3"/>
  <c r="F106" i="3" s="1"/>
  <c r="E105" i="3"/>
  <c r="F105" i="3" s="1"/>
  <c r="E104" i="3"/>
  <c r="F104" i="3" s="1"/>
  <c r="E103" i="3"/>
  <c r="F103" i="3" s="1"/>
  <c r="E102" i="3"/>
  <c r="F102" i="3" s="1"/>
  <c r="E101" i="3"/>
  <c r="F101" i="3" s="1"/>
  <c r="E100" i="3"/>
  <c r="F100" i="3" s="1"/>
  <c r="E99" i="3"/>
  <c r="F99" i="3" s="1"/>
  <c r="E98" i="3"/>
  <c r="F98" i="3" s="1"/>
  <c r="E97" i="3"/>
  <c r="F97" i="3" s="1"/>
  <c r="E96" i="3"/>
  <c r="F96" i="3" s="1"/>
  <c r="E95" i="3"/>
  <c r="F95" i="3" s="1"/>
  <c r="E94" i="3"/>
  <c r="F94" i="3" s="1"/>
  <c r="E93" i="3"/>
  <c r="F93" i="3" s="1"/>
  <c r="E92" i="3"/>
  <c r="F92" i="3" s="1"/>
  <c r="E91" i="3"/>
  <c r="F91" i="3" s="1"/>
  <c r="E90" i="3"/>
  <c r="F90" i="3" s="1"/>
  <c r="E89" i="3"/>
  <c r="F89" i="3" s="1"/>
  <c r="E88" i="3"/>
  <c r="F88" i="3" s="1"/>
  <c r="E87" i="3"/>
  <c r="F87" i="3" s="1"/>
  <c r="E86" i="3"/>
  <c r="F86" i="3" s="1"/>
  <c r="E85" i="3"/>
  <c r="F85" i="3" s="1"/>
  <c r="E84" i="3"/>
  <c r="F84" i="3" s="1"/>
  <c r="E83" i="3"/>
  <c r="F83" i="3" s="1"/>
  <c r="E82" i="3"/>
  <c r="F82" i="3" s="1"/>
  <c r="E81" i="3"/>
  <c r="F81" i="3" s="1"/>
  <c r="E80" i="3"/>
  <c r="F80" i="3" s="1"/>
  <c r="E79" i="3"/>
  <c r="F79" i="3" s="1"/>
  <c r="E78" i="3"/>
  <c r="F78" i="3" s="1"/>
  <c r="E77" i="3"/>
  <c r="F77" i="3" s="1"/>
  <c r="E76" i="3"/>
  <c r="F76" i="3" s="1"/>
  <c r="E75" i="3"/>
  <c r="F75" i="3" s="1"/>
  <c r="E74" i="3"/>
  <c r="F74" i="3" s="1"/>
  <c r="E73" i="3"/>
  <c r="F73" i="3" s="1"/>
  <c r="E72" i="3"/>
  <c r="F72" i="3" s="1"/>
  <c r="E71" i="3"/>
  <c r="F71" i="3" s="1"/>
  <c r="E70" i="3"/>
  <c r="F70" i="3" s="1"/>
  <c r="E69" i="3"/>
  <c r="F69" i="3" s="1"/>
  <c r="E68" i="3"/>
  <c r="F68" i="3" s="1"/>
  <c r="E67" i="3"/>
  <c r="F67" i="3" s="1"/>
  <c r="E66" i="3"/>
  <c r="F66" i="3" s="1"/>
  <c r="E65" i="3"/>
  <c r="F65" i="3" s="1"/>
  <c r="E64" i="3"/>
  <c r="F64" i="3" s="1"/>
  <c r="E63" i="3"/>
  <c r="F63" i="3" s="1"/>
  <c r="E62" i="3"/>
  <c r="F62" i="3" s="1"/>
  <c r="E61" i="3"/>
  <c r="F61" i="3" s="1"/>
  <c r="E60" i="3"/>
  <c r="F60" i="3" s="1"/>
  <c r="E59" i="3"/>
  <c r="F59" i="3" s="1"/>
  <c r="E58" i="3"/>
  <c r="F58" i="3" s="1"/>
  <c r="E57" i="3"/>
  <c r="F57" i="3" s="1"/>
  <c r="E56" i="3"/>
  <c r="F56" i="3" s="1"/>
  <c r="E55" i="3"/>
  <c r="F55" i="3" s="1"/>
  <c r="E54" i="3"/>
  <c r="F54" i="3" s="1"/>
  <c r="E53" i="3"/>
  <c r="F53" i="3" s="1"/>
  <c r="E52" i="3"/>
  <c r="F52" i="3" s="1"/>
  <c r="E51" i="3"/>
  <c r="F51" i="3" s="1"/>
  <c r="E50" i="3"/>
  <c r="F50" i="3" s="1"/>
  <c r="E49" i="3"/>
  <c r="F49" i="3" s="1"/>
  <c r="E48" i="3"/>
  <c r="F48" i="3" s="1"/>
  <c r="E47" i="3"/>
  <c r="F47" i="3" s="1"/>
  <c r="E46" i="3"/>
  <c r="F46" i="3" s="1"/>
  <c r="E45" i="3"/>
  <c r="F45" i="3" s="1"/>
  <c r="E44" i="3"/>
  <c r="F44" i="3" s="1"/>
  <c r="E43" i="3"/>
  <c r="F43" i="3" s="1"/>
  <c r="E42" i="3"/>
  <c r="F42" i="3" s="1"/>
  <c r="E41" i="3"/>
  <c r="F41" i="3" s="1"/>
  <c r="E40" i="3"/>
  <c r="F40" i="3" s="1"/>
  <c r="E39" i="3"/>
  <c r="F39" i="3" s="1"/>
  <c r="E38" i="3"/>
  <c r="F38" i="3" s="1"/>
  <c r="E37" i="3"/>
  <c r="F37" i="3" s="1"/>
  <c r="E36" i="3"/>
  <c r="F36" i="3" s="1"/>
  <c r="E35" i="3"/>
  <c r="F35" i="3" s="1"/>
  <c r="E34" i="3"/>
  <c r="F34" i="3" s="1"/>
  <c r="E33" i="3"/>
  <c r="F33" i="3" s="1"/>
  <c r="E32" i="3"/>
  <c r="F32" i="3" s="1"/>
  <c r="E31" i="3"/>
  <c r="F31" i="3" s="1"/>
  <c r="E30" i="3"/>
  <c r="F30" i="3" s="1"/>
  <c r="E29" i="3"/>
  <c r="F29" i="3" s="1"/>
  <c r="E28" i="3"/>
  <c r="F28" i="3" s="1"/>
  <c r="E27" i="3"/>
  <c r="F27" i="3" s="1"/>
  <c r="E26" i="3"/>
  <c r="F26" i="3" s="1"/>
  <c r="E25" i="3"/>
  <c r="F25" i="3" s="1"/>
  <c r="E24" i="3"/>
  <c r="F24" i="3" s="1"/>
  <c r="E23" i="3"/>
  <c r="F23" i="3" s="1"/>
  <c r="E22" i="3"/>
  <c r="F22" i="3" s="1"/>
  <c r="E21" i="3"/>
  <c r="F21" i="3" s="1"/>
  <c r="E20" i="3"/>
  <c r="F20" i="3" s="1"/>
  <c r="E19" i="3"/>
  <c r="F19" i="3" s="1"/>
  <c r="E18" i="3"/>
  <c r="F18" i="3" s="1"/>
  <c r="E17" i="3"/>
  <c r="F17" i="3" s="1"/>
  <c r="E16" i="3"/>
  <c r="F16" i="3" s="1"/>
  <c r="E15" i="3"/>
  <c r="F15" i="3" s="1"/>
  <c r="E14" i="3"/>
  <c r="F14" i="3" s="1"/>
  <c r="E13" i="3"/>
  <c r="F13" i="3" s="1"/>
  <c r="E12" i="3"/>
  <c r="F12" i="3" s="1"/>
  <c r="E11" i="3"/>
  <c r="F11" i="3" s="1"/>
  <c r="E10" i="3"/>
  <c r="F10" i="3" s="1"/>
  <c r="E9" i="3"/>
  <c r="F9" i="3" s="1"/>
  <c r="E8" i="3"/>
  <c r="F8" i="3" s="1"/>
  <c r="E7" i="3"/>
  <c r="F7" i="3" s="1"/>
  <c r="E6" i="3"/>
  <c r="F6" i="3" s="1"/>
  <c r="E5" i="3"/>
  <c r="F5" i="3" s="1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D106" i="3" s="1"/>
  <c r="C105" i="3"/>
  <c r="D105" i="3" s="1"/>
  <c r="C104" i="3"/>
  <c r="C103" i="3"/>
  <c r="C102" i="3"/>
  <c r="C101" i="3"/>
  <c r="C100" i="3"/>
  <c r="C99" i="3"/>
  <c r="C98" i="3"/>
  <c r="D98" i="3" s="1"/>
  <c r="C97" i="3"/>
  <c r="D97" i="3" s="1"/>
  <c r="C96" i="3"/>
  <c r="C95" i="3"/>
  <c r="C94" i="3"/>
  <c r="C93" i="3"/>
  <c r="C92" i="3"/>
  <c r="C91" i="3"/>
  <c r="C90" i="3"/>
  <c r="D90" i="3" s="1"/>
  <c r="C89" i="3"/>
  <c r="D89" i="3" s="1"/>
  <c r="C88" i="3"/>
  <c r="C87" i="3"/>
  <c r="C86" i="3"/>
  <c r="C85" i="3"/>
  <c r="C84" i="3"/>
  <c r="C83" i="3"/>
  <c r="C82" i="3"/>
  <c r="D82" i="3" s="1"/>
  <c r="C81" i="3"/>
  <c r="D81" i="3" s="1"/>
  <c r="C80" i="3"/>
  <c r="C79" i="3"/>
  <c r="C78" i="3"/>
  <c r="C77" i="3"/>
  <c r="C76" i="3"/>
  <c r="C75" i="3"/>
  <c r="C74" i="3"/>
  <c r="D74" i="3" s="1"/>
  <c r="C73" i="3"/>
  <c r="D73" i="3" s="1"/>
  <c r="C72" i="3"/>
  <c r="C71" i="3"/>
  <c r="C70" i="3"/>
  <c r="C69" i="3"/>
  <c r="C68" i="3"/>
  <c r="C67" i="3"/>
  <c r="C66" i="3"/>
  <c r="D66" i="3" s="1"/>
  <c r="C65" i="3"/>
  <c r="D65" i="3" s="1"/>
  <c r="C64" i="3"/>
  <c r="C63" i="3"/>
  <c r="C62" i="3"/>
  <c r="C61" i="3"/>
  <c r="C60" i="3"/>
  <c r="C59" i="3"/>
  <c r="C58" i="3"/>
  <c r="D58" i="3" s="1"/>
  <c r="C57" i="3"/>
  <c r="D57" i="3" s="1"/>
  <c r="C56" i="3"/>
  <c r="C55" i="3"/>
  <c r="C54" i="3"/>
  <c r="C53" i="3"/>
  <c r="C52" i="3"/>
  <c r="C51" i="3"/>
  <c r="C50" i="3"/>
  <c r="D50" i="3" s="1"/>
  <c r="C49" i="3"/>
  <c r="D49" i="3" s="1"/>
  <c r="C48" i="3"/>
  <c r="C47" i="3"/>
  <c r="C46" i="3"/>
  <c r="C45" i="3"/>
  <c r="C44" i="3"/>
  <c r="C43" i="3"/>
  <c r="C42" i="3"/>
  <c r="D42" i="3" s="1"/>
  <c r="C41" i="3"/>
  <c r="D41" i="3" s="1"/>
  <c r="C40" i="3"/>
  <c r="C39" i="3"/>
  <c r="C38" i="3"/>
  <c r="C37" i="3"/>
  <c r="C36" i="3"/>
  <c r="C35" i="3"/>
  <c r="C34" i="3"/>
  <c r="D34" i="3" s="1"/>
  <c r="C33" i="3"/>
  <c r="D33" i="3" s="1"/>
  <c r="C32" i="3"/>
  <c r="C31" i="3"/>
  <c r="C30" i="3"/>
  <c r="C29" i="3"/>
  <c r="C28" i="3"/>
  <c r="C27" i="3"/>
  <c r="D27" i="3" s="1"/>
  <c r="C26" i="3"/>
  <c r="D26" i="3" s="1"/>
  <c r="C25" i="3"/>
  <c r="C24" i="3"/>
  <c r="C23" i="3"/>
  <c r="D23" i="3" s="1"/>
  <c r="C22" i="3"/>
  <c r="D22" i="3" s="1"/>
  <c r="C21" i="3"/>
  <c r="C20" i="3"/>
  <c r="C19" i="3"/>
  <c r="D19" i="3" s="1"/>
  <c r="C18" i="3"/>
  <c r="D18" i="3" s="1"/>
  <c r="C17" i="3"/>
  <c r="C16" i="3"/>
  <c r="C15" i="3"/>
  <c r="D15" i="3" s="1"/>
  <c r="C14" i="3"/>
  <c r="D14" i="3" s="1"/>
  <c r="C13" i="3"/>
  <c r="C12" i="3"/>
  <c r="C11" i="3"/>
  <c r="D11" i="3" s="1"/>
  <c r="C10" i="3"/>
  <c r="D10" i="3" s="1"/>
  <c r="C9" i="3"/>
  <c r="C8" i="3"/>
  <c r="C7" i="3"/>
  <c r="C6" i="3"/>
  <c r="T562" i="17" l="1"/>
  <c r="D571" i="17"/>
  <c r="H571" i="17"/>
  <c r="F571" i="17"/>
  <c r="E561" i="11"/>
  <c r="H563" i="11" s="1"/>
  <c r="H565" i="11" s="1"/>
  <c r="H568" i="11" s="1"/>
  <c r="D203" i="3"/>
  <c r="D219" i="3"/>
  <c r="D235" i="3"/>
  <c r="D251" i="3"/>
  <c r="D267" i="3"/>
  <c r="D283" i="3"/>
  <c r="D299" i="3"/>
  <c r="D315" i="3"/>
  <c r="D331" i="3"/>
  <c r="D347" i="3"/>
  <c r="D363" i="3"/>
  <c r="D379" i="3"/>
  <c r="D395" i="3"/>
  <c r="D411" i="3"/>
  <c r="D427" i="3"/>
  <c r="D443" i="3"/>
  <c r="D459" i="3"/>
  <c r="D475" i="3"/>
  <c r="D491" i="3"/>
  <c r="D507" i="3"/>
  <c r="D523" i="3"/>
  <c r="D231" i="3"/>
  <c r="D311" i="3"/>
  <c r="D375" i="3"/>
  <c r="D439" i="3"/>
  <c r="D503" i="3"/>
  <c r="D204" i="3"/>
  <c r="D220" i="3"/>
  <c r="D236" i="3"/>
  <c r="D252" i="3"/>
  <c r="D268" i="3"/>
  <c r="D284" i="3"/>
  <c r="D300" i="3"/>
  <c r="D316" i="3"/>
  <c r="D332" i="3"/>
  <c r="D348" i="3"/>
  <c r="D364" i="3"/>
  <c r="D380" i="3"/>
  <c r="D396" i="3"/>
  <c r="D412" i="3"/>
  <c r="D428" i="3"/>
  <c r="D444" i="3"/>
  <c r="D460" i="3"/>
  <c r="D476" i="3"/>
  <c r="D492" i="3"/>
  <c r="D508" i="3"/>
  <c r="D524" i="3"/>
  <c r="D263" i="3"/>
  <c r="D327" i="3"/>
  <c r="D391" i="3"/>
  <c r="D455" i="3"/>
  <c r="D519" i="3"/>
  <c r="D113" i="3"/>
  <c r="D121" i="3"/>
  <c r="D129" i="3"/>
  <c r="D137" i="3"/>
  <c r="D145" i="3"/>
  <c r="D153" i="3"/>
  <c r="D161" i="3"/>
  <c r="D169" i="3"/>
  <c r="D177" i="3"/>
  <c r="D185" i="3"/>
  <c r="D193" i="3"/>
  <c r="D541" i="3"/>
  <c r="D167" i="3"/>
  <c r="D279" i="3"/>
  <c r="D343" i="3"/>
  <c r="D407" i="3"/>
  <c r="D471" i="3"/>
  <c r="D535" i="3"/>
  <c r="D114" i="3"/>
  <c r="D122" i="3"/>
  <c r="D130" i="3"/>
  <c r="D138" i="3"/>
  <c r="D146" i="3"/>
  <c r="D154" i="3"/>
  <c r="D162" i="3"/>
  <c r="D194" i="3"/>
  <c r="D199" i="3"/>
  <c r="D295" i="3"/>
  <c r="D359" i="3"/>
  <c r="D423" i="3"/>
  <c r="D487" i="3"/>
  <c r="N561" i="17"/>
  <c r="F561" i="17"/>
  <c r="K559" i="5"/>
  <c r="K561" i="5" s="1"/>
  <c r="K564" i="5" s="1"/>
  <c r="Z559" i="5"/>
  <c r="Z561" i="5" s="1"/>
  <c r="H559" i="5"/>
  <c r="H561" i="5" s="1"/>
  <c r="H564" i="5" s="1"/>
  <c r="T559" i="5"/>
  <c r="T561" i="5" s="1"/>
  <c r="W559" i="5"/>
  <c r="W561" i="5" s="1"/>
  <c r="W564" i="5" s="1"/>
  <c r="AE559" i="5"/>
  <c r="AE561" i="5" s="1"/>
  <c r="AE564" i="5" s="1"/>
  <c r="Q559" i="5"/>
  <c r="Q561" i="5" s="1"/>
  <c r="Q564" i="5" s="1"/>
  <c r="N559" i="5"/>
  <c r="N561" i="5" s="1"/>
  <c r="N564" i="5" s="1"/>
  <c r="D46" i="3"/>
  <c r="D62" i="3"/>
  <c r="D78" i="3"/>
  <c r="D94" i="3"/>
  <c r="D110" i="3"/>
  <c r="D118" i="3"/>
  <c r="D134" i="3"/>
  <c r="D142" i="3"/>
  <c r="D150" i="3"/>
  <c r="D270" i="3"/>
  <c r="D286" i="3"/>
  <c r="D302" i="3"/>
  <c r="D318" i="3"/>
  <c r="D334" i="3"/>
  <c r="D350" i="3"/>
  <c r="D366" i="3"/>
  <c r="D382" i="3"/>
  <c r="D398" i="3"/>
  <c r="D414" i="3"/>
  <c r="D422" i="3"/>
  <c r="D438" i="3"/>
  <c r="D454" i="3"/>
  <c r="D470" i="3"/>
  <c r="D486" i="3"/>
  <c r="D502" i="3"/>
  <c r="D518" i="3"/>
  <c r="D526" i="3"/>
  <c r="D534" i="3"/>
  <c r="D190" i="3"/>
  <c r="D210" i="3"/>
  <c r="D254" i="3"/>
  <c r="D171" i="3"/>
  <c r="D179" i="3"/>
  <c r="D195" i="3"/>
  <c r="D211" i="3"/>
  <c r="D227" i="3"/>
  <c r="D243" i="3"/>
  <c r="D275" i="3"/>
  <c r="D307" i="3"/>
  <c r="D339" i="3"/>
  <c r="D355" i="3"/>
  <c r="D387" i="3"/>
  <c r="D435" i="3"/>
  <c r="D467" i="3"/>
  <c r="D483" i="3"/>
  <c r="D531" i="3"/>
  <c r="D159" i="3"/>
  <c r="D182" i="3"/>
  <c r="D214" i="3"/>
  <c r="D234" i="3"/>
  <c r="D246" i="3"/>
  <c r="D266" i="3"/>
  <c r="D298" i="3"/>
  <c r="D330" i="3"/>
  <c r="D362" i="3"/>
  <c r="D394" i="3"/>
  <c r="D442" i="3"/>
  <c r="D490" i="3"/>
  <c r="D12" i="3"/>
  <c r="D20" i="3"/>
  <c r="D28" i="3"/>
  <c r="D40" i="3"/>
  <c r="D52" i="3"/>
  <c r="D60" i="3"/>
  <c r="D64" i="3"/>
  <c r="D72" i="3"/>
  <c r="D80" i="3"/>
  <c r="D88" i="3"/>
  <c r="D96" i="3"/>
  <c r="D104" i="3"/>
  <c r="D112" i="3"/>
  <c r="D120" i="3"/>
  <c r="D128" i="3"/>
  <c r="D136" i="3"/>
  <c r="D144" i="3"/>
  <c r="D148" i="3"/>
  <c r="D152" i="3"/>
  <c r="D156" i="3"/>
  <c r="D160" i="3"/>
  <c r="D164" i="3"/>
  <c r="D168" i="3"/>
  <c r="D172" i="3"/>
  <c r="D176" i="3"/>
  <c r="D180" i="3"/>
  <c r="D184" i="3"/>
  <c r="D188" i="3"/>
  <c r="D192" i="3"/>
  <c r="D196" i="3"/>
  <c r="D200" i="3"/>
  <c r="D208" i="3"/>
  <c r="D212" i="3"/>
  <c r="D216" i="3"/>
  <c r="D224" i="3"/>
  <c r="D228" i="3"/>
  <c r="D232" i="3"/>
  <c r="D240" i="3"/>
  <c r="D244" i="3"/>
  <c r="D248" i="3"/>
  <c r="D256" i="3"/>
  <c r="D260" i="3"/>
  <c r="D264" i="3"/>
  <c r="D272" i="3"/>
  <c r="D276" i="3"/>
  <c r="D280" i="3"/>
  <c r="D288" i="3"/>
  <c r="D292" i="3"/>
  <c r="D296" i="3"/>
  <c r="D304" i="3"/>
  <c r="D308" i="3"/>
  <c r="D312" i="3"/>
  <c r="D320" i="3"/>
  <c r="D324" i="3"/>
  <c r="D328" i="3"/>
  <c r="D336" i="3"/>
  <c r="D340" i="3"/>
  <c r="D344" i="3"/>
  <c r="D352" i="3"/>
  <c r="D356" i="3"/>
  <c r="D360" i="3"/>
  <c r="D368" i="3"/>
  <c r="D372" i="3"/>
  <c r="D376" i="3"/>
  <c r="D384" i="3"/>
  <c r="D388" i="3"/>
  <c r="D392" i="3"/>
  <c r="D400" i="3"/>
  <c r="D404" i="3"/>
  <c r="D408" i="3"/>
  <c r="D416" i="3"/>
  <c r="D420" i="3"/>
  <c r="D424" i="3"/>
  <c r="D432" i="3"/>
  <c r="D436" i="3"/>
  <c r="D440" i="3"/>
  <c r="D448" i="3"/>
  <c r="D452" i="3"/>
  <c r="D456" i="3"/>
  <c r="D464" i="3"/>
  <c r="D468" i="3"/>
  <c r="D472" i="3"/>
  <c r="D480" i="3"/>
  <c r="D484" i="3"/>
  <c r="D488" i="3"/>
  <c r="D496" i="3"/>
  <c r="D500" i="3"/>
  <c r="D504" i="3"/>
  <c r="D512" i="3"/>
  <c r="D516" i="3"/>
  <c r="D520" i="3"/>
  <c r="D528" i="3"/>
  <c r="D532" i="3"/>
  <c r="D536" i="3"/>
  <c r="D174" i="3"/>
  <c r="D183" i="3"/>
  <c r="D206" i="3"/>
  <c r="D215" i="3"/>
  <c r="D226" i="3"/>
  <c r="D238" i="3"/>
  <c r="D247" i="3"/>
  <c r="D258" i="3"/>
  <c r="D271" i="3"/>
  <c r="D287" i="3"/>
  <c r="D303" i="3"/>
  <c r="D319" i="3"/>
  <c r="D335" i="3"/>
  <c r="D351" i="3"/>
  <c r="D367" i="3"/>
  <c r="D383" i="3"/>
  <c r="D399" i="3"/>
  <c r="D415" i="3"/>
  <c r="D431" i="3"/>
  <c r="D447" i="3"/>
  <c r="D463" i="3"/>
  <c r="D479" i="3"/>
  <c r="D495" i="3"/>
  <c r="D511" i="3"/>
  <c r="D527" i="3"/>
  <c r="D30" i="3"/>
  <c r="D38" i="3"/>
  <c r="D54" i="3"/>
  <c r="D70" i="3"/>
  <c r="D86" i="3"/>
  <c r="D102" i="3"/>
  <c r="D126" i="3"/>
  <c r="D278" i="3"/>
  <c r="D294" i="3"/>
  <c r="D310" i="3"/>
  <c r="D326" i="3"/>
  <c r="D342" i="3"/>
  <c r="D358" i="3"/>
  <c r="D374" i="3"/>
  <c r="D390" i="3"/>
  <c r="D406" i="3"/>
  <c r="D430" i="3"/>
  <c r="D446" i="3"/>
  <c r="D462" i="3"/>
  <c r="D478" i="3"/>
  <c r="D494" i="3"/>
  <c r="D510" i="3"/>
  <c r="D158" i="3"/>
  <c r="D178" i="3"/>
  <c r="D222" i="3"/>
  <c r="D242" i="3"/>
  <c r="D31" i="3"/>
  <c r="D35" i="3"/>
  <c r="D39" i="3"/>
  <c r="D43" i="3"/>
  <c r="D47" i="3"/>
  <c r="D51" i="3"/>
  <c r="D55" i="3"/>
  <c r="D59" i="3"/>
  <c r="D63" i="3"/>
  <c r="D67" i="3"/>
  <c r="D71" i="3"/>
  <c r="D75" i="3"/>
  <c r="D79" i="3"/>
  <c r="D83" i="3"/>
  <c r="D87" i="3"/>
  <c r="D91" i="3"/>
  <c r="D95" i="3"/>
  <c r="D99" i="3"/>
  <c r="D103" i="3"/>
  <c r="D107" i="3"/>
  <c r="D111" i="3"/>
  <c r="D115" i="3"/>
  <c r="D119" i="3"/>
  <c r="D123" i="3"/>
  <c r="D127" i="3"/>
  <c r="D131" i="3"/>
  <c r="D135" i="3"/>
  <c r="D139" i="3"/>
  <c r="D143" i="3"/>
  <c r="D147" i="3"/>
  <c r="D151" i="3"/>
  <c r="D163" i="3"/>
  <c r="D187" i="3"/>
  <c r="D259" i="3"/>
  <c r="D291" i="3"/>
  <c r="D323" i="3"/>
  <c r="D371" i="3"/>
  <c r="D403" i="3"/>
  <c r="D419" i="3"/>
  <c r="D451" i="3"/>
  <c r="D499" i="3"/>
  <c r="D515" i="3"/>
  <c r="D170" i="3"/>
  <c r="D191" i="3"/>
  <c r="D202" i="3"/>
  <c r="D223" i="3"/>
  <c r="D255" i="3"/>
  <c r="D282" i="3"/>
  <c r="D314" i="3"/>
  <c r="D346" i="3"/>
  <c r="D378" i="3"/>
  <c r="D410" i="3"/>
  <c r="D426" i="3"/>
  <c r="D458" i="3"/>
  <c r="D474" i="3"/>
  <c r="D506" i="3"/>
  <c r="D522" i="3"/>
  <c r="D538" i="3"/>
  <c r="D8" i="3"/>
  <c r="D16" i="3"/>
  <c r="D24" i="3"/>
  <c r="D32" i="3"/>
  <c r="D36" i="3"/>
  <c r="D44" i="3"/>
  <c r="D48" i="3"/>
  <c r="D56" i="3"/>
  <c r="D68" i="3"/>
  <c r="D76" i="3"/>
  <c r="D84" i="3"/>
  <c r="D92" i="3"/>
  <c r="D100" i="3"/>
  <c r="D108" i="3"/>
  <c r="D116" i="3"/>
  <c r="D124" i="3"/>
  <c r="D132" i="3"/>
  <c r="D140" i="3"/>
  <c r="D9" i="3"/>
  <c r="D13" i="3"/>
  <c r="D17" i="3"/>
  <c r="D21" i="3"/>
  <c r="D25" i="3"/>
  <c r="D29" i="3"/>
  <c r="D37" i="3"/>
  <c r="D45" i="3"/>
  <c r="D53" i="3"/>
  <c r="D61" i="3"/>
  <c r="D69" i="3"/>
  <c r="D77" i="3"/>
  <c r="D85" i="3"/>
  <c r="D93" i="3"/>
  <c r="D101" i="3"/>
  <c r="D109" i="3"/>
  <c r="D117" i="3"/>
  <c r="D125" i="3"/>
  <c r="D133" i="3"/>
  <c r="D141" i="3"/>
  <c r="D149" i="3"/>
  <c r="D157" i="3"/>
  <c r="D165" i="3"/>
  <c r="D173" i="3"/>
  <c r="D181" i="3"/>
  <c r="D189" i="3"/>
  <c r="D197" i="3"/>
  <c r="D201" i="3"/>
  <c r="D205" i="3"/>
  <c r="D209" i="3"/>
  <c r="D213" i="3"/>
  <c r="D217" i="3"/>
  <c r="D221" i="3"/>
  <c r="D225" i="3"/>
  <c r="D229" i="3"/>
  <c r="D233" i="3"/>
  <c r="D237" i="3"/>
  <c r="D241" i="3"/>
  <c r="D245" i="3"/>
  <c r="D249" i="3"/>
  <c r="D253" i="3"/>
  <c r="D257" i="3"/>
  <c r="D261" i="3"/>
  <c r="D265" i="3"/>
  <c r="D269" i="3"/>
  <c r="D273" i="3"/>
  <c r="D277" i="3"/>
  <c r="D281" i="3"/>
  <c r="D285" i="3"/>
  <c r="D289" i="3"/>
  <c r="D293" i="3"/>
  <c r="D297" i="3"/>
  <c r="D301" i="3"/>
  <c r="D305" i="3"/>
  <c r="D309" i="3"/>
  <c r="D313" i="3"/>
  <c r="D317" i="3"/>
  <c r="D321" i="3"/>
  <c r="D325" i="3"/>
  <c r="D329" i="3"/>
  <c r="D333" i="3"/>
  <c r="D337" i="3"/>
  <c r="D341" i="3"/>
  <c r="D345" i="3"/>
  <c r="D349" i="3"/>
  <c r="D353" i="3"/>
  <c r="D357" i="3"/>
  <c r="D361" i="3"/>
  <c r="D365" i="3"/>
  <c r="D369" i="3"/>
  <c r="D373" i="3"/>
  <c r="D377" i="3"/>
  <c r="D381" i="3"/>
  <c r="D385" i="3"/>
  <c r="D389" i="3"/>
  <c r="D393" i="3"/>
  <c r="D397" i="3"/>
  <c r="D401" i="3"/>
  <c r="D405" i="3"/>
  <c r="D409" i="3"/>
  <c r="D413" i="3"/>
  <c r="D417" i="3"/>
  <c r="D421" i="3"/>
  <c r="D425" i="3"/>
  <c r="D429" i="3"/>
  <c r="D433" i="3"/>
  <c r="D437" i="3"/>
  <c r="D441" i="3"/>
  <c r="D445" i="3"/>
  <c r="D449" i="3"/>
  <c r="D453" i="3"/>
  <c r="D457" i="3"/>
  <c r="D461" i="3"/>
  <c r="D465" i="3"/>
  <c r="D469" i="3"/>
  <c r="D473" i="3"/>
  <c r="D477" i="3"/>
  <c r="D481" i="3"/>
  <c r="D485" i="3"/>
  <c r="D489" i="3"/>
  <c r="D493" i="3"/>
  <c r="D497" i="3"/>
  <c r="D501" i="3"/>
  <c r="D505" i="3"/>
  <c r="D509" i="3"/>
  <c r="D513" i="3"/>
  <c r="D517" i="3"/>
  <c r="D521" i="3"/>
  <c r="D525" i="3"/>
  <c r="D529" i="3"/>
  <c r="D533" i="3"/>
  <c r="D537" i="3"/>
  <c r="D155" i="3"/>
  <c r="D166" i="3"/>
  <c r="D175" i="3"/>
  <c r="D186" i="3"/>
  <c r="D198" i="3"/>
  <c r="D207" i="3"/>
  <c r="D218" i="3"/>
  <c r="D230" i="3"/>
  <c r="D239" i="3"/>
  <c r="D250" i="3"/>
  <c r="D262" i="3"/>
  <c r="D274" i="3"/>
  <c r="D290" i="3"/>
  <c r="D306" i="3"/>
  <c r="D322" i="3"/>
  <c r="D338" i="3"/>
  <c r="D354" i="3"/>
  <c r="D370" i="3"/>
  <c r="D386" i="3"/>
  <c r="D402" i="3"/>
  <c r="D418" i="3"/>
  <c r="D434" i="3"/>
  <c r="D450" i="3"/>
  <c r="D466" i="3"/>
  <c r="D482" i="3"/>
  <c r="D498" i="3"/>
  <c r="D514" i="3"/>
  <c r="D530" i="3"/>
  <c r="D544" i="3"/>
  <c r="F545" i="3"/>
  <c r="D5" i="3"/>
  <c r="D7" i="3"/>
  <c r="D6" i="3"/>
  <c r="N563" i="17" l="1"/>
  <c r="C573" i="17"/>
  <c r="H572" i="17"/>
  <c r="F572" i="17"/>
  <c r="E573" i="17"/>
  <c r="Z564" i="5"/>
  <c r="T564" i="5"/>
  <c r="F549" i="3"/>
  <c r="D545" i="3"/>
  <c r="F547" i="3" s="1"/>
  <c r="F548" i="3" s="1"/>
  <c r="F550" i="3" s="1"/>
  <c r="D572" i="17" l="1"/>
  <c r="G573" i="17"/>
  <c r="G574" i="17" s="1"/>
  <c r="D573" i="17"/>
  <c r="C574" i="17"/>
  <c r="E574" i="17"/>
  <c r="F573" i="17"/>
  <c r="R20" i="17"/>
  <c r="H573" i="17" l="1"/>
  <c r="E575" i="17"/>
  <c r="F575" i="17" s="1"/>
  <c r="F574" i="17"/>
  <c r="C575" i="17"/>
  <c r="D575" i="17" s="1"/>
  <c r="D574" i="17"/>
  <c r="G575" i="17"/>
  <c r="H575" i="17" s="1"/>
  <c r="H574" i="17"/>
</calcChain>
</file>

<file path=xl/sharedStrings.xml><?xml version="1.0" encoding="utf-8"?>
<sst xmlns="http://schemas.openxmlformats.org/spreadsheetml/2006/main" count="160" uniqueCount="108">
  <si>
    <t>Y - Actual</t>
  </si>
  <si>
    <t>Y - Predicted</t>
  </si>
  <si>
    <t>A1</t>
  </si>
  <si>
    <t>t</t>
  </si>
  <si>
    <t>K1</t>
  </si>
  <si>
    <t>K2</t>
  </si>
  <si>
    <t>A2</t>
  </si>
  <si>
    <t>Residual Sum of Squares</t>
  </si>
  <si>
    <t>Y Predicted(1)</t>
  </si>
  <si>
    <t>Residual(1)</t>
  </si>
  <si>
    <t>RSS(1)</t>
  </si>
  <si>
    <t>Residual(2)</t>
  </si>
  <si>
    <t>RSS(2)</t>
  </si>
  <si>
    <t>Y Predicted(3)</t>
  </si>
  <si>
    <t>Residual(3)</t>
  </si>
  <si>
    <t>RSS(3)</t>
  </si>
  <si>
    <t>Y Predicted(4)</t>
  </si>
  <si>
    <t>Residual(4)</t>
  </si>
  <si>
    <t>RSS(4)</t>
  </si>
  <si>
    <t>Y Predicted (5)</t>
  </si>
  <si>
    <t>Residual(5)</t>
  </si>
  <si>
    <t>RSS(5)</t>
  </si>
  <si>
    <t>Y Predicted (7)</t>
  </si>
  <si>
    <t>Residual(6)</t>
  </si>
  <si>
    <t>RSS(7)</t>
  </si>
  <si>
    <t>Y Predicted (6)</t>
  </si>
  <si>
    <t>RSS(6)</t>
  </si>
  <si>
    <t>Y Predicted (8)</t>
  </si>
  <si>
    <t>Residual(7)</t>
  </si>
  <si>
    <t>Residual(8)</t>
  </si>
  <si>
    <t>RSS(8)</t>
  </si>
  <si>
    <t>Y Predicted (9)</t>
  </si>
  <si>
    <t>Residual(9)</t>
  </si>
  <si>
    <t>RSS(9)</t>
  </si>
  <si>
    <t>Diff</t>
  </si>
  <si>
    <t>1st Term</t>
  </si>
  <si>
    <t>2nd Term</t>
  </si>
  <si>
    <t>Fcalc</t>
  </si>
  <si>
    <t>1 v 2</t>
  </si>
  <si>
    <t>2 v 3</t>
  </si>
  <si>
    <t>3 v 4</t>
  </si>
  <si>
    <t xml:space="preserve">4 v 5 </t>
  </si>
  <si>
    <t>5 v 6</t>
  </si>
  <si>
    <t>6 v 7</t>
  </si>
  <si>
    <t>7 v 8</t>
  </si>
  <si>
    <t>8 v 9</t>
  </si>
  <si>
    <t>Y predict(1)</t>
  </si>
  <si>
    <t>Y predict(2)</t>
  </si>
  <si>
    <t>Y AR</t>
  </si>
  <si>
    <t>Phi 1</t>
  </si>
  <si>
    <t>Phi 2</t>
  </si>
  <si>
    <t>Residual TAR</t>
  </si>
  <si>
    <t>Y TAR</t>
  </si>
  <si>
    <t>RSS TAR</t>
  </si>
  <si>
    <t>R Squared</t>
  </si>
  <si>
    <t>Y Actual</t>
  </si>
  <si>
    <t>Y Predicted</t>
  </si>
  <si>
    <t>Residual Squared</t>
  </si>
  <si>
    <t>Low Phi</t>
  </si>
  <si>
    <t>High Phi</t>
  </si>
  <si>
    <t>Upper CI</t>
  </si>
  <si>
    <t>Lower CI</t>
  </si>
  <si>
    <t>F Calc</t>
  </si>
  <si>
    <t>Y Predicted(2)</t>
  </si>
  <si>
    <t>Coefficients</t>
  </si>
  <si>
    <t>Order</t>
  </si>
  <si>
    <t>Orders</t>
  </si>
  <si>
    <t>RSS Values</t>
  </si>
  <si>
    <t>RSS Value</t>
  </si>
  <si>
    <t>8th Order + 1 Pair</t>
  </si>
  <si>
    <t>8th Order + 2 Pairs</t>
  </si>
  <si>
    <t>Phi1</t>
  </si>
  <si>
    <t>Phi2</t>
  </si>
  <si>
    <t>Point Forecast</t>
  </si>
  <si>
    <t>Time</t>
  </si>
  <si>
    <t>Total SS</t>
  </si>
  <si>
    <t>Mean of Raw Data</t>
  </si>
  <si>
    <t>Error Terms</t>
  </si>
  <si>
    <t>Y AR Predict</t>
  </si>
  <si>
    <t>Y Final Predict</t>
  </si>
  <si>
    <t>8th Order +1 Pair</t>
  </si>
  <si>
    <t>AR Coefficients</t>
  </si>
  <si>
    <t>Order 1</t>
  </si>
  <si>
    <t>Order 2</t>
  </si>
  <si>
    <t xml:space="preserve"> RSS TS+AR</t>
  </si>
  <si>
    <t>RMSE</t>
  </si>
  <si>
    <t>Lag1</t>
  </si>
  <si>
    <t>Lag2</t>
  </si>
  <si>
    <t>Lag3</t>
  </si>
  <si>
    <t>Lag4</t>
  </si>
  <si>
    <t>Lag5</t>
  </si>
  <si>
    <t>x^6</t>
  </si>
  <si>
    <t>x^5</t>
  </si>
  <si>
    <t>x^4</t>
  </si>
  <si>
    <t>x^3</t>
  </si>
  <si>
    <t>x^2</t>
  </si>
  <si>
    <t>x^1</t>
  </si>
  <si>
    <t>ɸ2</t>
  </si>
  <si>
    <t>B1</t>
  </si>
  <si>
    <t>b1</t>
  </si>
  <si>
    <t>C1</t>
  </si>
  <si>
    <t>ɸ1</t>
  </si>
  <si>
    <t>x^7</t>
  </si>
  <si>
    <t>x^8</t>
  </si>
  <si>
    <t>x^0</t>
  </si>
  <si>
    <t>Final AR+Trend Model</t>
  </si>
  <si>
    <t>Joint optimised Model</t>
  </si>
  <si>
    <t>RSS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</si>
</sst>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00000"/>
    <numFmt numFmtId="165" formatCode="0.0000000000"/>
    <numFmt numFmtId="167" formatCode="0.0000000"/>
    <numFmt numFmtId="168" formatCode="0.000000000000"/>
    <numFmt numFmtId="170" formatCode="0.0000"/>
  </numFmts>
  <fonts count="9" x14ac:knownFonts="1">
    <font>
      <sz val="11"/>
      <color theme="1"/>
      <name val="Calibri"/>
      <family val="2"/>
      <scheme val="minor"/>
    </font>
    <font>
      <sz val="7"/>
      <color rgb="FF000000"/>
      <name val="Courier New"/>
      <family val="3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222222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53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/>
    <xf numFmtId="0" fontId="2" fillId="0" borderId="0" xfId="0" applyFont="1" applyAlignment="1">
      <alignment horizontal="center"/>
    </xf>
    <xf numFmtId="165" fontId="2" fillId="0" borderId="0" xfId="0" applyNumberFormat="1" applyFont="1" applyAlignment="1">
      <alignment horizontal="center"/>
    </xf>
    <xf numFmtId="167" fontId="2" fillId="0" borderId="0" xfId="0" applyNumberFormat="1" applyFont="1" applyAlignment="1">
      <alignment horizontal="center"/>
    </xf>
    <xf numFmtId="0" fontId="2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164" fontId="2" fillId="0" borderId="0" xfId="0" applyNumberFormat="1" applyFont="1" applyAlignment="1">
      <alignment horizontal="center"/>
    </xf>
    <xf numFmtId="0" fontId="3" fillId="0" borderId="0" xfId="0" applyFont="1" applyAlignment="1">
      <alignment horizontal="left" vertical="center"/>
    </xf>
    <xf numFmtId="11" fontId="3" fillId="0" borderId="0" xfId="0" applyNumberFormat="1" applyFont="1" applyAlignment="1">
      <alignment horizontal="left" vertical="center"/>
    </xf>
    <xf numFmtId="168" fontId="2" fillId="0" borderId="0" xfId="0" applyNumberFormat="1" applyFont="1" applyAlignment="1">
      <alignment horizontal="center"/>
    </xf>
    <xf numFmtId="168" fontId="5" fillId="0" borderId="0" xfId="0" applyNumberFormat="1" applyFont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11" fontId="1" fillId="0" borderId="0" xfId="0" applyNumberFormat="1" applyFont="1" applyAlignment="1">
      <alignment horizontal="left" vertical="center"/>
    </xf>
    <xf numFmtId="11" fontId="0" fillId="0" borderId="0" xfId="0" applyNumberFormat="1"/>
    <xf numFmtId="165" fontId="2" fillId="0" borderId="0" xfId="0" applyNumberFormat="1" applyFont="1"/>
    <xf numFmtId="168" fontId="2" fillId="0" borderId="0" xfId="0" applyNumberFormat="1" applyFont="1"/>
    <xf numFmtId="170" fontId="2" fillId="0" borderId="0" xfId="0" applyNumberFormat="1" applyFont="1"/>
    <xf numFmtId="10" fontId="2" fillId="0" borderId="0" xfId="1" applyNumberFormat="1" applyFont="1"/>
    <xf numFmtId="0" fontId="2" fillId="2" borderId="0" xfId="0" applyFont="1" applyFill="1" applyAlignment="1">
      <alignment horizontal="right"/>
    </xf>
    <xf numFmtId="0" fontId="2" fillId="0" borderId="0" xfId="0" applyFont="1" applyAlignment="1">
      <alignment horizontal="right"/>
    </xf>
    <xf numFmtId="0" fontId="2" fillId="0" borderId="1" xfId="0" applyFont="1" applyBorder="1" applyAlignment="1">
      <alignment horizontal="center" vertical="center" textRotation="90"/>
    </xf>
    <xf numFmtId="0" fontId="2" fillId="0" borderId="1" xfId="0" applyFont="1" applyBorder="1"/>
    <xf numFmtId="0" fontId="2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2" borderId="0" xfId="0" applyFont="1" applyFill="1"/>
    <xf numFmtId="0" fontId="2" fillId="0" borderId="1" xfId="0" applyFont="1" applyBorder="1" applyAlignment="1">
      <alignment horizontal="center"/>
    </xf>
    <xf numFmtId="0" fontId="6" fillId="0" borderId="0" xfId="0" applyFont="1" applyAlignment="1">
      <alignment horizontal="center" wrapText="1"/>
    </xf>
    <xf numFmtId="0" fontId="3" fillId="0" borderId="1" xfId="0" applyFont="1" applyBorder="1" applyAlignment="1">
      <alignment horizontal="center" vertical="center" textRotation="90"/>
    </xf>
    <xf numFmtId="0" fontId="2" fillId="0" borderId="0" xfId="0" applyFont="1" applyAlignment="1">
      <alignment horizontal="center" vertical="center" wrapText="1"/>
    </xf>
    <xf numFmtId="10" fontId="2" fillId="0" borderId="0" xfId="1" applyNumberFormat="1" applyFont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2" fillId="4" borderId="0" xfId="0" applyFont="1" applyFill="1" applyAlignment="1">
      <alignment horizontal="right"/>
    </xf>
    <xf numFmtId="0" fontId="2" fillId="4" borderId="0" xfId="0" applyFont="1" applyFill="1"/>
    <xf numFmtId="165" fontId="2" fillId="4" borderId="0" xfId="0" applyNumberFormat="1" applyFont="1" applyFill="1"/>
    <xf numFmtId="0" fontId="6" fillId="0" borderId="4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1" fontId="3" fillId="0" borderId="1" xfId="0" applyNumberFormat="1" applyFont="1" applyBorder="1" applyAlignment="1">
      <alignment horizontal="center" vertical="center"/>
    </xf>
    <xf numFmtId="11" fontId="2" fillId="0" borderId="1" xfId="0" applyNumberFormat="1" applyFont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7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right"/>
    </xf>
    <xf numFmtId="0" fontId="0" fillId="0" borderId="0" xfId="0" applyFill="1" applyBorder="1" applyAlignment="1"/>
    <xf numFmtId="0" fontId="0" fillId="0" borderId="5" xfId="0" applyFill="1" applyBorder="1" applyAlignment="1"/>
    <xf numFmtId="0" fontId="8" fillId="0" borderId="6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'Actual Data'!$A$3:$A$152</c:f>
              <c:numCache>
                <c:formatCode>General</c:formatCode>
                <c:ptCount val="150"/>
                <c:pt idx="0">
                  <c:v>0</c:v>
                </c:pt>
                <c:pt idx="1">
                  <c:v>8.3333332999999996E-2</c:v>
                </c:pt>
                <c:pt idx="2">
                  <c:v>0.16666666699999999</c:v>
                </c:pt>
                <c:pt idx="3">
                  <c:v>0.25</c:v>
                </c:pt>
                <c:pt idx="4">
                  <c:v>0.33333333300000001</c:v>
                </c:pt>
                <c:pt idx="5">
                  <c:v>0.41666666699999999</c:v>
                </c:pt>
                <c:pt idx="6">
                  <c:v>0.5</c:v>
                </c:pt>
                <c:pt idx="7">
                  <c:v>0.58333333300000001</c:v>
                </c:pt>
                <c:pt idx="8">
                  <c:v>0.66666666699999999</c:v>
                </c:pt>
                <c:pt idx="9">
                  <c:v>0.75</c:v>
                </c:pt>
                <c:pt idx="10">
                  <c:v>0.83333333300000001</c:v>
                </c:pt>
                <c:pt idx="11">
                  <c:v>0.91666666699999999</c:v>
                </c:pt>
                <c:pt idx="12">
                  <c:v>1</c:v>
                </c:pt>
                <c:pt idx="13">
                  <c:v>1.0833333329999999</c:v>
                </c:pt>
                <c:pt idx="14">
                  <c:v>1.1666666670000001</c:v>
                </c:pt>
                <c:pt idx="15">
                  <c:v>1.25</c:v>
                </c:pt>
                <c:pt idx="16">
                  <c:v>1.3333333329999999</c:v>
                </c:pt>
                <c:pt idx="17">
                  <c:v>1.4166666670000001</c:v>
                </c:pt>
                <c:pt idx="18">
                  <c:v>1.5</c:v>
                </c:pt>
                <c:pt idx="19">
                  <c:v>1.5833333329999999</c:v>
                </c:pt>
                <c:pt idx="20">
                  <c:v>1.6666666670000001</c:v>
                </c:pt>
                <c:pt idx="21">
                  <c:v>1.75</c:v>
                </c:pt>
                <c:pt idx="22">
                  <c:v>1.8333333329999999</c:v>
                </c:pt>
                <c:pt idx="23">
                  <c:v>1.9166666670000001</c:v>
                </c:pt>
                <c:pt idx="24">
                  <c:v>2</c:v>
                </c:pt>
                <c:pt idx="25">
                  <c:v>2.0833333330000001</c:v>
                </c:pt>
                <c:pt idx="26">
                  <c:v>2.1666666669999999</c:v>
                </c:pt>
                <c:pt idx="27">
                  <c:v>2.25</c:v>
                </c:pt>
                <c:pt idx="28">
                  <c:v>2.3333333330000001</c:v>
                </c:pt>
                <c:pt idx="29">
                  <c:v>2.4166666669999999</c:v>
                </c:pt>
                <c:pt idx="30">
                  <c:v>2.5</c:v>
                </c:pt>
                <c:pt idx="31">
                  <c:v>2.5833333330000001</c:v>
                </c:pt>
                <c:pt idx="32">
                  <c:v>2.6666666669999999</c:v>
                </c:pt>
                <c:pt idx="33">
                  <c:v>2.75</c:v>
                </c:pt>
                <c:pt idx="34">
                  <c:v>2.8333333330000001</c:v>
                </c:pt>
                <c:pt idx="35">
                  <c:v>2.9166666669999999</c:v>
                </c:pt>
                <c:pt idx="36">
                  <c:v>3</c:v>
                </c:pt>
                <c:pt idx="37">
                  <c:v>3.0833333330000001</c:v>
                </c:pt>
                <c:pt idx="38">
                  <c:v>3.1666666669999999</c:v>
                </c:pt>
                <c:pt idx="39">
                  <c:v>3.25</c:v>
                </c:pt>
                <c:pt idx="40">
                  <c:v>3.3333333330000001</c:v>
                </c:pt>
                <c:pt idx="41">
                  <c:v>3.4166666669999999</c:v>
                </c:pt>
                <c:pt idx="42">
                  <c:v>3.5</c:v>
                </c:pt>
                <c:pt idx="43">
                  <c:v>3.5833333330000001</c:v>
                </c:pt>
                <c:pt idx="44">
                  <c:v>3.6666666669999999</c:v>
                </c:pt>
                <c:pt idx="45">
                  <c:v>3.75</c:v>
                </c:pt>
                <c:pt idx="46">
                  <c:v>3.8333333330000001</c:v>
                </c:pt>
                <c:pt idx="47">
                  <c:v>3.9166666669999999</c:v>
                </c:pt>
                <c:pt idx="48">
                  <c:v>4</c:v>
                </c:pt>
                <c:pt idx="49">
                  <c:v>4.0833333329999997</c:v>
                </c:pt>
                <c:pt idx="50">
                  <c:v>4.1666666670000003</c:v>
                </c:pt>
                <c:pt idx="51">
                  <c:v>4.25</c:v>
                </c:pt>
                <c:pt idx="52">
                  <c:v>4.3333333329999997</c:v>
                </c:pt>
                <c:pt idx="53">
                  <c:v>4.4166666670000003</c:v>
                </c:pt>
                <c:pt idx="54">
                  <c:v>4.5</c:v>
                </c:pt>
                <c:pt idx="55">
                  <c:v>4.5833333329999997</c:v>
                </c:pt>
                <c:pt idx="56">
                  <c:v>4.6666666670000003</c:v>
                </c:pt>
                <c:pt idx="57">
                  <c:v>4.75</c:v>
                </c:pt>
                <c:pt idx="58">
                  <c:v>4.8333333329999997</c:v>
                </c:pt>
                <c:pt idx="59">
                  <c:v>4.9166666670000003</c:v>
                </c:pt>
                <c:pt idx="60">
                  <c:v>5</c:v>
                </c:pt>
                <c:pt idx="61">
                  <c:v>5.0833333329999997</c:v>
                </c:pt>
                <c:pt idx="62">
                  <c:v>5.1666666670000003</c:v>
                </c:pt>
                <c:pt idx="63">
                  <c:v>5.25</c:v>
                </c:pt>
                <c:pt idx="64">
                  <c:v>5.3333333329999997</c:v>
                </c:pt>
                <c:pt idx="65">
                  <c:v>5.4166666670000003</c:v>
                </c:pt>
                <c:pt idx="66">
                  <c:v>5.5</c:v>
                </c:pt>
                <c:pt idx="67">
                  <c:v>5.5833333329999997</c:v>
                </c:pt>
                <c:pt idx="68">
                  <c:v>5.6666666670000003</c:v>
                </c:pt>
                <c:pt idx="69">
                  <c:v>5.75</c:v>
                </c:pt>
                <c:pt idx="70">
                  <c:v>5.8333333329999997</c:v>
                </c:pt>
                <c:pt idx="71">
                  <c:v>5.9166666670000003</c:v>
                </c:pt>
                <c:pt idx="72">
                  <c:v>6</c:v>
                </c:pt>
                <c:pt idx="73">
                  <c:v>6.0833333329999997</c:v>
                </c:pt>
                <c:pt idx="74">
                  <c:v>6.1666666670000003</c:v>
                </c:pt>
                <c:pt idx="75">
                  <c:v>6.25</c:v>
                </c:pt>
                <c:pt idx="76">
                  <c:v>6.3333333329999997</c:v>
                </c:pt>
                <c:pt idx="77">
                  <c:v>6.4166666670000003</c:v>
                </c:pt>
                <c:pt idx="78">
                  <c:v>6.5</c:v>
                </c:pt>
                <c:pt idx="79">
                  <c:v>6.5833333329999997</c:v>
                </c:pt>
                <c:pt idx="80">
                  <c:v>6.6666666670000003</c:v>
                </c:pt>
                <c:pt idx="81">
                  <c:v>6.75</c:v>
                </c:pt>
                <c:pt idx="82">
                  <c:v>6.8333333329999997</c:v>
                </c:pt>
                <c:pt idx="83">
                  <c:v>6.9166666670000003</c:v>
                </c:pt>
                <c:pt idx="84">
                  <c:v>7</c:v>
                </c:pt>
                <c:pt idx="85">
                  <c:v>7.0833333329999997</c:v>
                </c:pt>
                <c:pt idx="86">
                  <c:v>7.1666666670000003</c:v>
                </c:pt>
                <c:pt idx="87">
                  <c:v>7.25</c:v>
                </c:pt>
                <c:pt idx="88">
                  <c:v>7.3333333329999997</c:v>
                </c:pt>
                <c:pt idx="89">
                  <c:v>7.4166666670000003</c:v>
                </c:pt>
                <c:pt idx="90">
                  <c:v>7.5</c:v>
                </c:pt>
                <c:pt idx="91">
                  <c:v>7.5833333329999997</c:v>
                </c:pt>
                <c:pt idx="92">
                  <c:v>7.6666666670000003</c:v>
                </c:pt>
                <c:pt idx="93">
                  <c:v>7.75</c:v>
                </c:pt>
                <c:pt idx="94">
                  <c:v>7.8333333329999997</c:v>
                </c:pt>
                <c:pt idx="95">
                  <c:v>7.9166666670000003</c:v>
                </c:pt>
                <c:pt idx="96">
                  <c:v>8</c:v>
                </c:pt>
                <c:pt idx="97">
                  <c:v>8.0833333330000006</c:v>
                </c:pt>
                <c:pt idx="98">
                  <c:v>8.1666666669999994</c:v>
                </c:pt>
                <c:pt idx="99">
                  <c:v>8.25</c:v>
                </c:pt>
                <c:pt idx="100">
                  <c:v>8.3333333330000006</c:v>
                </c:pt>
                <c:pt idx="101">
                  <c:v>8.4166666669999994</c:v>
                </c:pt>
                <c:pt idx="102">
                  <c:v>8.5</c:v>
                </c:pt>
                <c:pt idx="103">
                  <c:v>8.5833333330000006</c:v>
                </c:pt>
                <c:pt idx="104">
                  <c:v>8.6666666669999994</c:v>
                </c:pt>
                <c:pt idx="105">
                  <c:v>8.75</c:v>
                </c:pt>
                <c:pt idx="106">
                  <c:v>8.8333333330000006</c:v>
                </c:pt>
                <c:pt idx="107">
                  <c:v>8.9166666669999994</c:v>
                </c:pt>
                <c:pt idx="108">
                  <c:v>9</c:v>
                </c:pt>
                <c:pt idx="109">
                  <c:v>9.0833333330000006</c:v>
                </c:pt>
                <c:pt idx="110">
                  <c:v>9.1666666669999994</c:v>
                </c:pt>
                <c:pt idx="111">
                  <c:v>9.25</c:v>
                </c:pt>
                <c:pt idx="112">
                  <c:v>9.3333333330000006</c:v>
                </c:pt>
                <c:pt idx="113">
                  <c:v>9.4166666669999994</c:v>
                </c:pt>
                <c:pt idx="114">
                  <c:v>9.5</c:v>
                </c:pt>
                <c:pt idx="115">
                  <c:v>9.5833333330000006</c:v>
                </c:pt>
                <c:pt idx="116">
                  <c:v>9.6666666669999994</c:v>
                </c:pt>
                <c:pt idx="117">
                  <c:v>9.75</c:v>
                </c:pt>
                <c:pt idx="118">
                  <c:v>9.8333333330000006</c:v>
                </c:pt>
                <c:pt idx="119">
                  <c:v>9.9166666669999994</c:v>
                </c:pt>
                <c:pt idx="120">
                  <c:v>10</c:v>
                </c:pt>
                <c:pt idx="121">
                  <c:v>10.08333333</c:v>
                </c:pt>
                <c:pt idx="122">
                  <c:v>10.16666667</c:v>
                </c:pt>
                <c:pt idx="123">
                  <c:v>10.25</c:v>
                </c:pt>
                <c:pt idx="124">
                  <c:v>10.33333333</c:v>
                </c:pt>
                <c:pt idx="125">
                  <c:v>10.41666667</c:v>
                </c:pt>
                <c:pt idx="126">
                  <c:v>10.5</c:v>
                </c:pt>
                <c:pt idx="127">
                  <c:v>10.58333333</c:v>
                </c:pt>
                <c:pt idx="128">
                  <c:v>10.66666667</c:v>
                </c:pt>
                <c:pt idx="129">
                  <c:v>10.75</c:v>
                </c:pt>
                <c:pt idx="130">
                  <c:v>10.83333333</c:v>
                </c:pt>
                <c:pt idx="131">
                  <c:v>10.91666667</c:v>
                </c:pt>
                <c:pt idx="132">
                  <c:v>11</c:v>
                </c:pt>
                <c:pt idx="133">
                  <c:v>11.08333333</c:v>
                </c:pt>
                <c:pt idx="134">
                  <c:v>11.16666667</c:v>
                </c:pt>
                <c:pt idx="135">
                  <c:v>11.25</c:v>
                </c:pt>
                <c:pt idx="136">
                  <c:v>11.33333333</c:v>
                </c:pt>
                <c:pt idx="137">
                  <c:v>11.41666667</c:v>
                </c:pt>
                <c:pt idx="138">
                  <c:v>11.5</c:v>
                </c:pt>
                <c:pt idx="139">
                  <c:v>11.58333333</c:v>
                </c:pt>
                <c:pt idx="140">
                  <c:v>11.66666667</c:v>
                </c:pt>
                <c:pt idx="141">
                  <c:v>11.75</c:v>
                </c:pt>
                <c:pt idx="142">
                  <c:v>11.83333333</c:v>
                </c:pt>
                <c:pt idx="143">
                  <c:v>11.91666667</c:v>
                </c:pt>
                <c:pt idx="144">
                  <c:v>12</c:v>
                </c:pt>
                <c:pt idx="145">
                  <c:v>12.08333333</c:v>
                </c:pt>
                <c:pt idx="146">
                  <c:v>12.16666667</c:v>
                </c:pt>
                <c:pt idx="147">
                  <c:v>12.25</c:v>
                </c:pt>
                <c:pt idx="148">
                  <c:v>12.33333333</c:v>
                </c:pt>
                <c:pt idx="149">
                  <c:v>12.41666667</c:v>
                </c:pt>
              </c:numCache>
            </c:numRef>
          </c:cat>
          <c:val>
            <c:numRef>
              <c:f>'Actual Data'!$B$3:$B$152</c:f>
              <c:numCache>
                <c:formatCode>General</c:formatCode>
                <c:ptCount val="150"/>
                <c:pt idx="0">
                  <c:v>14.763</c:v>
                </c:pt>
                <c:pt idx="1">
                  <c:v>14.648999999999999</c:v>
                </c:pt>
                <c:pt idx="2">
                  <c:v>15.085000000000001</c:v>
                </c:pt>
                <c:pt idx="3">
                  <c:v>16.376000000000001</c:v>
                </c:pt>
                <c:pt idx="4">
                  <c:v>16.925999999999998</c:v>
                </c:pt>
                <c:pt idx="5">
                  <c:v>16.774000000000001</c:v>
                </c:pt>
                <c:pt idx="6">
                  <c:v>16.489999999999998</c:v>
                </c:pt>
                <c:pt idx="7">
                  <c:v>15.769</c:v>
                </c:pt>
                <c:pt idx="8">
                  <c:v>15.18</c:v>
                </c:pt>
                <c:pt idx="9">
                  <c:v>14.382999999999999</c:v>
                </c:pt>
                <c:pt idx="10">
                  <c:v>14.478</c:v>
                </c:pt>
                <c:pt idx="11">
                  <c:v>14.364000000000001</c:v>
                </c:pt>
                <c:pt idx="12">
                  <c:v>13.928000000000001</c:v>
                </c:pt>
                <c:pt idx="13">
                  <c:v>13.282999999999999</c:v>
                </c:pt>
                <c:pt idx="14">
                  <c:v>13.7</c:v>
                </c:pt>
                <c:pt idx="15">
                  <c:v>15.465</c:v>
                </c:pt>
                <c:pt idx="16">
                  <c:v>16.242999999999999</c:v>
                </c:pt>
                <c:pt idx="17">
                  <c:v>16.489999999999998</c:v>
                </c:pt>
                <c:pt idx="18">
                  <c:v>16.242999999999999</c:v>
                </c:pt>
                <c:pt idx="19">
                  <c:v>15.787000000000001</c:v>
                </c:pt>
                <c:pt idx="20">
                  <c:v>15.446</c:v>
                </c:pt>
                <c:pt idx="21">
                  <c:v>14.648999999999999</c:v>
                </c:pt>
                <c:pt idx="22">
                  <c:v>13.776</c:v>
                </c:pt>
                <c:pt idx="23">
                  <c:v>13.188000000000001</c:v>
                </c:pt>
                <c:pt idx="24">
                  <c:v>13.282999999999999</c:v>
                </c:pt>
                <c:pt idx="25">
                  <c:v>12.657</c:v>
                </c:pt>
                <c:pt idx="26">
                  <c:v>12.978999999999999</c:v>
                </c:pt>
                <c:pt idx="27">
                  <c:v>13.909000000000001</c:v>
                </c:pt>
                <c:pt idx="28">
                  <c:v>14.535</c:v>
                </c:pt>
                <c:pt idx="29">
                  <c:v>14.877000000000001</c:v>
                </c:pt>
                <c:pt idx="30">
                  <c:v>14.858000000000001</c:v>
                </c:pt>
                <c:pt idx="31">
                  <c:v>14.288</c:v>
                </c:pt>
                <c:pt idx="32">
                  <c:v>13.946999999999999</c:v>
                </c:pt>
                <c:pt idx="33">
                  <c:v>13.416</c:v>
                </c:pt>
                <c:pt idx="34">
                  <c:v>12.903</c:v>
                </c:pt>
                <c:pt idx="35">
                  <c:v>13.454000000000001</c:v>
                </c:pt>
                <c:pt idx="36">
                  <c:v>13.491</c:v>
                </c:pt>
                <c:pt idx="37">
                  <c:v>13.567</c:v>
                </c:pt>
                <c:pt idx="38">
                  <c:v>13.397</c:v>
                </c:pt>
                <c:pt idx="39">
                  <c:v>14.44</c:v>
                </c:pt>
                <c:pt idx="40">
                  <c:v>15.161</c:v>
                </c:pt>
                <c:pt idx="41">
                  <c:v>15.427</c:v>
                </c:pt>
                <c:pt idx="42">
                  <c:v>15.693</c:v>
                </c:pt>
                <c:pt idx="43">
                  <c:v>15.141999999999999</c:v>
                </c:pt>
                <c:pt idx="44">
                  <c:v>14.763</c:v>
                </c:pt>
                <c:pt idx="45">
                  <c:v>14.288</c:v>
                </c:pt>
                <c:pt idx="46">
                  <c:v>13.074</c:v>
                </c:pt>
                <c:pt idx="47">
                  <c:v>12.542999999999999</c:v>
                </c:pt>
                <c:pt idx="48">
                  <c:v>12.239000000000001</c:v>
                </c:pt>
                <c:pt idx="49">
                  <c:v>12.010999999999999</c:v>
                </c:pt>
                <c:pt idx="50">
                  <c:v>12.827</c:v>
                </c:pt>
                <c:pt idx="51">
                  <c:v>13.567</c:v>
                </c:pt>
                <c:pt idx="52">
                  <c:v>13.548</c:v>
                </c:pt>
                <c:pt idx="53">
                  <c:v>13.302</c:v>
                </c:pt>
                <c:pt idx="54">
                  <c:v>13.188000000000001</c:v>
                </c:pt>
                <c:pt idx="55">
                  <c:v>13.112</c:v>
                </c:pt>
                <c:pt idx="56">
                  <c:v>12.827</c:v>
                </c:pt>
                <c:pt idx="57">
                  <c:v>12.201000000000001</c:v>
                </c:pt>
                <c:pt idx="58">
                  <c:v>11.917</c:v>
                </c:pt>
                <c:pt idx="59">
                  <c:v>11.803000000000001</c:v>
                </c:pt>
                <c:pt idx="60">
                  <c:v>11.157</c:v>
                </c:pt>
                <c:pt idx="61">
                  <c:v>10.891999999999999</c:v>
                </c:pt>
                <c:pt idx="62">
                  <c:v>11.12</c:v>
                </c:pt>
                <c:pt idx="63">
                  <c:v>12.6</c:v>
                </c:pt>
                <c:pt idx="64">
                  <c:v>13.282999999999999</c:v>
                </c:pt>
                <c:pt idx="65">
                  <c:v>13.416</c:v>
                </c:pt>
                <c:pt idx="66">
                  <c:v>13.34</c:v>
                </c:pt>
                <c:pt idx="67">
                  <c:v>13.529</c:v>
                </c:pt>
                <c:pt idx="68">
                  <c:v>13.776</c:v>
                </c:pt>
                <c:pt idx="69">
                  <c:v>14.307</c:v>
                </c:pt>
                <c:pt idx="70">
                  <c:v>13.852</c:v>
                </c:pt>
                <c:pt idx="71">
                  <c:v>13.833</c:v>
                </c:pt>
                <c:pt idx="72">
                  <c:v>13.169</c:v>
                </c:pt>
                <c:pt idx="73">
                  <c:v>12.941000000000001</c:v>
                </c:pt>
                <c:pt idx="74">
                  <c:v>13.188000000000001</c:v>
                </c:pt>
                <c:pt idx="75">
                  <c:v>14.382999999999999</c:v>
                </c:pt>
                <c:pt idx="76">
                  <c:v>14.763</c:v>
                </c:pt>
                <c:pt idx="77">
                  <c:v>15.218</c:v>
                </c:pt>
                <c:pt idx="78">
                  <c:v>15.161</c:v>
                </c:pt>
                <c:pt idx="79">
                  <c:v>14.858000000000001</c:v>
                </c:pt>
                <c:pt idx="80">
                  <c:v>14.156000000000001</c:v>
                </c:pt>
                <c:pt idx="81">
                  <c:v>13.586</c:v>
                </c:pt>
                <c:pt idx="82">
                  <c:v>13.15</c:v>
                </c:pt>
                <c:pt idx="83">
                  <c:v>14.137</c:v>
                </c:pt>
                <c:pt idx="84">
                  <c:v>14.231</c:v>
                </c:pt>
                <c:pt idx="85">
                  <c:v>14.364000000000001</c:v>
                </c:pt>
                <c:pt idx="86">
                  <c:v>13.833</c:v>
                </c:pt>
                <c:pt idx="87">
                  <c:v>14.478</c:v>
                </c:pt>
                <c:pt idx="88">
                  <c:v>15.009</c:v>
                </c:pt>
                <c:pt idx="89">
                  <c:v>15.617000000000001</c:v>
                </c:pt>
                <c:pt idx="90">
                  <c:v>16.148</c:v>
                </c:pt>
                <c:pt idx="91">
                  <c:v>15.977</c:v>
                </c:pt>
                <c:pt idx="92">
                  <c:v>15.141999999999999</c:v>
                </c:pt>
                <c:pt idx="93">
                  <c:v>14.592000000000001</c:v>
                </c:pt>
                <c:pt idx="94">
                  <c:v>14.364000000000001</c:v>
                </c:pt>
                <c:pt idx="95">
                  <c:v>14.497</c:v>
                </c:pt>
                <c:pt idx="96">
                  <c:v>14.554</c:v>
                </c:pt>
                <c:pt idx="97">
                  <c:v>14.991</c:v>
                </c:pt>
                <c:pt idx="98">
                  <c:v>15.863</c:v>
                </c:pt>
                <c:pt idx="99">
                  <c:v>17.931999999999999</c:v>
                </c:pt>
                <c:pt idx="100">
                  <c:v>19.184000000000001</c:v>
                </c:pt>
                <c:pt idx="101">
                  <c:v>19.184000000000001</c:v>
                </c:pt>
                <c:pt idx="102">
                  <c:v>18.956</c:v>
                </c:pt>
                <c:pt idx="103">
                  <c:v>18.254000000000001</c:v>
                </c:pt>
                <c:pt idx="104">
                  <c:v>17.513999999999999</c:v>
                </c:pt>
                <c:pt idx="105">
                  <c:v>16.66</c:v>
                </c:pt>
                <c:pt idx="106">
                  <c:v>16.338000000000001</c:v>
                </c:pt>
                <c:pt idx="107">
                  <c:v>16.318999999999999</c:v>
                </c:pt>
                <c:pt idx="108">
                  <c:v>17.457000000000001</c:v>
                </c:pt>
                <c:pt idx="109">
                  <c:v>17.172999999999998</c:v>
                </c:pt>
                <c:pt idx="110">
                  <c:v>17.856000000000002</c:v>
                </c:pt>
                <c:pt idx="111">
                  <c:v>18.596</c:v>
                </c:pt>
                <c:pt idx="112">
                  <c:v>18.558</c:v>
                </c:pt>
                <c:pt idx="113">
                  <c:v>18.158999999999999</c:v>
                </c:pt>
                <c:pt idx="114">
                  <c:v>17.684999999999999</c:v>
                </c:pt>
                <c:pt idx="115">
                  <c:v>16.812000000000001</c:v>
                </c:pt>
                <c:pt idx="116">
                  <c:v>16.071999999999999</c:v>
                </c:pt>
                <c:pt idx="117">
                  <c:v>15.332000000000001</c:v>
                </c:pt>
                <c:pt idx="118">
                  <c:v>14.478</c:v>
                </c:pt>
                <c:pt idx="119">
                  <c:v>14.212999999999999</c:v>
                </c:pt>
                <c:pt idx="120">
                  <c:v>13.738</c:v>
                </c:pt>
                <c:pt idx="121">
                  <c:v>13.169</c:v>
                </c:pt>
                <c:pt idx="122">
                  <c:v>12.581</c:v>
                </c:pt>
                <c:pt idx="123">
                  <c:v>13.244999999999999</c:v>
                </c:pt>
                <c:pt idx="124">
                  <c:v>13.852</c:v>
                </c:pt>
                <c:pt idx="125">
                  <c:v>14.175000000000001</c:v>
                </c:pt>
                <c:pt idx="126">
                  <c:v>14.288</c:v>
                </c:pt>
                <c:pt idx="127">
                  <c:v>13.984999999999999</c:v>
                </c:pt>
                <c:pt idx="128">
                  <c:v>13.435</c:v>
                </c:pt>
                <c:pt idx="129">
                  <c:v>12.884</c:v>
                </c:pt>
                <c:pt idx="130">
                  <c:v>12.429</c:v>
                </c:pt>
                <c:pt idx="131">
                  <c:v>12.41</c:v>
                </c:pt>
                <c:pt idx="132">
                  <c:v>13.397</c:v>
                </c:pt>
                <c:pt idx="133">
                  <c:v>13.909000000000001</c:v>
                </c:pt>
                <c:pt idx="134">
                  <c:v>13.833</c:v>
                </c:pt>
                <c:pt idx="135">
                  <c:v>14.099</c:v>
                </c:pt>
                <c:pt idx="136">
                  <c:v>14.686999999999999</c:v>
                </c:pt>
                <c:pt idx="137">
                  <c:v>14.611000000000001</c:v>
                </c:pt>
                <c:pt idx="138">
                  <c:v>14.382999999999999</c:v>
                </c:pt>
                <c:pt idx="139">
                  <c:v>13.909000000000001</c:v>
                </c:pt>
                <c:pt idx="140">
                  <c:v>13.359</c:v>
                </c:pt>
                <c:pt idx="141">
                  <c:v>12.295999999999999</c:v>
                </c:pt>
                <c:pt idx="142">
                  <c:v>12.106</c:v>
                </c:pt>
                <c:pt idx="143">
                  <c:v>11.803000000000001</c:v>
                </c:pt>
                <c:pt idx="144">
                  <c:v>12.353</c:v>
                </c:pt>
                <c:pt idx="145">
                  <c:v>12.22</c:v>
                </c:pt>
                <c:pt idx="146">
                  <c:v>12.827</c:v>
                </c:pt>
                <c:pt idx="147">
                  <c:v>14.25</c:v>
                </c:pt>
                <c:pt idx="148">
                  <c:v>15.085000000000001</c:v>
                </c:pt>
                <c:pt idx="149">
                  <c:v>14.952999999999999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10-4E4E-8D39-A97F06C0F6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4724288"/>
        <c:axId val="624724616"/>
      </c:lineChart>
      <c:catAx>
        <c:axId val="624724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724616"/>
        <c:crosses val="autoZero"/>
        <c:auto val="1"/>
        <c:lblAlgn val="ctr"/>
        <c:lblOffset val="100"/>
        <c:noMultiLvlLbl val="0"/>
      </c:catAx>
      <c:valAx>
        <c:axId val="624724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724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'General Trend RSS'!#REF!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'General Trend RSS'!#REF!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5FE3-4C6A-8F0D-1EEE4D0CA1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6160072"/>
        <c:axId val="619951776"/>
      </c:lineChart>
      <c:catAx>
        <c:axId val="566160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951776"/>
        <c:crosses val="autoZero"/>
        <c:auto val="1"/>
        <c:lblAlgn val="ctr"/>
        <c:lblOffset val="100"/>
        <c:noMultiLvlLbl val="0"/>
      </c:catAx>
      <c:valAx>
        <c:axId val="61995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160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1498600</xdr:colOff>
      <xdr:row>142</xdr:row>
      <xdr:rowOff>53976</xdr:rowOff>
    </xdr:from>
    <xdr:to>
      <xdr:col>19</xdr:col>
      <xdr:colOff>370416</xdr:colOff>
      <xdr:row>158</xdr:row>
      <xdr:rowOff>159808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0CFB9F-8192-4184-BEC9-773B9D1679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1524001</xdr:colOff>
      <xdr:row>125</xdr:row>
      <xdr:rowOff>84666</xdr:rowOff>
    </xdr:from>
    <xdr:to>
      <xdr:col>19</xdr:col>
      <xdr:colOff>368300</xdr:colOff>
      <xdr:row>142</xdr:row>
      <xdr:rowOff>16934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099C203-1AB6-4376-A468-1EA1774086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48FD29-047E-4135-8380-BE88450A667A}">
  <dimension ref="A2:J602"/>
  <sheetViews>
    <sheetView tabSelected="1" zoomScale="90" zoomScaleNormal="90" workbookViewId="0"/>
  </sheetViews>
  <sheetFormatPr defaultRowHeight="13" x14ac:dyDescent="0.3"/>
  <cols>
    <col min="1" max="1" width="7.26953125" style="3" customWidth="1"/>
    <col min="2" max="2" width="8.7265625" style="3"/>
    <col min="3" max="3" width="11.1796875" style="3" bestFit="1" customWidth="1"/>
    <col min="4" max="4" width="22.26953125" style="3" bestFit="1" customWidth="1"/>
    <col min="5" max="5" width="8.7265625" style="3"/>
    <col min="6" max="6" width="12.36328125" style="3" bestFit="1" customWidth="1"/>
    <col min="7" max="7" width="9" style="3" customWidth="1"/>
    <col min="8" max="16384" width="8.7265625" style="3"/>
  </cols>
  <sheetData>
    <row r="2" spans="1:10" x14ac:dyDescent="0.3">
      <c r="A2" s="37" t="s">
        <v>3</v>
      </c>
      <c r="B2" s="37" t="s">
        <v>0</v>
      </c>
    </row>
    <row r="3" spans="1:10" x14ac:dyDescent="0.3">
      <c r="A3" s="28">
        <v>0</v>
      </c>
      <c r="B3" s="28">
        <v>14.763</v>
      </c>
      <c r="F3" s="4"/>
      <c r="G3" s="5"/>
    </row>
    <row r="4" spans="1:10" x14ac:dyDescent="0.3">
      <c r="A4" s="28">
        <v>8.3333332999999996E-2</v>
      </c>
      <c r="B4" s="28">
        <v>14.648999999999999</v>
      </c>
      <c r="G4" s="5"/>
      <c r="J4" s="5"/>
    </row>
    <row r="5" spans="1:10" x14ac:dyDescent="0.3">
      <c r="A5" s="28">
        <v>0.16666666699999999</v>
      </c>
      <c r="B5" s="28">
        <v>15.085000000000001</v>
      </c>
      <c r="G5" s="5"/>
      <c r="J5" s="5"/>
    </row>
    <row r="6" spans="1:10" x14ac:dyDescent="0.3">
      <c r="A6" s="28">
        <v>0.25</v>
      </c>
      <c r="B6" s="28">
        <v>16.376000000000001</v>
      </c>
      <c r="G6" s="5"/>
      <c r="J6" s="5"/>
    </row>
    <row r="7" spans="1:10" x14ac:dyDescent="0.3">
      <c r="A7" s="28">
        <v>0.33333333300000001</v>
      </c>
      <c r="B7" s="28">
        <v>16.925999999999998</v>
      </c>
      <c r="G7" s="5"/>
    </row>
    <row r="8" spans="1:10" x14ac:dyDescent="0.3">
      <c r="A8" s="28">
        <v>0.41666666699999999</v>
      </c>
      <c r="B8" s="28">
        <v>16.774000000000001</v>
      </c>
      <c r="G8" s="5"/>
    </row>
    <row r="9" spans="1:10" x14ac:dyDescent="0.3">
      <c r="A9" s="28">
        <v>0.5</v>
      </c>
      <c r="B9" s="28">
        <v>16.489999999999998</v>
      </c>
      <c r="G9" s="5"/>
    </row>
    <row r="10" spans="1:10" x14ac:dyDescent="0.3">
      <c r="A10" s="28">
        <v>0.58333333300000001</v>
      </c>
      <c r="B10" s="28">
        <v>15.769</v>
      </c>
      <c r="G10" s="5"/>
    </row>
    <row r="11" spans="1:10" x14ac:dyDescent="0.3">
      <c r="A11" s="28">
        <v>0.66666666699999999</v>
      </c>
      <c r="B11" s="28">
        <v>15.18</v>
      </c>
      <c r="G11" s="5"/>
    </row>
    <row r="12" spans="1:10" x14ac:dyDescent="0.3">
      <c r="A12" s="28">
        <v>0.75</v>
      </c>
      <c r="B12" s="28">
        <v>14.382999999999999</v>
      </c>
      <c r="G12" s="5"/>
    </row>
    <row r="13" spans="1:10" x14ac:dyDescent="0.3">
      <c r="A13" s="28">
        <v>0.83333333300000001</v>
      </c>
      <c r="B13" s="28">
        <v>14.478</v>
      </c>
      <c r="G13" s="5"/>
    </row>
    <row r="14" spans="1:10" x14ac:dyDescent="0.3">
      <c r="A14" s="28">
        <v>0.91666666699999999</v>
      </c>
      <c r="B14" s="28">
        <v>14.364000000000001</v>
      </c>
      <c r="G14" s="5"/>
    </row>
    <row r="15" spans="1:10" x14ac:dyDescent="0.3">
      <c r="A15" s="28">
        <v>1</v>
      </c>
      <c r="B15" s="28">
        <v>13.928000000000001</v>
      </c>
      <c r="G15" s="5"/>
    </row>
    <row r="16" spans="1:10" x14ac:dyDescent="0.3">
      <c r="A16" s="28">
        <v>1.0833333329999999</v>
      </c>
      <c r="B16" s="28">
        <v>13.282999999999999</v>
      </c>
      <c r="G16" s="5"/>
    </row>
    <row r="17" spans="1:7" x14ac:dyDescent="0.3">
      <c r="A17" s="28">
        <v>1.1666666670000001</v>
      </c>
      <c r="B17" s="28">
        <v>13.7</v>
      </c>
      <c r="G17" s="5"/>
    </row>
    <row r="18" spans="1:7" x14ac:dyDescent="0.3">
      <c r="A18" s="28">
        <v>1.25</v>
      </c>
      <c r="B18" s="28">
        <v>15.465</v>
      </c>
      <c r="G18" s="5"/>
    </row>
    <row r="19" spans="1:7" x14ac:dyDescent="0.3">
      <c r="A19" s="28">
        <v>1.3333333329999999</v>
      </c>
      <c r="B19" s="28">
        <v>16.242999999999999</v>
      </c>
      <c r="G19" s="5"/>
    </row>
    <row r="20" spans="1:7" x14ac:dyDescent="0.3">
      <c r="A20" s="28">
        <v>1.4166666670000001</v>
      </c>
      <c r="B20" s="28">
        <v>16.489999999999998</v>
      </c>
      <c r="G20" s="5"/>
    </row>
    <row r="21" spans="1:7" x14ac:dyDescent="0.3">
      <c r="A21" s="28">
        <v>1.5</v>
      </c>
      <c r="B21" s="28">
        <v>16.242999999999999</v>
      </c>
      <c r="G21" s="5"/>
    </row>
    <row r="22" spans="1:7" x14ac:dyDescent="0.3">
      <c r="A22" s="28">
        <v>1.5833333329999999</v>
      </c>
      <c r="B22" s="28">
        <v>15.787000000000001</v>
      </c>
      <c r="G22" s="5"/>
    </row>
    <row r="23" spans="1:7" x14ac:dyDescent="0.3">
      <c r="A23" s="28">
        <v>1.6666666670000001</v>
      </c>
      <c r="B23" s="28">
        <v>15.446</v>
      </c>
      <c r="G23" s="5"/>
    </row>
    <row r="24" spans="1:7" x14ac:dyDescent="0.3">
      <c r="A24" s="28">
        <v>1.75</v>
      </c>
      <c r="B24" s="28">
        <v>14.648999999999999</v>
      </c>
      <c r="G24" s="5"/>
    </row>
    <row r="25" spans="1:7" x14ac:dyDescent="0.3">
      <c r="A25" s="28">
        <v>1.8333333329999999</v>
      </c>
      <c r="B25" s="28">
        <v>13.776</v>
      </c>
      <c r="G25" s="5"/>
    </row>
    <row r="26" spans="1:7" x14ac:dyDescent="0.3">
      <c r="A26" s="28">
        <v>1.9166666670000001</v>
      </c>
      <c r="B26" s="28">
        <v>13.188000000000001</v>
      </c>
      <c r="G26" s="5"/>
    </row>
    <row r="27" spans="1:7" x14ac:dyDescent="0.3">
      <c r="A27" s="28">
        <v>2</v>
      </c>
      <c r="B27" s="28">
        <v>13.282999999999999</v>
      </c>
      <c r="G27" s="5"/>
    </row>
    <row r="28" spans="1:7" x14ac:dyDescent="0.3">
      <c r="A28" s="28">
        <v>2.0833333330000001</v>
      </c>
      <c r="B28" s="28">
        <v>12.657</v>
      </c>
      <c r="G28" s="5"/>
    </row>
    <row r="29" spans="1:7" x14ac:dyDescent="0.3">
      <c r="A29" s="28">
        <v>2.1666666669999999</v>
      </c>
      <c r="B29" s="28">
        <v>12.978999999999999</v>
      </c>
      <c r="G29" s="5"/>
    </row>
    <row r="30" spans="1:7" x14ac:dyDescent="0.3">
      <c r="A30" s="28">
        <v>2.25</v>
      </c>
      <c r="B30" s="28">
        <v>13.909000000000001</v>
      </c>
      <c r="G30" s="5"/>
    </row>
    <row r="31" spans="1:7" x14ac:dyDescent="0.3">
      <c r="A31" s="28">
        <v>2.3333333330000001</v>
      </c>
      <c r="B31" s="28">
        <v>14.535</v>
      </c>
      <c r="G31" s="5"/>
    </row>
    <row r="32" spans="1:7" x14ac:dyDescent="0.3">
      <c r="A32" s="28">
        <v>2.4166666669999999</v>
      </c>
      <c r="B32" s="28">
        <v>14.877000000000001</v>
      </c>
      <c r="G32" s="5"/>
    </row>
    <row r="33" spans="1:7" x14ac:dyDescent="0.3">
      <c r="A33" s="28">
        <v>2.5</v>
      </c>
      <c r="B33" s="28">
        <v>14.858000000000001</v>
      </c>
      <c r="G33" s="5"/>
    </row>
    <row r="34" spans="1:7" x14ac:dyDescent="0.3">
      <c r="A34" s="28">
        <v>2.5833333330000001</v>
      </c>
      <c r="B34" s="28">
        <v>14.288</v>
      </c>
      <c r="G34" s="5"/>
    </row>
    <row r="35" spans="1:7" x14ac:dyDescent="0.3">
      <c r="A35" s="28">
        <v>2.6666666669999999</v>
      </c>
      <c r="B35" s="28">
        <v>13.946999999999999</v>
      </c>
      <c r="G35" s="5"/>
    </row>
    <row r="36" spans="1:7" x14ac:dyDescent="0.3">
      <c r="A36" s="28">
        <v>2.75</v>
      </c>
      <c r="B36" s="28">
        <v>13.416</v>
      </c>
      <c r="G36" s="5"/>
    </row>
    <row r="37" spans="1:7" x14ac:dyDescent="0.3">
      <c r="A37" s="28">
        <v>2.8333333330000001</v>
      </c>
      <c r="B37" s="28">
        <v>12.903</v>
      </c>
      <c r="G37" s="5"/>
    </row>
    <row r="38" spans="1:7" x14ac:dyDescent="0.3">
      <c r="A38" s="28">
        <v>2.9166666669999999</v>
      </c>
      <c r="B38" s="28">
        <v>13.454000000000001</v>
      </c>
      <c r="G38" s="5"/>
    </row>
    <row r="39" spans="1:7" x14ac:dyDescent="0.3">
      <c r="A39" s="28">
        <v>3</v>
      </c>
      <c r="B39" s="28">
        <v>13.491</v>
      </c>
      <c r="G39" s="5"/>
    </row>
    <row r="40" spans="1:7" x14ac:dyDescent="0.3">
      <c r="A40" s="28">
        <v>3.0833333330000001</v>
      </c>
      <c r="B40" s="28">
        <v>13.567</v>
      </c>
      <c r="G40" s="5"/>
    </row>
    <row r="41" spans="1:7" x14ac:dyDescent="0.3">
      <c r="A41" s="28">
        <v>3.1666666669999999</v>
      </c>
      <c r="B41" s="28">
        <v>13.397</v>
      </c>
      <c r="G41" s="5"/>
    </row>
    <row r="42" spans="1:7" x14ac:dyDescent="0.3">
      <c r="A42" s="28">
        <v>3.25</v>
      </c>
      <c r="B42" s="28">
        <v>14.44</v>
      </c>
      <c r="G42" s="5"/>
    </row>
    <row r="43" spans="1:7" x14ac:dyDescent="0.3">
      <c r="A43" s="28">
        <v>3.3333333330000001</v>
      </c>
      <c r="B43" s="28">
        <v>15.161</v>
      </c>
      <c r="G43" s="5"/>
    </row>
    <row r="44" spans="1:7" x14ac:dyDescent="0.3">
      <c r="A44" s="28">
        <v>3.4166666669999999</v>
      </c>
      <c r="B44" s="28">
        <v>15.427</v>
      </c>
      <c r="G44" s="5"/>
    </row>
    <row r="45" spans="1:7" x14ac:dyDescent="0.3">
      <c r="A45" s="28">
        <v>3.5</v>
      </c>
      <c r="B45" s="28">
        <v>15.693</v>
      </c>
      <c r="G45" s="5"/>
    </row>
    <row r="46" spans="1:7" x14ac:dyDescent="0.3">
      <c r="A46" s="28">
        <v>3.5833333330000001</v>
      </c>
      <c r="B46" s="28">
        <v>15.141999999999999</v>
      </c>
      <c r="G46" s="5"/>
    </row>
    <row r="47" spans="1:7" x14ac:dyDescent="0.3">
      <c r="A47" s="28">
        <v>3.6666666669999999</v>
      </c>
      <c r="B47" s="28">
        <v>14.763</v>
      </c>
      <c r="G47" s="5"/>
    </row>
    <row r="48" spans="1:7" x14ac:dyDescent="0.3">
      <c r="A48" s="28">
        <v>3.75</v>
      </c>
      <c r="B48" s="28">
        <v>14.288</v>
      </c>
      <c r="G48" s="5"/>
    </row>
    <row r="49" spans="1:7" x14ac:dyDescent="0.3">
      <c r="A49" s="28">
        <v>3.8333333330000001</v>
      </c>
      <c r="B49" s="28">
        <v>13.074</v>
      </c>
      <c r="G49" s="5"/>
    </row>
    <row r="50" spans="1:7" x14ac:dyDescent="0.3">
      <c r="A50" s="28">
        <v>3.9166666669999999</v>
      </c>
      <c r="B50" s="28">
        <v>12.542999999999999</v>
      </c>
      <c r="G50" s="5"/>
    </row>
    <row r="51" spans="1:7" x14ac:dyDescent="0.3">
      <c r="A51" s="28">
        <v>4</v>
      </c>
      <c r="B51" s="28">
        <v>12.239000000000001</v>
      </c>
      <c r="G51" s="5"/>
    </row>
    <row r="52" spans="1:7" x14ac:dyDescent="0.3">
      <c r="A52" s="28">
        <v>4.0833333329999997</v>
      </c>
      <c r="B52" s="28">
        <v>12.010999999999999</v>
      </c>
      <c r="G52" s="5"/>
    </row>
    <row r="53" spans="1:7" x14ac:dyDescent="0.3">
      <c r="A53" s="28">
        <v>4.1666666670000003</v>
      </c>
      <c r="B53" s="28">
        <v>12.827</v>
      </c>
      <c r="G53" s="5"/>
    </row>
    <row r="54" spans="1:7" x14ac:dyDescent="0.3">
      <c r="A54" s="28">
        <v>4.25</v>
      </c>
      <c r="B54" s="28">
        <v>13.567</v>
      </c>
      <c r="G54" s="5"/>
    </row>
    <row r="55" spans="1:7" x14ac:dyDescent="0.3">
      <c r="A55" s="28">
        <v>4.3333333329999997</v>
      </c>
      <c r="B55" s="28">
        <v>13.548</v>
      </c>
      <c r="G55" s="5"/>
    </row>
    <row r="56" spans="1:7" x14ac:dyDescent="0.3">
      <c r="A56" s="28">
        <v>4.4166666670000003</v>
      </c>
      <c r="B56" s="28">
        <v>13.302</v>
      </c>
      <c r="G56" s="5"/>
    </row>
    <row r="57" spans="1:7" x14ac:dyDescent="0.3">
      <c r="A57" s="28">
        <v>4.5</v>
      </c>
      <c r="B57" s="28">
        <v>13.188000000000001</v>
      </c>
      <c r="G57" s="5"/>
    </row>
    <row r="58" spans="1:7" x14ac:dyDescent="0.3">
      <c r="A58" s="28">
        <v>4.5833333329999997</v>
      </c>
      <c r="B58" s="28">
        <v>13.112</v>
      </c>
      <c r="G58" s="5"/>
    </row>
    <row r="59" spans="1:7" x14ac:dyDescent="0.3">
      <c r="A59" s="28">
        <v>4.6666666670000003</v>
      </c>
      <c r="B59" s="28">
        <v>12.827</v>
      </c>
      <c r="G59" s="5"/>
    </row>
    <row r="60" spans="1:7" x14ac:dyDescent="0.3">
      <c r="A60" s="28">
        <v>4.75</v>
      </c>
      <c r="B60" s="28">
        <v>12.201000000000001</v>
      </c>
      <c r="G60" s="5"/>
    </row>
    <row r="61" spans="1:7" x14ac:dyDescent="0.3">
      <c r="A61" s="28">
        <v>4.8333333329999997</v>
      </c>
      <c r="B61" s="28">
        <v>11.917</v>
      </c>
      <c r="G61" s="5"/>
    </row>
    <row r="62" spans="1:7" x14ac:dyDescent="0.3">
      <c r="A62" s="28">
        <v>4.9166666670000003</v>
      </c>
      <c r="B62" s="28">
        <v>11.803000000000001</v>
      </c>
      <c r="G62" s="5"/>
    </row>
    <row r="63" spans="1:7" x14ac:dyDescent="0.3">
      <c r="A63" s="28">
        <v>5</v>
      </c>
      <c r="B63" s="28">
        <v>11.157</v>
      </c>
      <c r="G63" s="5"/>
    </row>
    <row r="64" spans="1:7" x14ac:dyDescent="0.3">
      <c r="A64" s="28">
        <v>5.0833333329999997</v>
      </c>
      <c r="B64" s="28">
        <v>10.891999999999999</v>
      </c>
      <c r="G64" s="5"/>
    </row>
    <row r="65" spans="1:7" x14ac:dyDescent="0.3">
      <c r="A65" s="28">
        <v>5.1666666670000003</v>
      </c>
      <c r="B65" s="28">
        <v>11.12</v>
      </c>
      <c r="G65" s="5"/>
    </row>
    <row r="66" spans="1:7" x14ac:dyDescent="0.3">
      <c r="A66" s="28">
        <v>5.25</v>
      </c>
      <c r="B66" s="28">
        <v>12.6</v>
      </c>
      <c r="G66" s="5"/>
    </row>
    <row r="67" spans="1:7" x14ac:dyDescent="0.3">
      <c r="A67" s="28">
        <v>5.3333333329999997</v>
      </c>
      <c r="B67" s="28">
        <v>13.282999999999999</v>
      </c>
      <c r="G67" s="5"/>
    </row>
    <row r="68" spans="1:7" x14ac:dyDescent="0.3">
      <c r="A68" s="28">
        <v>5.4166666670000003</v>
      </c>
      <c r="B68" s="28">
        <v>13.416</v>
      </c>
      <c r="G68" s="5"/>
    </row>
    <row r="69" spans="1:7" x14ac:dyDescent="0.3">
      <c r="A69" s="28">
        <v>5.5</v>
      </c>
      <c r="B69" s="28">
        <v>13.34</v>
      </c>
      <c r="G69" s="5"/>
    </row>
    <row r="70" spans="1:7" x14ac:dyDescent="0.3">
      <c r="A70" s="28">
        <v>5.5833333329999997</v>
      </c>
      <c r="B70" s="28">
        <v>13.529</v>
      </c>
      <c r="G70" s="5"/>
    </row>
    <row r="71" spans="1:7" x14ac:dyDescent="0.3">
      <c r="A71" s="28">
        <v>5.6666666670000003</v>
      </c>
      <c r="B71" s="28">
        <v>13.776</v>
      </c>
      <c r="G71" s="5"/>
    </row>
    <row r="72" spans="1:7" x14ac:dyDescent="0.3">
      <c r="A72" s="28">
        <v>5.75</v>
      </c>
      <c r="B72" s="28">
        <v>14.307</v>
      </c>
      <c r="G72" s="5"/>
    </row>
    <row r="73" spans="1:7" x14ac:dyDescent="0.3">
      <c r="A73" s="28">
        <v>5.8333333329999997</v>
      </c>
      <c r="B73" s="28">
        <v>13.852</v>
      </c>
      <c r="G73" s="5"/>
    </row>
    <row r="74" spans="1:7" x14ac:dyDescent="0.3">
      <c r="A74" s="28">
        <v>5.9166666670000003</v>
      </c>
      <c r="B74" s="28">
        <v>13.833</v>
      </c>
      <c r="G74" s="5"/>
    </row>
    <row r="75" spans="1:7" x14ac:dyDescent="0.3">
      <c r="A75" s="28">
        <v>6</v>
      </c>
      <c r="B75" s="28">
        <v>13.169</v>
      </c>
      <c r="G75" s="5"/>
    </row>
    <row r="76" spans="1:7" x14ac:dyDescent="0.3">
      <c r="A76" s="28">
        <v>6.0833333329999997</v>
      </c>
      <c r="B76" s="28">
        <v>12.941000000000001</v>
      </c>
      <c r="G76" s="5"/>
    </row>
    <row r="77" spans="1:7" x14ac:dyDescent="0.3">
      <c r="A77" s="28">
        <v>6.1666666670000003</v>
      </c>
      <c r="B77" s="28">
        <v>13.188000000000001</v>
      </c>
      <c r="G77" s="5"/>
    </row>
    <row r="78" spans="1:7" x14ac:dyDescent="0.3">
      <c r="A78" s="28">
        <v>6.25</v>
      </c>
      <c r="B78" s="28">
        <v>14.382999999999999</v>
      </c>
      <c r="G78" s="5"/>
    </row>
    <row r="79" spans="1:7" x14ac:dyDescent="0.3">
      <c r="A79" s="28">
        <v>6.3333333329999997</v>
      </c>
      <c r="B79" s="28">
        <v>14.763</v>
      </c>
      <c r="G79" s="5"/>
    </row>
    <row r="80" spans="1:7" x14ac:dyDescent="0.3">
      <c r="A80" s="28">
        <v>6.4166666670000003</v>
      </c>
      <c r="B80" s="28">
        <v>15.218</v>
      </c>
      <c r="G80" s="5"/>
    </row>
    <row r="81" spans="1:7" x14ac:dyDescent="0.3">
      <c r="A81" s="28">
        <v>6.5</v>
      </c>
      <c r="B81" s="28">
        <v>15.161</v>
      </c>
      <c r="G81" s="5"/>
    </row>
    <row r="82" spans="1:7" x14ac:dyDescent="0.3">
      <c r="A82" s="28">
        <v>6.5833333329999997</v>
      </c>
      <c r="B82" s="28">
        <v>14.858000000000001</v>
      </c>
      <c r="G82" s="5"/>
    </row>
    <row r="83" spans="1:7" x14ac:dyDescent="0.3">
      <c r="A83" s="28">
        <v>6.6666666670000003</v>
      </c>
      <c r="B83" s="28">
        <v>14.156000000000001</v>
      </c>
      <c r="G83" s="5"/>
    </row>
    <row r="84" spans="1:7" x14ac:dyDescent="0.3">
      <c r="A84" s="28">
        <v>6.75</v>
      </c>
      <c r="B84" s="28">
        <v>13.586</v>
      </c>
      <c r="G84" s="5"/>
    </row>
    <row r="85" spans="1:7" x14ac:dyDescent="0.3">
      <c r="A85" s="28">
        <v>6.8333333329999997</v>
      </c>
      <c r="B85" s="28">
        <v>13.15</v>
      </c>
      <c r="G85" s="5"/>
    </row>
    <row r="86" spans="1:7" x14ac:dyDescent="0.3">
      <c r="A86" s="28">
        <v>6.9166666670000003</v>
      </c>
      <c r="B86" s="28">
        <v>14.137</v>
      </c>
      <c r="G86" s="5"/>
    </row>
    <row r="87" spans="1:7" x14ac:dyDescent="0.3">
      <c r="A87" s="28">
        <v>7</v>
      </c>
      <c r="B87" s="28">
        <v>14.231</v>
      </c>
      <c r="G87" s="5"/>
    </row>
    <row r="88" spans="1:7" x14ac:dyDescent="0.3">
      <c r="A88" s="28">
        <v>7.0833333329999997</v>
      </c>
      <c r="B88" s="28">
        <v>14.364000000000001</v>
      </c>
      <c r="G88" s="5"/>
    </row>
    <row r="89" spans="1:7" x14ac:dyDescent="0.3">
      <c r="A89" s="28">
        <v>7.1666666670000003</v>
      </c>
      <c r="B89" s="28">
        <v>13.833</v>
      </c>
      <c r="G89" s="5"/>
    </row>
    <row r="90" spans="1:7" x14ac:dyDescent="0.3">
      <c r="A90" s="28">
        <v>7.25</v>
      </c>
      <c r="B90" s="28">
        <v>14.478</v>
      </c>
      <c r="G90" s="5"/>
    </row>
    <row r="91" spans="1:7" x14ac:dyDescent="0.3">
      <c r="A91" s="28">
        <v>7.3333333329999997</v>
      </c>
      <c r="B91" s="28">
        <v>15.009</v>
      </c>
      <c r="G91" s="5"/>
    </row>
    <row r="92" spans="1:7" x14ac:dyDescent="0.3">
      <c r="A92" s="28">
        <v>7.4166666670000003</v>
      </c>
      <c r="B92" s="28">
        <v>15.617000000000001</v>
      </c>
      <c r="G92" s="5"/>
    </row>
    <row r="93" spans="1:7" x14ac:dyDescent="0.3">
      <c r="A93" s="28">
        <v>7.5</v>
      </c>
      <c r="B93" s="28">
        <v>16.148</v>
      </c>
      <c r="G93" s="5"/>
    </row>
    <row r="94" spans="1:7" x14ac:dyDescent="0.3">
      <c r="A94" s="28">
        <v>7.5833333329999997</v>
      </c>
      <c r="B94" s="28">
        <v>15.977</v>
      </c>
      <c r="G94" s="5"/>
    </row>
    <row r="95" spans="1:7" x14ac:dyDescent="0.3">
      <c r="A95" s="28">
        <v>7.6666666670000003</v>
      </c>
      <c r="B95" s="28">
        <v>15.141999999999999</v>
      </c>
      <c r="G95" s="5"/>
    </row>
    <row r="96" spans="1:7" x14ac:dyDescent="0.3">
      <c r="A96" s="28">
        <v>7.75</v>
      </c>
      <c r="B96" s="28">
        <v>14.592000000000001</v>
      </c>
      <c r="G96" s="5"/>
    </row>
    <row r="97" spans="1:7" x14ac:dyDescent="0.3">
      <c r="A97" s="28">
        <v>7.8333333329999997</v>
      </c>
      <c r="B97" s="28">
        <v>14.364000000000001</v>
      </c>
      <c r="G97" s="5"/>
    </row>
    <row r="98" spans="1:7" x14ac:dyDescent="0.3">
      <c r="A98" s="28">
        <v>7.9166666670000003</v>
      </c>
      <c r="B98" s="28">
        <v>14.497</v>
      </c>
      <c r="G98" s="5"/>
    </row>
    <row r="99" spans="1:7" x14ac:dyDescent="0.3">
      <c r="A99" s="28">
        <v>8</v>
      </c>
      <c r="B99" s="28">
        <v>14.554</v>
      </c>
      <c r="G99" s="5"/>
    </row>
    <row r="100" spans="1:7" x14ac:dyDescent="0.3">
      <c r="A100" s="28">
        <v>8.0833333330000006</v>
      </c>
      <c r="B100" s="28">
        <v>14.991</v>
      </c>
      <c r="G100" s="5"/>
    </row>
    <row r="101" spans="1:7" x14ac:dyDescent="0.3">
      <c r="A101" s="28">
        <v>8.1666666669999994</v>
      </c>
      <c r="B101" s="28">
        <v>15.863</v>
      </c>
      <c r="G101" s="5"/>
    </row>
    <row r="102" spans="1:7" x14ac:dyDescent="0.3">
      <c r="A102" s="28">
        <v>8.25</v>
      </c>
      <c r="B102" s="28">
        <v>17.931999999999999</v>
      </c>
      <c r="G102" s="5"/>
    </row>
    <row r="103" spans="1:7" x14ac:dyDescent="0.3">
      <c r="A103" s="28">
        <v>8.3333333330000006</v>
      </c>
      <c r="B103" s="28">
        <v>19.184000000000001</v>
      </c>
      <c r="G103" s="5"/>
    </row>
    <row r="104" spans="1:7" x14ac:dyDescent="0.3">
      <c r="A104" s="28">
        <v>8.4166666669999994</v>
      </c>
      <c r="B104" s="28">
        <v>19.184000000000001</v>
      </c>
      <c r="G104" s="5"/>
    </row>
    <row r="105" spans="1:7" x14ac:dyDescent="0.3">
      <c r="A105" s="28">
        <v>8.5</v>
      </c>
      <c r="B105" s="28">
        <v>18.956</v>
      </c>
      <c r="G105" s="5"/>
    </row>
    <row r="106" spans="1:7" x14ac:dyDescent="0.3">
      <c r="A106" s="28">
        <v>8.5833333330000006</v>
      </c>
      <c r="B106" s="28">
        <v>18.254000000000001</v>
      </c>
      <c r="G106" s="5"/>
    </row>
    <row r="107" spans="1:7" x14ac:dyDescent="0.3">
      <c r="A107" s="28">
        <v>8.6666666669999994</v>
      </c>
      <c r="B107" s="28">
        <v>17.513999999999999</v>
      </c>
      <c r="G107" s="5"/>
    </row>
    <row r="108" spans="1:7" x14ac:dyDescent="0.3">
      <c r="A108" s="28">
        <v>8.75</v>
      </c>
      <c r="B108" s="28">
        <v>16.66</v>
      </c>
      <c r="G108" s="5"/>
    </row>
    <row r="109" spans="1:7" x14ac:dyDescent="0.3">
      <c r="A109" s="28">
        <v>8.8333333330000006</v>
      </c>
      <c r="B109" s="28">
        <v>16.338000000000001</v>
      </c>
      <c r="G109" s="5"/>
    </row>
    <row r="110" spans="1:7" x14ac:dyDescent="0.3">
      <c r="A110" s="28">
        <v>8.9166666669999994</v>
      </c>
      <c r="B110" s="28">
        <v>16.318999999999999</v>
      </c>
      <c r="G110" s="5"/>
    </row>
    <row r="111" spans="1:7" x14ac:dyDescent="0.3">
      <c r="A111" s="28">
        <v>9</v>
      </c>
      <c r="B111" s="28">
        <v>17.457000000000001</v>
      </c>
      <c r="G111" s="5"/>
    </row>
    <row r="112" spans="1:7" x14ac:dyDescent="0.3">
      <c r="A112" s="28">
        <v>9.0833333330000006</v>
      </c>
      <c r="B112" s="28">
        <v>17.172999999999998</v>
      </c>
      <c r="G112" s="5"/>
    </row>
    <row r="113" spans="1:7" x14ac:dyDescent="0.3">
      <c r="A113" s="28">
        <v>9.1666666669999994</v>
      </c>
      <c r="B113" s="28">
        <v>17.856000000000002</v>
      </c>
      <c r="G113" s="5"/>
    </row>
    <row r="114" spans="1:7" x14ac:dyDescent="0.3">
      <c r="A114" s="28">
        <v>9.25</v>
      </c>
      <c r="B114" s="28">
        <v>18.596</v>
      </c>
      <c r="G114" s="5"/>
    </row>
    <row r="115" spans="1:7" x14ac:dyDescent="0.3">
      <c r="A115" s="28">
        <v>9.3333333330000006</v>
      </c>
      <c r="B115" s="28">
        <v>18.558</v>
      </c>
      <c r="G115" s="5"/>
    </row>
    <row r="116" spans="1:7" x14ac:dyDescent="0.3">
      <c r="A116" s="28">
        <v>9.4166666669999994</v>
      </c>
      <c r="B116" s="28">
        <v>18.158999999999999</v>
      </c>
      <c r="G116" s="5"/>
    </row>
    <row r="117" spans="1:7" x14ac:dyDescent="0.3">
      <c r="A117" s="28">
        <v>9.5</v>
      </c>
      <c r="B117" s="28">
        <v>17.684999999999999</v>
      </c>
      <c r="G117" s="5"/>
    </row>
    <row r="118" spans="1:7" x14ac:dyDescent="0.3">
      <c r="A118" s="28">
        <v>9.5833333330000006</v>
      </c>
      <c r="B118" s="28">
        <v>16.812000000000001</v>
      </c>
      <c r="G118" s="5"/>
    </row>
    <row r="119" spans="1:7" x14ac:dyDescent="0.3">
      <c r="A119" s="28">
        <v>9.6666666669999994</v>
      </c>
      <c r="B119" s="28">
        <v>16.071999999999999</v>
      </c>
      <c r="G119" s="5"/>
    </row>
    <row r="120" spans="1:7" x14ac:dyDescent="0.3">
      <c r="A120" s="28">
        <v>9.75</v>
      </c>
      <c r="B120" s="28">
        <v>15.332000000000001</v>
      </c>
      <c r="G120" s="5"/>
    </row>
    <row r="121" spans="1:7" x14ac:dyDescent="0.3">
      <c r="A121" s="28">
        <v>9.8333333330000006</v>
      </c>
      <c r="B121" s="28">
        <v>14.478</v>
      </c>
      <c r="G121" s="5"/>
    </row>
    <row r="122" spans="1:7" x14ac:dyDescent="0.3">
      <c r="A122" s="28">
        <v>9.9166666669999994</v>
      </c>
      <c r="B122" s="28">
        <v>14.212999999999999</v>
      </c>
      <c r="G122" s="5"/>
    </row>
    <row r="123" spans="1:7" x14ac:dyDescent="0.3">
      <c r="A123" s="28">
        <v>10</v>
      </c>
      <c r="B123" s="28">
        <v>13.738</v>
      </c>
      <c r="G123" s="5"/>
    </row>
    <row r="124" spans="1:7" x14ac:dyDescent="0.3">
      <c r="A124" s="28">
        <v>10.08333333</v>
      </c>
      <c r="B124" s="28">
        <v>13.169</v>
      </c>
      <c r="G124" s="5"/>
    </row>
    <row r="125" spans="1:7" x14ac:dyDescent="0.3">
      <c r="A125" s="28">
        <v>10.16666667</v>
      </c>
      <c r="B125" s="28">
        <v>12.581</v>
      </c>
      <c r="G125" s="5"/>
    </row>
    <row r="126" spans="1:7" x14ac:dyDescent="0.3">
      <c r="A126" s="28">
        <v>10.25</v>
      </c>
      <c r="B126" s="28">
        <v>13.244999999999999</v>
      </c>
      <c r="G126" s="5"/>
    </row>
    <row r="127" spans="1:7" x14ac:dyDescent="0.3">
      <c r="A127" s="28">
        <v>10.33333333</v>
      </c>
      <c r="B127" s="28">
        <v>13.852</v>
      </c>
      <c r="G127" s="5"/>
    </row>
    <row r="128" spans="1:7" x14ac:dyDescent="0.3">
      <c r="A128" s="28">
        <v>10.41666667</v>
      </c>
      <c r="B128" s="28">
        <v>14.175000000000001</v>
      </c>
      <c r="G128" s="5"/>
    </row>
    <row r="129" spans="1:7" x14ac:dyDescent="0.3">
      <c r="A129" s="28">
        <v>10.5</v>
      </c>
      <c r="B129" s="28">
        <v>14.288</v>
      </c>
      <c r="G129" s="5"/>
    </row>
    <row r="130" spans="1:7" x14ac:dyDescent="0.3">
      <c r="A130" s="28">
        <v>10.58333333</v>
      </c>
      <c r="B130" s="28">
        <v>13.984999999999999</v>
      </c>
      <c r="G130" s="5"/>
    </row>
    <row r="131" spans="1:7" x14ac:dyDescent="0.3">
      <c r="A131" s="28">
        <v>10.66666667</v>
      </c>
      <c r="B131" s="28">
        <v>13.435</v>
      </c>
      <c r="G131" s="5"/>
    </row>
    <row r="132" spans="1:7" x14ac:dyDescent="0.3">
      <c r="A132" s="28">
        <v>10.75</v>
      </c>
      <c r="B132" s="28">
        <v>12.884</v>
      </c>
      <c r="G132" s="5"/>
    </row>
    <row r="133" spans="1:7" x14ac:dyDescent="0.3">
      <c r="A133" s="28">
        <v>10.83333333</v>
      </c>
      <c r="B133" s="28">
        <v>12.429</v>
      </c>
      <c r="G133" s="5"/>
    </row>
    <row r="134" spans="1:7" x14ac:dyDescent="0.3">
      <c r="A134" s="28">
        <v>10.91666667</v>
      </c>
      <c r="B134" s="28">
        <v>12.41</v>
      </c>
      <c r="G134" s="5"/>
    </row>
    <row r="135" spans="1:7" x14ac:dyDescent="0.3">
      <c r="A135" s="28">
        <v>11</v>
      </c>
      <c r="B135" s="28">
        <v>13.397</v>
      </c>
      <c r="G135" s="5"/>
    </row>
    <row r="136" spans="1:7" x14ac:dyDescent="0.3">
      <c r="A136" s="28">
        <v>11.08333333</v>
      </c>
      <c r="B136" s="28">
        <v>13.909000000000001</v>
      </c>
      <c r="G136" s="5"/>
    </row>
    <row r="137" spans="1:7" x14ac:dyDescent="0.3">
      <c r="A137" s="28">
        <v>11.16666667</v>
      </c>
      <c r="B137" s="28">
        <v>13.833</v>
      </c>
      <c r="G137" s="5"/>
    </row>
    <row r="138" spans="1:7" x14ac:dyDescent="0.3">
      <c r="A138" s="28">
        <v>11.25</v>
      </c>
      <c r="B138" s="28">
        <v>14.099</v>
      </c>
      <c r="G138" s="5"/>
    </row>
    <row r="139" spans="1:7" x14ac:dyDescent="0.3">
      <c r="A139" s="28">
        <v>11.33333333</v>
      </c>
      <c r="B139" s="28">
        <v>14.686999999999999</v>
      </c>
      <c r="G139" s="5"/>
    </row>
    <row r="140" spans="1:7" x14ac:dyDescent="0.3">
      <c r="A140" s="28">
        <v>11.41666667</v>
      </c>
      <c r="B140" s="28">
        <v>14.611000000000001</v>
      </c>
      <c r="G140" s="5"/>
    </row>
    <row r="141" spans="1:7" x14ac:dyDescent="0.3">
      <c r="A141" s="28">
        <v>11.5</v>
      </c>
      <c r="B141" s="28">
        <v>14.382999999999999</v>
      </c>
      <c r="G141" s="5"/>
    </row>
    <row r="142" spans="1:7" x14ac:dyDescent="0.3">
      <c r="A142" s="28">
        <v>11.58333333</v>
      </c>
      <c r="B142" s="28">
        <v>13.909000000000001</v>
      </c>
      <c r="G142" s="5"/>
    </row>
    <row r="143" spans="1:7" x14ac:dyDescent="0.3">
      <c r="A143" s="28">
        <v>11.66666667</v>
      </c>
      <c r="B143" s="28">
        <v>13.359</v>
      </c>
      <c r="G143" s="5"/>
    </row>
    <row r="144" spans="1:7" x14ac:dyDescent="0.3">
      <c r="A144" s="28">
        <v>11.75</v>
      </c>
      <c r="B144" s="28">
        <v>12.295999999999999</v>
      </c>
      <c r="G144" s="5"/>
    </row>
    <row r="145" spans="1:7" x14ac:dyDescent="0.3">
      <c r="A145" s="28">
        <v>11.83333333</v>
      </c>
      <c r="B145" s="28">
        <v>12.106</v>
      </c>
      <c r="G145" s="5"/>
    </row>
    <row r="146" spans="1:7" x14ac:dyDescent="0.3">
      <c r="A146" s="28">
        <v>11.91666667</v>
      </c>
      <c r="B146" s="28">
        <v>11.803000000000001</v>
      </c>
      <c r="G146" s="5"/>
    </row>
    <row r="147" spans="1:7" x14ac:dyDescent="0.3">
      <c r="A147" s="28">
        <v>12</v>
      </c>
      <c r="B147" s="28">
        <v>12.353</v>
      </c>
      <c r="G147" s="5"/>
    </row>
    <row r="148" spans="1:7" x14ac:dyDescent="0.3">
      <c r="A148" s="28">
        <v>12.08333333</v>
      </c>
      <c r="B148" s="28">
        <v>12.22</v>
      </c>
      <c r="G148" s="5"/>
    </row>
    <row r="149" spans="1:7" x14ac:dyDescent="0.3">
      <c r="A149" s="28">
        <v>12.16666667</v>
      </c>
      <c r="B149" s="28">
        <v>12.827</v>
      </c>
      <c r="G149" s="5"/>
    </row>
    <row r="150" spans="1:7" x14ac:dyDescent="0.3">
      <c r="A150" s="28">
        <v>12.25</v>
      </c>
      <c r="B150" s="28">
        <v>14.25</v>
      </c>
      <c r="G150" s="5"/>
    </row>
    <row r="151" spans="1:7" x14ac:dyDescent="0.3">
      <c r="A151" s="28">
        <v>12.33333333</v>
      </c>
      <c r="B151" s="28">
        <v>15.085000000000001</v>
      </c>
      <c r="G151" s="5"/>
    </row>
    <row r="152" spans="1:7" x14ac:dyDescent="0.3">
      <c r="A152" s="28">
        <v>12.41666667</v>
      </c>
      <c r="B152" s="28">
        <v>14.952999999999999</v>
      </c>
      <c r="G152" s="5"/>
    </row>
    <row r="153" spans="1:7" x14ac:dyDescent="0.3">
      <c r="A153" s="28">
        <v>12.499999989999999</v>
      </c>
      <c r="B153" s="28">
        <v>14.44</v>
      </c>
    </row>
    <row r="154" spans="1:7" x14ac:dyDescent="0.3">
      <c r="A154" s="28">
        <v>12.583333319999999</v>
      </c>
      <c r="B154" s="28">
        <v>13.89</v>
      </c>
    </row>
    <row r="155" spans="1:7" x14ac:dyDescent="0.3">
      <c r="A155" s="28">
        <v>12.66666665</v>
      </c>
      <c r="B155" s="28">
        <v>13.036</v>
      </c>
    </row>
    <row r="156" spans="1:7" x14ac:dyDescent="0.3">
      <c r="A156" s="28">
        <v>12.74999998</v>
      </c>
      <c r="B156" s="28">
        <v>12.201000000000001</v>
      </c>
    </row>
    <row r="157" spans="1:7" x14ac:dyDescent="0.3">
      <c r="A157" s="28">
        <v>12.83333331</v>
      </c>
      <c r="B157" s="28">
        <v>11.404</v>
      </c>
    </row>
    <row r="158" spans="1:7" x14ac:dyDescent="0.3">
      <c r="A158" s="28">
        <v>12.916666640000001</v>
      </c>
      <c r="B158" s="28">
        <v>11.308999999999999</v>
      </c>
    </row>
    <row r="159" spans="1:7" x14ac:dyDescent="0.3">
      <c r="A159" s="28">
        <v>12.999999969999999</v>
      </c>
      <c r="B159" s="28">
        <v>10.987</v>
      </c>
    </row>
    <row r="160" spans="1:7" x14ac:dyDescent="0.3">
      <c r="A160" s="28">
        <v>13.0833333</v>
      </c>
      <c r="B160" s="28">
        <v>10.361000000000001</v>
      </c>
    </row>
    <row r="161" spans="1:2" x14ac:dyDescent="0.3">
      <c r="A161" s="28">
        <v>13.16666663</v>
      </c>
      <c r="B161" s="28">
        <v>10.304</v>
      </c>
    </row>
    <row r="162" spans="1:2" x14ac:dyDescent="0.3">
      <c r="A162" s="28">
        <v>13.24999996</v>
      </c>
      <c r="B162" s="28">
        <v>11.347</v>
      </c>
    </row>
    <row r="163" spans="1:2" x14ac:dyDescent="0.3">
      <c r="A163" s="28">
        <v>13.333333290000001</v>
      </c>
      <c r="B163" s="28">
        <v>11.784000000000001</v>
      </c>
    </row>
    <row r="164" spans="1:2" x14ac:dyDescent="0.3">
      <c r="A164" s="28">
        <v>13.416666620000001</v>
      </c>
      <c r="B164" s="28">
        <v>11.840999999999999</v>
      </c>
    </row>
    <row r="165" spans="1:2" x14ac:dyDescent="0.3">
      <c r="A165" s="28">
        <v>13.499999949999999</v>
      </c>
      <c r="B165" s="28">
        <v>11.840999999999999</v>
      </c>
    </row>
    <row r="166" spans="1:2" x14ac:dyDescent="0.3">
      <c r="A166" s="28">
        <v>13.58333328</v>
      </c>
      <c r="B166" s="28">
        <v>11.651</v>
      </c>
    </row>
    <row r="167" spans="1:2" x14ac:dyDescent="0.3">
      <c r="A167" s="28">
        <v>13.66666661</v>
      </c>
      <c r="B167" s="28">
        <v>11.404</v>
      </c>
    </row>
    <row r="168" spans="1:2" x14ac:dyDescent="0.3">
      <c r="A168" s="28">
        <v>13.74999994</v>
      </c>
      <c r="B168" s="28">
        <v>10.872999999999999</v>
      </c>
    </row>
    <row r="169" spans="1:2" x14ac:dyDescent="0.3">
      <c r="A169" s="28">
        <v>13.833333270000001</v>
      </c>
      <c r="B169" s="28">
        <v>10.209</v>
      </c>
    </row>
    <row r="170" spans="1:2" x14ac:dyDescent="0.3">
      <c r="A170" s="28">
        <v>13.916666599999999</v>
      </c>
      <c r="B170" s="28">
        <v>10.076000000000001</v>
      </c>
    </row>
    <row r="171" spans="1:2" x14ac:dyDescent="0.3">
      <c r="A171" s="28">
        <v>13.99999993</v>
      </c>
      <c r="B171" s="28">
        <v>10.247</v>
      </c>
    </row>
    <row r="172" spans="1:2" x14ac:dyDescent="0.3">
      <c r="A172" s="28">
        <v>14.08333326</v>
      </c>
      <c r="B172" s="28">
        <v>10.132999999999999</v>
      </c>
    </row>
    <row r="173" spans="1:2" x14ac:dyDescent="0.3">
      <c r="A173" s="28">
        <v>14.16666659</v>
      </c>
      <c r="B173" s="28">
        <v>10.74</v>
      </c>
    </row>
    <row r="174" spans="1:2" x14ac:dyDescent="0.3">
      <c r="A174" s="28">
        <v>14.24999992</v>
      </c>
      <c r="B174" s="28">
        <v>11.555999999999999</v>
      </c>
    </row>
    <row r="175" spans="1:2" x14ac:dyDescent="0.3">
      <c r="A175" s="28">
        <v>14.333333250000001</v>
      </c>
      <c r="B175" s="28">
        <v>12.201000000000001</v>
      </c>
    </row>
    <row r="176" spans="1:2" x14ac:dyDescent="0.3">
      <c r="A176" s="28">
        <v>14.416666579999999</v>
      </c>
      <c r="B176" s="28">
        <v>12.505000000000001</v>
      </c>
    </row>
    <row r="177" spans="1:2" x14ac:dyDescent="0.3">
      <c r="A177" s="28">
        <v>14.49999991</v>
      </c>
      <c r="B177" s="28">
        <v>12.731999999999999</v>
      </c>
    </row>
    <row r="178" spans="1:2" x14ac:dyDescent="0.3">
      <c r="A178" s="28">
        <v>14.58333324</v>
      </c>
      <c r="B178" s="28">
        <v>12.201000000000001</v>
      </c>
    </row>
    <row r="179" spans="1:2" x14ac:dyDescent="0.3">
      <c r="A179" s="28">
        <v>14.66666657</v>
      </c>
      <c r="B179" s="28">
        <v>12.068</v>
      </c>
    </row>
    <row r="180" spans="1:2" x14ac:dyDescent="0.3">
      <c r="A180" s="28">
        <v>14.749999900000001</v>
      </c>
      <c r="B180" s="28">
        <v>11.29</v>
      </c>
    </row>
    <row r="181" spans="1:2" x14ac:dyDescent="0.3">
      <c r="A181" s="28">
        <v>14.833333229999999</v>
      </c>
      <c r="B181" s="28">
        <v>11.138999999999999</v>
      </c>
    </row>
    <row r="182" spans="1:2" x14ac:dyDescent="0.3">
      <c r="A182" s="28">
        <v>14.916666559999999</v>
      </c>
      <c r="B182" s="28">
        <v>11.101000000000001</v>
      </c>
    </row>
    <row r="183" spans="1:2" x14ac:dyDescent="0.3">
      <c r="A183" s="28">
        <v>14.99999989</v>
      </c>
      <c r="B183" s="28">
        <v>10.342000000000001</v>
      </c>
    </row>
    <row r="184" spans="1:2" x14ac:dyDescent="0.3">
      <c r="A184" s="28">
        <v>15.08333322</v>
      </c>
      <c r="B184" s="28">
        <v>10</v>
      </c>
    </row>
    <row r="185" spans="1:2" x14ac:dyDescent="0.3">
      <c r="A185" s="28">
        <v>15.16666655</v>
      </c>
      <c r="B185" s="28">
        <v>11.347</v>
      </c>
    </row>
    <row r="186" spans="1:2" x14ac:dyDescent="0.3">
      <c r="A186" s="28">
        <v>15.249999880000001</v>
      </c>
      <c r="B186" s="28">
        <v>12.77</v>
      </c>
    </row>
    <row r="187" spans="1:2" x14ac:dyDescent="0.3">
      <c r="A187" s="28">
        <v>15.333333209999999</v>
      </c>
      <c r="B187" s="28">
        <v>13.321</v>
      </c>
    </row>
    <row r="188" spans="1:2" x14ac:dyDescent="0.3">
      <c r="A188" s="28">
        <v>15.41666654</v>
      </c>
      <c r="B188" s="28">
        <v>13.34</v>
      </c>
    </row>
    <row r="189" spans="1:2" x14ac:dyDescent="0.3">
      <c r="A189" s="28">
        <v>15.49999987</v>
      </c>
      <c r="B189" s="28">
        <v>13.188000000000001</v>
      </c>
    </row>
    <row r="190" spans="1:2" x14ac:dyDescent="0.3">
      <c r="A190" s="28">
        <v>15.5833332</v>
      </c>
      <c r="B190" s="28">
        <v>12.676</v>
      </c>
    </row>
    <row r="191" spans="1:2" x14ac:dyDescent="0.3">
      <c r="A191" s="28">
        <v>15.666666530000001</v>
      </c>
      <c r="B191" s="28">
        <v>12.315</v>
      </c>
    </row>
    <row r="192" spans="1:2" x14ac:dyDescent="0.3">
      <c r="A192" s="28">
        <v>15.749999860000001</v>
      </c>
      <c r="B192" s="28">
        <v>12.048999999999999</v>
      </c>
    </row>
    <row r="193" spans="1:2" x14ac:dyDescent="0.3">
      <c r="A193" s="28">
        <v>15.833333189999999</v>
      </c>
      <c r="B193" s="28">
        <v>11.593999999999999</v>
      </c>
    </row>
    <row r="194" spans="1:2" x14ac:dyDescent="0.3">
      <c r="A194" s="28">
        <v>15.91666652</v>
      </c>
      <c r="B194" s="28">
        <v>11.252000000000001</v>
      </c>
    </row>
    <row r="195" spans="1:2" x14ac:dyDescent="0.3">
      <c r="A195" s="28">
        <v>15.99999985</v>
      </c>
      <c r="B195" s="28">
        <v>12.467000000000001</v>
      </c>
    </row>
    <row r="196" spans="1:2" x14ac:dyDescent="0.3">
      <c r="A196" s="28">
        <v>16.08333318</v>
      </c>
      <c r="B196" s="28">
        <v>13.491</v>
      </c>
    </row>
    <row r="197" spans="1:2" x14ac:dyDescent="0.3">
      <c r="A197" s="28">
        <v>16.166666509999999</v>
      </c>
      <c r="B197" s="28">
        <v>13.491</v>
      </c>
    </row>
    <row r="198" spans="1:2" x14ac:dyDescent="0.3">
      <c r="A198" s="28">
        <v>16.249999840000001</v>
      </c>
      <c r="B198" s="28">
        <v>14.156000000000001</v>
      </c>
    </row>
    <row r="199" spans="1:2" x14ac:dyDescent="0.3">
      <c r="A199" s="28">
        <v>16.33333317</v>
      </c>
      <c r="B199" s="28">
        <v>15.256</v>
      </c>
    </row>
    <row r="200" spans="1:2" x14ac:dyDescent="0.3">
      <c r="A200" s="28">
        <v>16.416666500000002</v>
      </c>
      <c r="B200" s="28">
        <v>15.598000000000001</v>
      </c>
    </row>
    <row r="201" spans="1:2" x14ac:dyDescent="0.3">
      <c r="A201" s="28">
        <v>16.49999983</v>
      </c>
      <c r="B201" s="28">
        <v>16.033999999999999</v>
      </c>
    </row>
    <row r="202" spans="1:2" x14ac:dyDescent="0.3">
      <c r="A202" s="28">
        <v>16.583333159999999</v>
      </c>
      <c r="B202" s="28">
        <v>15.598000000000001</v>
      </c>
    </row>
    <row r="203" spans="1:2" x14ac:dyDescent="0.3">
      <c r="A203" s="28">
        <v>16.666666490000001</v>
      </c>
      <c r="B203" s="28">
        <v>14.516</v>
      </c>
    </row>
    <row r="204" spans="1:2" x14ac:dyDescent="0.3">
      <c r="A204" s="28">
        <v>16.749999819999999</v>
      </c>
      <c r="B204" s="28">
        <v>13.435</v>
      </c>
    </row>
    <row r="205" spans="1:2" x14ac:dyDescent="0.3">
      <c r="A205" s="28">
        <v>16.833333150000001</v>
      </c>
      <c r="B205" s="28">
        <v>12.638</v>
      </c>
    </row>
    <row r="206" spans="1:2" x14ac:dyDescent="0.3">
      <c r="A206" s="28">
        <v>16.91666648</v>
      </c>
      <c r="B206" s="28">
        <v>12.106</v>
      </c>
    </row>
    <row r="207" spans="1:2" x14ac:dyDescent="0.3">
      <c r="A207" s="28">
        <v>16.999999809999998</v>
      </c>
      <c r="B207" s="28">
        <v>12.144</v>
      </c>
    </row>
    <row r="208" spans="1:2" x14ac:dyDescent="0.3">
      <c r="A208" s="28">
        <v>17.083333140000001</v>
      </c>
      <c r="B208" s="28">
        <v>12.978999999999999</v>
      </c>
    </row>
    <row r="209" spans="1:2" x14ac:dyDescent="0.3">
      <c r="A209" s="28">
        <v>17.166666469999999</v>
      </c>
      <c r="B209" s="28">
        <v>11.917</v>
      </c>
    </row>
    <row r="210" spans="1:2" x14ac:dyDescent="0.3">
      <c r="A210" s="28">
        <v>17.249999800000001</v>
      </c>
      <c r="B210" s="28">
        <v>15.066000000000001</v>
      </c>
    </row>
    <row r="211" spans="1:2" x14ac:dyDescent="0.3">
      <c r="A211" s="28">
        <v>17.33333313</v>
      </c>
      <c r="B211" s="28">
        <v>15.199</v>
      </c>
    </row>
    <row r="212" spans="1:2" x14ac:dyDescent="0.3">
      <c r="A212" s="28">
        <v>17.416666459999998</v>
      </c>
      <c r="B212" s="28">
        <v>15.427</v>
      </c>
    </row>
    <row r="213" spans="1:2" x14ac:dyDescent="0.3">
      <c r="A213" s="28">
        <v>17.49999979</v>
      </c>
      <c r="B213" s="28">
        <v>15.427</v>
      </c>
    </row>
    <row r="214" spans="1:2" x14ac:dyDescent="0.3">
      <c r="A214" s="28">
        <v>17.583333119999999</v>
      </c>
      <c r="B214" s="28">
        <v>15.407999999999999</v>
      </c>
    </row>
    <row r="215" spans="1:2" x14ac:dyDescent="0.3">
      <c r="A215" s="28">
        <v>17.666666450000001</v>
      </c>
      <c r="B215" s="28">
        <v>14.706</v>
      </c>
    </row>
    <row r="216" spans="1:2" x14ac:dyDescent="0.3">
      <c r="A216" s="28">
        <v>17.74999978</v>
      </c>
      <c r="B216" s="28">
        <v>14.137</v>
      </c>
    </row>
    <row r="217" spans="1:2" x14ac:dyDescent="0.3">
      <c r="A217" s="28">
        <v>17.833333110000002</v>
      </c>
      <c r="B217" s="28">
        <v>13.302</v>
      </c>
    </row>
    <row r="218" spans="1:2" x14ac:dyDescent="0.3">
      <c r="A218" s="28">
        <v>17.91666644</v>
      </c>
      <c r="B218" s="28">
        <v>12.978999999999999</v>
      </c>
    </row>
    <row r="219" spans="1:2" x14ac:dyDescent="0.3">
      <c r="A219" s="28">
        <v>17.999999769999999</v>
      </c>
      <c r="B219" s="28">
        <v>13.036</v>
      </c>
    </row>
    <row r="220" spans="1:2" x14ac:dyDescent="0.3">
      <c r="A220" s="28">
        <v>18.083333100000001</v>
      </c>
      <c r="B220" s="28">
        <v>12.903</v>
      </c>
    </row>
    <row r="221" spans="1:2" x14ac:dyDescent="0.3">
      <c r="A221" s="28">
        <v>18.166666429999999</v>
      </c>
      <c r="B221" s="28">
        <v>13.718999999999999</v>
      </c>
    </row>
    <row r="222" spans="1:2" x14ac:dyDescent="0.3">
      <c r="A222" s="28">
        <v>18.249999760000001</v>
      </c>
      <c r="B222" s="28">
        <v>14.801</v>
      </c>
    </row>
    <row r="223" spans="1:2" x14ac:dyDescent="0.3">
      <c r="A223" s="28">
        <v>18.33333309</v>
      </c>
      <c r="B223" s="28">
        <v>15.541</v>
      </c>
    </row>
    <row r="224" spans="1:2" x14ac:dyDescent="0.3">
      <c r="A224" s="28">
        <v>18.416666419999999</v>
      </c>
      <c r="B224" s="28">
        <v>15.617000000000001</v>
      </c>
    </row>
    <row r="225" spans="1:2" x14ac:dyDescent="0.3">
      <c r="A225" s="28">
        <v>18.499999750000001</v>
      </c>
      <c r="B225" s="28">
        <v>15.503</v>
      </c>
    </row>
    <row r="226" spans="1:2" x14ac:dyDescent="0.3">
      <c r="A226" s="28">
        <v>18.583333079999999</v>
      </c>
      <c r="B226" s="28">
        <v>15.218</v>
      </c>
    </row>
    <row r="227" spans="1:2" x14ac:dyDescent="0.3">
      <c r="A227" s="28">
        <v>18.666666410000001</v>
      </c>
      <c r="B227" s="28">
        <v>14.592000000000001</v>
      </c>
    </row>
    <row r="228" spans="1:2" x14ac:dyDescent="0.3">
      <c r="A228" s="28">
        <v>18.74999974</v>
      </c>
      <c r="B228" s="28">
        <v>13.852</v>
      </c>
    </row>
    <row r="229" spans="1:2" x14ac:dyDescent="0.3">
      <c r="A229" s="28">
        <v>18.833333069999998</v>
      </c>
      <c r="B229" s="28">
        <v>13.416</v>
      </c>
    </row>
    <row r="230" spans="1:2" x14ac:dyDescent="0.3">
      <c r="A230" s="28">
        <v>18.9166664</v>
      </c>
      <c r="B230" s="28">
        <v>13.055</v>
      </c>
    </row>
    <row r="231" spans="1:2" x14ac:dyDescent="0.3">
      <c r="A231" s="28">
        <v>18.999999729999999</v>
      </c>
      <c r="B231" s="28">
        <v>12.315</v>
      </c>
    </row>
    <row r="232" spans="1:2" x14ac:dyDescent="0.3">
      <c r="A232" s="28">
        <v>19.083333060000001</v>
      </c>
      <c r="B232" s="28">
        <v>12.239000000000001</v>
      </c>
    </row>
    <row r="233" spans="1:2" x14ac:dyDescent="0.3">
      <c r="A233" s="28">
        <v>19.16666639</v>
      </c>
      <c r="B233" s="28">
        <v>12.561999999999999</v>
      </c>
    </row>
    <row r="234" spans="1:2" x14ac:dyDescent="0.3">
      <c r="A234" s="28">
        <v>19.249999720000002</v>
      </c>
      <c r="B234" s="28">
        <v>13.89</v>
      </c>
    </row>
    <row r="235" spans="1:2" x14ac:dyDescent="0.3">
      <c r="A235" s="28">
        <v>19.33333305</v>
      </c>
      <c r="B235" s="28">
        <v>14.686999999999999</v>
      </c>
    </row>
    <row r="236" spans="1:2" x14ac:dyDescent="0.3">
      <c r="A236" s="28">
        <v>19.416666379999999</v>
      </c>
      <c r="B236" s="28">
        <v>15.313000000000001</v>
      </c>
    </row>
    <row r="237" spans="1:2" x14ac:dyDescent="0.3">
      <c r="A237" s="28">
        <v>19.499999710000001</v>
      </c>
      <c r="B237" s="28">
        <v>15.407999999999999</v>
      </c>
    </row>
    <row r="238" spans="1:2" x14ac:dyDescent="0.3">
      <c r="A238" s="28">
        <v>19.583333039999999</v>
      </c>
      <c r="B238" s="28">
        <v>15.028</v>
      </c>
    </row>
    <row r="239" spans="1:2" x14ac:dyDescent="0.3">
      <c r="A239" s="28">
        <v>19.666666370000002</v>
      </c>
      <c r="B239" s="28">
        <v>14.782</v>
      </c>
    </row>
    <row r="240" spans="1:2" x14ac:dyDescent="0.3">
      <c r="A240" s="28">
        <v>19.7499997</v>
      </c>
      <c r="B240" s="28">
        <v>14.212999999999999</v>
      </c>
    </row>
    <row r="241" spans="1:2" x14ac:dyDescent="0.3">
      <c r="A241" s="28">
        <v>19.833333029999999</v>
      </c>
      <c r="B241" s="28">
        <v>13.435</v>
      </c>
    </row>
    <row r="242" spans="1:2" x14ac:dyDescent="0.3">
      <c r="A242" s="28">
        <v>19.916666360000001</v>
      </c>
      <c r="B242" s="28">
        <v>13.662000000000001</v>
      </c>
    </row>
    <row r="243" spans="1:2" x14ac:dyDescent="0.3">
      <c r="A243" s="28">
        <v>19.999999689999999</v>
      </c>
      <c r="B243" s="28">
        <v>14.288</v>
      </c>
    </row>
    <row r="244" spans="1:2" x14ac:dyDescent="0.3">
      <c r="A244" s="28">
        <v>20.083333020000001</v>
      </c>
      <c r="B244" s="28">
        <v>13.491</v>
      </c>
    </row>
    <row r="245" spans="1:2" x14ac:dyDescent="0.3">
      <c r="A245" s="28">
        <v>20.16666635</v>
      </c>
      <c r="B245" s="28">
        <v>13.15</v>
      </c>
    </row>
    <row r="246" spans="1:2" x14ac:dyDescent="0.3">
      <c r="A246" s="28">
        <v>20.249999679999998</v>
      </c>
      <c r="B246" s="28">
        <v>13.586</v>
      </c>
    </row>
    <row r="247" spans="1:2" x14ac:dyDescent="0.3">
      <c r="A247" s="28">
        <v>20.33333301</v>
      </c>
      <c r="B247" s="28">
        <v>13.871</v>
      </c>
    </row>
    <row r="248" spans="1:2" x14ac:dyDescent="0.3">
      <c r="A248" s="28">
        <v>20.416666339999999</v>
      </c>
      <c r="B248" s="28">
        <v>14.175000000000001</v>
      </c>
    </row>
    <row r="249" spans="1:2" x14ac:dyDescent="0.3">
      <c r="A249" s="28">
        <v>20.499999670000001</v>
      </c>
      <c r="B249" s="28">
        <v>14.099</v>
      </c>
    </row>
    <row r="250" spans="1:2" x14ac:dyDescent="0.3">
      <c r="A250" s="28">
        <v>20.583333</v>
      </c>
      <c r="B250" s="28">
        <v>13.718999999999999</v>
      </c>
    </row>
    <row r="251" spans="1:2" x14ac:dyDescent="0.3">
      <c r="A251" s="28">
        <v>20.666666330000002</v>
      </c>
      <c r="B251" s="28">
        <v>13.093</v>
      </c>
    </row>
    <row r="252" spans="1:2" x14ac:dyDescent="0.3">
      <c r="A252" s="28">
        <v>20.74999966</v>
      </c>
      <c r="B252" s="28">
        <v>12.561999999999999</v>
      </c>
    </row>
    <row r="253" spans="1:2" x14ac:dyDescent="0.3">
      <c r="A253" s="28">
        <v>20.833332989999999</v>
      </c>
      <c r="B253" s="28">
        <v>12.03</v>
      </c>
    </row>
    <row r="254" spans="1:2" x14ac:dyDescent="0.3">
      <c r="A254" s="28">
        <v>20.916666320000001</v>
      </c>
      <c r="B254" s="28">
        <v>12.144</v>
      </c>
    </row>
    <row r="255" spans="1:2" x14ac:dyDescent="0.3">
      <c r="A255" s="28">
        <v>20.999999649999999</v>
      </c>
      <c r="B255" s="28">
        <v>11.86</v>
      </c>
    </row>
    <row r="256" spans="1:2" x14ac:dyDescent="0.3">
      <c r="A256" s="28">
        <v>21.083332980000002</v>
      </c>
      <c r="B256" s="28">
        <v>12.41</v>
      </c>
    </row>
    <row r="257" spans="1:2" x14ac:dyDescent="0.3">
      <c r="A257" s="28">
        <v>21.16666631</v>
      </c>
      <c r="B257" s="28">
        <v>12.77</v>
      </c>
    </row>
    <row r="258" spans="1:2" x14ac:dyDescent="0.3">
      <c r="A258" s="28">
        <v>21.249999639999999</v>
      </c>
      <c r="B258" s="28">
        <v>14.63</v>
      </c>
    </row>
    <row r="259" spans="1:2" x14ac:dyDescent="0.3">
      <c r="A259" s="28">
        <v>21.333332970000001</v>
      </c>
      <c r="B259" s="28">
        <v>15.218</v>
      </c>
    </row>
    <row r="260" spans="1:2" x14ac:dyDescent="0.3">
      <c r="A260" s="28">
        <v>21.416666299999999</v>
      </c>
      <c r="B260" s="28">
        <v>15.92</v>
      </c>
    </row>
    <row r="261" spans="1:2" x14ac:dyDescent="0.3">
      <c r="A261" s="28">
        <v>21.499999630000001</v>
      </c>
      <c r="B261" s="28">
        <v>15.882</v>
      </c>
    </row>
    <row r="262" spans="1:2" x14ac:dyDescent="0.3">
      <c r="A262" s="28">
        <v>21.58333296</v>
      </c>
      <c r="B262" s="28">
        <v>15.75</v>
      </c>
    </row>
    <row r="263" spans="1:2" x14ac:dyDescent="0.3">
      <c r="A263" s="28">
        <v>21.666666289999998</v>
      </c>
      <c r="B263" s="28">
        <v>15.275</v>
      </c>
    </row>
    <row r="264" spans="1:2" x14ac:dyDescent="0.3">
      <c r="A264" s="28">
        <v>21.749999620000001</v>
      </c>
      <c r="B264" s="28">
        <v>14.801</v>
      </c>
    </row>
    <row r="265" spans="1:2" x14ac:dyDescent="0.3">
      <c r="A265" s="28">
        <v>21.833332949999999</v>
      </c>
      <c r="B265" s="28">
        <v>14.554</v>
      </c>
    </row>
    <row r="266" spans="1:2" x14ac:dyDescent="0.3">
      <c r="A266" s="28">
        <v>21.916666280000001</v>
      </c>
      <c r="B266" s="28">
        <v>14.345000000000001</v>
      </c>
    </row>
    <row r="267" spans="1:2" x14ac:dyDescent="0.3">
      <c r="A267" s="28">
        <v>21.99999961</v>
      </c>
      <c r="B267" s="28">
        <v>15.103999999999999</v>
      </c>
    </row>
    <row r="268" spans="1:2" x14ac:dyDescent="0.3">
      <c r="A268" s="28">
        <v>22.083332939999998</v>
      </c>
      <c r="B268" s="28">
        <v>14.554</v>
      </c>
    </row>
    <row r="269" spans="1:2" x14ac:dyDescent="0.3">
      <c r="A269" s="28">
        <v>22.16666627</v>
      </c>
      <c r="B269" s="28">
        <v>14.952999999999999</v>
      </c>
    </row>
    <row r="270" spans="1:2" x14ac:dyDescent="0.3">
      <c r="A270" s="28">
        <v>22.249999599999999</v>
      </c>
      <c r="B270" s="28">
        <v>15.958</v>
      </c>
    </row>
    <row r="271" spans="1:2" x14ac:dyDescent="0.3">
      <c r="A271" s="28">
        <v>22.333332930000001</v>
      </c>
      <c r="B271" s="28">
        <v>17.59</v>
      </c>
    </row>
    <row r="272" spans="1:2" x14ac:dyDescent="0.3">
      <c r="A272" s="28">
        <v>22.41666626</v>
      </c>
      <c r="B272" s="28">
        <v>18.805</v>
      </c>
    </row>
    <row r="273" spans="1:2" x14ac:dyDescent="0.3">
      <c r="A273" s="28">
        <v>22.499999590000002</v>
      </c>
      <c r="B273" s="28">
        <v>18.805</v>
      </c>
    </row>
    <row r="274" spans="1:2" x14ac:dyDescent="0.3">
      <c r="A274" s="28">
        <v>22.58333292</v>
      </c>
      <c r="B274" s="28">
        <v>18.329999999999998</v>
      </c>
    </row>
    <row r="275" spans="1:2" x14ac:dyDescent="0.3">
      <c r="A275" s="28">
        <v>22.666666249999999</v>
      </c>
      <c r="B275" s="28">
        <v>17.475999999999999</v>
      </c>
    </row>
    <row r="276" spans="1:2" x14ac:dyDescent="0.3">
      <c r="A276" s="28">
        <v>22.749999580000001</v>
      </c>
      <c r="B276" s="28">
        <v>16.812000000000001</v>
      </c>
    </row>
    <row r="277" spans="1:2" x14ac:dyDescent="0.3">
      <c r="A277" s="28">
        <v>22.833332909999999</v>
      </c>
      <c r="B277" s="28">
        <v>16.224</v>
      </c>
    </row>
    <row r="278" spans="1:2" x14ac:dyDescent="0.3">
      <c r="A278" s="28">
        <v>22.916666240000001</v>
      </c>
      <c r="B278" s="28">
        <v>15.541</v>
      </c>
    </row>
    <row r="279" spans="1:2" x14ac:dyDescent="0.3">
      <c r="A279" s="28">
        <v>22.99999957</v>
      </c>
      <c r="B279" s="28">
        <v>14.744</v>
      </c>
    </row>
    <row r="280" spans="1:2" x14ac:dyDescent="0.3">
      <c r="A280" s="28">
        <v>23.083332899999998</v>
      </c>
      <c r="B280" s="28">
        <v>14.478</v>
      </c>
    </row>
    <row r="281" spans="1:2" x14ac:dyDescent="0.3">
      <c r="A281" s="28">
        <v>23.166666230000001</v>
      </c>
      <c r="B281" s="28">
        <v>14.725</v>
      </c>
    </row>
    <row r="282" spans="1:2" x14ac:dyDescent="0.3">
      <c r="A282" s="28">
        <v>23.249999559999999</v>
      </c>
      <c r="B282" s="28">
        <v>16.318999999999999</v>
      </c>
    </row>
    <row r="283" spans="1:2" x14ac:dyDescent="0.3">
      <c r="A283" s="28">
        <v>23.333332890000001</v>
      </c>
      <c r="B283" s="28">
        <v>17.324000000000002</v>
      </c>
    </row>
    <row r="284" spans="1:2" x14ac:dyDescent="0.3">
      <c r="A284" s="28">
        <v>23.41666622</v>
      </c>
      <c r="B284" s="28">
        <v>17.609000000000002</v>
      </c>
    </row>
    <row r="285" spans="1:2" x14ac:dyDescent="0.3">
      <c r="A285" s="28">
        <v>23.499999549999998</v>
      </c>
      <c r="B285" s="28">
        <v>17.210999999999999</v>
      </c>
    </row>
    <row r="286" spans="1:2" x14ac:dyDescent="0.3">
      <c r="A286" s="28">
        <v>23.58333288</v>
      </c>
      <c r="B286" s="28">
        <v>16.545999999999999</v>
      </c>
    </row>
    <row r="287" spans="1:2" x14ac:dyDescent="0.3">
      <c r="A287" s="28">
        <v>23.666666209999999</v>
      </c>
      <c r="B287" s="28">
        <v>15.977</v>
      </c>
    </row>
    <row r="288" spans="1:2" x14ac:dyDescent="0.3">
      <c r="A288" s="28">
        <v>23.749999540000001</v>
      </c>
      <c r="B288" s="28">
        <v>15.427</v>
      </c>
    </row>
    <row r="289" spans="1:2" x14ac:dyDescent="0.3">
      <c r="A289" s="28">
        <v>23.83333287</v>
      </c>
      <c r="B289" s="28">
        <v>14.972</v>
      </c>
    </row>
    <row r="290" spans="1:2" x14ac:dyDescent="0.3">
      <c r="A290" s="28">
        <v>23.916666200000002</v>
      </c>
      <c r="B290" s="28">
        <v>14.535</v>
      </c>
    </row>
    <row r="291" spans="1:2" x14ac:dyDescent="0.3">
      <c r="A291" s="28">
        <v>23.99999953</v>
      </c>
      <c r="B291" s="28">
        <v>14.212999999999999</v>
      </c>
    </row>
    <row r="292" spans="1:2" x14ac:dyDescent="0.3">
      <c r="A292" s="28">
        <v>24.083332859999999</v>
      </c>
      <c r="B292" s="28">
        <v>13.718999999999999</v>
      </c>
    </row>
    <row r="293" spans="1:2" x14ac:dyDescent="0.3">
      <c r="A293" s="28">
        <v>24.166666190000001</v>
      </c>
      <c r="B293" s="28">
        <v>15.009</v>
      </c>
    </row>
    <row r="294" spans="1:2" x14ac:dyDescent="0.3">
      <c r="A294" s="28">
        <v>24.249999519999999</v>
      </c>
      <c r="B294" s="28">
        <v>16.318999999999999</v>
      </c>
    </row>
    <row r="295" spans="1:2" x14ac:dyDescent="0.3">
      <c r="A295" s="28">
        <v>24.333332850000001</v>
      </c>
      <c r="B295" s="28">
        <v>17.077999999999999</v>
      </c>
    </row>
    <row r="296" spans="1:2" x14ac:dyDescent="0.3">
      <c r="A296" s="28">
        <v>24.41666618</v>
      </c>
      <c r="B296" s="28">
        <v>17.913</v>
      </c>
    </row>
    <row r="297" spans="1:2" x14ac:dyDescent="0.3">
      <c r="A297" s="28">
        <v>24.499999509999999</v>
      </c>
      <c r="B297" s="28">
        <v>18.158999999999999</v>
      </c>
    </row>
    <row r="298" spans="1:2" x14ac:dyDescent="0.3">
      <c r="A298" s="28">
        <v>24.583332840000001</v>
      </c>
      <c r="B298" s="28">
        <v>17.704000000000001</v>
      </c>
    </row>
    <row r="299" spans="1:2" x14ac:dyDescent="0.3">
      <c r="A299" s="28">
        <v>24.666666169999999</v>
      </c>
      <c r="B299" s="28">
        <v>17.059000000000001</v>
      </c>
    </row>
    <row r="300" spans="1:2" x14ac:dyDescent="0.3">
      <c r="A300" s="28">
        <v>24.749999500000001</v>
      </c>
      <c r="B300" s="28">
        <v>17.268000000000001</v>
      </c>
    </row>
    <row r="301" spans="1:2" x14ac:dyDescent="0.3">
      <c r="A301" s="28">
        <v>24.83333283</v>
      </c>
      <c r="B301" s="28">
        <v>16.545999999999999</v>
      </c>
    </row>
    <row r="302" spans="1:2" x14ac:dyDescent="0.3">
      <c r="A302" s="28">
        <v>24.916666159999998</v>
      </c>
      <c r="B302" s="28">
        <v>16.071999999999999</v>
      </c>
    </row>
    <row r="303" spans="1:2" x14ac:dyDescent="0.3">
      <c r="A303" s="28">
        <v>24.99999949</v>
      </c>
      <c r="B303" s="28">
        <v>15.996</v>
      </c>
    </row>
    <row r="304" spans="1:2" x14ac:dyDescent="0.3">
      <c r="A304" s="28">
        <v>25.083332819999999</v>
      </c>
      <c r="B304" s="28">
        <v>15.294</v>
      </c>
    </row>
    <row r="305" spans="1:2" x14ac:dyDescent="0.3">
      <c r="A305" s="28">
        <v>25.166666150000001</v>
      </c>
      <c r="B305" s="28">
        <v>15.901</v>
      </c>
    </row>
    <row r="306" spans="1:2" x14ac:dyDescent="0.3">
      <c r="A306" s="28">
        <v>25.24999948</v>
      </c>
      <c r="B306" s="28">
        <v>16.3</v>
      </c>
    </row>
    <row r="307" spans="1:2" x14ac:dyDescent="0.3">
      <c r="A307" s="28">
        <v>25.333332810000002</v>
      </c>
      <c r="B307" s="28">
        <v>16.545999999999999</v>
      </c>
    </row>
    <row r="308" spans="1:2" x14ac:dyDescent="0.3">
      <c r="A308" s="28">
        <v>25.41666614</v>
      </c>
      <c r="B308" s="28">
        <v>17.495000000000001</v>
      </c>
    </row>
    <row r="309" spans="1:2" x14ac:dyDescent="0.3">
      <c r="A309" s="28">
        <v>25.499999470000098</v>
      </c>
      <c r="B309" s="28">
        <v>17.666</v>
      </c>
    </row>
    <row r="310" spans="1:2" x14ac:dyDescent="0.3">
      <c r="A310" s="28">
        <v>25.5833328000001</v>
      </c>
      <c r="B310" s="28">
        <v>16.963999999999999</v>
      </c>
    </row>
    <row r="311" spans="1:2" x14ac:dyDescent="0.3">
      <c r="A311" s="28">
        <v>25.666666130000099</v>
      </c>
      <c r="B311" s="28">
        <v>16.148</v>
      </c>
    </row>
    <row r="312" spans="1:2" x14ac:dyDescent="0.3">
      <c r="A312" s="28">
        <v>25.749999460000101</v>
      </c>
      <c r="B312" s="28">
        <v>15.427</v>
      </c>
    </row>
    <row r="313" spans="1:2" x14ac:dyDescent="0.3">
      <c r="A313" s="28">
        <v>25.8333327900001</v>
      </c>
      <c r="B313" s="28">
        <v>14.839</v>
      </c>
    </row>
    <row r="314" spans="1:2" x14ac:dyDescent="0.3">
      <c r="A314" s="28">
        <v>25.916666120000102</v>
      </c>
      <c r="B314" s="28">
        <v>14.269</v>
      </c>
    </row>
    <row r="315" spans="1:2" x14ac:dyDescent="0.3">
      <c r="A315" s="28">
        <v>25.9999994500001</v>
      </c>
      <c r="B315" s="28">
        <v>14.118</v>
      </c>
    </row>
    <row r="316" spans="1:2" x14ac:dyDescent="0.3">
      <c r="A316" s="28">
        <v>26.083332780000099</v>
      </c>
      <c r="B316" s="28">
        <v>14.156000000000001</v>
      </c>
    </row>
    <row r="317" spans="1:2" x14ac:dyDescent="0.3">
      <c r="A317" s="28">
        <v>26.166666110000101</v>
      </c>
      <c r="B317" s="28">
        <v>14.08</v>
      </c>
    </row>
    <row r="318" spans="1:2" x14ac:dyDescent="0.3">
      <c r="A318" s="28">
        <v>26.249999440000099</v>
      </c>
      <c r="B318" s="28">
        <v>16.414000000000001</v>
      </c>
    </row>
    <row r="319" spans="1:2" x14ac:dyDescent="0.3">
      <c r="A319" s="28">
        <v>26.333332770000101</v>
      </c>
      <c r="B319" s="28">
        <v>18.216000000000001</v>
      </c>
    </row>
    <row r="320" spans="1:2" x14ac:dyDescent="0.3">
      <c r="A320" s="28">
        <v>26.4166661000001</v>
      </c>
      <c r="B320" s="28">
        <v>19.297999999999998</v>
      </c>
    </row>
    <row r="321" spans="1:2" x14ac:dyDescent="0.3">
      <c r="A321" s="28">
        <v>26.499999430000098</v>
      </c>
      <c r="B321" s="28">
        <v>18.824000000000002</v>
      </c>
    </row>
    <row r="322" spans="1:2" x14ac:dyDescent="0.3">
      <c r="A322" s="28">
        <v>26.583332760000101</v>
      </c>
      <c r="B322" s="28">
        <v>18.367999999999999</v>
      </c>
    </row>
    <row r="323" spans="1:2" x14ac:dyDescent="0.3">
      <c r="A323" s="28">
        <v>26.666666090000099</v>
      </c>
      <c r="B323" s="28">
        <v>17.875</v>
      </c>
    </row>
    <row r="324" spans="1:2" x14ac:dyDescent="0.3">
      <c r="A324" s="28">
        <v>26.749999420000101</v>
      </c>
      <c r="B324" s="28">
        <v>16.869</v>
      </c>
    </row>
    <row r="325" spans="1:2" x14ac:dyDescent="0.3">
      <c r="A325" s="28">
        <v>26.8333327500001</v>
      </c>
      <c r="B325" s="28">
        <v>16.129000000000001</v>
      </c>
    </row>
    <row r="326" spans="1:2" x14ac:dyDescent="0.3">
      <c r="A326" s="28">
        <v>26.916666080000098</v>
      </c>
      <c r="B326" s="28">
        <v>15.712</v>
      </c>
    </row>
    <row r="327" spans="1:2" x14ac:dyDescent="0.3">
      <c r="A327" s="28">
        <v>26.9999994100001</v>
      </c>
      <c r="B327" s="28">
        <v>15.617000000000001</v>
      </c>
    </row>
    <row r="328" spans="1:2" x14ac:dyDescent="0.3">
      <c r="A328" s="28">
        <v>27.083332740000099</v>
      </c>
      <c r="B328" s="28">
        <v>15.161</v>
      </c>
    </row>
    <row r="329" spans="1:2" x14ac:dyDescent="0.3">
      <c r="A329" s="28">
        <v>27.166666070000101</v>
      </c>
      <c r="B329" s="28">
        <v>16.148</v>
      </c>
    </row>
    <row r="330" spans="1:2" x14ac:dyDescent="0.3">
      <c r="A330" s="28">
        <v>27.2499994000001</v>
      </c>
      <c r="B330" s="28">
        <v>17.609000000000002</v>
      </c>
    </row>
    <row r="331" spans="1:2" x14ac:dyDescent="0.3">
      <c r="A331" s="28">
        <v>27.333332730000102</v>
      </c>
      <c r="B331" s="28">
        <v>18.405999999999999</v>
      </c>
    </row>
    <row r="332" spans="1:2" x14ac:dyDescent="0.3">
      <c r="A332" s="28">
        <v>27.4166660600001</v>
      </c>
      <c r="B332" s="28">
        <v>18.463000000000001</v>
      </c>
    </row>
    <row r="333" spans="1:2" x14ac:dyDescent="0.3">
      <c r="A333" s="28">
        <v>27.499999390000099</v>
      </c>
      <c r="B333" s="28">
        <v>18.254000000000001</v>
      </c>
    </row>
    <row r="334" spans="1:2" x14ac:dyDescent="0.3">
      <c r="A334" s="28">
        <v>27.583332720000101</v>
      </c>
      <c r="B334" s="28">
        <v>17.609000000000002</v>
      </c>
    </row>
    <row r="335" spans="1:2" x14ac:dyDescent="0.3">
      <c r="A335" s="28">
        <v>27.666666050000099</v>
      </c>
      <c r="B335" s="28">
        <v>16.812000000000001</v>
      </c>
    </row>
    <row r="336" spans="1:2" x14ac:dyDescent="0.3">
      <c r="A336" s="28">
        <v>27.749999380000101</v>
      </c>
      <c r="B336" s="28">
        <v>15.712</v>
      </c>
    </row>
    <row r="337" spans="1:2" x14ac:dyDescent="0.3">
      <c r="A337" s="28">
        <v>27.8333327100001</v>
      </c>
      <c r="B337" s="28">
        <v>15.066000000000001</v>
      </c>
    </row>
    <row r="338" spans="1:2" x14ac:dyDescent="0.3">
      <c r="A338" s="28">
        <v>27.916666040000099</v>
      </c>
      <c r="B338" s="28">
        <v>14.763</v>
      </c>
    </row>
    <row r="339" spans="1:2" x14ac:dyDescent="0.3">
      <c r="A339" s="28">
        <v>27.999999370000101</v>
      </c>
      <c r="B339" s="28">
        <v>14.877000000000001</v>
      </c>
    </row>
    <row r="340" spans="1:2" x14ac:dyDescent="0.3">
      <c r="A340" s="28">
        <v>28.083332700000099</v>
      </c>
      <c r="B340" s="28">
        <v>15.37</v>
      </c>
    </row>
    <row r="341" spans="1:2" x14ac:dyDescent="0.3">
      <c r="A341" s="28">
        <v>28.166666030000101</v>
      </c>
      <c r="B341" s="28">
        <v>15.731</v>
      </c>
    </row>
    <row r="342" spans="1:2" x14ac:dyDescent="0.3">
      <c r="A342" s="28">
        <v>28.2499993600001</v>
      </c>
      <c r="B342" s="28">
        <v>15.996</v>
      </c>
    </row>
    <row r="343" spans="1:2" x14ac:dyDescent="0.3">
      <c r="A343" s="28">
        <v>28.333332690000098</v>
      </c>
      <c r="B343" s="28">
        <v>16.224</v>
      </c>
    </row>
    <row r="344" spans="1:2" x14ac:dyDescent="0.3">
      <c r="A344" s="28">
        <v>28.4166660200001</v>
      </c>
      <c r="B344" s="28">
        <v>16.186</v>
      </c>
    </row>
    <row r="345" spans="1:2" x14ac:dyDescent="0.3">
      <c r="A345" s="28">
        <v>28.499999350000099</v>
      </c>
      <c r="B345" s="28">
        <v>16.015000000000001</v>
      </c>
    </row>
    <row r="346" spans="1:2" x14ac:dyDescent="0.3">
      <c r="A346" s="28">
        <v>28.583332680000101</v>
      </c>
      <c r="B346" s="28">
        <v>15.446</v>
      </c>
    </row>
    <row r="347" spans="1:2" x14ac:dyDescent="0.3">
      <c r="A347" s="28">
        <v>28.6666660100001</v>
      </c>
      <c r="B347" s="28">
        <v>14.573</v>
      </c>
    </row>
    <row r="348" spans="1:2" x14ac:dyDescent="0.3">
      <c r="A348" s="28">
        <v>28.749999340000102</v>
      </c>
      <c r="B348" s="28">
        <v>14.08</v>
      </c>
    </row>
    <row r="349" spans="1:2" x14ac:dyDescent="0.3">
      <c r="A349" s="28">
        <v>28.8333326700001</v>
      </c>
      <c r="B349" s="28">
        <v>13.226000000000001</v>
      </c>
    </row>
    <row r="350" spans="1:2" x14ac:dyDescent="0.3">
      <c r="A350" s="28">
        <v>28.916666000000099</v>
      </c>
      <c r="B350" s="28">
        <v>12.978999999999999</v>
      </c>
    </row>
    <row r="351" spans="1:2" x14ac:dyDescent="0.3">
      <c r="A351" s="28">
        <v>28.999999330000101</v>
      </c>
      <c r="B351" s="28">
        <v>14.459</v>
      </c>
    </row>
    <row r="352" spans="1:2" x14ac:dyDescent="0.3">
      <c r="A352" s="28">
        <v>29.083332660000099</v>
      </c>
      <c r="B352" s="28">
        <v>15.654999999999999</v>
      </c>
    </row>
    <row r="353" spans="1:2" x14ac:dyDescent="0.3">
      <c r="A353" s="28">
        <v>29.166665990000102</v>
      </c>
      <c r="B353" s="28">
        <v>15.635999999999999</v>
      </c>
    </row>
    <row r="354" spans="1:2" x14ac:dyDescent="0.3">
      <c r="A354" s="28">
        <v>29.2499993200001</v>
      </c>
      <c r="B354" s="28">
        <v>17.154</v>
      </c>
    </row>
    <row r="355" spans="1:2" x14ac:dyDescent="0.3">
      <c r="A355" s="28">
        <v>29.333332650000099</v>
      </c>
      <c r="B355" s="28">
        <v>17.381</v>
      </c>
    </row>
    <row r="356" spans="1:2" x14ac:dyDescent="0.3">
      <c r="A356" s="28">
        <v>29.416665980000101</v>
      </c>
      <c r="B356" s="28">
        <v>17.116</v>
      </c>
    </row>
    <row r="357" spans="1:2" x14ac:dyDescent="0.3">
      <c r="A357" s="28">
        <v>29.499999310000099</v>
      </c>
      <c r="B357" s="28">
        <v>16.736000000000001</v>
      </c>
    </row>
    <row r="358" spans="1:2" x14ac:dyDescent="0.3">
      <c r="A358" s="28">
        <v>29.583332640000101</v>
      </c>
      <c r="B358" s="28">
        <v>16.167000000000002</v>
      </c>
    </row>
    <row r="359" spans="1:2" x14ac:dyDescent="0.3">
      <c r="A359" s="28">
        <v>29.6666659700001</v>
      </c>
      <c r="B359" s="28">
        <v>15.92</v>
      </c>
    </row>
    <row r="360" spans="1:2" x14ac:dyDescent="0.3">
      <c r="A360" s="28">
        <v>29.749999300000098</v>
      </c>
      <c r="B360" s="28">
        <v>15.407999999999999</v>
      </c>
    </row>
    <row r="361" spans="1:2" x14ac:dyDescent="0.3">
      <c r="A361" s="28">
        <v>29.8333326300001</v>
      </c>
      <c r="B361" s="28">
        <v>15.066000000000001</v>
      </c>
    </row>
    <row r="362" spans="1:2" x14ac:dyDescent="0.3">
      <c r="A362" s="28">
        <v>29.916665960000099</v>
      </c>
      <c r="B362" s="28">
        <v>15.769</v>
      </c>
    </row>
    <row r="363" spans="1:2" x14ac:dyDescent="0.3">
      <c r="A363" s="28">
        <v>29.999999290000101</v>
      </c>
      <c r="B363" s="28">
        <v>15.787000000000001</v>
      </c>
    </row>
    <row r="364" spans="1:2" x14ac:dyDescent="0.3">
      <c r="A364" s="28">
        <v>30.0833326200001</v>
      </c>
      <c r="B364" s="28">
        <v>15.863</v>
      </c>
    </row>
    <row r="365" spans="1:2" x14ac:dyDescent="0.3">
      <c r="A365" s="28">
        <v>30.166665950000102</v>
      </c>
      <c r="B365" s="28">
        <v>17.154</v>
      </c>
    </row>
    <row r="366" spans="1:2" x14ac:dyDescent="0.3">
      <c r="A366" s="28">
        <v>30.2499992800001</v>
      </c>
      <c r="B366" s="28">
        <v>18.178000000000001</v>
      </c>
    </row>
    <row r="367" spans="1:2" x14ac:dyDescent="0.3">
      <c r="A367" s="28">
        <v>30.333332610000099</v>
      </c>
      <c r="B367" s="28">
        <v>18.652999999999999</v>
      </c>
    </row>
    <row r="368" spans="1:2" x14ac:dyDescent="0.3">
      <c r="A368" s="28">
        <v>30.416665940000101</v>
      </c>
      <c r="B368" s="28">
        <v>18.614999999999998</v>
      </c>
    </row>
    <row r="369" spans="1:2" x14ac:dyDescent="0.3">
      <c r="A369" s="28">
        <v>30.499999270000099</v>
      </c>
      <c r="B369" s="28">
        <v>18.405999999999999</v>
      </c>
    </row>
    <row r="370" spans="1:2" x14ac:dyDescent="0.3">
      <c r="A370" s="28">
        <v>30.583332600000102</v>
      </c>
      <c r="B370" s="28">
        <v>17.837</v>
      </c>
    </row>
    <row r="371" spans="1:2" x14ac:dyDescent="0.3">
      <c r="A371" s="28">
        <v>30.6666659300001</v>
      </c>
      <c r="B371" s="28">
        <v>17.077999999999999</v>
      </c>
    </row>
    <row r="372" spans="1:2" x14ac:dyDescent="0.3">
      <c r="A372" s="28">
        <v>30.749999260000099</v>
      </c>
      <c r="B372" s="28">
        <v>16.471</v>
      </c>
    </row>
    <row r="373" spans="1:2" x14ac:dyDescent="0.3">
      <c r="A373" s="28">
        <v>30.833332590000101</v>
      </c>
      <c r="B373" s="28">
        <v>16.224</v>
      </c>
    </row>
    <row r="374" spans="1:2" x14ac:dyDescent="0.3">
      <c r="A374" s="28">
        <v>30.916665920000099</v>
      </c>
      <c r="B374" s="28">
        <v>16.395</v>
      </c>
    </row>
    <row r="375" spans="1:2" x14ac:dyDescent="0.3">
      <c r="A375" s="28">
        <v>30.999999250000101</v>
      </c>
      <c r="B375" s="28">
        <v>17.399999999999999</v>
      </c>
    </row>
    <row r="376" spans="1:2" x14ac:dyDescent="0.3">
      <c r="A376" s="28">
        <v>31.0833325800001</v>
      </c>
      <c r="B376" s="28">
        <v>18.672000000000001</v>
      </c>
    </row>
    <row r="377" spans="1:2" x14ac:dyDescent="0.3">
      <c r="A377" s="28">
        <v>31.166665910000098</v>
      </c>
      <c r="B377" s="28">
        <v>19.088999999999999</v>
      </c>
    </row>
    <row r="378" spans="1:2" x14ac:dyDescent="0.3">
      <c r="A378" s="28">
        <v>31.249999240000101</v>
      </c>
      <c r="B378" s="28">
        <v>19.829000000000001</v>
      </c>
    </row>
    <row r="379" spans="1:2" x14ac:dyDescent="0.3">
      <c r="A379" s="28">
        <v>31.333332570000099</v>
      </c>
      <c r="B379" s="28">
        <v>20</v>
      </c>
    </row>
    <row r="380" spans="1:2" x14ac:dyDescent="0.3">
      <c r="A380" s="28">
        <v>31.416665900000101</v>
      </c>
      <c r="B380" s="28">
        <v>19.943000000000001</v>
      </c>
    </row>
    <row r="381" spans="1:2" x14ac:dyDescent="0.3">
      <c r="A381" s="28">
        <v>31.4999992300001</v>
      </c>
      <c r="B381" s="28">
        <v>19.526</v>
      </c>
    </row>
    <row r="382" spans="1:2" x14ac:dyDescent="0.3">
      <c r="A382" s="28">
        <v>31.583332560000098</v>
      </c>
      <c r="B382" s="28">
        <v>18.975000000000001</v>
      </c>
    </row>
    <row r="383" spans="1:2" x14ac:dyDescent="0.3">
      <c r="A383" s="28">
        <v>31.6666658900001</v>
      </c>
      <c r="B383" s="28">
        <v>18.463000000000001</v>
      </c>
    </row>
    <row r="384" spans="1:2" x14ac:dyDescent="0.3">
      <c r="A384" s="28">
        <v>31.749999220000099</v>
      </c>
      <c r="B384" s="28">
        <v>17.268000000000001</v>
      </c>
    </row>
    <row r="385" spans="1:2" x14ac:dyDescent="0.3">
      <c r="A385" s="28">
        <v>31.833332550000101</v>
      </c>
      <c r="B385" s="28">
        <v>16.414000000000001</v>
      </c>
    </row>
    <row r="386" spans="1:2" x14ac:dyDescent="0.3">
      <c r="A386" s="28">
        <v>31.9166658800001</v>
      </c>
      <c r="B386" s="28">
        <v>16.414000000000001</v>
      </c>
    </row>
    <row r="387" spans="1:2" x14ac:dyDescent="0.3">
      <c r="A387" s="28">
        <v>31.999999210000102</v>
      </c>
      <c r="B387" s="28">
        <v>16.754999999999999</v>
      </c>
    </row>
    <row r="388" spans="1:2" x14ac:dyDescent="0.3">
      <c r="A388" s="28">
        <v>32.0833325400001</v>
      </c>
      <c r="B388" s="28">
        <v>16.736000000000001</v>
      </c>
    </row>
    <row r="389" spans="1:2" x14ac:dyDescent="0.3">
      <c r="A389" s="28">
        <v>32.166665870000102</v>
      </c>
      <c r="B389" s="28">
        <v>17.172999999999998</v>
      </c>
    </row>
    <row r="390" spans="1:2" x14ac:dyDescent="0.3">
      <c r="A390" s="28">
        <v>32.249999200000097</v>
      </c>
      <c r="B390" s="28">
        <v>17.646999999999998</v>
      </c>
    </row>
    <row r="391" spans="1:2" x14ac:dyDescent="0.3">
      <c r="A391" s="28">
        <v>32.333332530000099</v>
      </c>
      <c r="B391" s="28">
        <v>18.216000000000001</v>
      </c>
    </row>
    <row r="392" spans="1:2" x14ac:dyDescent="0.3">
      <c r="A392" s="28">
        <v>32.416665860000101</v>
      </c>
      <c r="B392" s="28">
        <v>18.766999999999999</v>
      </c>
    </row>
    <row r="393" spans="1:2" x14ac:dyDescent="0.3">
      <c r="A393" s="28">
        <v>32.499999190000104</v>
      </c>
      <c r="B393" s="28">
        <v>18.539000000000001</v>
      </c>
    </row>
    <row r="394" spans="1:2" x14ac:dyDescent="0.3">
      <c r="A394" s="28">
        <v>32.583332520000098</v>
      </c>
      <c r="B394" s="28">
        <v>18.273</v>
      </c>
    </row>
    <row r="395" spans="1:2" x14ac:dyDescent="0.3">
      <c r="A395" s="28">
        <v>32.666665850000101</v>
      </c>
      <c r="B395" s="28">
        <v>17.419</v>
      </c>
    </row>
    <row r="396" spans="1:2" x14ac:dyDescent="0.3">
      <c r="A396" s="28">
        <v>32.749999180000103</v>
      </c>
      <c r="B396" s="28">
        <v>16.678999999999998</v>
      </c>
    </row>
    <row r="397" spans="1:2" x14ac:dyDescent="0.3">
      <c r="A397" s="28">
        <v>32.833332510000098</v>
      </c>
      <c r="B397" s="28">
        <v>15.996</v>
      </c>
    </row>
    <row r="398" spans="1:2" x14ac:dyDescent="0.3">
      <c r="A398" s="28">
        <v>32.9166658400001</v>
      </c>
      <c r="B398" s="28">
        <v>15.465</v>
      </c>
    </row>
    <row r="399" spans="1:2" x14ac:dyDescent="0.3">
      <c r="A399" s="28">
        <v>32.999999170000102</v>
      </c>
      <c r="B399" s="28">
        <v>15.407999999999999</v>
      </c>
    </row>
    <row r="400" spans="1:2" x14ac:dyDescent="0.3">
      <c r="A400" s="28">
        <v>33.083332500000097</v>
      </c>
      <c r="B400" s="28">
        <v>15.122999999999999</v>
      </c>
    </row>
    <row r="401" spans="1:2" x14ac:dyDescent="0.3">
      <c r="A401" s="28">
        <v>33.166665830000099</v>
      </c>
      <c r="B401" s="28">
        <v>16.071999999999999</v>
      </c>
    </row>
    <row r="402" spans="1:2" x14ac:dyDescent="0.3">
      <c r="A402" s="28">
        <v>33.249999160000101</v>
      </c>
      <c r="B402" s="28">
        <v>17.684999999999999</v>
      </c>
    </row>
    <row r="403" spans="1:2" x14ac:dyDescent="0.3">
      <c r="A403" s="28">
        <v>33.333332490000103</v>
      </c>
      <c r="B403" s="28">
        <v>18.234999999999999</v>
      </c>
    </row>
    <row r="404" spans="1:2" x14ac:dyDescent="0.3">
      <c r="A404" s="28">
        <v>33.416665820000098</v>
      </c>
      <c r="B404" s="28">
        <v>18.064</v>
      </c>
    </row>
    <row r="405" spans="1:2" x14ac:dyDescent="0.3">
      <c r="A405" s="28">
        <v>33.4999991500001</v>
      </c>
      <c r="B405" s="28">
        <v>17.818000000000001</v>
      </c>
    </row>
    <row r="406" spans="1:2" x14ac:dyDescent="0.3">
      <c r="A406" s="28">
        <v>33.583332480000102</v>
      </c>
      <c r="B406" s="28">
        <v>17.437999999999999</v>
      </c>
    </row>
    <row r="407" spans="1:2" x14ac:dyDescent="0.3">
      <c r="A407" s="28">
        <v>33.666665810000097</v>
      </c>
      <c r="B407" s="28">
        <v>16.812000000000001</v>
      </c>
    </row>
    <row r="408" spans="1:2" x14ac:dyDescent="0.3">
      <c r="A408" s="28">
        <v>33.749999140000099</v>
      </c>
      <c r="B408" s="28">
        <v>17.116</v>
      </c>
    </row>
    <row r="409" spans="1:2" x14ac:dyDescent="0.3">
      <c r="A409" s="28">
        <v>33.833332470000101</v>
      </c>
      <c r="B409" s="28">
        <v>17.210999999999999</v>
      </c>
    </row>
    <row r="410" spans="1:2" x14ac:dyDescent="0.3">
      <c r="A410" s="28">
        <v>33.916665800000096</v>
      </c>
      <c r="B410" s="28">
        <v>17.097000000000001</v>
      </c>
    </row>
    <row r="411" spans="1:2" x14ac:dyDescent="0.3">
      <c r="A411" s="28">
        <v>33.999999130000099</v>
      </c>
      <c r="B411" s="28">
        <v>17.495000000000001</v>
      </c>
    </row>
    <row r="412" spans="1:2" x14ac:dyDescent="0.3">
      <c r="A412" s="28">
        <v>34.083332460000101</v>
      </c>
      <c r="B412" s="28">
        <v>17.097000000000001</v>
      </c>
    </row>
    <row r="413" spans="1:2" x14ac:dyDescent="0.3">
      <c r="A413" s="28">
        <v>34.166665790000103</v>
      </c>
      <c r="B413" s="28">
        <v>18.120999999999999</v>
      </c>
    </row>
    <row r="414" spans="1:2" x14ac:dyDescent="0.3">
      <c r="A414" s="28">
        <v>34.249999120000098</v>
      </c>
      <c r="B414" s="28">
        <v>18.748000000000001</v>
      </c>
    </row>
    <row r="415" spans="1:2" x14ac:dyDescent="0.3">
      <c r="A415" s="28">
        <v>34.3333324500001</v>
      </c>
      <c r="B415" s="28">
        <v>18.766999999999999</v>
      </c>
    </row>
    <row r="416" spans="1:2" x14ac:dyDescent="0.3">
      <c r="A416" s="28">
        <v>34.416665780000102</v>
      </c>
      <c r="B416" s="28">
        <v>18.539000000000001</v>
      </c>
    </row>
    <row r="417" spans="1:2" x14ac:dyDescent="0.3">
      <c r="A417" s="28">
        <v>34.499999110000097</v>
      </c>
      <c r="B417" s="28">
        <v>18.102</v>
      </c>
    </row>
    <row r="418" spans="1:2" x14ac:dyDescent="0.3">
      <c r="A418" s="28">
        <v>34.583332440000099</v>
      </c>
      <c r="B418" s="28">
        <v>17.818000000000001</v>
      </c>
    </row>
    <row r="419" spans="1:2" x14ac:dyDescent="0.3">
      <c r="A419" s="28">
        <v>34.666665770000101</v>
      </c>
      <c r="B419" s="28">
        <v>17.001999999999999</v>
      </c>
    </row>
    <row r="420" spans="1:2" x14ac:dyDescent="0.3">
      <c r="A420" s="28">
        <v>34.749999100000103</v>
      </c>
      <c r="B420" s="28">
        <v>16.356999999999999</v>
      </c>
    </row>
    <row r="421" spans="1:2" x14ac:dyDescent="0.3">
      <c r="A421" s="28">
        <v>34.833332430000098</v>
      </c>
      <c r="B421" s="28">
        <v>15.56</v>
      </c>
    </row>
    <row r="422" spans="1:2" x14ac:dyDescent="0.3">
      <c r="A422" s="28">
        <v>34.9166657600001</v>
      </c>
      <c r="B422" s="28">
        <v>15.313000000000001</v>
      </c>
    </row>
    <row r="423" spans="1:2" x14ac:dyDescent="0.3">
      <c r="A423" s="28">
        <v>34.999999090000102</v>
      </c>
      <c r="B423" s="28">
        <v>14.782</v>
      </c>
    </row>
    <row r="424" spans="1:2" x14ac:dyDescent="0.3">
      <c r="A424" s="28">
        <v>35.083332420000097</v>
      </c>
      <c r="B424" s="28">
        <v>13.718999999999999</v>
      </c>
    </row>
    <row r="425" spans="1:2" x14ac:dyDescent="0.3">
      <c r="A425" s="28">
        <v>35.166665750000099</v>
      </c>
      <c r="B425" s="28">
        <v>14.839</v>
      </c>
    </row>
    <row r="426" spans="1:2" x14ac:dyDescent="0.3">
      <c r="A426" s="28">
        <v>35.249999080000102</v>
      </c>
      <c r="B426" s="28">
        <v>15.824999999999999</v>
      </c>
    </row>
    <row r="427" spans="1:2" x14ac:dyDescent="0.3">
      <c r="A427" s="28">
        <v>35.333332410000097</v>
      </c>
      <c r="B427" s="28">
        <v>17.324000000000002</v>
      </c>
    </row>
    <row r="428" spans="1:2" x14ac:dyDescent="0.3">
      <c r="A428" s="28">
        <v>35.416665740000099</v>
      </c>
      <c r="B428" s="28">
        <v>17.722999999999999</v>
      </c>
    </row>
    <row r="429" spans="1:2" x14ac:dyDescent="0.3">
      <c r="A429" s="28">
        <v>35.499999070000101</v>
      </c>
      <c r="B429" s="28">
        <v>17.684999999999999</v>
      </c>
    </row>
    <row r="430" spans="1:2" x14ac:dyDescent="0.3">
      <c r="A430" s="28">
        <v>35.583332400000103</v>
      </c>
      <c r="B430" s="28">
        <v>17.513999999999999</v>
      </c>
    </row>
    <row r="431" spans="1:2" x14ac:dyDescent="0.3">
      <c r="A431" s="28">
        <v>35.666665730000098</v>
      </c>
      <c r="B431" s="28">
        <v>16.907</v>
      </c>
    </row>
    <row r="432" spans="1:2" x14ac:dyDescent="0.3">
      <c r="A432" s="28">
        <v>35.7499990600001</v>
      </c>
      <c r="B432" s="28">
        <v>15.863</v>
      </c>
    </row>
    <row r="433" spans="1:2" x14ac:dyDescent="0.3">
      <c r="A433" s="28">
        <v>35.833332390000102</v>
      </c>
      <c r="B433" s="28">
        <v>14.933999999999999</v>
      </c>
    </row>
    <row r="434" spans="1:2" x14ac:dyDescent="0.3">
      <c r="A434" s="28">
        <v>35.916665720000097</v>
      </c>
      <c r="B434" s="28">
        <v>14.706</v>
      </c>
    </row>
    <row r="435" spans="1:2" x14ac:dyDescent="0.3">
      <c r="A435" s="28">
        <v>35.999999050000099</v>
      </c>
      <c r="B435" s="28">
        <v>14.382999999999999</v>
      </c>
    </row>
    <row r="436" spans="1:2" x14ac:dyDescent="0.3">
      <c r="A436" s="28">
        <v>36.083332380000101</v>
      </c>
      <c r="B436" s="28">
        <v>14.345000000000001</v>
      </c>
    </row>
    <row r="437" spans="1:2" x14ac:dyDescent="0.3">
      <c r="A437" s="28">
        <v>36.166665710000103</v>
      </c>
      <c r="B437" s="28">
        <v>14.763</v>
      </c>
    </row>
    <row r="438" spans="1:2" x14ac:dyDescent="0.3">
      <c r="A438" s="28">
        <v>36.249999040000098</v>
      </c>
      <c r="B438" s="28">
        <v>15.958</v>
      </c>
    </row>
    <row r="439" spans="1:2" x14ac:dyDescent="0.3">
      <c r="A439" s="28">
        <v>36.3333323700001</v>
      </c>
      <c r="B439" s="28">
        <v>16.698</v>
      </c>
    </row>
    <row r="440" spans="1:2" x14ac:dyDescent="0.3">
      <c r="A440" s="28">
        <v>36.416665700000102</v>
      </c>
      <c r="B440" s="28">
        <v>16.792999999999999</v>
      </c>
    </row>
    <row r="441" spans="1:2" x14ac:dyDescent="0.3">
      <c r="A441" s="28">
        <v>36.499999030000097</v>
      </c>
      <c r="B441" s="28">
        <v>17.23</v>
      </c>
    </row>
    <row r="442" spans="1:2" x14ac:dyDescent="0.3">
      <c r="A442" s="28">
        <v>36.583332360000099</v>
      </c>
      <c r="B442" s="28">
        <v>16.509</v>
      </c>
    </row>
    <row r="443" spans="1:2" x14ac:dyDescent="0.3">
      <c r="A443" s="28">
        <v>36.666665690000102</v>
      </c>
      <c r="B443" s="28">
        <v>15.787000000000001</v>
      </c>
    </row>
    <row r="444" spans="1:2" x14ac:dyDescent="0.3">
      <c r="A444" s="28">
        <v>36.749999020000097</v>
      </c>
      <c r="B444" s="28">
        <v>14.991</v>
      </c>
    </row>
    <row r="445" spans="1:2" x14ac:dyDescent="0.3">
      <c r="A445" s="28">
        <v>36.833332350000099</v>
      </c>
      <c r="B445" s="28">
        <v>14.08</v>
      </c>
    </row>
    <row r="446" spans="1:2" x14ac:dyDescent="0.3">
      <c r="A446" s="28">
        <v>36.916665680000101</v>
      </c>
      <c r="B446" s="28">
        <v>14.326000000000001</v>
      </c>
    </row>
    <row r="447" spans="1:2" x14ac:dyDescent="0.3">
      <c r="A447" s="28">
        <v>36.999999010000103</v>
      </c>
      <c r="B447" s="28">
        <v>14.497</v>
      </c>
    </row>
    <row r="448" spans="1:2" x14ac:dyDescent="0.3">
      <c r="A448" s="28">
        <v>37.083332340000098</v>
      </c>
      <c r="B448" s="28">
        <v>13.51</v>
      </c>
    </row>
    <row r="449" spans="1:2" x14ac:dyDescent="0.3">
      <c r="A449" s="28">
        <v>37.1666656700001</v>
      </c>
      <c r="B449" s="28">
        <v>13.662000000000001</v>
      </c>
    </row>
    <row r="450" spans="1:2" x14ac:dyDescent="0.3">
      <c r="A450" s="28">
        <v>37.249999000000102</v>
      </c>
      <c r="B450" s="28">
        <v>14.042</v>
      </c>
    </row>
    <row r="451" spans="1:2" x14ac:dyDescent="0.3">
      <c r="A451" s="28">
        <v>37.333332330000097</v>
      </c>
      <c r="B451" s="28">
        <v>14.269</v>
      </c>
    </row>
    <row r="452" spans="1:2" x14ac:dyDescent="0.3">
      <c r="A452" s="28">
        <v>37.416665660000099</v>
      </c>
      <c r="B452" s="28">
        <v>14.478</v>
      </c>
    </row>
    <row r="453" spans="1:2" x14ac:dyDescent="0.3">
      <c r="A453" s="28">
        <v>37.499998990000101</v>
      </c>
      <c r="B453" s="28">
        <v>14.972</v>
      </c>
    </row>
    <row r="454" spans="1:2" x14ac:dyDescent="0.3">
      <c r="A454" s="28">
        <v>37.583332320000103</v>
      </c>
      <c r="B454" s="28">
        <v>14.972</v>
      </c>
    </row>
    <row r="455" spans="1:2" x14ac:dyDescent="0.3">
      <c r="A455" s="28">
        <v>37.666665650000098</v>
      </c>
      <c r="B455" s="28">
        <v>14.573</v>
      </c>
    </row>
    <row r="456" spans="1:2" x14ac:dyDescent="0.3">
      <c r="A456" s="28">
        <v>37.7499989800001</v>
      </c>
      <c r="B456" s="28">
        <v>13.776</v>
      </c>
    </row>
    <row r="457" spans="1:2" x14ac:dyDescent="0.3">
      <c r="A457" s="28">
        <v>37.833332310000102</v>
      </c>
      <c r="B457" s="28">
        <v>13.016999999999999</v>
      </c>
    </row>
    <row r="458" spans="1:2" x14ac:dyDescent="0.3">
      <c r="A458" s="28">
        <v>37.916665640000097</v>
      </c>
      <c r="B458" s="28">
        <v>12.6</v>
      </c>
    </row>
    <row r="459" spans="1:2" x14ac:dyDescent="0.3">
      <c r="A459" s="28">
        <v>37.9999989700001</v>
      </c>
      <c r="B459" s="28">
        <v>12.295999999999999</v>
      </c>
    </row>
    <row r="460" spans="1:2" x14ac:dyDescent="0.3">
      <c r="A460" s="28">
        <v>38.083332300000102</v>
      </c>
      <c r="B460" s="28">
        <v>13.131</v>
      </c>
    </row>
    <row r="461" spans="1:2" x14ac:dyDescent="0.3">
      <c r="A461" s="28">
        <v>38.166665630000097</v>
      </c>
      <c r="B461" s="28">
        <v>13.965999999999999</v>
      </c>
    </row>
    <row r="462" spans="1:2" x14ac:dyDescent="0.3">
      <c r="A462" s="28">
        <v>38.249998960000099</v>
      </c>
      <c r="B462" s="28">
        <v>15.028</v>
      </c>
    </row>
    <row r="463" spans="1:2" x14ac:dyDescent="0.3">
      <c r="A463" s="28">
        <v>38.333332290000101</v>
      </c>
      <c r="B463" s="28">
        <v>15.843999999999999</v>
      </c>
    </row>
    <row r="464" spans="1:2" x14ac:dyDescent="0.3">
      <c r="A464" s="28">
        <v>38.416665620000103</v>
      </c>
      <c r="B464" s="28">
        <v>15.769</v>
      </c>
    </row>
    <row r="465" spans="1:2" x14ac:dyDescent="0.3">
      <c r="A465" s="28">
        <v>38.499998950000098</v>
      </c>
      <c r="B465" s="28">
        <v>15.237</v>
      </c>
    </row>
    <row r="466" spans="1:2" x14ac:dyDescent="0.3">
      <c r="A466" s="28">
        <v>38.5833322800001</v>
      </c>
      <c r="B466" s="28">
        <v>14.801</v>
      </c>
    </row>
    <row r="467" spans="1:2" x14ac:dyDescent="0.3">
      <c r="A467" s="28">
        <v>38.666665610000102</v>
      </c>
      <c r="B467" s="28">
        <v>14.137</v>
      </c>
    </row>
    <row r="468" spans="1:2" x14ac:dyDescent="0.3">
      <c r="A468" s="28">
        <v>38.749998940000097</v>
      </c>
      <c r="B468" s="28">
        <v>13.89</v>
      </c>
    </row>
    <row r="469" spans="1:2" x14ac:dyDescent="0.3">
      <c r="A469" s="28">
        <v>38.833332270000099</v>
      </c>
      <c r="B469" s="28">
        <v>13.416</v>
      </c>
    </row>
    <row r="470" spans="1:2" x14ac:dyDescent="0.3">
      <c r="A470" s="28">
        <v>38.916665600000101</v>
      </c>
      <c r="B470" s="28">
        <v>13.871</v>
      </c>
    </row>
    <row r="471" spans="1:2" x14ac:dyDescent="0.3">
      <c r="A471" s="28">
        <v>38.999998930000103</v>
      </c>
      <c r="B471" s="28">
        <v>14.478</v>
      </c>
    </row>
    <row r="472" spans="1:2" x14ac:dyDescent="0.3">
      <c r="A472" s="28">
        <v>39.083332260000098</v>
      </c>
      <c r="B472" s="28">
        <v>14.725</v>
      </c>
    </row>
    <row r="473" spans="1:2" x14ac:dyDescent="0.3">
      <c r="A473" s="28">
        <v>39.1666655900001</v>
      </c>
      <c r="B473" s="28">
        <v>14.763</v>
      </c>
    </row>
    <row r="474" spans="1:2" x14ac:dyDescent="0.3">
      <c r="A474" s="28">
        <v>39.249998920000102</v>
      </c>
      <c r="B474" s="28">
        <v>15.805999999999999</v>
      </c>
    </row>
    <row r="475" spans="1:2" x14ac:dyDescent="0.3">
      <c r="A475" s="28">
        <v>39.333332250000097</v>
      </c>
      <c r="B475" s="28">
        <v>16.565000000000001</v>
      </c>
    </row>
    <row r="476" spans="1:2" x14ac:dyDescent="0.3">
      <c r="A476" s="28">
        <v>39.4166655800001</v>
      </c>
      <c r="B476" s="28">
        <v>17.097000000000001</v>
      </c>
    </row>
    <row r="477" spans="1:2" x14ac:dyDescent="0.3">
      <c r="A477" s="28">
        <v>39.499998910000102</v>
      </c>
      <c r="B477" s="28">
        <v>17.306000000000001</v>
      </c>
    </row>
    <row r="478" spans="1:2" x14ac:dyDescent="0.3">
      <c r="A478" s="28">
        <v>39.583332240000097</v>
      </c>
      <c r="B478" s="28">
        <v>17.210999999999999</v>
      </c>
    </row>
    <row r="479" spans="1:2" x14ac:dyDescent="0.3">
      <c r="A479" s="28">
        <v>39.666665570000099</v>
      </c>
      <c r="B479" s="28">
        <v>16.716999999999999</v>
      </c>
    </row>
    <row r="480" spans="1:2" x14ac:dyDescent="0.3">
      <c r="A480" s="28">
        <v>39.749998900000101</v>
      </c>
      <c r="B480" s="28">
        <v>15.787000000000001</v>
      </c>
    </row>
    <row r="481" spans="1:2" x14ac:dyDescent="0.3">
      <c r="A481" s="28">
        <v>39.833332230000103</v>
      </c>
      <c r="B481" s="28">
        <v>14.801</v>
      </c>
    </row>
    <row r="482" spans="1:2" x14ac:dyDescent="0.3">
      <c r="A482" s="28">
        <v>39.916665560000098</v>
      </c>
      <c r="B482" s="28">
        <v>14.231</v>
      </c>
    </row>
    <row r="483" spans="1:2" x14ac:dyDescent="0.3">
      <c r="A483" s="28">
        <v>39.9999988900001</v>
      </c>
      <c r="B483" s="28">
        <v>13.965999999999999</v>
      </c>
    </row>
    <row r="484" spans="1:2" x14ac:dyDescent="0.3">
      <c r="A484" s="28">
        <v>40.083332220000102</v>
      </c>
      <c r="B484" s="28">
        <v>14.004</v>
      </c>
    </row>
    <row r="485" spans="1:2" x14ac:dyDescent="0.3">
      <c r="A485" s="28">
        <v>40.166665550000097</v>
      </c>
      <c r="B485" s="28">
        <v>15.313000000000001</v>
      </c>
    </row>
    <row r="486" spans="1:2" x14ac:dyDescent="0.3">
      <c r="A486" s="28">
        <v>40.249998880000099</v>
      </c>
      <c r="B486" s="28">
        <v>16.356999999999999</v>
      </c>
    </row>
    <row r="487" spans="1:2" x14ac:dyDescent="0.3">
      <c r="A487" s="28">
        <v>40.333332210000101</v>
      </c>
      <c r="B487" s="28">
        <v>17.742000000000001</v>
      </c>
    </row>
    <row r="488" spans="1:2" x14ac:dyDescent="0.3">
      <c r="A488" s="28">
        <v>40.416665540000103</v>
      </c>
      <c r="B488" s="28">
        <v>17.609000000000002</v>
      </c>
    </row>
    <row r="489" spans="1:2" x14ac:dyDescent="0.3">
      <c r="A489" s="28">
        <v>40.499998870000098</v>
      </c>
      <c r="B489" s="28">
        <v>17.248999999999999</v>
      </c>
    </row>
    <row r="490" spans="1:2" x14ac:dyDescent="0.3">
      <c r="A490" s="28">
        <v>40.5833322000001</v>
      </c>
      <c r="B490" s="28">
        <v>17.077999999999999</v>
      </c>
    </row>
    <row r="491" spans="1:2" x14ac:dyDescent="0.3">
      <c r="A491" s="28">
        <v>40.666665530000103</v>
      </c>
      <c r="B491" s="28">
        <v>16.509</v>
      </c>
    </row>
    <row r="492" spans="1:2" x14ac:dyDescent="0.3">
      <c r="A492" s="28">
        <v>40.749998860000098</v>
      </c>
      <c r="B492" s="28">
        <v>15.465</v>
      </c>
    </row>
    <row r="493" spans="1:2" x14ac:dyDescent="0.3">
      <c r="A493" s="28">
        <v>40.8333321900001</v>
      </c>
      <c r="B493" s="28">
        <v>14.706</v>
      </c>
    </row>
    <row r="494" spans="1:2" x14ac:dyDescent="0.3">
      <c r="A494" s="28">
        <v>40.916665520000102</v>
      </c>
      <c r="B494" s="28">
        <v>14.212999999999999</v>
      </c>
    </row>
    <row r="495" spans="1:2" x14ac:dyDescent="0.3">
      <c r="A495" s="28">
        <v>40.999998850000097</v>
      </c>
      <c r="B495" s="28">
        <v>13.662000000000001</v>
      </c>
    </row>
    <row r="496" spans="1:2" x14ac:dyDescent="0.3">
      <c r="A496" s="28">
        <v>41.083332180000099</v>
      </c>
      <c r="B496" s="28">
        <v>13.928000000000001</v>
      </c>
    </row>
    <row r="497" spans="1:2" x14ac:dyDescent="0.3">
      <c r="A497" s="28">
        <v>41.166665510000101</v>
      </c>
      <c r="B497" s="28">
        <v>14.516</v>
      </c>
    </row>
    <row r="498" spans="1:2" x14ac:dyDescent="0.3">
      <c r="A498" s="28">
        <v>41.249998840000103</v>
      </c>
      <c r="B498" s="28">
        <v>15.18</v>
      </c>
    </row>
    <row r="499" spans="1:2" x14ac:dyDescent="0.3">
      <c r="A499" s="28">
        <v>41.333332170000098</v>
      </c>
      <c r="B499" s="28">
        <v>15.351000000000001</v>
      </c>
    </row>
    <row r="500" spans="1:2" x14ac:dyDescent="0.3">
      <c r="A500" s="28">
        <v>41.4166655000001</v>
      </c>
      <c r="B500" s="28">
        <v>15.579000000000001</v>
      </c>
    </row>
    <row r="501" spans="1:2" x14ac:dyDescent="0.3">
      <c r="A501" s="28">
        <v>41.499998830000102</v>
      </c>
      <c r="B501" s="28">
        <v>15.446</v>
      </c>
    </row>
    <row r="502" spans="1:2" x14ac:dyDescent="0.3">
      <c r="A502" s="28">
        <v>41.583332160000097</v>
      </c>
      <c r="B502" s="28">
        <v>15.199</v>
      </c>
    </row>
    <row r="503" spans="1:2" x14ac:dyDescent="0.3">
      <c r="A503" s="28">
        <v>41.666665490000099</v>
      </c>
      <c r="B503" s="28">
        <v>14.725</v>
      </c>
    </row>
    <row r="504" spans="1:2" x14ac:dyDescent="0.3">
      <c r="A504" s="28">
        <v>41.749998820000101</v>
      </c>
      <c r="B504" s="28">
        <v>14.382999999999999</v>
      </c>
    </row>
    <row r="505" spans="1:2" x14ac:dyDescent="0.3">
      <c r="A505" s="28">
        <v>41.833332150000103</v>
      </c>
      <c r="B505" s="28">
        <v>14.231</v>
      </c>
    </row>
    <row r="506" spans="1:2" x14ac:dyDescent="0.3">
      <c r="A506" s="28">
        <v>41.916665480000098</v>
      </c>
      <c r="B506" s="28">
        <v>13.776</v>
      </c>
    </row>
    <row r="507" spans="1:2" x14ac:dyDescent="0.3">
      <c r="A507" s="28">
        <v>41.9999988100001</v>
      </c>
      <c r="B507" s="28">
        <v>13.15</v>
      </c>
    </row>
    <row r="508" spans="1:2" x14ac:dyDescent="0.3">
      <c r="A508" s="28">
        <v>42.083332140000103</v>
      </c>
      <c r="B508" s="28">
        <v>12.712999999999999</v>
      </c>
    </row>
    <row r="509" spans="1:2" x14ac:dyDescent="0.3">
      <c r="A509" s="28">
        <v>42.166665470000098</v>
      </c>
      <c r="B509" s="28">
        <v>13.282999999999999</v>
      </c>
    </row>
    <row r="510" spans="1:2" x14ac:dyDescent="0.3">
      <c r="A510" s="28">
        <v>42.2499988000001</v>
      </c>
      <c r="B510" s="28">
        <v>14.478</v>
      </c>
    </row>
    <row r="511" spans="1:2" x14ac:dyDescent="0.3">
      <c r="A511" s="28">
        <v>42.333332130000102</v>
      </c>
      <c r="B511" s="28">
        <v>14.858000000000001</v>
      </c>
    </row>
    <row r="512" spans="1:2" x14ac:dyDescent="0.3">
      <c r="A512" s="28">
        <v>42.416665460000097</v>
      </c>
      <c r="B512" s="28">
        <v>14.782</v>
      </c>
    </row>
    <row r="513" spans="1:2" x14ac:dyDescent="0.3">
      <c r="A513" s="28">
        <v>42.499998790000099</v>
      </c>
      <c r="B513" s="28">
        <v>14.307</v>
      </c>
    </row>
    <row r="514" spans="1:2" x14ac:dyDescent="0.3">
      <c r="A514" s="28">
        <v>42.583332120000101</v>
      </c>
      <c r="B514" s="28">
        <v>14.023</v>
      </c>
    </row>
    <row r="515" spans="1:2" x14ac:dyDescent="0.3">
      <c r="A515" s="28">
        <v>42.666665450000103</v>
      </c>
      <c r="B515" s="28">
        <v>13.529</v>
      </c>
    </row>
    <row r="516" spans="1:2" x14ac:dyDescent="0.3">
      <c r="A516" s="28">
        <v>42.749998780000098</v>
      </c>
      <c r="B516" s="28">
        <v>12.922000000000001</v>
      </c>
    </row>
    <row r="517" spans="1:2" x14ac:dyDescent="0.3">
      <c r="A517" s="28">
        <v>42.8333321100001</v>
      </c>
      <c r="B517" s="28">
        <v>12.41</v>
      </c>
    </row>
    <row r="518" spans="1:2" x14ac:dyDescent="0.3">
      <c r="A518" s="28">
        <v>42.916665440000102</v>
      </c>
      <c r="B518" s="28">
        <v>11.936</v>
      </c>
    </row>
    <row r="519" spans="1:2" x14ac:dyDescent="0.3">
      <c r="A519" s="28">
        <v>42.999998770000097</v>
      </c>
      <c r="B519" s="28">
        <v>11.784000000000001</v>
      </c>
    </row>
    <row r="520" spans="1:2" x14ac:dyDescent="0.3">
      <c r="A520" s="28">
        <v>43.083332100000099</v>
      </c>
      <c r="B520" s="28">
        <v>11.992000000000001</v>
      </c>
    </row>
    <row r="521" spans="1:2" x14ac:dyDescent="0.3">
      <c r="A521" s="28">
        <v>43.166665430000101</v>
      </c>
      <c r="B521" s="28">
        <v>12.619</v>
      </c>
    </row>
    <row r="522" spans="1:2" x14ac:dyDescent="0.3">
      <c r="A522" s="28">
        <v>43.249998760000103</v>
      </c>
      <c r="B522" s="28">
        <v>13.662000000000001</v>
      </c>
    </row>
    <row r="523" spans="1:2" x14ac:dyDescent="0.3">
      <c r="A523" s="28">
        <v>43.333332090000098</v>
      </c>
      <c r="B523" s="28">
        <v>14.231</v>
      </c>
    </row>
    <row r="524" spans="1:2" x14ac:dyDescent="0.3">
      <c r="A524" s="28">
        <v>43.416665420000101</v>
      </c>
      <c r="B524" s="28">
        <v>14.099</v>
      </c>
    </row>
    <row r="525" spans="1:2" x14ac:dyDescent="0.3">
      <c r="A525" s="28">
        <v>43.499998750000103</v>
      </c>
      <c r="B525" s="28">
        <v>13.833</v>
      </c>
    </row>
    <row r="526" spans="1:2" x14ac:dyDescent="0.3">
      <c r="A526" s="28">
        <v>43.583332080000098</v>
      </c>
      <c r="B526" s="28">
        <v>13.416</v>
      </c>
    </row>
    <row r="527" spans="1:2" x14ac:dyDescent="0.3">
      <c r="A527" s="28">
        <v>43.6666654100001</v>
      </c>
      <c r="B527" s="28">
        <v>12.922000000000001</v>
      </c>
    </row>
    <row r="528" spans="1:2" x14ac:dyDescent="0.3">
      <c r="A528" s="28">
        <v>43.749998740000102</v>
      </c>
      <c r="B528" s="28">
        <v>11.974</v>
      </c>
    </row>
    <row r="529" spans="1:2" x14ac:dyDescent="0.3">
      <c r="A529" s="28">
        <v>43.833332070000097</v>
      </c>
      <c r="B529" s="28">
        <v>11.461</v>
      </c>
    </row>
    <row r="530" spans="1:2" x14ac:dyDescent="0.3">
      <c r="A530" s="28">
        <v>43.916665400000099</v>
      </c>
      <c r="B530" s="28">
        <v>11.423</v>
      </c>
    </row>
    <row r="531" spans="1:2" x14ac:dyDescent="0.3">
      <c r="A531" s="28">
        <v>43.999998730000101</v>
      </c>
      <c r="B531" s="28">
        <v>11.86</v>
      </c>
    </row>
    <row r="532" spans="1:2" x14ac:dyDescent="0.3">
      <c r="A532" s="28">
        <v>44.083332060000103</v>
      </c>
      <c r="B532" s="28">
        <v>12.163</v>
      </c>
    </row>
    <row r="533" spans="1:2" x14ac:dyDescent="0.3">
      <c r="A533" s="28">
        <v>44.166665390000098</v>
      </c>
      <c r="B533" s="28">
        <v>13.226000000000001</v>
      </c>
    </row>
    <row r="534" spans="1:2" x14ac:dyDescent="0.3">
      <c r="A534" s="28">
        <v>44.2499987200001</v>
      </c>
      <c r="B534" s="28">
        <v>13.965999999999999</v>
      </c>
    </row>
    <row r="535" spans="1:2" x14ac:dyDescent="0.3">
      <c r="A535" s="28">
        <v>44.333332050000102</v>
      </c>
      <c r="B535" s="28">
        <v>14.535</v>
      </c>
    </row>
    <row r="536" spans="1:2" x14ac:dyDescent="0.3">
      <c r="A536" s="28">
        <v>44.416665380000097</v>
      </c>
      <c r="B536" s="28">
        <v>14.516</v>
      </c>
    </row>
    <row r="537" spans="1:2" x14ac:dyDescent="0.3">
      <c r="A537" s="28">
        <v>44.499998710000099</v>
      </c>
      <c r="B537" s="28">
        <v>14.231</v>
      </c>
    </row>
    <row r="538" spans="1:2" x14ac:dyDescent="0.3">
      <c r="A538" s="28">
        <v>44.583332040000101</v>
      </c>
      <c r="B538" s="28">
        <v>13.965999999999999</v>
      </c>
    </row>
    <row r="539" spans="1:2" x14ac:dyDescent="0.3">
      <c r="A539" s="28">
        <v>44.666665370000104</v>
      </c>
      <c r="B539" s="28">
        <v>13.738</v>
      </c>
    </row>
    <row r="540" spans="1:2" x14ac:dyDescent="0.3">
      <c r="A540" s="28">
        <v>44.749998700000098</v>
      </c>
      <c r="B540" s="28">
        <v>13.226000000000001</v>
      </c>
    </row>
    <row r="541" spans="1:2" x14ac:dyDescent="0.3">
      <c r="A541" s="28">
        <v>44.833332030000101</v>
      </c>
      <c r="B541" s="28">
        <v>12.997999999999999</v>
      </c>
    </row>
    <row r="542" spans="1:2" x14ac:dyDescent="0.3">
      <c r="A542" s="28">
        <v>44.916665360000103</v>
      </c>
      <c r="B542" s="28">
        <v>13.131</v>
      </c>
    </row>
    <row r="543" spans="1:2" x14ac:dyDescent="0.3">
      <c r="A543" s="28">
        <v>44.999998690000098</v>
      </c>
      <c r="B543" s="28">
        <v>13.7</v>
      </c>
    </row>
    <row r="544" spans="1:2" x14ac:dyDescent="0.3">
      <c r="A544" s="28">
        <v>45.0833320200001</v>
      </c>
      <c r="B544" s="28">
        <v>13.814</v>
      </c>
    </row>
    <row r="545" spans="1:2" x14ac:dyDescent="0.3">
      <c r="A545" s="28">
        <v>45.166665350000102</v>
      </c>
      <c r="B545" s="28">
        <v>14.382999999999999</v>
      </c>
    </row>
    <row r="546" spans="1:2" x14ac:dyDescent="0.3">
      <c r="A546" s="28">
        <v>45.249998680000097</v>
      </c>
      <c r="B546" s="28">
        <v>15.047000000000001</v>
      </c>
    </row>
    <row r="547" spans="1:2" x14ac:dyDescent="0.3">
      <c r="A547" s="28">
        <v>45.333332010000099</v>
      </c>
      <c r="B547" s="28">
        <v>15.693</v>
      </c>
    </row>
    <row r="548" spans="1:2" x14ac:dyDescent="0.3">
      <c r="A548" s="28">
        <v>45.416665340000101</v>
      </c>
      <c r="B548" s="28">
        <v>15.843999999999999</v>
      </c>
    </row>
    <row r="549" spans="1:2" x14ac:dyDescent="0.3">
      <c r="A549" s="28">
        <v>45.499998670000103</v>
      </c>
      <c r="B549" s="28">
        <v>15.712</v>
      </c>
    </row>
    <row r="550" spans="1:2" x14ac:dyDescent="0.3">
      <c r="A550" s="28">
        <v>45.583332000000098</v>
      </c>
      <c r="B550" s="28">
        <v>15.313000000000001</v>
      </c>
    </row>
    <row r="551" spans="1:2" x14ac:dyDescent="0.3">
      <c r="A551" s="28">
        <v>45.6666653300001</v>
      </c>
      <c r="B551" s="28">
        <v>14.763</v>
      </c>
    </row>
    <row r="552" spans="1:2" x14ac:dyDescent="0.3">
      <c r="A552" s="28">
        <v>45.749998660000102</v>
      </c>
      <c r="B552" s="28">
        <v>13.548</v>
      </c>
    </row>
    <row r="553" spans="1:2" x14ac:dyDescent="0.3">
      <c r="A553" s="28">
        <v>45.833331990000097</v>
      </c>
      <c r="B553" s="28">
        <v>13.586</v>
      </c>
    </row>
    <row r="554" spans="1:2" x14ac:dyDescent="0.3">
      <c r="A554" s="28">
        <v>45.916665320000099</v>
      </c>
      <c r="B554" s="28">
        <v>14.516</v>
      </c>
    </row>
    <row r="555" spans="1:2" x14ac:dyDescent="0.3">
      <c r="A555" s="28">
        <v>45.999998650000101</v>
      </c>
      <c r="B555" s="28">
        <v>14.382999999999999</v>
      </c>
    </row>
    <row r="556" spans="1:2" x14ac:dyDescent="0.3">
      <c r="A556" s="28">
        <v>46.083331980000096</v>
      </c>
      <c r="B556" s="28">
        <v>14.497</v>
      </c>
    </row>
    <row r="557" spans="1:2" x14ac:dyDescent="0.3">
      <c r="A557" s="28">
        <v>46.166665310000099</v>
      </c>
      <c r="B557" s="28">
        <v>14.744</v>
      </c>
    </row>
    <row r="558" spans="1:2" x14ac:dyDescent="0.3">
      <c r="A558" s="28">
        <v>46.249998640000101</v>
      </c>
      <c r="B558" s="28">
        <v>15.805999999999999</v>
      </c>
    </row>
    <row r="559" spans="1:2" x14ac:dyDescent="0.3">
      <c r="A559" s="28">
        <v>46.333331970000103</v>
      </c>
      <c r="B559" s="28">
        <v>16.527000000000001</v>
      </c>
    </row>
    <row r="560" spans="1:2" x14ac:dyDescent="0.3">
      <c r="A560" s="28">
        <v>46.416665300000098</v>
      </c>
      <c r="B560" s="28">
        <v>16.545999999999999</v>
      </c>
    </row>
    <row r="561" spans="1:2" x14ac:dyDescent="0.3">
      <c r="A561" s="28">
        <v>46.4999986300001</v>
      </c>
      <c r="B561" s="28">
        <v>16.716999999999999</v>
      </c>
    </row>
    <row r="562" spans="1:2" x14ac:dyDescent="0.3">
      <c r="A562" s="28">
        <v>46.583331960000102</v>
      </c>
      <c r="B562" s="28">
        <v>16.433</v>
      </c>
    </row>
    <row r="563" spans="1:2" x14ac:dyDescent="0.3">
      <c r="A563" s="28">
        <v>46.666665290000097</v>
      </c>
      <c r="B563" s="28">
        <v>15.769</v>
      </c>
    </row>
    <row r="564" spans="1:2" x14ac:dyDescent="0.3">
      <c r="A564" s="28">
        <v>46.749998620000099</v>
      </c>
      <c r="B564" s="28">
        <v>15.275</v>
      </c>
    </row>
    <row r="565" spans="1:2" x14ac:dyDescent="0.3">
      <c r="A565" s="28">
        <v>46.833331950000101</v>
      </c>
      <c r="B565" s="28">
        <v>15.122999999999999</v>
      </c>
    </row>
    <row r="566" spans="1:2" x14ac:dyDescent="0.3">
      <c r="A566" s="28">
        <v>46.916665280000103</v>
      </c>
      <c r="B566" s="28">
        <v>15.541</v>
      </c>
    </row>
    <row r="567" spans="1:2" x14ac:dyDescent="0.3">
      <c r="A567" s="28">
        <v>46.999998610000098</v>
      </c>
      <c r="B567" s="28">
        <v>15.824999999999999</v>
      </c>
    </row>
    <row r="568" spans="1:2" x14ac:dyDescent="0.3">
      <c r="A568" s="28">
        <v>47.0833319400001</v>
      </c>
      <c r="B568" s="28">
        <v>16.376000000000001</v>
      </c>
    </row>
    <row r="569" spans="1:2" x14ac:dyDescent="0.3">
      <c r="A569" s="28">
        <v>47.166665270000102</v>
      </c>
      <c r="B569" s="28">
        <v>16.356999999999999</v>
      </c>
    </row>
    <row r="570" spans="1:2" x14ac:dyDescent="0.3">
      <c r="A570" s="28">
        <v>47.249998600000097</v>
      </c>
      <c r="B570" s="28">
        <v>16.907</v>
      </c>
    </row>
    <row r="571" spans="1:2" x14ac:dyDescent="0.3">
      <c r="A571" s="28">
        <v>47.333331930000099</v>
      </c>
      <c r="B571" s="28">
        <v>17.021000000000001</v>
      </c>
    </row>
    <row r="572" spans="1:2" x14ac:dyDescent="0.3">
      <c r="A572" s="28">
        <v>47.416665260000102</v>
      </c>
      <c r="B572" s="28">
        <v>17.419</v>
      </c>
    </row>
    <row r="573" spans="1:2" x14ac:dyDescent="0.3">
      <c r="A573" s="28">
        <v>47.499998590000096</v>
      </c>
      <c r="B573" s="28">
        <v>17.533000000000001</v>
      </c>
    </row>
    <row r="574" spans="1:2" x14ac:dyDescent="0.3">
      <c r="A574" s="28">
        <v>47.583331920000099</v>
      </c>
      <c r="B574" s="28">
        <v>17.268000000000001</v>
      </c>
    </row>
    <row r="575" spans="1:2" x14ac:dyDescent="0.3">
      <c r="A575" s="28">
        <v>47.666665250000101</v>
      </c>
      <c r="B575" s="28">
        <v>16.603000000000002</v>
      </c>
    </row>
    <row r="576" spans="1:2" x14ac:dyDescent="0.3">
      <c r="A576" s="28">
        <v>47.749998580000103</v>
      </c>
      <c r="B576" s="28">
        <v>15.824999999999999</v>
      </c>
    </row>
    <row r="577" spans="1:2" x14ac:dyDescent="0.3">
      <c r="A577" s="28">
        <v>47.833331910000098</v>
      </c>
      <c r="B577" s="28">
        <v>15.446</v>
      </c>
    </row>
    <row r="578" spans="1:2" x14ac:dyDescent="0.3">
      <c r="A578" s="28">
        <v>47.9166652400001</v>
      </c>
      <c r="B578" s="28">
        <v>15.635999999999999</v>
      </c>
    </row>
    <row r="579" spans="1:2" x14ac:dyDescent="0.3">
      <c r="A579" s="28">
        <v>47.999998570000102</v>
      </c>
      <c r="B579" s="28">
        <v>15.693</v>
      </c>
    </row>
    <row r="580" spans="1:2" x14ac:dyDescent="0.3">
      <c r="A580" s="28">
        <v>48.083331900000097</v>
      </c>
      <c r="B580" s="28">
        <v>16.754999999999999</v>
      </c>
    </row>
    <row r="581" spans="1:2" x14ac:dyDescent="0.3">
      <c r="A581" s="28">
        <v>48.166665230000099</v>
      </c>
      <c r="B581" s="28">
        <v>16.509</v>
      </c>
    </row>
    <row r="582" spans="1:2" x14ac:dyDescent="0.3">
      <c r="A582" s="28">
        <v>48.249998560000101</v>
      </c>
      <c r="B582" s="28">
        <v>17.722999999999999</v>
      </c>
    </row>
    <row r="583" spans="1:2" x14ac:dyDescent="0.3">
      <c r="A583" s="28">
        <v>48.333331890000103</v>
      </c>
      <c r="B583" s="28">
        <v>18.690999999999999</v>
      </c>
    </row>
    <row r="584" spans="1:2" x14ac:dyDescent="0.3">
      <c r="A584" s="28">
        <v>48.416665220000098</v>
      </c>
      <c r="B584" s="28">
        <v>19.126999999999999</v>
      </c>
    </row>
    <row r="585" spans="1:2" x14ac:dyDescent="0.3">
      <c r="A585" s="28">
        <v>48.4999985500001</v>
      </c>
      <c r="B585" s="28">
        <v>19.564</v>
      </c>
    </row>
    <row r="586" spans="1:2" x14ac:dyDescent="0.3">
      <c r="A586" s="28">
        <v>48.583331880000102</v>
      </c>
      <c r="B586" s="28">
        <v>19.202999999999999</v>
      </c>
    </row>
    <row r="587" spans="1:2" x14ac:dyDescent="0.3">
      <c r="A587" s="28">
        <v>48.666665210000097</v>
      </c>
      <c r="B587" s="28">
        <v>18.216000000000001</v>
      </c>
    </row>
    <row r="588" spans="1:2" x14ac:dyDescent="0.3">
      <c r="A588" s="28">
        <v>48.749998540000099</v>
      </c>
      <c r="B588" s="28">
        <v>17.210999999999999</v>
      </c>
    </row>
    <row r="589" spans="1:2" x14ac:dyDescent="0.3">
      <c r="A589" s="28">
        <v>48.833331870000102</v>
      </c>
      <c r="B589" s="28">
        <v>16.66</v>
      </c>
    </row>
    <row r="590" spans="1:2" x14ac:dyDescent="0.3">
      <c r="A590" s="28">
        <v>48.916665200000097</v>
      </c>
      <c r="B590" s="28">
        <v>16.831</v>
      </c>
    </row>
    <row r="591" spans="1:2" x14ac:dyDescent="0.3">
      <c r="A591" s="28">
        <v>48.999998530000099</v>
      </c>
      <c r="B591" s="28">
        <v>15.769</v>
      </c>
    </row>
    <row r="592" spans="1:2" x14ac:dyDescent="0.3">
      <c r="A592" s="28">
        <v>49.083331860000101</v>
      </c>
      <c r="B592" s="28">
        <v>15.731</v>
      </c>
    </row>
    <row r="593" spans="1:2" x14ac:dyDescent="0.3">
      <c r="A593" s="28">
        <v>49.166665190000103</v>
      </c>
      <c r="B593" s="28">
        <v>15.996</v>
      </c>
    </row>
    <row r="594" spans="1:2" x14ac:dyDescent="0.3">
      <c r="A594" s="28">
        <v>49.249998520000098</v>
      </c>
      <c r="B594" s="28">
        <v>17.021000000000001</v>
      </c>
    </row>
    <row r="595" spans="1:2" x14ac:dyDescent="0.3">
      <c r="A595" s="28">
        <v>49.3333318500001</v>
      </c>
      <c r="B595" s="28">
        <v>17.552</v>
      </c>
    </row>
    <row r="596" spans="1:2" x14ac:dyDescent="0.3">
      <c r="A596" s="28">
        <v>49.416665180000102</v>
      </c>
      <c r="B596" s="28">
        <v>17.837</v>
      </c>
    </row>
    <row r="597" spans="1:2" x14ac:dyDescent="0.3">
      <c r="A597" s="28">
        <v>49.499998510000097</v>
      </c>
      <c r="B597" s="28">
        <v>17.856000000000002</v>
      </c>
    </row>
    <row r="598" spans="1:2" x14ac:dyDescent="0.3">
      <c r="A598" s="28">
        <v>49.583331840000099</v>
      </c>
      <c r="B598" s="28">
        <v>17.571000000000002</v>
      </c>
    </row>
    <row r="599" spans="1:2" x14ac:dyDescent="0.3">
      <c r="A599" s="28">
        <v>49.666665170000101</v>
      </c>
      <c r="B599" s="28">
        <v>17.077999999999999</v>
      </c>
    </row>
    <row r="600" spans="1:2" x14ac:dyDescent="0.3">
      <c r="A600" s="28">
        <v>49.749998500000103</v>
      </c>
      <c r="B600" s="28">
        <v>16.66</v>
      </c>
    </row>
    <row r="601" spans="1:2" x14ac:dyDescent="0.3">
      <c r="A601" s="28">
        <v>49.833331830000098</v>
      </c>
      <c r="B601" s="28">
        <v>16.433</v>
      </c>
    </row>
    <row r="602" spans="1:2" x14ac:dyDescent="0.3">
      <c r="A602" s="28">
        <v>49.9166651600001</v>
      </c>
      <c r="B602" s="28">
        <v>16.584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4F11D-F472-4A60-B21D-D24F9658AE80}">
  <dimension ref="A1:H550"/>
  <sheetViews>
    <sheetView zoomScale="90" zoomScaleNormal="90" workbookViewId="0"/>
  </sheetViews>
  <sheetFormatPr defaultRowHeight="13" x14ac:dyDescent="0.3"/>
  <cols>
    <col min="1" max="1" width="7.26953125" style="3" customWidth="1"/>
    <col min="2" max="2" width="8.7265625" style="3"/>
    <col min="3" max="3" width="10.81640625" style="3" bestFit="1" customWidth="1"/>
    <col min="4" max="4" width="19.6328125" style="3" bestFit="1" customWidth="1"/>
    <col min="5" max="5" width="10.36328125" style="3" bestFit="1" customWidth="1"/>
    <col min="6" max="6" width="19.6328125" style="3" bestFit="1" customWidth="1"/>
    <col min="7" max="7" width="8.7265625" style="3"/>
    <col min="8" max="8" width="12.36328125" style="3" bestFit="1" customWidth="1"/>
    <col min="9" max="16384" width="8.7265625" style="3"/>
  </cols>
  <sheetData>
    <row r="1" spans="1:8" x14ac:dyDescent="0.3">
      <c r="C1" s="47" t="s">
        <v>82</v>
      </c>
      <c r="D1" s="47"/>
      <c r="E1" s="30" t="s">
        <v>83</v>
      </c>
      <c r="F1" s="30"/>
      <c r="G1" s="30"/>
      <c r="H1" s="30"/>
    </row>
    <row r="2" spans="1:8" x14ac:dyDescent="0.3">
      <c r="C2" s="37" t="s">
        <v>2</v>
      </c>
      <c r="D2" s="37" t="s">
        <v>4</v>
      </c>
      <c r="E2" s="37" t="s">
        <v>2</v>
      </c>
      <c r="F2" s="37" t="s">
        <v>4</v>
      </c>
      <c r="G2" s="37" t="s">
        <v>6</v>
      </c>
      <c r="H2" s="37" t="s">
        <v>5</v>
      </c>
    </row>
    <row r="3" spans="1:8" x14ac:dyDescent="0.3">
      <c r="C3" s="28">
        <v>14.02929</v>
      </c>
      <c r="D3" s="28">
        <v>2.5141819999999998E-3</v>
      </c>
      <c r="E3" s="28">
        <v>7.0146439999999997</v>
      </c>
      <c r="F3" s="28">
        <v>2.5141819999999998E-3</v>
      </c>
      <c r="G3" s="28">
        <v>7.0146439999999997</v>
      </c>
      <c r="H3" s="28">
        <v>2.5141819999999998E-3</v>
      </c>
    </row>
    <row r="4" spans="1:8" x14ac:dyDescent="0.3">
      <c r="A4" s="3" t="s">
        <v>3</v>
      </c>
      <c r="B4" s="3" t="s">
        <v>0</v>
      </c>
      <c r="C4" s="3" t="s">
        <v>1</v>
      </c>
      <c r="D4" s="3" t="s">
        <v>7</v>
      </c>
      <c r="E4" s="3" t="s">
        <v>1</v>
      </c>
      <c r="F4" s="3" t="s">
        <v>7</v>
      </c>
      <c r="G4" s="7"/>
      <c r="H4" s="7"/>
    </row>
    <row r="5" spans="1:8" x14ac:dyDescent="0.3">
      <c r="A5" s="3">
        <v>0</v>
      </c>
      <c r="B5" s="3">
        <v>14.763</v>
      </c>
      <c r="C5" s="3">
        <f t="shared" ref="C5:C36" si="0">$C$3*EXP($D$3*A5)</f>
        <v>14.02929</v>
      </c>
      <c r="D5" s="3">
        <f>(C5-B5)^2</f>
        <v>0.53833036410000046</v>
      </c>
      <c r="E5" s="3">
        <f>($E$3*EXP($F$3*A5))+($G$3*EXP($H$3*A5))</f>
        <v>14.029287999999999</v>
      </c>
      <c r="F5" s="3">
        <f>(E5-B5)^2</f>
        <v>0.53833329894400084</v>
      </c>
      <c r="G5" s="7"/>
      <c r="H5" s="7"/>
    </row>
    <row r="6" spans="1:8" x14ac:dyDescent="0.3">
      <c r="A6" s="3">
        <v>8.3333332999999996E-2</v>
      </c>
      <c r="B6" s="3">
        <v>14.648999999999999</v>
      </c>
      <c r="C6" s="3">
        <f t="shared" si="0"/>
        <v>14.032229656961411</v>
      </c>
      <c r="D6" s="3">
        <f>(C6-B6)^2</f>
        <v>0.3804056560519381</v>
      </c>
      <c r="E6" s="3">
        <f>($E$3*EXP($F$3*A6))+($G$3*EXP($H$3*A6))</f>
        <v>14.032227656542338</v>
      </c>
      <c r="F6" s="3">
        <f>(E6-B6)^2</f>
        <v>0.38040812365425558</v>
      </c>
      <c r="G6" s="7"/>
      <c r="H6" s="7"/>
    </row>
    <row r="7" spans="1:8" x14ac:dyDescent="0.3">
      <c r="A7" s="3">
        <v>0.16666666699999999</v>
      </c>
      <c r="B7" s="3">
        <v>15.085000000000001</v>
      </c>
      <c r="C7" s="3">
        <f t="shared" si="0"/>
        <v>14.035169929925351</v>
      </c>
      <c r="D7" s="3">
        <f>(C7-B7)^2</f>
        <v>1.1021431760329448</v>
      </c>
      <c r="E7" s="3">
        <f>($E$3*EXP($F$3*A7))+($G$3*EXP($H$3*A7))</f>
        <v>14.035167929087114</v>
      </c>
      <c r="F7" s="3">
        <f>(E7-B7)^2</f>
        <v>1.1021473771172401</v>
      </c>
      <c r="G7" s="7"/>
      <c r="H7" s="7"/>
    </row>
    <row r="8" spans="1:8" x14ac:dyDescent="0.3">
      <c r="A8" s="3">
        <v>0.25</v>
      </c>
      <c r="B8" s="3">
        <v>16.376000000000001</v>
      </c>
      <c r="C8" s="3">
        <f t="shared" si="0"/>
        <v>14.038110818950321</v>
      </c>
      <c r="D8" s="3">
        <f>(C8-B8)^2</f>
        <v>5.465725822869147</v>
      </c>
      <c r="E8" s="3">
        <f>($E$3*EXP($F$3*A8))+($G$3*EXP($H$3*A8))</f>
        <v>14.038108817692834</v>
      </c>
      <c r="F8" s="3">
        <f>(E8-B8)^2</f>
        <v>5.4657351803096059</v>
      </c>
      <c r="G8" s="7"/>
      <c r="H8" s="7"/>
    </row>
    <row r="9" spans="1:8" x14ac:dyDescent="0.3">
      <c r="A9" s="3">
        <v>0.33333333300000001</v>
      </c>
      <c r="B9" s="3">
        <v>16.925999999999998</v>
      </c>
      <c r="C9" s="3">
        <f t="shared" si="0"/>
        <v>14.041052324200693</v>
      </c>
      <c r="D9" s="3">
        <f t="shared" ref="D9:D72" si="1">(C9-B9)^2</f>
        <v>8.3229230920998116</v>
      </c>
      <c r="E9" s="3">
        <f>($E$3*EXP($F$3*A9))+($G$3*EXP($H$3*A9))</f>
        <v>14.041050322523869</v>
      </c>
      <c r="F9" s="3">
        <f>(E9-B9)^2</f>
        <v>8.3229346415696224</v>
      </c>
      <c r="G9" s="7"/>
      <c r="H9" s="7"/>
    </row>
    <row r="10" spans="1:8" x14ac:dyDescent="0.3">
      <c r="A10" s="3">
        <v>0.41666666699999999</v>
      </c>
      <c r="B10" s="3">
        <v>16.774000000000001</v>
      </c>
      <c r="C10" s="3">
        <f t="shared" si="0"/>
        <v>14.0439944458409</v>
      </c>
      <c r="D10" s="3">
        <f t="shared" si="1"/>
        <v>7.4529303257395405</v>
      </c>
      <c r="E10" s="3">
        <f>($E$3*EXP($F$3*A10))+($G$3*EXP($H$3*A10))</f>
        <v>14.043992443744651</v>
      </c>
      <c r="F10" s="3">
        <f>(E10-B10)^2</f>
        <v>7.4529412572113074</v>
      </c>
      <c r="G10" s="7"/>
      <c r="H10" s="7"/>
    </row>
    <row r="11" spans="1:8" x14ac:dyDescent="0.3">
      <c r="A11" s="3">
        <v>0.5</v>
      </c>
      <c r="B11" s="3">
        <v>16.489999999999998</v>
      </c>
      <c r="C11" s="3">
        <f t="shared" si="0"/>
        <v>14.046937183929483</v>
      </c>
      <c r="D11" s="3">
        <f t="shared" si="1"/>
        <v>5.9685559232663969</v>
      </c>
      <c r="E11" s="3">
        <f>($E$3*EXP($F$3*A11))+($G$3*EXP($H$3*A11))</f>
        <v>14.046935181413719</v>
      </c>
      <c r="F11" s="3">
        <f>(E11-B11)^2</f>
        <v>5.96856570781401</v>
      </c>
      <c r="G11" s="7"/>
      <c r="H11" s="7"/>
    </row>
    <row r="12" spans="1:8" x14ac:dyDescent="0.3">
      <c r="A12" s="3">
        <v>0.58333333300000001</v>
      </c>
      <c r="B12" s="3">
        <v>15.769</v>
      </c>
      <c r="C12" s="3">
        <f t="shared" si="0"/>
        <v>14.049880538630914</v>
      </c>
      <c r="D12" s="3">
        <f t="shared" si="1"/>
        <v>2.9553717224579366</v>
      </c>
      <c r="E12" s="3">
        <f>($E$3*EXP($F$3*A12))+($G$3*EXP($H$3*A12))</f>
        <v>14.04987853569555</v>
      </c>
      <c r="F12" s="3">
        <f>(E12-B12)^2</f>
        <v>2.9553786090322776</v>
      </c>
      <c r="G12" s="7"/>
      <c r="H12" s="7"/>
    </row>
    <row r="13" spans="1:8" x14ac:dyDescent="0.3">
      <c r="A13" s="3">
        <v>0.66666666699999999</v>
      </c>
      <c r="B13" s="3">
        <v>15.18</v>
      </c>
      <c r="C13" s="3">
        <f t="shared" si="0"/>
        <v>14.052824510109732</v>
      </c>
      <c r="D13" s="3">
        <f t="shared" si="1"/>
        <v>1.270524585009366</v>
      </c>
      <c r="E13" s="3">
        <f>($E$3*EXP($F$3*A13))+($G$3*EXP($H$3*A13))</f>
        <v>14.052822506754678</v>
      </c>
      <c r="F13" s="3">
        <f>(E13-B13)^2</f>
        <v>1.2705291012788069</v>
      </c>
      <c r="G13" s="7"/>
      <c r="H13" s="7"/>
    </row>
    <row r="14" spans="1:8" x14ac:dyDescent="0.3">
      <c r="A14" s="3">
        <v>0.75</v>
      </c>
      <c r="B14" s="3">
        <v>14.382999999999999</v>
      </c>
      <c r="C14" s="3">
        <f t="shared" si="0"/>
        <v>14.055769098424509</v>
      </c>
      <c r="D14" s="3">
        <f t="shared" si="1"/>
        <v>0.10708006294590799</v>
      </c>
      <c r="E14" s="3">
        <f>($E$3*EXP($F$3*A14))+($G$3*EXP($H$3*A14))</f>
        <v>14.05576709464968</v>
      </c>
      <c r="F14" s="3">
        <f>(E14-B14)^2</f>
        <v>0.1070813743440112</v>
      </c>
      <c r="G14" s="7"/>
      <c r="H14" s="7"/>
    </row>
    <row r="15" spans="1:8" x14ac:dyDescent="0.3">
      <c r="A15" s="3">
        <v>0.83333333300000001</v>
      </c>
      <c r="B15" s="3">
        <v>14.478</v>
      </c>
      <c r="C15" s="3">
        <f t="shared" si="0"/>
        <v>14.058714303739832</v>
      </c>
      <c r="D15" s="3">
        <f t="shared" si="1"/>
        <v>0.17580049508837395</v>
      </c>
      <c r="E15" s="3">
        <f>($E$3*EXP($F$3*A15))+($G$3*EXP($H$3*A15))</f>
        <v>14.058712299545135</v>
      </c>
      <c r="F15" s="3">
        <f>(E15-B15)^2</f>
        <v>0.17580217575272819</v>
      </c>
      <c r="G15" s="7"/>
      <c r="H15" s="7"/>
    </row>
    <row r="16" spans="1:8" x14ac:dyDescent="0.3">
      <c r="A16" s="3">
        <v>0.91666666699999999</v>
      </c>
      <c r="B16" s="3">
        <v>14.364000000000001</v>
      </c>
      <c r="C16" s="3">
        <f t="shared" si="0"/>
        <v>14.061660126220335</v>
      </c>
      <c r="D16" s="3">
        <f t="shared" si="1"/>
        <v>9.1409399277104023E-2</v>
      </c>
      <c r="E16" s="3">
        <f>($E$3*EXP($F$3*A16))+($G$3*EXP($H$3*A16))</f>
        <v>14.061658121605685</v>
      </c>
      <c r="F16" s="3">
        <f>(E16-B16)^2</f>
        <v>9.141061143100318E-2</v>
      </c>
      <c r="G16" s="7"/>
      <c r="H16" s="7"/>
    </row>
    <row r="17" spans="1:8" x14ac:dyDescent="0.3">
      <c r="A17" s="3">
        <v>1</v>
      </c>
      <c r="B17" s="3">
        <v>13.928000000000001</v>
      </c>
      <c r="C17" s="3">
        <f t="shared" si="0"/>
        <v>14.064606565924628</v>
      </c>
      <c r="D17" s="3">
        <f t="shared" si="1"/>
        <v>1.8661353853719385E-2</v>
      </c>
      <c r="E17" s="3">
        <f>($E$3*EXP($F$3*A17))+($G$3*EXP($H$3*A17))</f>
        <v>14.064604560889936</v>
      </c>
      <c r="F17" s="3">
        <f>(E17-B17)^2</f>
        <v>1.8660806055932112E-2</v>
      </c>
      <c r="G17" s="7"/>
      <c r="H17" s="7"/>
    </row>
    <row r="18" spans="1:8" x14ac:dyDescent="0.3">
      <c r="A18" s="3">
        <v>1.0833333329999999</v>
      </c>
      <c r="B18" s="3">
        <v>13.282999999999999</v>
      </c>
      <c r="C18" s="3">
        <f t="shared" si="0"/>
        <v>14.067553623017398</v>
      </c>
      <c r="D18" s="3">
        <f t="shared" si="1"/>
        <v>0.61552438738972604</v>
      </c>
      <c r="E18" s="3">
        <f>($E$3*EXP($F$3*A18))+($G$3*EXP($H$3*A18))</f>
        <v>14.067551617562579</v>
      </c>
      <c r="F18" s="3">
        <f>(E18-B18)^2</f>
        <v>0.61552124062005964</v>
      </c>
      <c r="G18" s="7"/>
      <c r="H18" s="7"/>
    </row>
    <row r="19" spans="1:8" x14ac:dyDescent="0.3">
      <c r="A19" s="3">
        <v>1.1666666670000001</v>
      </c>
      <c r="B19" s="3">
        <v>13.7</v>
      </c>
      <c r="C19" s="3">
        <f t="shared" si="0"/>
        <v>14.070501297663391</v>
      </c>
      <c r="D19" s="3">
        <f t="shared" si="1"/>
        <v>0.13727121157025718</v>
      </c>
      <c r="E19" s="3">
        <f>($E$3*EXP($F$3*A19))+($G$3*EXP($H$3*A19))</f>
        <v>14.070499291788353</v>
      </c>
      <c r="F19" s="3">
        <f>(E19-B19)^2</f>
        <v>0.13726972521567193</v>
      </c>
      <c r="G19" s="7"/>
      <c r="H19" s="7"/>
    </row>
    <row r="20" spans="1:8" x14ac:dyDescent="0.3">
      <c r="A20" s="3">
        <v>1.25</v>
      </c>
      <c r="B20" s="3">
        <v>15.465</v>
      </c>
      <c r="C20" s="3">
        <f t="shared" si="0"/>
        <v>14.073449589921248</v>
      </c>
      <c r="D20" s="3">
        <f t="shared" si="1"/>
        <v>1.9364125437903426</v>
      </c>
      <c r="E20" s="3">
        <f>($E$3*EXP($F$3*A20))+($G$3*EXP($H$3*A20))</f>
        <v>14.073447583625905</v>
      </c>
      <c r="F20" s="3">
        <f>(E20-B20)^2</f>
        <v>1.936418127516583</v>
      </c>
      <c r="G20" s="7"/>
      <c r="H20" s="7"/>
    </row>
    <row r="21" spans="1:8" x14ac:dyDescent="0.3">
      <c r="A21" s="3">
        <v>1.3333333329999999</v>
      </c>
      <c r="B21" s="3">
        <v>16.242999999999999</v>
      </c>
      <c r="C21" s="3">
        <f t="shared" si="0"/>
        <v>14.07639849995576</v>
      </c>
      <c r="D21" s="3">
        <f t="shared" si="1"/>
        <v>4.6941620599939462</v>
      </c>
      <c r="E21" s="3">
        <f>($E$3*EXP($F$3*A21))+($G$3*EXP($H$3*A21))</f>
        <v>14.076396493240024</v>
      </c>
      <c r="F21" s="3">
        <f>(E21-B21)^2</f>
        <v>4.6941707555046195</v>
      </c>
      <c r="G21" s="7"/>
      <c r="H21" s="7"/>
    </row>
    <row r="22" spans="1:8" x14ac:dyDescent="0.3">
      <c r="A22" s="3">
        <v>1.4166666670000001</v>
      </c>
      <c r="B22" s="3">
        <v>16.489999999999998</v>
      </c>
      <c r="C22" s="3">
        <f t="shared" si="0"/>
        <v>14.079348027931776</v>
      </c>
      <c r="D22" s="3">
        <f t="shared" si="1"/>
        <v>5.8112429304364124</v>
      </c>
      <c r="E22" s="3">
        <f>($E$3*EXP($F$3*A22))+($G$3*EXP($H$3*A22))</f>
        <v>14.079346020795558</v>
      </c>
      <c r="F22" s="3">
        <f>(E22-B22)^2</f>
        <v>5.8112526074542012</v>
      </c>
      <c r="G22" s="7"/>
      <c r="H22" s="7"/>
    </row>
    <row r="23" spans="1:8" x14ac:dyDescent="0.3">
      <c r="A23" s="3">
        <v>1.5</v>
      </c>
      <c r="B23" s="3">
        <v>16.242999999999999</v>
      </c>
      <c r="C23" s="3">
        <f t="shared" si="0"/>
        <v>14.082298173907974</v>
      </c>
      <c r="D23" s="3">
        <f t="shared" si="1"/>
        <v>4.6686323812774093</v>
      </c>
      <c r="E23" s="3">
        <f>($E$3*EXP($F$3*A23))+($G$3*EXP($H$3*A23))</f>
        <v>14.082296166351188</v>
      </c>
      <c r="F23" s="3">
        <f>(E23-B23)^2</f>
        <v>4.6686410567446659</v>
      </c>
      <c r="G23" s="7"/>
      <c r="H23" s="7"/>
    </row>
    <row r="24" spans="1:8" x14ac:dyDescent="0.3">
      <c r="A24" s="3">
        <v>1.5833333329999999</v>
      </c>
      <c r="B24" s="3">
        <v>15.787000000000001</v>
      </c>
      <c r="C24" s="3">
        <f t="shared" si="0"/>
        <v>14.085248938049252</v>
      </c>
      <c r="D24" s="3">
        <f t="shared" si="1"/>
        <v>2.8959566768504996</v>
      </c>
      <c r="E24" s="3">
        <f>($E$3*EXP($F$3*A24))+($G$3*EXP($H$3*A24))</f>
        <v>14.085246930071808</v>
      </c>
      <c r="F24" s="3">
        <f>(E24-B24)^2</f>
        <v>2.8959635110100295</v>
      </c>
      <c r="G24" s="7"/>
      <c r="H24" s="7"/>
    </row>
    <row r="25" spans="1:8" x14ac:dyDescent="0.3">
      <c r="A25" s="3">
        <v>1.6666666670000001</v>
      </c>
      <c r="B25" s="3">
        <v>15.446</v>
      </c>
      <c r="C25" s="3">
        <f t="shared" si="0"/>
        <v>14.08820032052056</v>
      </c>
      <c r="D25" s="3">
        <f t="shared" si="1"/>
        <v>1.8436199695944695</v>
      </c>
      <c r="E25" s="3">
        <f>($E$3*EXP($F$3*A25))+($G$3*EXP($H$3*A25))</f>
        <v>14.088198312122371</v>
      </c>
      <c r="F25" s="3">
        <f>(E25-B25)^2</f>
        <v>1.843625423603338</v>
      </c>
      <c r="G25" s="7"/>
      <c r="H25" s="7"/>
    </row>
    <row r="26" spans="1:8" x14ac:dyDescent="0.3">
      <c r="A26" s="3">
        <v>1.75</v>
      </c>
      <c r="B26" s="3">
        <v>14.648999999999999</v>
      </c>
      <c r="C26" s="3">
        <f t="shared" si="0"/>
        <v>14.091152321380619</v>
      </c>
      <c r="D26" s="3">
        <f t="shared" si="1"/>
        <v>0.31119403254103106</v>
      </c>
      <c r="E26" s="3">
        <f>($E$3*EXP($F$3*A26))+($G$3*EXP($H$3*A26))</f>
        <v>14.091150312561593</v>
      </c>
      <c r="F26" s="3">
        <f>(E26-B26)^2</f>
        <v>0.31119627377512704</v>
      </c>
      <c r="G26" s="7"/>
      <c r="H26" s="7"/>
    </row>
    <row r="27" spans="1:8" x14ac:dyDescent="0.3">
      <c r="A27" s="3">
        <v>1.8333333329999999</v>
      </c>
      <c r="B27" s="3">
        <v>13.776</v>
      </c>
      <c r="C27" s="3">
        <f t="shared" si="0"/>
        <v>14.09410494079442</v>
      </c>
      <c r="D27" s="3">
        <f t="shared" si="1"/>
        <v>0.1011907533578215</v>
      </c>
      <c r="E27" s="3">
        <f>($E$3*EXP($F$3*A27))+($G$3*EXP($H$3*A27))</f>
        <v>14.094102931554474</v>
      </c>
      <c r="F27" s="3">
        <f>(E27-B27)^2</f>
        <v>0.10118947506355044</v>
      </c>
      <c r="G27" s="7"/>
      <c r="H27" s="7"/>
    </row>
    <row r="28" spans="1:8" x14ac:dyDescent="0.3">
      <c r="A28" s="3">
        <v>1.9166666670000001</v>
      </c>
      <c r="B28" s="3">
        <v>13.188000000000001</v>
      </c>
      <c r="C28" s="3">
        <f t="shared" si="0"/>
        <v>14.09705817892702</v>
      </c>
      <c r="D28" s="3">
        <f t="shared" si="1"/>
        <v>0.82638677267410787</v>
      </c>
      <c r="E28" s="3">
        <f>($E$3*EXP($F$3*A28))+($G$3*EXP($H$3*A28))</f>
        <v>14.097056169266063</v>
      </c>
      <c r="F28" s="3">
        <f>(E28-B28)^2</f>
        <v>0.82638311888068738</v>
      </c>
      <c r="G28" s="7"/>
      <c r="H28" s="7"/>
    </row>
    <row r="29" spans="1:8" x14ac:dyDescent="0.3">
      <c r="A29" s="3">
        <v>2</v>
      </c>
      <c r="B29" s="3">
        <v>13.282999999999999</v>
      </c>
      <c r="C29" s="3">
        <f t="shared" si="0"/>
        <v>14.100012035837178</v>
      </c>
      <c r="D29" s="3">
        <f t="shared" si="1"/>
        <v>0.66750866670281128</v>
      </c>
      <c r="E29" s="3">
        <f>($E$3*EXP($F$3*A29))+($G$3*EXP($H$3*A29))</f>
        <v>14.100010025755122</v>
      </c>
      <c r="F29" s="3">
        <f>(E29-B29)^2</f>
        <v>0.6675053821843856</v>
      </c>
      <c r="G29" s="7"/>
      <c r="H29" s="7"/>
    </row>
    <row r="30" spans="1:8" x14ac:dyDescent="0.3">
      <c r="A30" s="3">
        <v>2.0833333330000001</v>
      </c>
      <c r="B30" s="3">
        <v>12.657</v>
      </c>
      <c r="C30" s="3">
        <f t="shared" si="0"/>
        <v>14.102966511689994</v>
      </c>
      <c r="D30" s="3">
        <f t="shared" si="1"/>
        <v>2.0908191529289288</v>
      </c>
      <c r="E30" s="3">
        <f>($E$3*EXP($F$3*A30))+($G$3*EXP($H$3*A30))</f>
        <v>14.102964501186751</v>
      </c>
      <c r="F30" s="3">
        <f>(E30-B30)^2</f>
        <v>2.0908133386922492</v>
      </c>
      <c r="G30" s="7"/>
      <c r="H30" s="7"/>
    </row>
    <row r="31" spans="1:8" x14ac:dyDescent="0.3">
      <c r="A31" s="3">
        <v>2.1666666669999999</v>
      </c>
      <c r="B31" s="3">
        <v>12.978999999999999</v>
      </c>
      <c r="C31" s="3">
        <f t="shared" si="0"/>
        <v>14.105921606650622</v>
      </c>
      <c r="D31" s="3">
        <f t="shared" si="1"/>
        <v>1.2699523075360202</v>
      </c>
      <c r="E31" s="3">
        <f>($E$3*EXP($F$3*A31))+($G$3*EXP($H$3*A31))</f>
        <v>14.105919595726105</v>
      </c>
      <c r="F31" s="3">
        <f>(E31-B31)^2</f>
        <v>1.2699477752314896</v>
      </c>
      <c r="G31" s="7"/>
      <c r="H31" s="7"/>
    </row>
    <row r="32" spans="1:8" x14ac:dyDescent="0.3">
      <c r="A32" s="3">
        <v>2.25</v>
      </c>
      <c r="B32" s="3">
        <v>13.909000000000001</v>
      </c>
      <c r="C32" s="3">
        <f t="shared" si="0"/>
        <v>14.108877320777861</v>
      </c>
      <c r="D32" s="3">
        <f t="shared" si="1"/>
        <v>3.9950943361335596E-2</v>
      </c>
      <c r="E32" s="3">
        <f>($E$3*EXP($F$3*A32))+($G$3*EXP($H$3*A32))</f>
        <v>14.10887530943198</v>
      </c>
      <c r="F32" s="3">
        <f>(E32-B32)^2</f>
        <v>3.9950139320529425E-2</v>
      </c>
      <c r="G32" s="7"/>
      <c r="H32" s="7"/>
    </row>
    <row r="33" spans="1:8" x14ac:dyDescent="0.3">
      <c r="A33" s="3">
        <v>2.3333333330000001</v>
      </c>
      <c r="B33" s="3">
        <v>14.535</v>
      </c>
      <c r="C33" s="3">
        <f t="shared" si="0"/>
        <v>14.111833654236911</v>
      </c>
      <c r="D33" s="3">
        <f t="shared" si="1"/>
        <v>0.17906975618648655</v>
      </c>
      <c r="E33" s="3">
        <f>($E$3*EXP($F$3*A33))+($G$3*EXP($H$3*A33))</f>
        <v>14.111831642469578</v>
      </c>
      <c r="F33" s="3">
        <f>(E33-B33)^2</f>
        <v>0.17907145881499481</v>
      </c>
      <c r="G33" s="7"/>
      <c r="H33" s="7"/>
    </row>
    <row r="34" spans="1:8" x14ac:dyDescent="0.3">
      <c r="A34" s="3">
        <v>2.4166666669999999</v>
      </c>
      <c r="B34" s="3">
        <v>14.877000000000001</v>
      </c>
      <c r="C34" s="3">
        <f t="shared" si="0"/>
        <v>14.114790607193036</v>
      </c>
      <c r="D34" s="3">
        <f t="shared" si="1"/>
        <v>0.58096315848316105</v>
      </c>
      <c r="E34" s="3">
        <f>($E$3*EXP($F$3*A34))+($G$3*EXP($H$3*A34))</f>
        <v>14.114788595004164</v>
      </c>
      <c r="F34" s="3">
        <f>(E34-B34)^2</f>
        <v>0.58096622590572722</v>
      </c>
      <c r="G34" s="7"/>
      <c r="H34" s="7"/>
    </row>
    <row r="35" spans="1:8" x14ac:dyDescent="0.3">
      <c r="A35" s="3">
        <v>2.5</v>
      </c>
      <c r="B35" s="3">
        <v>14.858000000000001</v>
      </c>
      <c r="C35" s="3">
        <f t="shared" si="0"/>
        <v>14.117748179705067</v>
      </c>
      <c r="D35" s="3">
        <f t="shared" si="1"/>
        <v>0.54797275744996188</v>
      </c>
      <c r="E35" s="3">
        <f>($E$3*EXP($F$3*A35))+($G$3*EXP($H$3*A35))</f>
        <v>14.117746167094568</v>
      </c>
      <c r="F35" s="3">
        <f>(E35-B35)^2</f>
        <v>0.54797573713118419</v>
      </c>
      <c r="G35" s="7"/>
      <c r="H35" s="7"/>
    </row>
    <row r="36" spans="1:8" x14ac:dyDescent="0.3">
      <c r="A36" s="3">
        <v>2.5833333330000001</v>
      </c>
      <c r="B36" s="3">
        <v>14.288</v>
      </c>
      <c r="C36" s="3">
        <f t="shared" si="0"/>
        <v>14.12070637193831</v>
      </c>
      <c r="D36" s="3">
        <f t="shared" si="1"/>
        <v>2.7987157990043261E-2</v>
      </c>
      <c r="E36" s="3">
        <f>($E$3*EXP($F$3*A36))+($G$3*EXP($H$3*A36))</f>
        <v>14.120704358906094</v>
      </c>
      <c r="F36" s="3">
        <f>(E36-B36)^2</f>
        <v>2.7987831529021061E-2</v>
      </c>
      <c r="G36" s="7"/>
      <c r="H36" s="7"/>
    </row>
    <row r="37" spans="1:8" x14ac:dyDescent="0.3">
      <c r="A37" s="3">
        <v>2.6666666669999999</v>
      </c>
      <c r="B37" s="3">
        <v>13.946999999999999</v>
      </c>
      <c r="C37" s="3">
        <f t="shared" ref="C37:C68" si="2">$C$3*EXP($D$3*A37)</f>
        <v>14.123665184058131</v>
      </c>
      <c r="D37" s="3">
        <f t="shared" si="1"/>
        <v>3.1210587258293707E-2</v>
      </c>
      <c r="E37" s="3">
        <f>($E$3*EXP($F$3*A37))+($G$3*EXP($H$3*A37))</f>
        <v>14.123663170604109</v>
      </c>
      <c r="F37" s="3">
        <f>(E37-B37)^2</f>
        <v>3.1209875847896862E-2</v>
      </c>
      <c r="G37" s="7"/>
      <c r="H37" s="7"/>
    </row>
    <row r="38" spans="1:8" x14ac:dyDescent="0.3">
      <c r="A38" s="3">
        <v>2.75</v>
      </c>
      <c r="B38" s="3">
        <v>13.416</v>
      </c>
      <c r="C38" s="3">
        <f t="shared" si="2"/>
        <v>14.126624616123403</v>
      </c>
      <c r="D38" s="3">
        <f t="shared" si="1"/>
        <v>0.50498734504053278</v>
      </c>
      <c r="E38" s="3">
        <f>($E$3*EXP($F$3*A38))+($G$3*EXP($H$3*A38))</f>
        <v>14.126622602247487</v>
      </c>
      <c r="F38" s="3">
        <f>(E38-B38)^2</f>
        <v>0.50498448282498931</v>
      </c>
      <c r="G38" s="7"/>
      <c r="H38" s="7"/>
    </row>
    <row r="39" spans="1:8" x14ac:dyDescent="0.3">
      <c r="A39" s="3">
        <v>2.8333333330000001</v>
      </c>
      <c r="B39" s="3">
        <v>12.903</v>
      </c>
      <c r="C39" s="3">
        <f t="shared" si="2"/>
        <v>14.129584668299531</v>
      </c>
      <c r="D39" s="3">
        <f t="shared" si="1"/>
        <v>1.5045099485074687</v>
      </c>
      <c r="E39" s="3">
        <f>($E$3*EXP($F$3*A39))+($G$3*EXP($H$3*A39))</f>
        <v>14.129582654001634</v>
      </c>
      <c r="F39" s="3">
        <f>(E39-B39)^2</f>
        <v>1.5045050070976917</v>
      </c>
      <c r="G39" s="7"/>
      <c r="H39" s="7"/>
    </row>
    <row r="40" spans="1:8" x14ac:dyDescent="0.3">
      <c r="A40" s="3">
        <v>2.9166666669999999</v>
      </c>
      <c r="B40" s="3">
        <v>13.454000000000001</v>
      </c>
      <c r="C40" s="3">
        <f t="shared" si="2"/>
        <v>14.132545340751987</v>
      </c>
      <c r="D40" s="3">
        <f t="shared" si="1"/>
        <v>0.46042377945622925</v>
      </c>
      <c r="E40" s="3">
        <f>($E$3*EXP($F$3*A40))+($G$3*EXP($H$3*A40))</f>
        <v>14.132543326032021</v>
      </c>
      <c r="F40" s="3">
        <f>(E40-B40)^2</f>
        <v>0.4604210453025967</v>
      </c>
      <c r="G40" s="7"/>
      <c r="H40" s="7"/>
    </row>
    <row r="41" spans="1:8" x14ac:dyDescent="0.3">
      <c r="A41" s="3">
        <v>3</v>
      </c>
      <c r="B41" s="3">
        <v>13.491</v>
      </c>
      <c r="C41" s="3">
        <f t="shared" si="2"/>
        <v>14.135506633539679</v>
      </c>
      <c r="D41" s="3">
        <f t="shared" si="1"/>
        <v>0.41538880067665029</v>
      </c>
      <c r="E41" s="3">
        <f>($E$3*EXP($F$3*A41))+($G$3*EXP($H$3*A41))</f>
        <v>14.135504618397553</v>
      </c>
      <c r="F41" s="3">
        <f>(E41-B41)^2</f>
        <v>0.41538620313577557</v>
      </c>
      <c r="G41" s="7"/>
      <c r="H41" s="7"/>
    </row>
    <row r="42" spans="1:8" x14ac:dyDescent="0.3">
      <c r="A42" s="3">
        <v>3.0833333330000001</v>
      </c>
      <c r="B42" s="3">
        <v>13.567</v>
      </c>
      <c r="C42" s="3">
        <f t="shared" si="2"/>
        <v>14.138468546828118</v>
      </c>
      <c r="D42" s="3">
        <f t="shared" si="1"/>
        <v>0.32657630001384114</v>
      </c>
      <c r="E42" s="3">
        <f>($E$3*EXP($F$3*A42))+($G$3*EXP($H$3*A42))</f>
        <v>14.138466531263745</v>
      </c>
      <c r="F42" s="3">
        <f>(E42-B42)^2</f>
        <v>0.32657399635461687</v>
      </c>
      <c r="G42" s="7"/>
      <c r="H42" s="7"/>
    </row>
    <row r="43" spans="1:8" x14ac:dyDescent="0.3">
      <c r="A43" s="3">
        <v>3.1666666669999999</v>
      </c>
      <c r="B43" s="3">
        <v>13.397</v>
      </c>
      <c r="C43" s="3">
        <f t="shared" si="2"/>
        <v>14.141431080782878</v>
      </c>
      <c r="D43" s="3">
        <f t="shared" si="1"/>
        <v>0.55417763403556353</v>
      </c>
      <c r="E43" s="3">
        <f>($E$3*EXP($F$3*A43))+($G$3*EXP($H$3*A43))</f>
        <v>14.141429064796171</v>
      </c>
      <c r="F43" s="3">
        <f>(E43-B43)^2</f>
        <v>0.5541746325133009</v>
      </c>
      <c r="G43" s="7"/>
      <c r="H43" s="7"/>
    </row>
    <row r="44" spans="1:8" x14ac:dyDescent="0.3">
      <c r="A44" s="3">
        <v>3.25</v>
      </c>
      <c r="B44" s="3">
        <v>14.44</v>
      </c>
      <c r="C44" s="3">
        <f t="shared" si="2"/>
        <v>14.144394235462904</v>
      </c>
      <c r="D44" s="3">
        <f t="shared" si="1"/>
        <v>8.7382768027560495E-2</v>
      </c>
      <c r="E44" s="3">
        <f>($E$3*EXP($F$3*A44))+($G$3*EXP($H$3*A44))</f>
        <v>14.144392219053771</v>
      </c>
      <c r="F44" s="3">
        <f>(E44-B44)^2</f>
        <v>8.7383960155953691E-2</v>
      </c>
      <c r="G44" s="7"/>
      <c r="H44" s="7"/>
    </row>
    <row r="45" spans="1:8" x14ac:dyDescent="0.3">
      <c r="A45" s="3">
        <v>3.3333333330000001</v>
      </c>
      <c r="B45" s="3">
        <v>15.161</v>
      </c>
      <c r="C45" s="3">
        <f t="shared" si="2"/>
        <v>14.147358011033818</v>
      </c>
      <c r="D45" s="3">
        <f t="shared" si="1"/>
        <v>1.0274700817953166</v>
      </c>
      <c r="E45" s="3">
        <f>($E$3*EXP($F$3*A45))+($G$3*EXP($H$3*A45))</f>
        <v>14.147355994202174</v>
      </c>
      <c r="F45" s="3">
        <f>(E45-B45)^2</f>
        <v>1.0274741704898622</v>
      </c>
      <c r="G45" s="7"/>
      <c r="H45" s="7"/>
    </row>
    <row r="46" spans="1:8" x14ac:dyDescent="0.3">
      <c r="A46" s="3">
        <v>3.4166666669999999</v>
      </c>
      <c r="B46" s="3">
        <v>15.427</v>
      </c>
      <c r="C46" s="3">
        <f t="shared" si="2"/>
        <v>14.150322407661289</v>
      </c>
      <c r="D46" s="3">
        <f t="shared" si="1"/>
        <v>1.6299056747797676</v>
      </c>
      <c r="E46" s="3">
        <f>($E$3*EXP($F$3*A46))+($G$3*EXP($H$3*A46))</f>
        <v>14.150320390407042</v>
      </c>
      <c r="F46" s="3">
        <f>(E46-B46)^2</f>
        <v>1.6299108255504253</v>
      </c>
      <c r="G46" s="7"/>
      <c r="H46" s="7"/>
    </row>
    <row r="47" spans="1:8" x14ac:dyDescent="0.3">
      <c r="A47" s="3">
        <v>3.5</v>
      </c>
      <c r="B47" s="3">
        <v>15.693</v>
      </c>
      <c r="C47" s="3">
        <f t="shared" si="2"/>
        <v>14.153287425404304</v>
      </c>
      <c r="D47" s="3">
        <f t="shared" si="1"/>
        <v>2.3707148123681043</v>
      </c>
      <c r="E47" s="3">
        <f>($E$3*EXP($F$3*A47))+($G$3*EXP($H$3*A47))</f>
        <v>14.153285407727369</v>
      </c>
      <c r="F47" s="3">
        <f>(E47-B47)^2</f>
        <v>2.3707210256572742</v>
      </c>
      <c r="G47" s="7"/>
      <c r="H47" s="7"/>
    </row>
    <row r="48" spans="1:8" x14ac:dyDescent="0.3">
      <c r="A48" s="3">
        <v>3.5833333330000001</v>
      </c>
      <c r="B48" s="3">
        <v>15.141999999999999</v>
      </c>
      <c r="C48" s="3">
        <f t="shared" si="2"/>
        <v>14.156253064428586</v>
      </c>
      <c r="D48" s="3">
        <f t="shared" si="1"/>
        <v>0.97169702098843147</v>
      </c>
      <c r="E48" s="3">
        <f>($E$3*EXP($F$3*A48))+($G$3*EXP($H$3*A48))</f>
        <v>14.156251046328872</v>
      </c>
      <c r="F48" s="3">
        <f>(E48-B48)^2</f>
        <v>0.9717009996637217</v>
      </c>
      <c r="G48" s="7"/>
      <c r="H48" s="7"/>
    </row>
    <row r="49" spans="1:8" x14ac:dyDescent="0.3">
      <c r="A49" s="3">
        <v>3.6666666669999999</v>
      </c>
      <c r="B49" s="3">
        <v>14.763</v>
      </c>
      <c r="C49" s="3">
        <f t="shared" si="2"/>
        <v>14.159219324899912</v>
      </c>
      <c r="D49" s="3">
        <f t="shared" si="1"/>
        <v>0.36455110362431836</v>
      </c>
      <c r="E49" s="3">
        <f>($E$3*EXP($F$3*A49))+($G$3*EXP($H$3*A49))</f>
        <v>14.159217306377331</v>
      </c>
      <c r="F49" s="3">
        <f>(E49-B49)^2</f>
        <v>0.36455354111824617</v>
      </c>
      <c r="G49" s="7"/>
      <c r="H49" s="7"/>
    </row>
    <row r="50" spans="1:8" x14ac:dyDescent="0.3">
      <c r="A50" s="3">
        <v>3.75</v>
      </c>
      <c r="B50" s="3">
        <v>14.288</v>
      </c>
      <c r="C50" s="3">
        <f t="shared" si="2"/>
        <v>14.162186206877305</v>
      </c>
      <c r="D50" s="3">
        <f t="shared" si="1"/>
        <v>1.5829110539920414E-2</v>
      </c>
      <c r="E50" s="3">
        <f>($E$3*EXP($F$3*A50))+($G$3*EXP($H$3*A50))</f>
        <v>14.16218418793177</v>
      </c>
      <c r="F50" s="3">
        <f>(E50-B50)^2</f>
        <v>1.5829618566388339E-2</v>
      </c>
      <c r="G50" s="7"/>
      <c r="H50" s="7"/>
    </row>
    <row r="51" spans="1:8" x14ac:dyDescent="0.3">
      <c r="A51" s="3">
        <v>3.8333333330000001</v>
      </c>
      <c r="B51" s="3">
        <v>13.074</v>
      </c>
      <c r="C51" s="3">
        <f t="shared" si="2"/>
        <v>14.165153710526589</v>
      </c>
      <c r="D51" s="3">
        <f t="shared" si="1"/>
        <v>1.190616419995943</v>
      </c>
      <c r="E51" s="3">
        <f>($E$3*EXP($F$3*A51))+($G$3*EXP($H$3*A51))</f>
        <v>14.165151691158009</v>
      </c>
      <c r="F51" s="3">
        <f>(E51-B51)^2</f>
        <v>1.1906120131169831</v>
      </c>
      <c r="G51" s="7"/>
      <c r="H51" s="7"/>
    </row>
    <row r="52" spans="1:8" x14ac:dyDescent="0.3">
      <c r="A52" s="3">
        <v>3.9166666669999999</v>
      </c>
      <c r="B52" s="3">
        <v>12.542999999999999</v>
      </c>
      <c r="C52" s="3">
        <f t="shared" si="2"/>
        <v>14.168121836013649</v>
      </c>
      <c r="D52" s="3">
        <f t="shared" si="1"/>
        <v>2.6410209818883748</v>
      </c>
      <c r="E52" s="3">
        <f>($E$3*EXP($F$3*A52))+($G$3*EXP($H$3*A52))</f>
        <v>14.168119816221935</v>
      </c>
      <c r="F52" s="3">
        <f>(E52-B52)^2</f>
        <v>2.6410144170772192</v>
      </c>
      <c r="G52" s="7"/>
      <c r="H52" s="7"/>
    </row>
    <row r="53" spans="1:8" x14ac:dyDescent="0.3">
      <c r="A53" s="3">
        <v>4</v>
      </c>
      <c r="B53" s="3">
        <v>12.239000000000001</v>
      </c>
      <c r="C53" s="3">
        <f t="shared" si="2"/>
        <v>14.171090583397541</v>
      </c>
      <c r="D53" s="3">
        <f t="shared" si="1"/>
        <v>3.7329740224534489</v>
      </c>
      <c r="E53" s="3">
        <f>($E$3*EXP($F$3*A53))+($G$3*EXP($H$3*A53))</f>
        <v>14.171088563182607</v>
      </c>
      <c r="F53" s="3">
        <f>(E53-B53)^2</f>
        <v>3.7329662159810293</v>
      </c>
      <c r="G53" s="7"/>
      <c r="H53" s="7"/>
    </row>
    <row r="54" spans="1:8" x14ac:dyDescent="0.3">
      <c r="A54" s="3">
        <v>4.0833333329999997</v>
      </c>
      <c r="B54" s="3">
        <v>12.010999999999999</v>
      </c>
      <c r="C54" s="3">
        <f t="shared" si="2"/>
        <v>14.174059952844198</v>
      </c>
      <c r="D54" s="3">
        <f t="shared" si="1"/>
        <v>4.6788283595983469</v>
      </c>
      <c r="E54" s="3">
        <f>($E$3*EXP($F$3*A54))+($G$3*EXP($H$3*A54))</f>
        <v>14.174057932205955</v>
      </c>
      <c r="F54" s="3">
        <f>(E54-B54)^2</f>
        <v>4.6788196180791033</v>
      </c>
      <c r="G54" s="7"/>
      <c r="H54" s="7"/>
    </row>
    <row r="55" spans="1:8" x14ac:dyDescent="0.3">
      <c r="A55" s="3">
        <v>4.1666666670000003</v>
      </c>
      <c r="B55" s="3">
        <v>12.827</v>
      </c>
      <c r="C55" s="3">
        <f t="shared" si="2"/>
        <v>14.177029944519608</v>
      </c>
      <c r="D55" s="3">
        <f t="shared" si="1"/>
        <v>1.8225808510996171</v>
      </c>
      <c r="E55" s="3">
        <f>($E$3*EXP($F$3*A55))+($G$3*EXP($H$3*A55))</f>
        <v>14.177027923457965</v>
      </c>
      <c r="F55" s="3">
        <f>(E55-B55)^2</f>
        <v>1.8225753941162253</v>
      </c>
      <c r="G55" s="7"/>
      <c r="H55" s="7"/>
    </row>
    <row r="56" spans="1:8" x14ac:dyDescent="0.3">
      <c r="A56" s="3">
        <v>4.25</v>
      </c>
      <c r="B56" s="3">
        <v>13.567</v>
      </c>
      <c r="C56" s="3">
        <f t="shared" si="2"/>
        <v>14.180000558482863</v>
      </c>
      <c r="D56" s="3">
        <f t="shared" si="1"/>
        <v>0.37576968470030203</v>
      </c>
      <c r="E56" s="3">
        <f>($E$3*EXP($F$3*A56))+($G$3*EXP($H$3*A56))</f>
        <v>14.179998536997733</v>
      </c>
      <c r="F56" s="3">
        <f>(E56-B56)^2</f>
        <v>0.37576720636136063</v>
      </c>
      <c r="G56" s="7"/>
      <c r="H56" s="7"/>
    </row>
    <row r="57" spans="1:8" x14ac:dyDescent="0.3">
      <c r="A57" s="3">
        <v>4.3333333329999997</v>
      </c>
      <c r="B57" s="3">
        <v>13.548</v>
      </c>
      <c r="C57" s="3">
        <f t="shared" si="2"/>
        <v>14.1829717949</v>
      </c>
      <c r="D57" s="3">
        <f t="shared" si="1"/>
        <v>0.40318918031852796</v>
      </c>
      <c r="E57" s="3">
        <f>($E$3*EXP($F$3*A57))+($G$3*EXP($H$3*A57))</f>
        <v>14.182969772991294</v>
      </c>
      <c r="F57" s="3">
        <f>(E57-B57)^2</f>
        <v>0.4031866126126154</v>
      </c>
      <c r="G57" s="7"/>
      <c r="H57" s="7"/>
    </row>
    <row r="58" spans="1:8" x14ac:dyDescent="0.3">
      <c r="A58" s="3">
        <v>4.4166666670000003</v>
      </c>
      <c r="B58" s="3">
        <v>13.302</v>
      </c>
      <c r="C58" s="3">
        <f t="shared" si="2"/>
        <v>14.185943653937111</v>
      </c>
      <c r="D58" s="3">
        <f t="shared" si="1"/>
        <v>0.78135638333569113</v>
      </c>
      <c r="E58" s="3">
        <f>($E$3*EXP($F$3*A58))+($G$3*EXP($H$3*A58))</f>
        <v>14.18594163160474</v>
      </c>
      <c r="F58" s="3">
        <f>(E58-B58)^2</f>
        <v>0.78135280808405017</v>
      </c>
      <c r="G58" s="7"/>
      <c r="H58" s="7"/>
    </row>
    <row r="59" spans="1:8" x14ac:dyDescent="0.3">
      <c r="A59" s="3">
        <v>4.5</v>
      </c>
      <c r="B59" s="3">
        <v>13.188000000000001</v>
      </c>
      <c r="C59" s="3">
        <f t="shared" si="2"/>
        <v>14.188916135653326</v>
      </c>
      <c r="D59" s="3">
        <f t="shared" si="1"/>
        <v>1.0018331106111855</v>
      </c>
      <c r="E59" s="3">
        <f>($E$3*EXP($F$3*A59))+($G$3*EXP($H$3*A59))</f>
        <v>14.188914112897201</v>
      </c>
      <c r="F59" s="3">
        <f>(E59-B59)^2</f>
        <v>1.0018290613967904</v>
      </c>
      <c r="G59" s="7"/>
      <c r="H59" s="7"/>
    </row>
    <row r="60" spans="1:8" x14ac:dyDescent="0.3">
      <c r="A60" s="3">
        <v>4.5833333329999997</v>
      </c>
      <c r="B60" s="3">
        <v>13.112</v>
      </c>
      <c r="C60" s="3">
        <f t="shared" si="2"/>
        <v>14.191889240214788</v>
      </c>
      <c r="D60" s="3">
        <f t="shared" si="1"/>
        <v>1.1661607711316724</v>
      </c>
      <c r="E60" s="3">
        <f>($E$3*EXP($F$3*A60))+($G$3*EXP($H$3*A60))</f>
        <v>14.19188721703482</v>
      </c>
      <c r="F60" s="3">
        <f>(E60-B60)^2</f>
        <v>1.1661564015152077</v>
      </c>
      <c r="G60" s="7"/>
      <c r="H60" s="7"/>
    </row>
    <row r="61" spans="1:8" x14ac:dyDescent="0.3">
      <c r="A61" s="3">
        <v>4.6666666670000003</v>
      </c>
      <c r="B61" s="3">
        <v>12.827</v>
      </c>
      <c r="C61" s="3">
        <f t="shared" si="2"/>
        <v>14.194862967787694</v>
      </c>
      <c r="D61" s="3">
        <f t="shared" si="1"/>
        <v>1.8710490986449584</v>
      </c>
      <c r="E61" s="3">
        <f>($E$3*EXP($F$3*A61))+($G$3*EXP($H$3*A61))</f>
        <v>14.194860944183795</v>
      </c>
      <c r="F61" s="3">
        <f>(E61-B61)^2</f>
        <v>1.8710435626233819</v>
      </c>
      <c r="G61" s="7"/>
      <c r="H61" s="7"/>
    </row>
    <row r="62" spans="1:8" x14ac:dyDescent="0.3">
      <c r="A62" s="3">
        <v>4.75</v>
      </c>
      <c r="B62" s="3">
        <v>12.201000000000001</v>
      </c>
      <c r="C62" s="3">
        <f t="shared" si="2"/>
        <v>14.197837318431207</v>
      </c>
      <c r="D62" s="3">
        <f t="shared" si="1"/>
        <v>3.9873592762795296</v>
      </c>
      <c r="E62" s="3">
        <f>($E$3*EXP($F$3*A62))+($G$3*EXP($H$3*A62))</f>
        <v>14.197835294403289</v>
      </c>
      <c r="F62" s="3">
        <f>(E62-B62)^2</f>
        <v>3.9873511929746672</v>
      </c>
      <c r="G62" s="7"/>
      <c r="H62" s="7"/>
    </row>
    <row r="63" spans="1:8" x14ac:dyDescent="0.3">
      <c r="A63" s="3">
        <v>4.8333333329999997</v>
      </c>
      <c r="B63" s="3">
        <v>11.917</v>
      </c>
      <c r="C63" s="3">
        <f t="shared" si="2"/>
        <v>14.200812292311577</v>
      </c>
      <c r="D63" s="3">
        <f t="shared" si="1"/>
        <v>5.2157985865134595</v>
      </c>
      <c r="E63" s="3">
        <f>($E$3*EXP($F$3*A63))+($G$3*EXP($H$3*A63))</f>
        <v>14.200810267859548</v>
      </c>
      <c r="F63" s="3">
        <f>(E63-B63)^2</f>
        <v>5.2157893395807031</v>
      </c>
      <c r="G63" s="7"/>
      <c r="H63" s="7"/>
    </row>
    <row r="64" spans="1:8" x14ac:dyDescent="0.3">
      <c r="A64" s="3">
        <v>4.9166666670000003</v>
      </c>
      <c r="B64" s="3">
        <v>11.803000000000001</v>
      </c>
      <c r="C64" s="3">
        <f t="shared" si="2"/>
        <v>14.203787889595102</v>
      </c>
      <c r="D64" s="3">
        <f t="shared" si="1"/>
        <v>5.7637824908264985</v>
      </c>
      <c r="E64" s="3">
        <f>($E$3*EXP($F$3*A64))+($G$3*EXP($H$3*A64))</f>
        <v>14.203785864718876</v>
      </c>
      <c r="F64" s="3">
        <f>(E64-B64)^2</f>
        <v>5.7637727682339568</v>
      </c>
      <c r="G64" s="7"/>
      <c r="H64" s="7"/>
    </row>
    <row r="65" spans="1:8" x14ac:dyDescent="0.3">
      <c r="A65" s="3">
        <v>5</v>
      </c>
      <c r="B65" s="3">
        <v>11.157</v>
      </c>
      <c r="C65" s="3">
        <f t="shared" si="2"/>
        <v>14.206764110340989</v>
      </c>
      <c r="D65" s="3">
        <f t="shared" si="1"/>
        <v>9.3010611287239673</v>
      </c>
      <c r="E65" s="3">
        <f>($E$3*EXP($F$3*A65))+($G$3*EXP($H$3*A65))</f>
        <v>14.206762085040477</v>
      </c>
      <c r="F65" s="3">
        <f>(E65-B65)^2</f>
        <v>9.3010487753504396</v>
      </c>
      <c r="G65" s="7"/>
      <c r="H65" s="7"/>
    </row>
    <row r="66" spans="1:8" x14ac:dyDescent="0.3">
      <c r="A66" s="3">
        <v>5.0833333329999997</v>
      </c>
      <c r="B66" s="3">
        <v>10.891999999999999</v>
      </c>
      <c r="C66" s="3">
        <f t="shared" si="2"/>
        <v>14.209740954715588</v>
      </c>
      <c r="D66" s="3">
        <f t="shared" si="1"/>
        <v>11.007405042597108</v>
      </c>
      <c r="E66" s="3">
        <f>($E$3*EXP($F$3*A66))+($G$3*EXP($H$3*A66))</f>
        <v>14.209738928990701</v>
      </c>
      <c r="F66" s="3">
        <f>(E66-B66)^2</f>
        <v>11.007391600940368</v>
      </c>
      <c r="G66" s="7"/>
      <c r="H66" s="7"/>
    </row>
    <row r="67" spans="1:8" x14ac:dyDescent="0.3">
      <c r="A67" s="3">
        <v>5.1666666670000003</v>
      </c>
      <c r="B67" s="3">
        <v>11.12</v>
      </c>
      <c r="C67" s="3">
        <f t="shared" si="2"/>
        <v>14.212718422885303</v>
      </c>
      <c r="D67" s="3">
        <f t="shared" si="1"/>
        <v>9.564907243254158</v>
      </c>
      <c r="E67" s="3">
        <f>($E$3*EXP($F$3*A67))+($G$3*EXP($H$3*A67))</f>
        <v>14.212716396735949</v>
      </c>
      <c r="F67" s="3">
        <f>(E67-B67)^2</f>
        <v>9.5648947106393987</v>
      </c>
      <c r="G67" s="7"/>
      <c r="H67" s="7"/>
    </row>
    <row r="68" spans="1:8" x14ac:dyDescent="0.3">
      <c r="A68" s="3">
        <v>5.25</v>
      </c>
      <c r="B68" s="3">
        <v>12.6</v>
      </c>
      <c r="C68" s="3">
        <f t="shared" si="2"/>
        <v>14.215696514909377</v>
      </c>
      <c r="D68" s="3">
        <f t="shared" si="1"/>
        <v>2.6104752282903072</v>
      </c>
      <c r="E68" s="3">
        <f>($E$3*EXP($F$3*A68))+($G$3*EXP($H$3*A68))</f>
        <v>14.215694488335471</v>
      </c>
      <c r="F68" s="3">
        <f>(E68-B68)^2</f>
        <v>2.61046867963762</v>
      </c>
      <c r="G68" s="7"/>
      <c r="H68" s="7"/>
    </row>
    <row r="69" spans="1:8" x14ac:dyDescent="0.3">
      <c r="A69" s="3">
        <v>5.3333333329999997</v>
      </c>
      <c r="B69" s="3">
        <v>13.282999999999999</v>
      </c>
      <c r="C69" s="3">
        <f t="shared" ref="C69:C100" si="3">$C$3*EXP($D$3*A69)</f>
        <v>14.218675230954265</v>
      </c>
      <c r="D69" s="3">
        <f t="shared" si="1"/>
        <v>0.87548813782131774</v>
      </c>
      <c r="E69" s="3">
        <f>($E$3*EXP($F$3*A69))+($G$3*EXP($H$3*A69))</f>
        <v>14.218673203955717</v>
      </c>
      <c r="F69" s="3">
        <f>(E69-B69)^2</f>
        <v>0.87548434460075797</v>
      </c>
      <c r="G69" s="7"/>
      <c r="H69" s="7"/>
    </row>
    <row r="70" spans="1:8" x14ac:dyDescent="0.3">
      <c r="A70" s="3">
        <v>5.4166666670000003</v>
      </c>
      <c r="B70" s="3">
        <v>13.416</v>
      </c>
      <c r="C70" s="3">
        <f t="shared" si="3"/>
        <v>14.221654571186477</v>
      </c>
      <c r="D70" s="3">
        <f t="shared" si="1"/>
        <v>0.64907928807366522</v>
      </c>
      <c r="E70" s="3">
        <f>($E$3*EXP($F$3*A70))+($G$3*EXP($H$3*A70))</f>
        <v>14.221652543763197</v>
      </c>
      <c r="F70" s="3">
        <f>(E70-B70)^2</f>
        <v>0.64907602127210928</v>
      </c>
      <c r="G70" s="7"/>
      <c r="H70" s="7"/>
    </row>
    <row r="71" spans="1:8" x14ac:dyDescent="0.3">
      <c r="A71" s="3">
        <v>5.5</v>
      </c>
      <c r="B71" s="3">
        <v>13.34</v>
      </c>
      <c r="C71" s="3">
        <f t="shared" si="3"/>
        <v>14.22463453566529</v>
      </c>
      <c r="D71" s="3">
        <f t="shared" si="1"/>
        <v>0.78257826169174327</v>
      </c>
      <c r="E71" s="3">
        <f>($E$3*EXP($F$3*A71))+($G$3*EXP($H$3*A71))</f>
        <v>14.224632507817189</v>
      </c>
      <c r="F71" s="3">
        <f>(E71-B71)^2</f>
        <v>0.78257467388692903</v>
      </c>
      <c r="G71" s="7"/>
      <c r="H71" s="7"/>
    </row>
    <row r="72" spans="1:8" x14ac:dyDescent="0.3">
      <c r="A72" s="3">
        <v>5.5833333329999997</v>
      </c>
      <c r="B72" s="3">
        <v>13.529</v>
      </c>
      <c r="C72" s="3">
        <f t="shared" si="3"/>
        <v>14.227615124557264</v>
      </c>
      <c r="D72" s="3">
        <f t="shared" si="1"/>
        <v>0.48806309226016187</v>
      </c>
      <c r="E72" s="3">
        <f>($E$3*EXP($F$3*A72))+($G$3*EXP($H$3*A72))</f>
        <v>14.227613096284255</v>
      </c>
      <c r="F72" s="3">
        <f>(E72-B72)^2</f>
        <v>0.48806025829987398</v>
      </c>
      <c r="G72" s="7"/>
      <c r="H72" s="7"/>
    </row>
    <row r="73" spans="1:8" x14ac:dyDescent="0.3">
      <c r="A73" s="3">
        <v>5.6666666670000003</v>
      </c>
      <c r="B73" s="3">
        <v>13.776</v>
      </c>
      <c r="C73" s="3">
        <f t="shared" si="3"/>
        <v>14.23059633802902</v>
      </c>
      <c r="D73" s="3">
        <f t="shared" ref="D73:D136" si="4">(C73-B73)^2</f>
        <v>0.20665783054939532</v>
      </c>
      <c r="E73" s="3">
        <f>($E$3*EXP($F$3*A73))+($G$3*EXP($H$3*A73))</f>
        <v>14.230594309331012</v>
      </c>
      <c r="F73" s="3">
        <f>(E73-B73)^2</f>
        <v>0.2066559860761403</v>
      </c>
      <c r="G73" s="7"/>
      <c r="H73" s="7"/>
    </row>
    <row r="74" spans="1:8" x14ac:dyDescent="0.3">
      <c r="A74" s="3">
        <v>5.75</v>
      </c>
      <c r="B74" s="3">
        <v>14.307</v>
      </c>
      <c r="C74" s="3">
        <f t="shared" si="3"/>
        <v>14.233578176139867</v>
      </c>
      <c r="D74" s="3">
        <f t="shared" si="4"/>
        <v>5.390764218948488E-3</v>
      </c>
      <c r="E74" s="3">
        <f>($E$3*EXP($F$3*A74))+($G$3*EXP($H$3*A74))</f>
        <v>14.233576147016771</v>
      </c>
      <c r="F74" s="3">
        <f>(E74-B74)^2</f>
        <v>5.391062186902819E-3</v>
      </c>
      <c r="G74" s="7"/>
      <c r="H74" s="7"/>
    </row>
    <row r="75" spans="1:8" x14ac:dyDescent="0.3">
      <c r="A75" s="3">
        <v>5.8333333329999997</v>
      </c>
      <c r="B75" s="3">
        <v>13.852</v>
      </c>
      <c r="C75" s="3">
        <f t="shared" si="3"/>
        <v>14.236560639056473</v>
      </c>
      <c r="D75" s="3">
        <f t="shared" si="4"/>
        <v>0.14788688511152229</v>
      </c>
      <c r="E75" s="3">
        <f>($E$3*EXP($F$3*A75))+($G$3*EXP($H$3*A75))</f>
        <v>14.236558609508199</v>
      </c>
      <c r="F75" s="3">
        <f>(E75-B75)^2</f>
        <v>0.1478853241468793</v>
      </c>
      <c r="G75" s="7"/>
      <c r="H75" s="7"/>
    </row>
    <row r="76" spans="1:8" x14ac:dyDescent="0.3">
      <c r="A76" s="3">
        <v>5.9166666670000003</v>
      </c>
      <c r="B76" s="3">
        <v>13.833</v>
      </c>
      <c r="C76" s="3">
        <f t="shared" si="3"/>
        <v>14.239543726945554</v>
      </c>
      <c r="D76" s="3">
        <f t="shared" si="4"/>
        <v>0.16527780191878086</v>
      </c>
      <c r="E76" s="3">
        <f>($E$3*EXP($F$3*A76))+($G$3*EXP($H$3*A76))</f>
        <v>14.239541696972015</v>
      </c>
      <c r="F76" s="3">
        <f>(E76-B76)^2</f>
        <v>0.1652761513768857</v>
      </c>
      <c r="G76" s="7"/>
      <c r="H76" s="7"/>
    </row>
    <row r="77" spans="1:8" x14ac:dyDescent="0.3">
      <c r="A77" s="3">
        <v>6</v>
      </c>
      <c r="B77" s="3">
        <v>13.169</v>
      </c>
      <c r="C77" s="3">
        <f t="shared" si="3"/>
        <v>14.242527439866469</v>
      </c>
      <c r="D77" s="3">
        <f t="shared" si="4"/>
        <v>1.152461164146255</v>
      </c>
      <c r="E77" s="3">
        <f>($E$3*EXP($F$3*A77))+($G$3*EXP($H$3*A77))</f>
        <v>14.242525409467575</v>
      </c>
      <c r="F77" s="3">
        <f>(E77-B77)^2</f>
        <v>1.1524568047725237</v>
      </c>
      <c r="G77" s="7"/>
      <c r="H77" s="7"/>
    </row>
    <row r="78" spans="1:8" x14ac:dyDescent="0.3">
      <c r="A78" s="3">
        <v>6.0833333329999997</v>
      </c>
      <c r="B78" s="3">
        <v>12.941000000000001</v>
      </c>
      <c r="C78" s="3">
        <f t="shared" si="3"/>
        <v>14.245511777985982</v>
      </c>
      <c r="D78" s="3">
        <f t="shared" si="4"/>
        <v>1.7017509789041458</v>
      </c>
      <c r="E78" s="3">
        <f>($E$3*EXP($F$3*A78))+($G$3*EXP($H$3*A78))</f>
        <v>14.245509747161645</v>
      </c>
      <c r="F78" s="3">
        <f>(E78-B78)^2</f>
        <v>1.7017456804397364</v>
      </c>
      <c r="G78" s="7"/>
      <c r="H78" s="7"/>
    </row>
    <row r="79" spans="1:8" x14ac:dyDescent="0.3">
      <c r="A79" s="3">
        <v>6.1666666670000003</v>
      </c>
      <c r="B79" s="3">
        <v>13.188000000000001</v>
      </c>
      <c r="C79" s="3">
        <f t="shared" si="3"/>
        <v>14.24849674147092</v>
      </c>
      <c r="D79" s="3">
        <f t="shared" si="4"/>
        <v>1.1246533386704372</v>
      </c>
      <c r="E79" s="3">
        <f>($E$3*EXP($F$3*A79))+($G$3*EXP($H$3*A79))</f>
        <v>14.248494710221051</v>
      </c>
      <c r="F79" s="3">
        <f>(E79-B79)^2</f>
        <v>1.1246490304068293</v>
      </c>
      <c r="G79" s="7"/>
      <c r="H79" s="7"/>
    </row>
    <row r="80" spans="1:8" x14ac:dyDescent="0.3">
      <c r="A80" s="3">
        <v>6.25</v>
      </c>
      <c r="B80" s="3">
        <v>14.382999999999999</v>
      </c>
      <c r="C80" s="3">
        <f t="shared" si="3"/>
        <v>14.251482330380673</v>
      </c>
      <c r="D80" s="3">
        <f t="shared" si="4"/>
        <v>1.729689742209815E-2</v>
      </c>
      <c r="E80" s="3">
        <f>($E$3*EXP($F$3*A80))+($G$3*EXP($H$3*A80))</f>
        <v>14.251480298705182</v>
      </c>
      <c r="F80" s="3">
        <f>(E80-B80)^2</f>
        <v>1.7297431828677844E-2</v>
      </c>
      <c r="G80" s="7"/>
      <c r="H80" s="7"/>
    </row>
    <row r="81" spans="1:8" x14ac:dyDescent="0.3">
      <c r="A81" s="3">
        <v>6.3333333329999997</v>
      </c>
      <c r="B81" s="3">
        <v>14.763</v>
      </c>
      <c r="C81" s="3">
        <f t="shared" si="3"/>
        <v>14.254468544882116</v>
      </c>
      <c r="D81" s="3">
        <f t="shared" si="4"/>
        <v>0.25860424084431283</v>
      </c>
      <c r="E81" s="3">
        <f>($E$3*EXP($F$3*A81))+($G$3*EXP($H$3*A81))</f>
        <v>14.254466512780912</v>
      </c>
      <c r="F81" s="3">
        <f>(E81-B81)^2</f>
        <v>0.25860630762320641</v>
      </c>
      <c r="G81" s="7"/>
      <c r="H81" s="7"/>
    </row>
    <row r="82" spans="1:8" x14ac:dyDescent="0.3">
      <c r="A82" s="3">
        <v>6.4166666670000003</v>
      </c>
      <c r="B82" s="3">
        <v>15.218</v>
      </c>
      <c r="C82" s="3">
        <f t="shared" si="3"/>
        <v>14.25745538514218</v>
      </c>
      <c r="D82" s="3">
        <f t="shared" si="4"/>
        <v>0.92264595713235831</v>
      </c>
      <c r="E82" s="3">
        <f>($E$3*EXP($F$3*A82))+($G$3*EXP($H$3*A82))</f>
        <v>14.257453352615174</v>
      </c>
      <c r="F82" s="3">
        <f>(E82-B82)^2</f>
        <v>0.92264986180222863</v>
      </c>
      <c r="G82" s="7"/>
      <c r="H82" s="7"/>
    </row>
    <row r="83" spans="1:8" x14ac:dyDescent="0.3">
      <c r="A83" s="3">
        <v>6.5</v>
      </c>
      <c r="B83" s="3">
        <v>15.161</v>
      </c>
      <c r="C83" s="3">
        <f t="shared" si="3"/>
        <v>14.260442851220288</v>
      </c>
      <c r="D83" s="3">
        <f t="shared" si="4"/>
        <v>0.81100317821824297</v>
      </c>
      <c r="E83" s="3">
        <f>($E$3*EXP($F$3*A83))+($G$3*EXP($H$3*A83))</f>
        <v>14.260440818267394</v>
      </c>
      <c r="F83" s="3">
        <f>(E83-B83)^2</f>
        <v>0.81100683980289956</v>
      </c>
      <c r="G83" s="7"/>
      <c r="H83" s="7"/>
    </row>
    <row r="84" spans="1:8" x14ac:dyDescent="0.3">
      <c r="A84" s="3">
        <v>6.5833333329999997</v>
      </c>
      <c r="B84" s="3">
        <v>14.858000000000001</v>
      </c>
      <c r="C84" s="3">
        <f t="shared" si="3"/>
        <v>14.263430943283421</v>
      </c>
      <c r="D84" s="3">
        <f t="shared" si="4"/>
        <v>0.35351236320484347</v>
      </c>
      <c r="E84" s="3">
        <f>($E$3*EXP($F$3*A84))+($G$3*EXP($H$3*A84))</f>
        <v>14.263428909904547</v>
      </c>
      <c r="F84" s="3">
        <f>(E84-B84)^2</f>
        <v>0.35351478117729535</v>
      </c>
      <c r="G84" s="7"/>
      <c r="H84" s="7"/>
    </row>
    <row r="85" spans="1:8" x14ac:dyDescent="0.3">
      <c r="A85" s="3">
        <v>6.6666666670000003</v>
      </c>
      <c r="B85" s="3">
        <v>14.156000000000001</v>
      </c>
      <c r="C85" s="3">
        <f t="shared" si="3"/>
        <v>14.266419661498615</v>
      </c>
      <c r="D85" s="3">
        <f t="shared" si="4"/>
        <v>1.2192501645468581E-2</v>
      </c>
      <c r="E85" s="3">
        <f>($E$3*EXP($F$3*A85))+($G$3*EXP($H$3*A85))</f>
        <v>14.266417627693674</v>
      </c>
      <c r="F85" s="3">
        <f>(E85-B85)^2</f>
        <v>1.2192052505498588E-2</v>
      </c>
      <c r="G85" s="7"/>
      <c r="H85" s="7"/>
    </row>
    <row r="86" spans="1:8" x14ac:dyDescent="0.3">
      <c r="A86" s="3">
        <v>6.75</v>
      </c>
      <c r="B86" s="3">
        <v>13.586</v>
      </c>
      <c r="C86" s="3">
        <f t="shared" si="3"/>
        <v>14.269409005925338</v>
      </c>
      <c r="D86" s="3">
        <f t="shared" si="4"/>
        <v>0.46704786937985826</v>
      </c>
      <c r="E86" s="3">
        <f>($E$3*EXP($F$3*A86))+($G$3*EXP($H$3*A86))</f>
        <v>14.269406971694238</v>
      </c>
      <c r="F86" s="3">
        <f>(E86-B86)^2</f>
        <v>0.46704508896028862</v>
      </c>
      <c r="G86" s="7"/>
      <c r="H86" s="7"/>
    </row>
    <row r="87" spans="1:8" x14ac:dyDescent="0.3">
      <c r="A87" s="3">
        <v>6.8333333329999997</v>
      </c>
      <c r="B87" s="3">
        <v>13.15</v>
      </c>
      <c r="C87" s="3">
        <f t="shared" si="3"/>
        <v>14.272398976730667</v>
      </c>
      <c r="D87" s="3">
        <f t="shared" si="4"/>
        <v>1.2597794629660475</v>
      </c>
      <c r="E87" s="3">
        <f>($E$3*EXP($F$3*A87))+($G$3*EXP($H$3*A87))</f>
        <v>14.272396942073319</v>
      </c>
      <c r="F87" s="3">
        <f>(E87-B87)^2</f>
        <v>1.2597748955755377</v>
      </c>
      <c r="G87" s="7"/>
      <c r="H87" s="7"/>
    </row>
    <row r="88" spans="1:8" x14ac:dyDescent="0.3">
      <c r="A88" s="3">
        <v>6.9166666670000003</v>
      </c>
      <c r="B88" s="3">
        <v>14.137</v>
      </c>
      <c r="C88" s="3">
        <f t="shared" si="3"/>
        <v>14.275389574081746</v>
      </c>
      <c r="D88" s="3">
        <f t="shared" si="4"/>
        <v>1.9151674214527008E-2</v>
      </c>
      <c r="E88" s="3">
        <f>($E$3*EXP($F$3*A88))+($G$3*EXP($H$3*A88))</f>
        <v>14.275387538998062</v>
      </c>
      <c r="F88" s="3">
        <f>(E88-B88)^2</f>
        <v>1.9151110949940129E-2</v>
      </c>
      <c r="G88" s="7"/>
      <c r="H88" s="7"/>
    </row>
    <row r="89" spans="1:8" x14ac:dyDescent="0.3">
      <c r="A89" s="3">
        <v>7</v>
      </c>
      <c r="B89" s="3">
        <v>14.231</v>
      </c>
      <c r="C89" s="3">
        <f t="shared" si="3"/>
        <v>14.278380798038077</v>
      </c>
      <c r="D89" s="3">
        <f t="shared" si="4"/>
        <v>2.2449400227250349E-3</v>
      </c>
      <c r="E89" s="3">
        <f>($E$3*EXP($F$3*A89))+($G$3*EXP($H$3*A89))</f>
        <v>14.27837876252797</v>
      </c>
      <c r="F89" s="3">
        <f>(E89-B89)^2</f>
        <v>2.2447471386817549E-3</v>
      </c>
      <c r="G89" s="7"/>
      <c r="H89" s="7"/>
    </row>
    <row r="90" spans="1:8" x14ac:dyDescent="0.3">
      <c r="A90" s="3">
        <v>7.0833333329999997</v>
      </c>
      <c r="B90" s="3">
        <v>14.364000000000001</v>
      </c>
      <c r="C90" s="3">
        <f t="shared" si="3"/>
        <v>14.281372648766848</v>
      </c>
      <c r="D90" s="3">
        <f t="shared" si="4"/>
        <v>6.8272791718068694E-3</v>
      </c>
      <c r="E90" s="3">
        <f>($E$3*EXP($F$3*A90))+($G$3*EXP($H$3*A90))</f>
        <v>14.281370612830226</v>
      </c>
      <c r="F90" s="3">
        <f>(E90-B90)^2</f>
        <v>6.827615624052462E-3</v>
      </c>
      <c r="G90" s="7"/>
      <c r="H90" s="7"/>
    </row>
    <row r="91" spans="1:8" x14ac:dyDescent="0.3">
      <c r="A91" s="3">
        <v>7.1666666670000003</v>
      </c>
      <c r="B91" s="3">
        <v>13.833</v>
      </c>
      <c r="C91" s="3">
        <f t="shared" si="3"/>
        <v>14.284365126435306</v>
      </c>
      <c r="D91" s="3">
        <f t="shared" si="4"/>
        <v>0.20373047736195959</v>
      </c>
      <c r="E91" s="3">
        <f>($E$3*EXP($F$3*A91))+($G$3*EXP($H$3*A91))</f>
        <v>14.284363090072079</v>
      </c>
      <c r="F91" s="3">
        <f>(E91-B91)^2</f>
        <v>0.20372863907941519</v>
      </c>
      <c r="G91" s="7"/>
      <c r="H91" s="7"/>
    </row>
    <row r="92" spans="1:8" x14ac:dyDescent="0.3">
      <c r="A92" s="3">
        <v>7.25</v>
      </c>
      <c r="B92" s="3">
        <v>14.478</v>
      </c>
      <c r="C92" s="3">
        <f t="shared" si="3"/>
        <v>14.28735823110299</v>
      </c>
      <c r="D92" s="3">
        <f t="shared" si="4"/>
        <v>3.6344284048180762E-2</v>
      </c>
      <c r="E92" s="3">
        <f>($E$3*EXP($F$3*A92))+($G$3*EXP($H$3*A92))</f>
        <v>14.28735619431307</v>
      </c>
      <c r="F92" s="3">
        <f>(E92-B92)^2</f>
        <v>3.634506064679599E-2</v>
      </c>
      <c r="G92" s="7"/>
      <c r="H92" s="7"/>
    </row>
    <row r="93" spans="1:8" x14ac:dyDescent="0.3">
      <c r="A93" s="3">
        <v>7.3333333329999997</v>
      </c>
      <c r="B93" s="3">
        <v>15.009</v>
      </c>
      <c r="C93" s="3">
        <f t="shared" si="3"/>
        <v>14.290351962937192</v>
      </c>
      <c r="D93" s="3">
        <f t="shared" si="4"/>
        <v>0.51645500117422694</v>
      </c>
      <c r="E93" s="3">
        <f>($E$3*EXP($F$3*A93))+($G$3*EXP($H$3*A93))</f>
        <v>14.290349925720488</v>
      </c>
      <c r="F93" s="3">
        <f>(E93-B93)^2</f>
        <v>0.51645792926194889</v>
      </c>
      <c r="G93" s="7"/>
      <c r="H93" s="7"/>
    </row>
    <row r="94" spans="1:8" x14ac:dyDescent="0.3">
      <c r="A94" s="3">
        <v>7.4166666670000003</v>
      </c>
      <c r="B94" s="3">
        <v>15.617000000000001</v>
      </c>
      <c r="C94" s="3">
        <f t="shared" si="3"/>
        <v>14.293346322105263</v>
      </c>
      <c r="D94" s="3">
        <f t="shared" si="4"/>
        <v>1.7520590590042664</v>
      </c>
      <c r="E94" s="3">
        <f>($E$3*EXP($F$3*A94))+($G$3*EXP($H$3*A94))</f>
        <v>14.293344284461686</v>
      </c>
      <c r="F94" s="3">
        <f>(E94-B94)^2</f>
        <v>1.7520644532772494</v>
      </c>
      <c r="G94" s="7"/>
      <c r="H94" s="7"/>
    </row>
    <row r="95" spans="1:8" x14ac:dyDescent="0.3">
      <c r="A95" s="3">
        <v>7.5</v>
      </c>
      <c r="B95" s="3">
        <v>16.148</v>
      </c>
      <c r="C95" s="3">
        <f t="shared" si="3"/>
        <v>14.296341308666783</v>
      </c>
      <c r="D95" s="3">
        <f t="shared" si="4"/>
        <v>3.4286399091898416</v>
      </c>
      <c r="E95" s="3">
        <f>($E$3*EXP($F$3*A95))+($G$3*EXP($H$3*A95))</f>
        <v>14.296339270596244</v>
      </c>
      <c r="F95" s="3">
        <f>(E95-B95)^2</f>
        <v>3.4286474568160492</v>
      </c>
      <c r="G95" s="7"/>
      <c r="H95" s="7"/>
    </row>
    <row r="96" spans="1:8" x14ac:dyDescent="0.3">
      <c r="A96" s="3">
        <v>7.5833333329999997</v>
      </c>
      <c r="B96" s="3">
        <v>15.977</v>
      </c>
      <c r="C96" s="3">
        <f t="shared" si="3"/>
        <v>14.299336922789145</v>
      </c>
      <c r="D96" s="3">
        <f t="shared" si="4"/>
        <v>2.8145534006365964</v>
      </c>
      <c r="E96" s="3">
        <f>($E$3*EXP($F$3*A96))+($G$3*EXP($H$3*A96))</f>
        <v>14.299334884291556</v>
      </c>
      <c r="F96" s="3">
        <f>(E96-B96)^2</f>
        <v>2.8145602404650294</v>
      </c>
      <c r="G96" s="7"/>
      <c r="H96" s="7"/>
    </row>
    <row r="97" spans="1:8" x14ac:dyDescent="0.3">
      <c r="A97" s="3">
        <v>7.6666666670000003</v>
      </c>
      <c r="B97" s="3">
        <v>15.141999999999999</v>
      </c>
      <c r="C97" s="3">
        <f t="shared" si="3"/>
        <v>14.302333164639812</v>
      </c>
      <c r="D97" s="3">
        <f t="shared" si="4"/>
        <v>0.70504039440379218</v>
      </c>
      <c r="E97" s="3">
        <f>($E$3*EXP($F$3*A97))+($G$3*EXP($H$3*A97))</f>
        <v>14.30233112571508</v>
      </c>
      <c r="F97" s="3">
        <f>(E97-B97)^2</f>
        <v>0.7050438184429042</v>
      </c>
      <c r="G97" s="7"/>
      <c r="H97" s="7"/>
    </row>
    <row r="98" spans="1:8" x14ac:dyDescent="0.3">
      <c r="A98" s="3">
        <v>7.75</v>
      </c>
      <c r="B98" s="3">
        <v>14.592000000000001</v>
      </c>
      <c r="C98" s="3">
        <f t="shared" si="3"/>
        <v>14.305330034278395</v>
      </c>
      <c r="D98" s="3">
        <f t="shared" si="4"/>
        <v>8.2179669246826556E-2</v>
      </c>
      <c r="E98" s="3">
        <f>($E$3*EXP($F$3*A98))+($G$3*EXP($H$3*A98))</f>
        <v>14.305327994926435</v>
      </c>
      <c r="F98" s="3">
        <f>(E98-B98)^2</f>
        <v>8.2180838492898547E-2</v>
      </c>
      <c r="G98" s="7"/>
      <c r="H98" s="7"/>
    </row>
    <row r="99" spans="1:8" x14ac:dyDescent="0.3">
      <c r="A99" s="3">
        <v>7.8333333329999997</v>
      </c>
      <c r="B99" s="3">
        <v>14.364000000000001</v>
      </c>
      <c r="C99" s="3">
        <f t="shared" si="3"/>
        <v>14.308327531872397</v>
      </c>
      <c r="D99" s="3">
        <f t="shared" si="4"/>
        <v>3.0994237074190539E-3</v>
      </c>
      <c r="E99" s="3">
        <f>($E$3*EXP($F$3*A99))+($G$3*EXP($H$3*A99))</f>
        <v>14.308325492093116</v>
      </c>
      <c r="F99" s="3">
        <f>(E99-B99)^2</f>
        <v>3.0996508306737258E-3</v>
      </c>
      <c r="G99" s="7"/>
      <c r="H99" s="7"/>
    </row>
    <row r="100" spans="1:8" x14ac:dyDescent="0.3">
      <c r="A100" s="3">
        <v>7.9166666670000003</v>
      </c>
      <c r="B100" s="3">
        <v>14.497</v>
      </c>
      <c r="C100" s="3">
        <f t="shared" si="3"/>
        <v>14.311325657589379</v>
      </c>
      <c r="D100" s="3">
        <f t="shared" si="4"/>
        <v>3.4474961429616646E-2</v>
      </c>
      <c r="E100" s="3">
        <f>($E$3*EXP($F$3*A100))+($G$3*EXP($H$3*A100))</f>
        <v>14.311323617382689</v>
      </c>
      <c r="F100" s="3">
        <f>(E100-B100)^2</f>
        <v>3.4475719061850117E-2</v>
      </c>
      <c r="G100" s="7"/>
      <c r="H100" s="7"/>
    </row>
    <row r="101" spans="1:8" x14ac:dyDescent="0.3">
      <c r="A101" s="3">
        <v>8</v>
      </c>
      <c r="B101" s="3">
        <v>14.554</v>
      </c>
      <c r="C101" s="3">
        <f t="shared" ref="C101:C132" si="5">$C$3*EXP($D$3*A101)</f>
        <v>14.314324411488997</v>
      </c>
      <c r="D101" s="3">
        <f t="shared" si="4"/>
        <v>5.7444387728095903E-2</v>
      </c>
      <c r="E101" s="3">
        <f>($E$3*EXP($F$3*A101))+($G$3*EXP($H$3*A101))</f>
        <v>14.314322370854807</v>
      </c>
      <c r="F101" s="3">
        <f>(E101-B101)^2</f>
        <v>5.7445365912660765E-2</v>
      </c>
      <c r="G101" s="7"/>
      <c r="H101" s="7"/>
    </row>
    <row r="102" spans="1:8" x14ac:dyDescent="0.3">
      <c r="A102" s="3">
        <v>8.0833333330000006</v>
      </c>
      <c r="B102" s="3">
        <v>14.991</v>
      </c>
      <c r="C102" s="3">
        <f t="shared" si="5"/>
        <v>14.317323793738856</v>
      </c>
      <c r="D102" s="3">
        <f t="shared" si="4"/>
        <v>0.45383963088240697</v>
      </c>
      <c r="E102" s="3">
        <f>($E$3*EXP($F$3*A102))+($G$3*EXP($H$3*A102))</f>
        <v>14.31732175267708</v>
      </c>
      <c r="F102" s="3">
        <f>(E102-B102)^2</f>
        <v>0.45384238091608153</v>
      </c>
      <c r="G102" s="7"/>
      <c r="H102" s="7"/>
    </row>
    <row r="103" spans="1:8" x14ac:dyDescent="0.3">
      <c r="A103" s="3">
        <v>8.1666666669999994</v>
      </c>
      <c r="B103" s="3">
        <v>15.863</v>
      </c>
      <c r="C103" s="3">
        <f t="shared" si="5"/>
        <v>14.320323804506627</v>
      </c>
      <c r="D103" s="3">
        <f t="shared" si="4"/>
        <v>2.3798498441419067</v>
      </c>
      <c r="E103" s="3">
        <f>($E$3*EXP($F$3*A103))+($G$3*EXP($H$3*A103))</f>
        <v>14.320321763017171</v>
      </c>
      <c r="F103" s="3">
        <f>(E103-B103)^2</f>
        <v>2.3798561428604477</v>
      </c>
      <c r="G103" s="7"/>
      <c r="H103" s="7"/>
    </row>
    <row r="104" spans="1:8" x14ac:dyDescent="0.3">
      <c r="A104" s="3">
        <v>8.25</v>
      </c>
      <c r="B104" s="3">
        <v>17.931999999999999</v>
      </c>
      <c r="C104" s="3">
        <f t="shared" si="5"/>
        <v>14.323324443851996</v>
      </c>
      <c r="D104" s="3">
        <f t="shared" si="4"/>
        <v>13.022539269540093</v>
      </c>
      <c r="E104" s="3">
        <f>($E$3*EXP($F$3*A104))+($G$3*EXP($H$3*A104))</f>
        <v>14.323322401934773</v>
      </c>
      <c r="F104" s="3">
        <f>(E104-B104)^2</f>
        <v>13.022554006777808</v>
      </c>
      <c r="G104" s="7"/>
      <c r="H104" s="7"/>
    </row>
    <row r="105" spans="1:8" x14ac:dyDescent="0.3">
      <c r="A105" s="3">
        <v>8.3333333330000006</v>
      </c>
      <c r="B105" s="3">
        <v>19.184000000000001</v>
      </c>
      <c r="C105" s="3">
        <f t="shared" si="5"/>
        <v>14.32632571194268</v>
      </c>
      <c r="D105" s="3">
        <f t="shared" si="4"/>
        <v>23.596999488853204</v>
      </c>
      <c r="E105" s="3">
        <f>($E$3*EXP($F$3*A105))+($G$3*EXP($H$3*A105))</f>
        <v>14.326323669597599</v>
      </c>
      <c r="F105" s="3">
        <f>(E105-B105)^2</f>
        <v>23.597019330951746</v>
      </c>
      <c r="G105" s="7"/>
      <c r="H105" s="7"/>
    </row>
    <row r="106" spans="1:8" x14ac:dyDescent="0.3">
      <c r="A106" s="3">
        <v>8.4166666669999994</v>
      </c>
      <c r="B106" s="3">
        <v>19.184000000000001</v>
      </c>
      <c r="C106" s="3">
        <f t="shared" si="5"/>
        <v>14.329327608946448</v>
      </c>
      <c r="D106" s="3">
        <f t="shared" si="4"/>
        <v>23.567844024457621</v>
      </c>
      <c r="E106" s="3">
        <f>($E$3*EXP($F$3*A106))+($G$3*EXP($H$3*A106))</f>
        <v>14.32932556617342</v>
      </c>
      <c r="F106" s="3">
        <f>(E106-B106)^2</f>
        <v>23.567863858449435</v>
      </c>
      <c r="G106" s="7"/>
      <c r="H106" s="7"/>
    </row>
    <row r="107" spans="1:8" x14ac:dyDescent="0.3">
      <c r="A107" s="3">
        <v>8.5</v>
      </c>
      <c r="B107" s="3">
        <v>18.956</v>
      </c>
      <c r="C107" s="3">
        <f t="shared" si="5"/>
        <v>14.332330134923028</v>
      </c>
      <c r="D107" s="3">
        <f t="shared" si="4"/>
        <v>21.378323021220901</v>
      </c>
      <c r="E107" s="3">
        <f>($E$3*EXP($F$3*A107))+($G$3*EXP($H$3*A107))</f>
        <v>14.332328091721962</v>
      </c>
      <c r="F107" s="3">
        <f>(E107-B107)^2</f>
        <v>21.378341915399471</v>
      </c>
      <c r="G107" s="7"/>
      <c r="H107" s="7"/>
    </row>
    <row r="108" spans="1:8" x14ac:dyDescent="0.3">
      <c r="A108" s="3">
        <v>8.5833333330000006</v>
      </c>
      <c r="B108" s="3">
        <v>18.254000000000001</v>
      </c>
      <c r="C108" s="3">
        <f t="shared" si="5"/>
        <v>14.335333290040245</v>
      </c>
      <c r="D108" s="3">
        <f t="shared" si="4"/>
        <v>15.355948783746824</v>
      </c>
      <c r="E108" s="3">
        <f>($E$3*EXP($F$3*A108))+($G$3*EXP($H$3*A108))</f>
        <v>14.335331246411053</v>
      </c>
      <c r="F108" s="3">
        <f>(E108-B108)^2</f>
        <v>15.355964800354359</v>
      </c>
      <c r="G108" s="7"/>
      <c r="H108" s="7"/>
    </row>
    <row r="109" spans="1:8" x14ac:dyDescent="0.3">
      <c r="A109" s="3">
        <v>8.6666666669999994</v>
      </c>
      <c r="B109" s="3">
        <v>17.513999999999999</v>
      </c>
      <c r="C109" s="3">
        <f t="shared" si="5"/>
        <v>14.338337074465967</v>
      </c>
      <c r="D109" s="3">
        <f t="shared" si="4"/>
        <v>10.08483501661137</v>
      </c>
      <c r="E109" s="3">
        <f>($E$3*EXP($F$3*A109))+($G$3*EXP($H$3*A109))</f>
        <v>14.338335030408558</v>
      </c>
      <c r="F109" s="3">
        <f>(E109-B109)^2</f>
        <v>10.08484799909021</v>
      </c>
      <c r="G109" s="7"/>
      <c r="H109" s="7"/>
    </row>
    <row r="110" spans="1:8" x14ac:dyDescent="0.3">
      <c r="A110" s="3">
        <v>8.75</v>
      </c>
      <c r="B110" s="3">
        <v>16.66</v>
      </c>
      <c r="C110" s="3">
        <f t="shared" si="5"/>
        <v>14.341341488259967</v>
      </c>
      <c r="D110" s="3">
        <f t="shared" si="4"/>
        <v>5.3761772940645036</v>
      </c>
      <c r="E110" s="3">
        <f>($E$3*EXP($F$3*A110))+($G$3*EXP($H$3*A110))</f>
        <v>14.341339443774253</v>
      </c>
      <c r="F110" s="3">
        <f>(E110-B110)^2</f>
        <v>5.3761867749970937</v>
      </c>
      <c r="G110" s="7"/>
      <c r="H110" s="7"/>
    </row>
    <row r="111" spans="1:8" x14ac:dyDescent="0.3">
      <c r="A111" s="3">
        <v>8.8333333330000006</v>
      </c>
      <c r="B111" s="3">
        <v>16.338000000000001</v>
      </c>
      <c r="C111" s="3">
        <f t="shared" si="5"/>
        <v>14.344346531590169</v>
      </c>
      <c r="D111" s="3">
        <f t="shared" si="4"/>
        <v>3.9746541521025529</v>
      </c>
      <c r="E111" s="3">
        <f>($E$3*EXP($F$3*A111))+($G$3*EXP($H$3*A111))</f>
        <v>14.344344486676059</v>
      </c>
      <c r="F111" s="3">
        <f>(E111-B111)^2</f>
        <v>3.9746623058069508</v>
      </c>
      <c r="G111" s="7"/>
      <c r="H111" s="7"/>
    </row>
    <row r="112" spans="1:8" x14ac:dyDescent="0.3">
      <c r="A112" s="3">
        <v>8.9166666669999994</v>
      </c>
      <c r="B112" s="3">
        <v>16.318999999999999</v>
      </c>
      <c r="C112" s="3">
        <f t="shared" si="5"/>
        <v>14.347352204624553</v>
      </c>
      <c r="D112" s="3">
        <f t="shared" si="4"/>
        <v>3.8873950290088577</v>
      </c>
      <c r="E112" s="3">
        <f>($E$3*EXP($F$3*A112))+($G$3*EXP($H$3*A112))</f>
        <v>14.347350159281959</v>
      </c>
      <c r="F112" s="3">
        <f>(E112-B112)^2</f>
        <v>3.8874030944034734</v>
      </c>
      <c r="G112" s="7"/>
      <c r="H112" s="7"/>
    </row>
    <row r="113" spans="1:8" x14ac:dyDescent="0.3">
      <c r="A113" s="3">
        <v>9</v>
      </c>
      <c r="B113" s="3">
        <v>17.457000000000001</v>
      </c>
      <c r="C113" s="3">
        <f t="shared" si="5"/>
        <v>14.350358507422925</v>
      </c>
      <c r="D113" s="3">
        <f t="shared" si="4"/>
        <v>9.6512213634015218</v>
      </c>
      <c r="E113" s="3">
        <f>($E$3*EXP($F$3*A113))+($G$3*EXP($H$3*A113))</f>
        <v>14.350356461651755</v>
      </c>
      <c r="F113" s="3">
        <f>(E113-B113)^2</f>
        <v>9.6512340743609109</v>
      </c>
      <c r="G113" s="7"/>
      <c r="H113" s="7"/>
    </row>
    <row r="114" spans="1:8" x14ac:dyDescent="0.3">
      <c r="A114" s="3">
        <v>9.0833333330000006</v>
      </c>
      <c r="B114" s="3">
        <v>17.172999999999998</v>
      </c>
      <c r="C114" s="3">
        <f t="shared" si="5"/>
        <v>14.353365440153313</v>
      </c>
      <c r="D114" s="3">
        <f t="shared" si="4"/>
        <v>7.9503390510818104</v>
      </c>
      <c r="E114" s="3">
        <f>($E$3*EXP($F$3*A114))+($G$3*EXP($H$3*A114))</f>
        <v>14.353363393953478</v>
      </c>
      <c r="F114" s="3">
        <f>(E114-B114)^2</f>
        <v>7.9503505901575418</v>
      </c>
      <c r="G114" s="7"/>
      <c r="H114" s="7"/>
    </row>
    <row r="115" spans="1:8" x14ac:dyDescent="0.3">
      <c r="A115" s="3">
        <v>9.1666666669999994</v>
      </c>
      <c r="B115" s="3">
        <v>17.856000000000002</v>
      </c>
      <c r="C115" s="3">
        <f t="shared" si="5"/>
        <v>14.356373002983807</v>
      </c>
      <c r="D115" s="3">
        <f t="shared" si="4"/>
        <v>12.247389118244591</v>
      </c>
      <c r="E115" s="3">
        <f>($E$3*EXP($F$3*A115))+($G$3*EXP($H$3*A115))</f>
        <v>14.356370956355217</v>
      </c>
      <c r="F115" s="3">
        <f>(E115-B115)^2</f>
        <v>12.247403443122108</v>
      </c>
      <c r="G115" s="7"/>
      <c r="H115" s="7"/>
    </row>
    <row r="116" spans="1:8" x14ac:dyDescent="0.3">
      <c r="A116" s="3">
        <v>9.25</v>
      </c>
      <c r="B116" s="3">
        <v>18.596</v>
      </c>
      <c r="C116" s="3">
        <f t="shared" si="5"/>
        <v>14.359381195974244</v>
      </c>
      <c r="D116" s="3">
        <f t="shared" si="4"/>
        <v>17.948938890624628</v>
      </c>
      <c r="E116" s="3">
        <f>($E$3*EXP($F$3*A116))+($G$3*EXP($H$3*A116))</f>
        <v>14.35937914891681</v>
      </c>
      <c r="F116" s="3">
        <f>(E116-B116)^2</f>
        <v>17.948956235832853</v>
      </c>
      <c r="G116" s="7"/>
      <c r="H116" s="7"/>
    </row>
    <row r="117" spans="1:8" x14ac:dyDescent="0.3">
      <c r="A117" s="3">
        <v>9.3333333330000006</v>
      </c>
      <c r="B117" s="3">
        <v>18.558</v>
      </c>
      <c r="C117" s="3">
        <f t="shared" si="5"/>
        <v>14.36239001929277</v>
      </c>
      <c r="D117" s="3">
        <f t="shared" si="4"/>
        <v>17.603143110210127</v>
      </c>
      <c r="E117" s="3">
        <f>($E$3*EXP($F$3*A117))+($G$3*EXP($H$3*A117))</f>
        <v>14.362387971806399</v>
      </c>
      <c r="F117" s="3">
        <f>(E117-B117)^2</f>
        <v>17.603160291122823</v>
      </c>
      <c r="G117" s="7"/>
      <c r="H117" s="7"/>
    </row>
    <row r="118" spans="1:8" x14ac:dyDescent="0.3">
      <c r="A118" s="3">
        <v>9.4166666669999994</v>
      </c>
      <c r="B118" s="3">
        <v>18.158999999999999</v>
      </c>
      <c r="C118" s="3">
        <f t="shared" si="5"/>
        <v>14.365399473107569</v>
      </c>
      <c r="D118" s="3">
        <f t="shared" si="4"/>
        <v>14.391404957638521</v>
      </c>
      <c r="E118" s="3">
        <f>($E$3*EXP($F$3*A118))+($G$3*EXP($H$3*A118))</f>
        <v>14.365397425192175</v>
      </c>
      <c r="F118" s="3">
        <f>(E118-B118)^2</f>
        <v>14.391420495588555</v>
      </c>
      <c r="G118" s="7"/>
      <c r="H118" s="7"/>
    </row>
    <row r="119" spans="1:8" x14ac:dyDescent="0.3">
      <c r="A119" s="3">
        <v>9.5</v>
      </c>
      <c r="B119" s="3">
        <v>17.684999999999999</v>
      </c>
      <c r="C119" s="3">
        <f t="shared" si="5"/>
        <v>14.368409557478524</v>
      </c>
      <c r="D119" s="3">
        <f t="shared" si="4"/>
        <v>10.999772163424794</v>
      </c>
      <c r="E119" s="3">
        <f>($E$3*EXP($F$3*A119))+($G$3*EXP($H$3*A119))</f>
        <v>14.368407509134014</v>
      </c>
      <c r="F119" s="3">
        <f>(E119-B119)^2</f>
        <v>10.999785750468634</v>
      </c>
      <c r="G119" s="7"/>
      <c r="H119" s="7"/>
    </row>
    <row r="120" spans="1:8" x14ac:dyDescent="0.3">
      <c r="A120" s="3">
        <v>9.5833333330000006</v>
      </c>
      <c r="B120" s="3">
        <v>16.812000000000001</v>
      </c>
      <c r="C120" s="3">
        <f t="shared" si="5"/>
        <v>14.371420272573873</v>
      </c>
      <c r="D120" s="3">
        <f t="shared" si="4"/>
        <v>5.9564294059233927</v>
      </c>
      <c r="E120" s="3">
        <f>($E$3*EXP($F$3*A120))+($G$3*EXP($H$3*A120))</f>
        <v>14.371418223800161</v>
      </c>
      <c r="F120" s="3">
        <f>(E120-B120)^2</f>
        <v>5.9564394063187676</v>
      </c>
      <c r="G120" s="7"/>
      <c r="H120" s="7"/>
    </row>
    <row r="121" spans="1:8" x14ac:dyDescent="0.3">
      <c r="A121" s="3">
        <v>9.6666666669999994</v>
      </c>
      <c r="B121" s="3">
        <v>16.071999999999999</v>
      </c>
      <c r="C121" s="3">
        <f t="shared" si="5"/>
        <v>14.374431618561921</v>
      </c>
      <c r="D121" s="3">
        <f t="shared" si="4"/>
        <v>2.8817384096582956</v>
      </c>
      <c r="E121" s="3">
        <f>($E$3*EXP($F$3*A121))+($G$3*EXP($H$3*A121))</f>
        <v>14.374429569358915</v>
      </c>
      <c r="F121" s="3">
        <f>(E121-B121)^2</f>
        <v>2.8817453669869568</v>
      </c>
      <c r="G121" s="7"/>
      <c r="H121" s="7"/>
    </row>
    <row r="122" spans="1:8" x14ac:dyDescent="0.3">
      <c r="A122" s="3">
        <v>9.75</v>
      </c>
      <c r="B122" s="3">
        <v>15.332000000000001</v>
      </c>
      <c r="C122" s="3">
        <f t="shared" si="5"/>
        <v>14.377443595502582</v>
      </c>
      <c r="D122" s="3">
        <f t="shared" si="4"/>
        <v>0.9111779293670399</v>
      </c>
      <c r="E122" s="3">
        <f>($E$3*EXP($F$3*A122))+($G$3*EXP($H$3*A122))</f>
        <v>14.377441545870191</v>
      </c>
      <c r="F122" s="3">
        <f>(E122-B122)^2</f>
        <v>0.91118184235069211</v>
      </c>
      <c r="G122" s="7"/>
      <c r="H122" s="7"/>
    </row>
    <row r="123" spans="1:8" x14ac:dyDescent="0.3">
      <c r="A123" s="3">
        <v>9.8333333330000006</v>
      </c>
      <c r="B123" s="3">
        <v>14.478</v>
      </c>
      <c r="C123" s="3">
        <f t="shared" si="5"/>
        <v>14.380456203564204</v>
      </c>
      <c r="D123" s="3">
        <f t="shared" si="4"/>
        <v>9.5147922231079048E-3</v>
      </c>
      <c r="E123" s="3">
        <f>($E$3*EXP($F$3*A123))+($G$3*EXP($H$3*A123))</f>
        <v>14.38045415350234</v>
      </c>
      <c r="F123" s="3">
        <f>(E123-B123)^2</f>
        <v>9.5151921689449973E-3</v>
      </c>
      <c r="G123" s="7"/>
      <c r="H123" s="7"/>
    </row>
    <row r="124" spans="1:8" x14ac:dyDescent="0.3">
      <c r="A124" s="3">
        <v>9.9166666669999994</v>
      </c>
      <c r="B124" s="3">
        <v>14.212999999999999</v>
      </c>
      <c r="C124" s="3">
        <f t="shared" si="5"/>
        <v>14.383469442915192</v>
      </c>
      <c r="D124" s="3">
        <f t="shared" si="4"/>
        <v>2.9059830967816305E-2</v>
      </c>
      <c r="E124" s="3">
        <f>($E$3*EXP($F$3*A124))+($G$3*EXP($H$3*A124))</f>
        <v>14.383467392423764</v>
      </c>
      <c r="F124" s="3">
        <f>(E124-B124)^2</f>
        <v>2.905913187975788E-2</v>
      </c>
      <c r="G124" s="7"/>
      <c r="H124" s="7"/>
    </row>
    <row r="125" spans="1:8" x14ac:dyDescent="0.3">
      <c r="A125" s="3">
        <v>10</v>
      </c>
      <c r="B125" s="3">
        <v>13.738</v>
      </c>
      <c r="C125" s="3">
        <f t="shared" si="5"/>
        <v>14.386483313615502</v>
      </c>
      <c r="D125" s="3">
        <f t="shared" si="4"/>
        <v>0.42053060803774173</v>
      </c>
      <c r="E125" s="3">
        <f>($E$3*EXP($F$3*A125))+($G$3*EXP($H$3*A125))</f>
        <v>14.386481262694419</v>
      </c>
      <c r="F125" s="3">
        <f>(E125-B125)^2</f>
        <v>0.42052794806574861</v>
      </c>
      <c r="G125" s="7"/>
      <c r="H125" s="7"/>
    </row>
    <row r="126" spans="1:8" x14ac:dyDescent="0.3">
      <c r="A126" s="3">
        <v>10.08333333</v>
      </c>
      <c r="B126" s="3">
        <v>13.169</v>
      </c>
      <c r="C126" s="3">
        <f t="shared" si="5"/>
        <v>14.389497815725051</v>
      </c>
      <c r="D126" s="3">
        <f t="shared" si="4"/>
        <v>1.4896149181896183</v>
      </c>
      <c r="E126" s="3">
        <f>($E$3*EXP($F$3*A126))+($G$3*EXP($H$3*A126))</f>
        <v>14.389495764374225</v>
      </c>
      <c r="F126" s="3">
        <f>(E126-B126)^2</f>
        <v>1.4896099108554213</v>
      </c>
      <c r="G126" s="7"/>
      <c r="H126" s="7"/>
    </row>
    <row r="127" spans="1:8" x14ac:dyDescent="0.3">
      <c r="A127" s="3">
        <v>10.16666667</v>
      </c>
      <c r="B127" s="3">
        <v>12.581</v>
      </c>
      <c r="C127" s="3">
        <f t="shared" si="5"/>
        <v>14.392512949846505</v>
      </c>
      <c r="D127" s="3">
        <f t="shared" si="4"/>
        <v>3.2815791674615893</v>
      </c>
      <c r="E127" s="3">
        <f>($E$3*EXP($F$3*A127))+($G$3*EXP($H$3*A127))</f>
        <v>14.392510898065844</v>
      </c>
      <c r="F127" s="3">
        <f>(E127-B127)^2</f>
        <v>3.2815717338113211</v>
      </c>
      <c r="G127" s="7"/>
      <c r="H127" s="7"/>
    </row>
    <row r="128" spans="1:8" x14ac:dyDescent="0.3">
      <c r="A128" s="3">
        <v>10.25</v>
      </c>
      <c r="B128" s="3">
        <v>13.244999999999999</v>
      </c>
      <c r="C128" s="3">
        <f t="shared" si="5"/>
        <v>14.395528715388593</v>
      </c>
      <c r="D128" s="3">
        <f t="shared" si="4"/>
        <v>1.3237163249337287</v>
      </c>
      <c r="E128" s="3">
        <f>($E$3*EXP($F$3*A128))+($G$3*EXP($H$3*A128))</f>
        <v>14.395526663178009</v>
      </c>
      <c r="F128" s="3">
        <f>(E128-B128)^2</f>
        <v>1.3237116026835249</v>
      </c>
      <c r="G128" s="7"/>
      <c r="H128" s="7"/>
    </row>
    <row r="129" spans="1:8" x14ac:dyDescent="0.3">
      <c r="A129" s="3">
        <v>10.33333333</v>
      </c>
      <c r="B129" s="3">
        <v>13.852</v>
      </c>
      <c r="C129" s="3">
        <f t="shared" si="5"/>
        <v>14.398545112845468</v>
      </c>
      <c r="D129" s="3">
        <f t="shared" si="4"/>
        <v>0.29871156037526553</v>
      </c>
      <c r="E129" s="3">
        <f>($E$3*EXP($F$3*A129))+($G$3*EXP($H$3*A129))</f>
        <v>14.398543060204869</v>
      </c>
      <c r="F129" s="3">
        <f>(E129-B129)^2</f>
        <v>0.29870931665810241</v>
      </c>
      <c r="G129" s="7"/>
      <c r="H129" s="7"/>
    </row>
    <row r="130" spans="1:8" x14ac:dyDescent="0.3">
      <c r="A130" s="3">
        <v>10.41666667</v>
      </c>
      <c r="B130" s="3">
        <v>14.175000000000001</v>
      </c>
      <c r="C130" s="3">
        <f t="shared" si="5"/>
        <v>14.401562142711628</v>
      </c>
      <c r="D130" s="3">
        <f t="shared" si="4"/>
        <v>5.133040451008359E-2</v>
      </c>
      <c r="E130" s="3">
        <f>($E$3*EXP($F$3*A130))+($G$3*EXP($H$3*A130))</f>
        <v>14.401560089640924</v>
      </c>
      <c r="F130" s="3">
        <f>(E130-B130)^2</f>
        <v>5.1329474218103167E-2</v>
      </c>
      <c r="G130" s="7"/>
      <c r="H130" s="7"/>
    </row>
    <row r="131" spans="1:8" x14ac:dyDescent="0.3">
      <c r="A131" s="3">
        <v>10.5</v>
      </c>
      <c r="B131" s="3">
        <v>14.288</v>
      </c>
      <c r="C131" s="3">
        <f t="shared" si="5"/>
        <v>14.40457980439542</v>
      </c>
      <c r="D131" s="3">
        <f t="shared" si="4"/>
        <v>1.3590850792874242E-2</v>
      </c>
      <c r="E131" s="3">
        <f>($E$3*EXP($F$3*A131))+($G$3*EXP($H$3*A131))</f>
        <v>14.404577750894521</v>
      </c>
      <c r="F131" s="3">
        <f>(E131-B131)^2</f>
        <v>1.3590372003625029E-2</v>
      </c>
      <c r="G131" s="7"/>
      <c r="H131" s="7"/>
    </row>
    <row r="132" spans="1:8" x14ac:dyDescent="0.3">
      <c r="A132" s="3">
        <v>10.58333333</v>
      </c>
      <c r="B132" s="3">
        <v>13.984999999999999</v>
      </c>
      <c r="C132" s="3">
        <f t="shared" si="5"/>
        <v>14.407598098391313</v>
      </c>
      <c r="D132" s="3">
        <f t="shared" si="4"/>
        <v>0.17858915276395435</v>
      </c>
      <c r="E132" s="3">
        <f>($E$3*EXP($F$3*A132))+($G$3*EXP($H$3*A132))</f>
        <v>14.40759604446013</v>
      </c>
      <c r="F132" s="3">
        <f>(E132-B132)^2</f>
        <v>0.17858741679334836</v>
      </c>
      <c r="G132" s="7"/>
      <c r="H132" s="7"/>
    </row>
    <row r="133" spans="1:8" x14ac:dyDescent="0.3">
      <c r="A133" s="3">
        <v>10.66666667</v>
      </c>
      <c r="B133" s="3">
        <v>13.435</v>
      </c>
      <c r="C133" s="3">
        <f t="shared" ref="C133:C154" si="6">$C$3*EXP($D$3*A133)</f>
        <v>14.41061702519411</v>
      </c>
      <c r="D133" s="3">
        <f t="shared" si="4"/>
        <v>0.95182857984860392</v>
      </c>
      <c r="E133" s="3">
        <f>($E$3*EXP($F$3*A133))+($G$3*EXP($H$3*A133))</f>
        <v>14.410614970832553</v>
      </c>
      <c r="F133" s="3">
        <f>(E133-B133)^2</f>
        <v>0.9518245713126019</v>
      </c>
      <c r="G133" s="7"/>
      <c r="H133" s="7"/>
    </row>
    <row r="134" spans="1:8" x14ac:dyDescent="0.3">
      <c r="A134" s="3">
        <v>10.75</v>
      </c>
      <c r="B134" s="3">
        <v>12.884</v>
      </c>
      <c r="C134" s="3">
        <f t="shared" si="6"/>
        <v>14.413636584211792</v>
      </c>
      <c r="D134" s="3">
        <f t="shared" si="4"/>
        <v>2.339788079759118</v>
      </c>
      <c r="E134" s="3">
        <f>($E$3*EXP($F$3*A134))+($G$3*EXP($H$3*A134))</f>
        <v>14.413634529419769</v>
      </c>
      <c r="F134" s="3">
        <f>(E134-B134)^2</f>
        <v>2.3397817935932355</v>
      </c>
      <c r="G134" s="7"/>
      <c r="H134" s="7"/>
    </row>
    <row r="135" spans="1:8" x14ac:dyDescent="0.3">
      <c r="A135" s="3">
        <v>10.83333333</v>
      </c>
      <c r="B135" s="3">
        <v>12.429</v>
      </c>
      <c r="C135" s="3">
        <f t="shared" si="6"/>
        <v>14.416656775939135</v>
      </c>
      <c r="D135" s="3">
        <f t="shared" si="4"/>
        <v>3.9507794589367551</v>
      </c>
      <c r="E135" s="3">
        <f>($E$3*EXP($F$3*A135))+($G$3*EXP($H$3*A135))</f>
        <v>14.416654720716558</v>
      </c>
      <c r="F135" s="3">
        <f>(E135-B135)^2</f>
        <v>3.9507712887868167</v>
      </c>
      <c r="G135" s="7"/>
      <c r="H135" s="7"/>
    </row>
    <row r="136" spans="1:8" x14ac:dyDescent="0.3">
      <c r="A136" s="3">
        <v>10.91666667</v>
      </c>
      <c r="B136" s="3">
        <v>12.41</v>
      </c>
      <c r="C136" s="3">
        <f t="shared" si="6"/>
        <v>14.419677600871257</v>
      </c>
      <c r="D136" s="3">
        <f t="shared" si="4"/>
        <v>4.0388040594436498</v>
      </c>
      <c r="E136" s="3">
        <f>($E$3*EXP($F$3*A136))+($G$3*EXP($H$3*A136))</f>
        <v>14.419675545218034</v>
      </c>
      <c r="F136" s="3">
        <f>(E136-B136)^2</f>
        <v>4.0387957970474018</v>
      </c>
      <c r="G136" s="7"/>
      <c r="H136" s="7"/>
    </row>
    <row r="137" spans="1:8" x14ac:dyDescent="0.3">
      <c r="A137" s="3">
        <v>11</v>
      </c>
      <c r="B137" s="3">
        <v>13.397</v>
      </c>
      <c r="C137" s="3">
        <f t="shared" si="6"/>
        <v>14.422699058415763</v>
      </c>
      <c r="D137" s="3">
        <f t="shared" ref="D137:D200" si="7">(C137-B137)^2</f>
        <v>1.0520585584349815</v>
      </c>
      <c r="E137" s="3">
        <f>($E$3*EXP($F$3*A137))+($G$3*EXP($H$3*A137))</f>
        <v>14.422697002331804</v>
      </c>
      <c r="F137" s="3">
        <f>(E137-B137)^2</f>
        <v>1.0520543405924472</v>
      </c>
      <c r="G137" s="7"/>
      <c r="H137" s="7"/>
    </row>
    <row r="138" spans="1:8" x14ac:dyDescent="0.3">
      <c r="A138" s="3">
        <v>11.08333333</v>
      </c>
      <c r="B138" s="3">
        <v>13.909000000000001</v>
      </c>
      <c r="C138" s="3">
        <f t="shared" si="6"/>
        <v>14.425721149067744</v>
      </c>
      <c r="D138" s="3">
        <f t="shared" si="7"/>
        <v>0.26700074589388917</v>
      </c>
      <c r="E138" s="3">
        <f>($E$3*EXP($F$3*A138))+($G$3*EXP($H$3*A138))</f>
        <v>14.42571909255296</v>
      </c>
      <c r="F138" s="3">
        <f>(E138-B138)^2</f>
        <v>0.26699862060875362</v>
      </c>
      <c r="G138" s="7"/>
      <c r="H138" s="7"/>
    </row>
    <row r="139" spans="1:8" x14ac:dyDescent="0.3">
      <c r="A139" s="3">
        <v>11.16666667</v>
      </c>
      <c r="B139" s="3">
        <v>13.833</v>
      </c>
      <c r="C139" s="3">
        <f t="shared" si="6"/>
        <v>14.428743873322627</v>
      </c>
      <c r="D139" s="3">
        <f t="shared" si="7"/>
        <v>0.35491076260144655</v>
      </c>
      <c r="E139" s="3">
        <f>($E$3*EXP($F$3*A139))+($G$3*EXP($H$3*A139))</f>
        <v>14.428741816376927</v>
      </c>
      <c r="F139" s="3">
        <f>(E139-B139)^2</f>
        <v>0.35490831178008048</v>
      </c>
      <c r="G139" s="7"/>
      <c r="H139" s="7"/>
    </row>
    <row r="140" spans="1:8" x14ac:dyDescent="0.3">
      <c r="A140" s="3">
        <v>11.25</v>
      </c>
      <c r="B140" s="3">
        <v>14.099</v>
      </c>
      <c r="C140" s="3">
        <f t="shared" si="6"/>
        <v>14.431767230587644</v>
      </c>
      <c r="D140" s="3">
        <f t="shared" si="7"/>
        <v>0.11073402975297002</v>
      </c>
      <c r="E140" s="3">
        <f>($E$3*EXP($F$3*A140))+($G$3*EXP($H$3*A140))</f>
        <v>14.431765173210936</v>
      </c>
      <c r="F140" s="3">
        <f>(E140-B140)^2</f>
        <v>0.11073266050210395</v>
      </c>
      <c r="G140" s="7"/>
      <c r="H140" s="7"/>
    </row>
    <row r="141" spans="1:8" x14ac:dyDescent="0.3">
      <c r="A141" s="3">
        <v>11.33333333</v>
      </c>
      <c r="B141" s="3">
        <v>14.686999999999999</v>
      </c>
      <c r="C141" s="3">
        <f t="shared" si="6"/>
        <v>14.4347912213582</v>
      </c>
      <c r="D141" s="3">
        <f t="shared" si="7"/>
        <v>6.3609268023988211E-2</v>
      </c>
      <c r="E141" s="3">
        <f>($E$3*EXP($F$3*A141))+($G$3*EXP($H$3*A141))</f>
        <v>14.434789163550395</v>
      </c>
      <c r="F141" s="3">
        <f>(E141-B141)^2</f>
        <v>6.3610306022609156E-2</v>
      </c>
      <c r="G141" s="7"/>
      <c r="H141" s="7"/>
    </row>
    <row r="142" spans="1:8" x14ac:dyDescent="0.3">
      <c r="A142" s="3">
        <v>11.41666667</v>
      </c>
      <c r="B142" s="3">
        <v>14.611000000000001</v>
      </c>
      <c r="C142" s="3">
        <f t="shared" si="6"/>
        <v>14.437815846130029</v>
      </c>
      <c r="D142" s="3">
        <f t="shared" si="7"/>
        <v>2.9992751151658097E-2</v>
      </c>
      <c r="E142" s="3">
        <f>($E$3*EXP($F$3*A142))+($G$3*EXP($H$3*A142))</f>
        <v>14.437813787891038</v>
      </c>
      <c r="F142" s="3">
        <f>(E142-B142)^2</f>
        <v>2.9993464064650612E-2</v>
      </c>
      <c r="G142" s="7"/>
      <c r="H142" s="7"/>
    </row>
    <row r="143" spans="1:8" x14ac:dyDescent="0.3">
      <c r="A143" s="3">
        <v>11.5</v>
      </c>
      <c r="B143" s="3">
        <v>14.382999999999999</v>
      </c>
      <c r="C143" s="3">
        <f t="shared" si="6"/>
        <v>14.440841104309991</v>
      </c>
      <c r="D143" s="3">
        <f t="shared" si="7"/>
        <v>3.3455933477993249E-3</v>
      </c>
      <c r="E143" s="3">
        <f>($E$3*EXP($F$3*A143))+($G$3*EXP($H$3*A143))</f>
        <v>14.440839045639722</v>
      </c>
      <c r="F143" s="3">
        <f>(E143-B143)^2</f>
        <v>3.3453552005139188E-3</v>
      </c>
      <c r="G143" s="7"/>
      <c r="H143" s="7"/>
    </row>
    <row r="144" spans="1:8" x14ac:dyDescent="0.3">
      <c r="A144" s="3">
        <v>11.58333333</v>
      </c>
      <c r="B144" s="3">
        <v>13.909000000000001</v>
      </c>
      <c r="C144" s="3">
        <f t="shared" si="6"/>
        <v>14.443866996393803</v>
      </c>
      <c r="D144" s="3">
        <f t="shared" si="7"/>
        <v>0.28608270383132761</v>
      </c>
      <c r="E144" s="3">
        <f>($E$3*EXP($F$3*A144))+($G$3*EXP($H$3*A144))</f>
        <v>14.443864937292167</v>
      </c>
      <c r="F144" s="3">
        <f>(E144-B144)^2</f>
        <v>0.28608050114455302</v>
      </c>
      <c r="G144" s="7"/>
      <c r="H144" s="7"/>
    </row>
    <row r="145" spans="1:8" x14ac:dyDescent="0.3">
      <c r="A145" s="3">
        <v>11.66666667</v>
      </c>
      <c r="B145" s="3">
        <v>13.359</v>
      </c>
      <c r="C145" s="3">
        <f t="shared" si="6"/>
        <v>14.446893522877515</v>
      </c>
      <c r="D145" s="3">
        <f t="shared" si="7"/>
        <v>1.18351231711885</v>
      </c>
      <c r="E145" s="3">
        <f>($E$3*EXP($F$3*A145))+($G$3*EXP($H$3*A145))</f>
        <v>14.446891463344421</v>
      </c>
      <c r="F145" s="3">
        <f>(E145-B145)^2</f>
        <v>1.1835078360176667</v>
      </c>
      <c r="G145" s="7"/>
      <c r="H145" s="7"/>
    </row>
    <row r="146" spans="1:8" x14ac:dyDescent="0.3">
      <c r="A146" s="3">
        <v>11.75</v>
      </c>
      <c r="B146" s="3">
        <v>12.295999999999999</v>
      </c>
      <c r="C146" s="3">
        <f t="shared" si="6"/>
        <v>14.449920683167614</v>
      </c>
      <c r="D146" s="3">
        <f t="shared" si="7"/>
        <v>4.6393743093772422</v>
      </c>
      <c r="E146" s="3">
        <f>($E$3*EXP($F$3*A146))+($G$3*EXP($H$3*A146))</f>
        <v>14.44991862320297</v>
      </c>
      <c r="F146" s="3">
        <f>(E146-B146)^2</f>
        <v>4.639365435380582</v>
      </c>
      <c r="G146" s="7"/>
      <c r="H146" s="7"/>
    </row>
    <row r="147" spans="1:8" x14ac:dyDescent="0.3">
      <c r="A147" s="3">
        <v>11.83333333</v>
      </c>
      <c r="B147" s="3">
        <v>12.106</v>
      </c>
      <c r="C147" s="3">
        <f t="shared" si="6"/>
        <v>14.452948477760124</v>
      </c>
      <c r="D147" s="3">
        <f t="shared" si="7"/>
        <v>5.5081671572605639</v>
      </c>
      <c r="E147" s="3">
        <f>($E$3*EXP($F$3*A147))+($G$3*EXP($H$3*A147))</f>
        <v>14.452946417363842</v>
      </c>
      <c r="F147" s="3">
        <f>(E147-B147)^2</f>
        <v>5.508157485976974</v>
      </c>
      <c r="G147" s="7"/>
      <c r="H147" s="7"/>
    </row>
    <row r="148" spans="1:8" x14ac:dyDescent="0.3">
      <c r="A148" s="3">
        <v>11.91666667</v>
      </c>
      <c r="B148" s="3">
        <v>11.803000000000001</v>
      </c>
      <c r="C148" s="3">
        <f t="shared" si="6"/>
        <v>14.455976907151408</v>
      </c>
      <c r="D148" s="3">
        <f t="shared" si="7"/>
        <v>7.0382864698786456</v>
      </c>
      <c r="E148" s="3">
        <f>($E$3*EXP($F$3*A148))+($G$3*EXP($H$3*A148))</f>
        <v>14.455974846323395</v>
      </c>
      <c r="F148" s="3">
        <f>(E148-B148)^2</f>
        <v>7.0382755352246358</v>
      </c>
      <c r="G148" s="7"/>
      <c r="H148" s="7"/>
    </row>
    <row r="149" spans="1:8" x14ac:dyDescent="0.3">
      <c r="A149" s="3">
        <v>12</v>
      </c>
      <c r="B149" s="3">
        <v>12.353</v>
      </c>
      <c r="C149" s="3">
        <f t="shared" si="6"/>
        <v>14.45900597074758</v>
      </c>
      <c r="D149" s="3">
        <f t="shared" si="7"/>
        <v>4.4352611488244555</v>
      </c>
      <c r="E149" s="3">
        <f>($E$3*EXP($F$3*A149))+($G$3*EXP($H$3*A149))</f>
        <v>14.459003909487746</v>
      </c>
      <c r="F149" s="3">
        <f>(E149-B149)^2</f>
        <v>4.4352524667776736</v>
      </c>
      <c r="G149" s="7"/>
      <c r="H149" s="7"/>
    </row>
    <row r="150" spans="1:8" x14ac:dyDescent="0.3">
      <c r="A150" s="3">
        <v>12.08333333</v>
      </c>
      <c r="B150" s="3">
        <v>12.22</v>
      </c>
      <c r="C150" s="3">
        <f t="shared" si="6"/>
        <v>14.462035669044976</v>
      </c>
      <c r="D150" s="3">
        <f t="shared" si="7"/>
        <v>5.0267239412699505</v>
      </c>
      <c r="E150" s="3">
        <f>($E$3*EXP($F$3*A150))+($G$3*EXP($H$3*A150))</f>
        <v>14.462033607353233</v>
      </c>
      <c r="F150" s="3">
        <f>(E150-B150)^2</f>
        <v>5.0267146965013456</v>
      </c>
      <c r="G150" s="7"/>
      <c r="H150" s="7"/>
    </row>
    <row r="151" spans="1:8" x14ac:dyDescent="0.3">
      <c r="A151" s="3">
        <v>12.16666667</v>
      </c>
      <c r="B151" s="3">
        <v>12.827</v>
      </c>
      <c r="C151" s="3">
        <f t="shared" si="6"/>
        <v>14.46506600254027</v>
      </c>
      <c r="D151" s="3">
        <f t="shared" si="7"/>
        <v>2.6832602286782614</v>
      </c>
      <c r="E151" s="3">
        <f>($E$3*EXP($F$3*A151))+($G$3*EXP($H$3*A151))</f>
        <v>14.465063940416526</v>
      </c>
      <c r="F151" s="3">
        <f>(E151-B151)^2</f>
        <v>2.6832534728929156</v>
      </c>
      <c r="G151" s="7"/>
      <c r="H151" s="7"/>
    </row>
    <row r="152" spans="1:8" x14ac:dyDescent="0.3">
      <c r="A152" s="3">
        <v>12.25</v>
      </c>
      <c r="B152" s="3">
        <v>14.25</v>
      </c>
      <c r="C152" s="3">
        <f t="shared" si="6"/>
        <v>14.468096970639204</v>
      </c>
      <c r="D152" s="3">
        <f t="shared" si="7"/>
        <v>4.75662886019977E-2</v>
      </c>
      <c r="E152" s="3">
        <f>($E$3*EXP($F$3*A152))+($G$3*EXP($H$3*A152))</f>
        <v>14.468094908083369</v>
      </c>
      <c r="F152" s="3">
        <f>(E152-B152)^2</f>
        <v>4.756538893189325E-2</v>
      </c>
      <c r="G152" s="7"/>
      <c r="H152" s="7"/>
    </row>
    <row r="153" spans="1:8" x14ac:dyDescent="0.3">
      <c r="A153" s="3">
        <v>12.33333333</v>
      </c>
      <c r="B153" s="3">
        <v>15.085000000000001</v>
      </c>
      <c r="C153" s="3">
        <f t="shared" si="6"/>
        <v>14.471128573838428</v>
      </c>
      <c r="D153" s="3">
        <f t="shared" si="7"/>
        <v>0.37683812785764381</v>
      </c>
      <c r="E153" s="3">
        <f>($E$3*EXP($F$3*A153))+($G$3*EXP($H$3*A153))</f>
        <v>14.471126510850411</v>
      </c>
      <c r="F153" s="3">
        <f>(E153-B153)^2</f>
        <v>0.37684066068069189</v>
      </c>
      <c r="G153" s="7"/>
      <c r="H153" s="7"/>
    </row>
    <row r="154" spans="1:8" x14ac:dyDescent="0.3">
      <c r="A154" s="3">
        <v>12.41666667</v>
      </c>
      <c r="B154" s="3">
        <v>14.952999999999999</v>
      </c>
      <c r="C154" s="3">
        <f t="shared" si="6"/>
        <v>14.474160812634926</v>
      </c>
      <c r="D154" s="3">
        <f t="shared" si="7"/>
        <v>0.22928696735644394</v>
      </c>
      <c r="E154" s="3">
        <f>($E$3*EXP($F$3*A154))+($G$3*EXP($H$3*A154))</f>
        <v>14.474158749214636</v>
      </c>
      <c r="F154" s="3">
        <f>(E154-B154)^2</f>
        <v>0.22928894345369111</v>
      </c>
      <c r="G154" s="7"/>
      <c r="H154" s="7"/>
    </row>
    <row r="155" spans="1:8" x14ac:dyDescent="0.3">
      <c r="A155" s="3">
        <v>12.5</v>
      </c>
      <c r="B155" s="3">
        <v>14.44</v>
      </c>
      <c r="C155" s="3">
        <f t="shared" ref="C155:C218" si="8">$C$3*EXP($D$3*A155)</f>
        <v>14.477193686434063</v>
      </c>
      <c r="D155" s="3">
        <f t="shared" si="7"/>
        <v>1.3833703105554484E-3</v>
      </c>
      <c r="E155" s="3">
        <f>($E$3*EXP($F$3*A155))+($G$3*EXP($H$3*A155))</f>
        <v>14.477191622581412</v>
      </c>
      <c r="F155" s="3">
        <f>(E155-B155)^2</f>
        <v>1.383216790238208E-3</v>
      </c>
      <c r="G155" s="7"/>
      <c r="H155" s="7"/>
    </row>
    <row r="156" spans="1:8" x14ac:dyDescent="0.3">
      <c r="A156" s="3">
        <v>12.58333333</v>
      </c>
      <c r="B156" s="3">
        <v>13.89</v>
      </c>
      <c r="C156" s="3">
        <f t="shared" si="8"/>
        <v>14.480227195732809</v>
      </c>
      <c r="D156" s="3">
        <f t="shared" si="7"/>
        <v>0.34836814258261473</v>
      </c>
      <c r="E156" s="3">
        <f>($E$3*EXP($F$3*A156))+($G$3*EXP($H$3*A156))</f>
        <v>14.480225131447702</v>
      </c>
      <c r="F156" s="3">
        <f>(E156-B156)^2</f>
        <v>0.34836570579245585</v>
      </c>
    </row>
    <row r="157" spans="1:8" x14ac:dyDescent="0.3">
      <c r="A157" s="3">
        <v>12.66666667</v>
      </c>
      <c r="B157" s="3">
        <v>13.036</v>
      </c>
      <c r="C157" s="3">
        <f t="shared" si="8"/>
        <v>14.483261341028456</v>
      </c>
      <c r="D157" s="3">
        <f t="shared" si="7"/>
        <v>2.0945653892354854</v>
      </c>
      <c r="E157" s="3">
        <f>($E$3*EXP($F$3*A157))+($G$3*EXP($H$3*A157))</f>
        <v>14.483259276310806</v>
      </c>
      <c r="F157" s="3">
        <f>(E157-B157)^2</f>
        <v>2.0945594128676781</v>
      </c>
    </row>
    <row r="158" spans="1:8" x14ac:dyDescent="0.3">
      <c r="A158" s="3">
        <v>12.75</v>
      </c>
      <c r="B158" s="3">
        <v>12.201000000000001</v>
      </c>
      <c r="C158" s="3">
        <f t="shared" si="8"/>
        <v>14.486296121725999</v>
      </c>
      <c r="D158" s="3">
        <f t="shared" si="7"/>
        <v>5.2225783639758916</v>
      </c>
      <c r="E158" s="3">
        <f>($E$3*EXP($F$3*A158))+($G$3*EXP($H$3*A158))</f>
        <v>14.486294056575714</v>
      </c>
      <c r="F158" s="3">
        <f>(E158-B158)^2</f>
        <v>5.2225689250202798</v>
      </c>
    </row>
    <row r="159" spans="1:8" x14ac:dyDescent="0.3">
      <c r="A159" s="3">
        <v>12.83333333</v>
      </c>
      <c r="B159" s="3">
        <v>11.404</v>
      </c>
      <c r="C159" s="3">
        <f t="shared" si="8"/>
        <v>14.489331538322711</v>
      </c>
      <c r="D159" s="3">
        <f t="shared" si="7"/>
        <v>9.5192707013687858</v>
      </c>
      <c r="E159" s="3">
        <f>($E$3*EXP($F$3*A159))+($G$3*EXP($H$3*A159))</f>
        <v>14.4893294727397</v>
      </c>
      <c r="F159" s="3">
        <f>(E159-B159)^2</f>
        <v>9.5192579553562329</v>
      </c>
    </row>
    <row r="160" spans="1:8" x14ac:dyDescent="0.3">
      <c r="A160" s="3">
        <v>12.91666667</v>
      </c>
      <c r="B160" s="3">
        <v>11.308999999999999</v>
      </c>
      <c r="C160" s="3">
        <f t="shared" si="8"/>
        <v>14.492367591316203</v>
      </c>
      <c r="D160" s="3">
        <f t="shared" si="7"/>
        <v>10.133829221442328</v>
      </c>
      <c r="E160" s="3">
        <f>($E$3*EXP($F$3*A160))+($G$3*EXP($H$3*A160))</f>
        <v>14.492365525300375</v>
      </c>
      <c r="F160" s="3">
        <f>(E160-B160)^2</f>
        <v>10.133816067670939</v>
      </c>
    </row>
    <row r="161" spans="1:6" x14ac:dyDescent="0.3">
      <c r="A161" s="3">
        <v>13</v>
      </c>
      <c r="B161" s="3">
        <v>10.987</v>
      </c>
      <c r="C161" s="3">
        <f t="shared" si="8"/>
        <v>14.495404280111096</v>
      </c>
      <c r="D161" s="3">
        <f t="shared" si="7"/>
        <v>12.308900592701855</v>
      </c>
      <c r="E161" s="3">
        <f>($E$3*EXP($F$3*A161))+($G$3*EXP($H$3*A161))</f>
        <v>14.495402213662361</v>
      </c>
      <c r="F161" s="3">
        <f>(E161-B161)^2</f>
        <v>12.308886092830955</v>
      </c>
    </row>
    <row r="162" spans="1:6" x14ac:dyDescent="0.3">
      <c r="A162" s="3">
        <v>13.08333333</v>
      </c>
      <c r="B162" s="3">
        <v>10.361000000000001</v>
      </c>
      <c r="C162" s="3">
        <f t="shared" si="8"/>
        <v>14.498441605204977</v>
      </c>
      <c r="D162" s="3">
        <f t="shared" si="7"/>
        <v>17.118423036481133</v>
      </c>
      <c r="E162" s="3">
        <f>($E$3*EXP($F$3*A162))+($G$3*EXP($H$3*A162))</f>
        <v>14.498439538323247</v>
      </c>
      <c r="F162" s="3">
        <f>(E162-B162)^2</f>
        <v>17.118405933280474</v>
      </c>
    </row>
    <row r="163" spans="1:6" x14ac:dyDescent="0.3">
      <c r="A163" s="3">
        <v>13.16666667</v>
      </c>
      <c r="B163" s="3">
        <v>10.304</v>
      </c>
      <c r="C163" s="3">
        <f t="shared" si="8"/>
        <v>14.501479567095769</v>
      </c>
      <c r="D163" s="3">
        <f t="shared" si="7"/>
        <v>17.618834716186484</v>
      </c>
      <c r="E163" s="3">
        <f>($E$3*EXP($F$3*A163))+($G$3*EXP($H$3*A163))</f>
        <v>14.501477499780949</v>
      </c>
      <c r="F163" s="3">
        <f>(E163-B163)^2</f>
        <v>17.61881736116732</v>
      </c>
    </row>
    <row r="164" spans="1:6" x14ac:dyDescent="0.3">
      <c r="A164" s="3">
        <v>13.25</v>
      </c>
      <c r="B164" s="3">
        <v>11.347</v>
      </c>
      <c r="C164" s="3">
        <f t="shared" si="8"/>
        <v>14.504518165187717</v>
      </c>
      <c r="D164" s="3">
        <f t="shared" si="7"/>
        <v>9.9699209634904093</v>
      </c>
      <c r="E164" s="3">
        <f>($E$3*EXP($F$3*A164))+($G$3*EXP($H$3*A164))</f>
        <v>14.504516097439716</v>
      </c>
      <c r="F164" s="3">
        <f>(E164-B164)^2</f>
        <v>9.9699079055909348</v>
      </c>
    </row>
    <row r="165" spans="1:6" x14ac:dyDescent="0.3">
      <c r="A165" s="3">
        <v>13.33333333</v>
      </c>
      <c r="B165" s="3">
        <v>11.784000000000001</v>
      </c>
      <c r="C165" s="3">
        <f t="shared" si="8"/>
        <v>14.507557399978719</v>
      </c>
      <c r="D165" s="3">
        <f t="shared" si="7"/>
        <v>7.4177649109788355</v>
      </c>
      <c r="E165" s="3">
        <f>($E$3*EXP($F$3*A165))+($G$3*EXP($H$3*A165))</f>
        <v>14.50755533179745</v>
      </c>
      <c r="F165" s="3">
        <f>(E165-B165)^2</f>
        <v>7.4177536453623141</v>
      </c>
    </row>
    <row r="166" spans="1:6" x14ac:dyDescent="0.3">
      <c r="A166" s="3">
        <v>13.41666667</v>
      </c>
      <c r="B166" s="3">
        <v>11.840999999999999</v>
      </c>
      <c r="C166" s="3">
        <f t="shared" si="8"/>
        <v>14.510597271967015</v>
      </c>
      <c r="D166" s="3">
        <f t="shared" si="7"/>
        <v>7.1267495944937318</v>
      </c>
      <c r="E166" s="3">
        <f>($E$3*EXP($F$3*A166))+($G$3*EXP($H$3*A166))</f>
        <v>14.510595203352386</v>
      </c>
      <c r="F166" s="3">
        <f>(E166-B166)^2</f>
        <v>7.126738549762071</v>
      </c>
    </row>
    <row r="167" spans="1:6" x14ac:dyDescent="0.3">
      <c r="A167" s="3">
        <v>13.5</v>
      </c>
      <c r="B167" s="3">
        <v>11.840999999999999</v>
      </c>
      <c r="C167" s="3">
        <f t="shared" si="8"/>
        <v>14.513637780556472</v>
      </c>
      <c r="D167" s="3">
        <f t="shared" si="7"/>
        <v>7.1429927060578287</v>
      </c>
      <c r="E167" s="3">
        <f>($E$3*EXP($F$3*A167))+($G$3*EXP($H$3*A167))</f>
        <v>14.513635711508391</v>
      </c>
      <c r="F167" s="3">
        <f>(E167-B167)^2</f>
        <v>7.1429816464299654</v>
      </c>
    </row>
    <row r="168" spans="1:6" x14ac:dyDescent="0.3">
      <c r="A168" s="3">
        <v>13.58333333</v>
      </c>
      <c r="B168" s="3">
        <v>11.651</v>
      </c>
      <c r="C168" s="3">
        <f t="shared" si="8"/>
        <v>14.51667892624531</v>
      </c>
      <c r="D168" s="3">
        <f t="shared" si="7"/>
        <v>8.2121157083264773</v>
      </c>
      <c r="E168" s="3">
        <f>($E$3*EXP($F$3*A168))+($G$3*EXP($H$3*A168))</f>
        <v>14.516676856763686</v>
      </c>
      <c r="F168" s="3">
        <f>(E168-B168)^2</f>
        <v>8.2121038473910009</v>
      </c>
    </row>
    <row r="169" spans="1:6" x14ac:dyDescent="0.3">
      <c r="A169" s="3">
        <v>13.66666667</v>
      </c>
      <c r="B169" s="3">
        <v>11.404</v>
      </c>
      <c r="C169" s="3">
        <f t="shared" si="8"/>
        <v>14.519720709532068</v>
      </c>
      <c r="D169" s="3">
        <f t="shared" si="7"/>
        <v>9.7077155398070154</v>
      </c>
      <c r="E169" s="3">
        <f>($E$3*EXP($F$3*A169))+($G$3*EXP($H$3*A169))</f>
        <v>14.51971863961681</v>
      </c>
      <c r="F169" s="3">
        <f>(E169-B169)^2</f>
        <v>9.7077026412556275</v>
      </c>
    </row>
    <row r="170" spans="1:6" x14ac:dyDescent="0.3">
      <c r="A170" s="3">
        <v>13.75</v>
      </c>
      <c r="B170" s="3">
        <v>10.872999999999999</v>
      </c>
      <c r="C170" s="3">
        <f t="shared" si="8"/>
        <v>14.522763129820252</v>
      </c>
      <c r="D170" s="3">
        <f t="shared" si="7"/>
        <v>13.320770903795324</v>
      </c>
      <c r="E170" s="3">
        <f>($E$3*EXP($F$3*A170))+($G$3*EXP($H$3*A170))</f>
        <v>14.52276105947127</v>
      </c>
      <c r="F170" s="3">
        <f>(E170-B170)^2</f>
        <v>13.32075579123285</v>
      </c>
    </row>
    <row r="171" spans="1:6" x14ac:dyDescent="0.3">
      <c r="A171" s="3">
        <v>13.83333333</v>
      </c>
      <c r="B171" s="3">
        <v>10.209</v>
      </c>
      <c r="C171" s="3">
        <f t="shared" si="8"/>
        <v>14.525806187608383</v>
      </c>
      <c r="D171" s="3">
        <f t="shared" si="7"/>
        <v>18.634815661374027</v>
      </c>
      <c r="E171" s="3">
        <f>($E$3*EXP($F$3*A171))+($G$3*EXP($H$3*A171))</f>
        <v>14.525804116825586</v>
      </c>
      <c r="F171" s="3">
        <f>(E171-B171)^2</f>
        <v>18.634797783042334</v>
      </c>
    </row>
    <row r="172" spans="1:6" x14ac:dyDescent="0.3">
      <c r="A172" s="3">
        <v>13.91666667</v>
      </c>
      <c r="B172" s="3">
        <v>10.076000000000001</v>
      </c>
      <c r="C172" s="3">
        <f t="shared" si="8"/>
        <v>14.528849883395322</v>
      </c>
      <c r="D172" s="3">
        <f t="shared" si="7"/>
        <v>19.82787208405373</v>
      </c>
      <c r="E172" s="3">
        <f>($E$3*EXP($F$3*A172))+($G$3*EXP($H$3*A172))</f>
        <v>14.52884781217862</v>
      </c>
      <c r="F172" s="3">
        <f>(E172-B172)^2</f>
        <v>19.827853638423921</v>
      </c>
    </row>
    <row r="173" spans="1:6" x14ac:dyDescent="0.3">
      <c r="A173" s="3">
        <v>14</v>
      </c>
      <c r="B173" s="3">
        <v>10.247</v>
      </c>
      <c r="C173" s="3">
        <f t="shared" si="8"/>
        <v>14.531894216584194</v>
      </c>
      <c r="D173" s="3">
        <f t="shared" si="7"/>
        <v>18.360318447316672</v>
      </c>
      <c r="E173" s="3">
        <f>($E$3*EXP($F$3*A173))+($G$3*EXP($H$3*A173))</f>
        <v>14.531892144933495</v>
      </c>
      <c r="F173" s="3">
        <f>(E173-B173)^2</f>
        <v>18.360300693712773</v>
      </c>
    </row>
    <row r="174" spans="1:6" x14ac:dyDescent="0.3">
      <c r="A174" s="3">
        <v>14.08333333</v>
      </c>
      <c r="B174" s="3">
        <v>10.132999999999999</v>
      </c>
      <c r="C174" s="3">
        <f t="shared" si="8"/>
        <v>14.534939187673842</v>
      </c>
      <c r="D174" s="3">
        <f t="shared" si="7"/>
        <v>19.377068611978654</v>
      </c>
      <c r="E174" s="3">
        <f>($E$3*EXP($F$3*A174))+($G$3*EXP($H$3*A174))</f>
        <v>14.534937115589054</v>
      </c>
      <c r="F174" s="3">
        <f>(E174-B174)^2</f>
        <v>19.377050369600489</v>
      </c>
    </row>
    <row r="175" spans="1:6" x14ac:dyDescent="0.3">
      <c r="A175" s="3">
        <v>14.16666667</v>
      </c>
      <c r="B175" s="3">
        <v>10.74</v>
      </c>
      <c r="C175" s="3">
        <f t="shared" si="8"/>
        <v>14.537984797163434</v>
      </c>
      <c r="D175" s="3">
        <f t="shared" si="7"/>
        <v>14.424688519484567</v>
      </c>
      <c r="E175" s="3">
        <f>($E$3*EXP($F$3*A175))+($G$3*EXP($H$3*A175))</f>
        <v>14.537982724644468</v>
      </c>
      <c r="F175" s="3">
        <f>(E175-B175)^2</f>
        <v>14.424672776697818</v>
      </c>
    </row>
    <row r="176" spans="1:6" x14ac:dyDescent="0.3">
      <c r="A176" s="3">
        <v>14.25</v>
      </c>
      <c r="B176" s="3">
        <v>11.555999999999999</v>
      </c>
      <c r="C176" s="3">
        <f t="shared" si="8"/>
        <v>14.541031044455719</v>
      </c>
      <c r="D176" s="3">
        <f t="shared" si="7"/>
        <v>8.9104103363644072</v>
      </c>
      <c r="E176" s="3">
        <f>($E$3*EXP($F$3*A176))+($G$3*EXP($H$3*A176))</f>
        <v>14.541028971502485</v>
      </c>
      <c r="F176" s="3">
        <f>(E176-B176)^2</f>
        <v>8.9103979607091848</v>
      </c>
    </row>
    <row r="177" spans="1:6" x14ac:dyDescent="0.3">
      <c r="A177" s="3">
        <v>14.33333333</v>
      </c>
      <c r="B177" s="3">
        <v>12.201000000000001</v>
      </c>
      <c r="C177" s="3">
        <f t="shared" si="8"/>
        <v>14.544077930049855</v>
      </c>
      <c r="D177" s="3">
        <f t="shared" si="7"/>
        <v>5.4900141862867136</v>
      </c>
      <c r="E177" s="3">
        <f>($E$3*EXP($F$3*A177))+($G$3*EXP($H$3*A177))</f>
        <v>14.544075856662261</v>
      </c>
      <c r="F177" s="3">
        <f>(E177-B177)^2</f>
        <v>5.4900044700735835</v>
      </c>
    </row>
    <row r="178" spans="1:6" x14ac:dyDescent="0.3">
      <c r="A178" s="3">
        <v>14.41666667</v>
      </c>
      <c r="B178" s="3">
        <v>12.505000000000001</v>
      </c>
      <c r="C178" s="3">
        <f t="shared" si="8"/>
        <v>14.547125454445329</v>
      </c>
      <c r="D178" s="3">
        <f t="shared" si="7"/>
        <v>4.1702763716935376</v>
      </c>
      <c r="E178" s="3">
        <f>($E$3*EXP($F$3*A178))+($G$3*EXP($H$3*A178))</f>
        <v>14.547123380623281</v>
      </c>
      <c r="F178" s="3">
        <f>(E178-B178)^2</f>
        <v>4.1702679016882565</v>
      </c>
    </row>
    <row r="179" spans="1:6" x14ac:dyDescent="0.3">
      <c r="A179" s="3">
        <v>14.5</v>
      </c>
      <c r="B179" s="3">
        <v>12.731999999999999</v>
      </c>
      <c r="C179" s="3">
        <f t="shared" si="8"/>
        <v>14.550173617044507</v>
      </c>
      <c r="D179" s="3">
        <f t="shared" si="7"/>
        <v>3.3057553017167085</v>
      </c>
      <c r="E179" s="3">
        <f>($E$3*EXP($F$3*A179))+($G$3*EXP($H$3*A179))</f>
        <v>14.550171542787917</v>
      </c>
      <c r="F179" s="3">
        <f>(E179-B179)^2</f>
        <v>3.3057477590037951</v>
      </c>
    </row>
    <row r="180" spans="1:6" x14ac:dyDescent="0.3">
      <c r="A180" s="3">
        <v>14.58333333</v>
      </c>
      <c r="B180" s="3">
        <v>12.201000000000001</v>
      </c>
      <c r="C180" s="3">
        <f t="shared" si="8"/>
        <v>14.553222418346863</v>
      </c>
      <c r="D180" s="3">
        <f t="shared" si="7"/>
        <v>5.5329503053735616</v>
      </c>
      <c r="E180" s="3">
        <f>($E$3*EXP($F$3*A180))+($G$3*EXP($H$3*A180))</f>
        <v>14.553220343655639</v>
      </c>
      <c r="F180" s="3">
        <f>(E180-B180)^2</f>
        <v>5.532940545107448</v>
      </c>
    </row>
    <row r="181" spans="1:6" x14ac:dyDescent="0.3">
      <c r="A181" s="3">
        <v>14.66666667</v>
      </c>
      <c r="B181" s="3">
        <v>12.068</v>
      </c>
      <c r="C181" s="3">
        <f t="shared" si="8"/>
        <v>14.556271858852199</v>
      </c>
      <c r="D181" s="3">
        <f t="shared" si="7"/>
        <v>6.1914968435557789</v>
      </c>
      <c r="E181" s="3">
        <f>($E$3*EXP($F$3*A181))+($G$3*EXP($H$3*A181))</f>
        <v>14.55626978372625</v>
      </c>
      <c r="F181" s="3">
        <f>(E181-B181)^2</f>
        <v>6.1914865166050834</v>
      </c>
    </row>
    <row r="182" spans="1:6" x14ac:dyDescent="0.3">
      <c r="A182" s="3">
        <v>14.75</v>
      </c>
      <c r="B182" s="3">
        <v>11.29</v>
      </c>
      <c r="C182" s="3">
        <f t="shared" si="8"/>
        <v>14.559321937962508</v>
      </c>
      <c r="D182" s="3">
        <f t="shared" si="7"/>
        <v>10.688465934042936</v>
      </c>
      <c r="E182" s="3">
        <f>($E$3*EXP($F$3*A182))+($G$3*EXP($H$3*A182))</f>
        <v>14.559319862401743</v>
      </c>
      <c r="F182" s="3">
        <f>(E182-B182)^2</f>
        <v>10.688452362694559</v>
      </c>
    </row>
    <row r="183" spans="1:6" x14ac:dyDescent="0.3">
      <c r="A183" s="3">
        <v>14.83333333</v>
      </c>
      <c r="B183" s="3">
        <v>11.138999999999999</v>
      </c>
      <c r="C183" s="3">
        <f t="shared" si="8"/>
        <v>14.562372656177571</v>
      </c>
      <c r="D183" s="3">
        <f t="shared" si="7"/>
        <v>11.719480343064282</v>
      </c>
      <c r="E183" s="3">
        <f>($E$3*EXP($F$3*A183))+($G$3*EXP($H$3*A183))</f>
        <v>14.5623705801819</v>
      </c>
      <c r="F183" s="3">
        <f>(E183-B183)^2</f>
        <v>11.719466129254965</v>
      </c>
    </row>
    <row r="184" spans="1:6" x14ac:dyDescent="0.3">
      <c r="A184" s="3">
        <v>14.91666667</v>
      </c>
      <c r="B184" s="3">
        <v>11.101000000000001</v>
      </c>
      <c r="C184" s="3">
        <f t="shared" si="8"/>
        <v>14.565424013997511</v>
      </c>
      <c r="D184" s="3">
        <f t="shared" si="7"/>
        <v>12.002233748762619</v>
      </c>
      <c r="E184" s="3">
        <f>($E$3*EXP($F$3*A184))+($G$3*EXP($H$3*A184))</f>
        <v>14.565421937566841</v>
      </c>
      <c r="F184" s="3">
        <f>(E184-B184)^2</f>
        <v>12.002219361494378</v>
      </c>
    </row>
    <row r="185" spans="1:6" x14ac:dyDescent="0.3">
      <c r="A185" s="3">
        <v>15</v>
      </c>
      <c r="B185" s="3">
        <v>10.342000000000001</v>
      </c>
      <c r="C185" s="3">
        <f t="shared" si="8"/>
        <v>14.568476010823941</v>
      </c>
      <c r="D185" s="3">
        <f t="shared" si="7"/>
        <v>17.863099470070253</v>
      </c>
      <c r="E185" s="3">
        <f>($E$3*EXP($F$3*A185))+($G$3*EXP($H$3*A185))</f>
        <v>14.568473933958181</v>
      </c>
      <c r="F185" s="3">
        <f>(E185-B185)^2</f>
        <v>17.863081914427937</v>
      </c>
    </row>
    <row r="186" spans="1:6" x14ac:dyDescent="0.3">
      <c r="A186" s="3">
        <v>15.08333333</v>
      </c>
      <c r="B186" s="3">
        <v>10</v>
      </c>
      <c r="C186" s="3">
        <f t="shared" si="8"/>
        <v>14.571528647156962</v>
      </c>
      <c r="D186" s="3">
        <f t="shared" si="7"/>
        <v>20.898874171776761</v>
      </c>
      <c r="E186" s="3">
        <f>($E$3*EXP($F$3*A186))+($G$3*EXP($H$3*A186))</f>
        <v>14.571526569856022</v>
      </c>
      <c r="F186" s="3">
        <f>(E186-B186)^2</f>
        <v>20.89885517889957</v>
      </c>
    </row>
    <row r="187" spans="1:6" x14ac:dyDescent="0.3">
      <c r="A187" s="3">
        <v>15.16666667</v>
      </c>
      <c r="B187" s="3">
        <v>11.347</v>
      </c>
      <c r="C187" s="3">
        <f t="shared" si="8"/>
        <v>14.574581923497002</v>
      </c>
      <c r="D187" s="3">
        <f t="shared" si="7"/>
        <v>10.417285072884608</v>
      </c>
      <c r="E187" s="3">
        <f>($E$3*EXP($F$3*A187))+($G$3*EXP($H$3*A187))</f>
        <v>14.574579845760791</v>
      </c>
      <c r="F187" s="3">
        <f>(E187-B187)^2</f>
        <v>10.417271660761255</v>
      </c>
    </row>
    <row r="188" spans="1:6" x14ac:dyDescent="0.3">
      <c r="A188" s="3">
        <v>15.25</v>
      </c>
      <c r="B188" s="3">
        <v>12.77</v>
      </c>
      <c r="C188" s="3">
        <f t="shared" si="8"/>
        <v>14.577635839245307</v>
      </c>
      <c r="D188" s="3">
        <f t="shared" si="7"/>
        <v>3.2675473273240865</v>
      </c>
      <c r="E188" s="3">
        <f>($E$3*EXP($F$3*A188))+($G$3*EXP($H$3*A188))</f>
        <v>14.577633761073733</v>
      </c>
      <c r="F188" s="3">
        <f>(E188-B188)^2</f>
        <v>3.2675398141735696</v>
      </c>
    </row>
    <row r="189" spans="1:6" x14ac:dyDescent="0.3">
      <c r="A189" s="3">
        <v>15.33333333</v>
      </c>
      <c r="B189" s="3">
        <v>13.321</v>
      </c>
      <c r="C189" s="3">
        <f t="shared" si="8"/>
        <v>14.580690394902286</v>
      </c>
      <c r="D189" s="3">
        <f t="shared" si="7"/>
        <v>1.5868198910090772</v>
      </c>
      <c r="E189" s="3">
        <f>($E$3*EXP($F$3*A189))+($G$3*EXP($H$3*A189))</f>
        <v>14.580688316295257</v>
      </c>
      <c r="F189" s="3">
        <f>(E189-B189)^2</f>
        <v>1.5868146542107799</v>
      </c>
    </row>
    <row r="190" spans="1:6" x14ac:dyDescent="0.3">
      <c r="A190" s="3">
        <v>15.41666667</v>
      </c>
      <c r="B190" s="3">
        <v>13.34</v>
      </c>
      <c r="C190" s="3">
        <f t="shared" si="8"/>
        <v>14.583745590968682</v>
      </c>
      <c r="D190" s="3">
        <f t="shared" si="7"/>
        <v>1.5469030950540374</v>
      </c>
      <c r="E190" s="3">
        <f>($E$3*EXP($F$3*A190))+($G$3*EXP($H$3*A190))</f>
        <v>14.583743511926109</v>
      </c>
      <c r="F190" s="3">
        <f>(E190-B190)^2</f>
        <v>1.5468979234582909</v>
      </c>
    </row>
    <row r="191" spans="1:6" x14ac:dyDescent="0.3">
      <c r="A191" s="3">
        <v>15.5</v>
      </c>
      <c r="B191" s="3">
        <v>13.188000000000001</v>
      </c>
      <c r="C191" s="3">
        <f t="shared" si="8"/>
        <v>14.586801426845371</v>
      </c>
      <c r="D191" s="3">
        <f t="shared" si="7"/>
        <v>1.956645431744644</v>
      </c>
      <c r="E191" s="3">
        <f>($E$3*EXP($F$3*A191))+($G$3*EXP($H$3*A191))</f>
        <v>14.58679934736716</v>
      </c>
      <c r="F191" s="3">
        <f>(E191-B191)^2</f>
        <v>1.956639614194791</v>
      </c>
    </row>
    <row r="192" spans="1:6" x14ac:dyDescent="0.3">
      <c r="A192" s="3">
        <v>15.58333333</v>
      </c>
      <c r="B192" s="3">
        <v>12.676</v>
      </c>
      <c r="C192" s="3">
        <f t="shared" si="8"/>
        <v>14.589857903033069</v>
      </c>
      <c r="D192" s="3">
        <f t="shared" si="7"/>
        <v>3.6628520730021359</v>
      </c>
      <c r="E192" s="3">
        <f>($E$3*EXP($F$3*A192))+($G$3*EXP($H$3*A192))</f>
        <v>14.58985582311913</v>
      </c>
      <c r="F192" s="3">
        <f>(E192-B192)^2</f>
        <v>3.662844111687003</v>
      </c>
    </row>
    <row r="193" spans="1:6" x14ac:dyDescent="0.3">
      <c r="A193" s="3">
        <v>15.66666667</v>
      </c>
      <c r="B193" s="3">
        <v>12.315</v>
      </c>
      <c r="C193" s="3">
        <f t="shared" si="8"/>
        <v>14.592915020032839</v>
      </c>
      <c r="D193" s="3">
        <f t="shared" si="7"/>
        <v>5.1888968384912113</v>
      </c>
      <c r="E193" s="3">
        <f>($E$3*EXP($F$3*A193))+($G$3*EXP($H$3*A193))</f>
        <v>14.592912939683082</v>
      </c>
      <c r="F193" s="3">
        <f>(E193-B193)^2</f>
        <v>5.1888873607756212</v>
      </c>
    </row>
    <row r="194" spans="1:6" x14ac:dyDescent="0.3">
      <c r="A194" s="3">
        <v>15.75</v>
      </c>
      <c r="B194" s="3">
        <v>12.048999999999999</v>
      </c>
      <c r="C194" s="3">
        <f t="shared" si="8"/>
        <v>14.595972777245175</v>
      </c>
      <c r="D194" s="3">
        <f t="shared" si="7"/>
        <v>6.4870703280280004</v>
      </c>
      <c r="E194" s="3">
        <f>($E$3*EXP($F$3*A194))+($G$3*EXP($H$3*A194))</f>
        <v>14.595970696459506</v>
      </c>
      <c r="F194" s="3">
        <f>(E194-B194)^2</f>
        <v>6.4870597286234259</v>
      </c>
    </row>
    <row r="195" spans="1:6" x14ac:dyDescent="0.3">
      <c r="A195" s="3">
        <v>15.83333333</v>
      </c>
      <c r="B195" s="3">
        <v>11.593999999999999</v>
      </c>
      <c r="C195" s="3">
        <f t="shared" si="8"/>
        <v>14.599031175171113</v>
      </c>
      <c r="D195" s="3">
        <f t="shared" si="7"/>
        <v>9.0302123637502856</v>
      </c>
      <c r="E195" s="3">
        <f>($E$3*EXP($F$3*A195))+($G$3*EXP($H$3*A195))</f>
        <v>14.599029093949444</v>
      </c>
      <c r="F195" s="3">
        <f>(E195-B195)^2</f>
        <v>9.0301998554826177</v>
      </c>
    </row>
    <row r="196" spans="1:6" x14ac:dyDescent="0.3">
      <c r="A196" s="3">
        <v>15.91666667</v>
      </c>
      <c r="B196" s="3">
        <v>11.252000000000001</v>
      </c>
      <c r="C196" s="3">
        <f t="shared" si="8"/>
        <v>14.602090214312032</v>
      </c>
      <c r="D196" s="3">
        <f t="shared" si="7"/>
        <v>11.22310444402923</v>
      </c>
      <c r="E196" s="3">
        <f>($E$3*EXP($F$3*A196))+($G$3*EXP($H$3*A196))</f>
        <v>14.60208813265427</v>
      </c>
      <c r="F196" s="3">
        <f>(E196-B196)^2</f>
        <v>11.223090496550968</v>
      </c>
    </row>
    <row r="197" spans="1:6" x14ac:dyDescent="0.3">
      <c r="A197" s="3">
        <v>16</v>
      </c>
      <c r="B197" s="3">
        <v>12.467000000000001</v>
      </c>
      <c r="C197" s="3">
        <f t="shared" si="8"/>
        <v>14.605149894068044</v>
      </c>
      <c r="D197" s="3">
        <f t="shared" si="7"/>
        <v>4.5716849695031838</v>
      </c>
      <c r="E197" s="3">
        <f>($E$3*EXP($F$3*A197))+($G$3*EXP($H$3*A197))</f>
        <v>14.605147811974096</v>
      </c>
      <c r="F197" s="3">
        <f>(E197-B197)^2</f>
        <v>4.5716760658496103</v>
      </c>
    </row>
    <row r="198" spans="1:6" x14ac:dyDescent="0.3">
      <c r="A198" s="3">
        <v>16.083333329999999</v>
      </c>
      <c r="B198" s="3">
        <v>13.491</v>
      </c>
      <c r="C198" s="3">
        <f t="shared" si="8"/>
        <v>14.608210214940501</v>
      </c>
      <c r="D198" s="3">
        <f t="shared" si="7"/>
        <v>1.2481586643674005</v>
      </c>
      <c r="E198" s="3">
        <f>($E$3*EXP($F$3*A198))+($G$3*EXP($H$3*A198))</f>
        <v>14.608208132410276</v>
      </c>
      <c r="F198" s="3">
        <f>(E198-B198)^2</f>
        <v>1.2481540111236573</v>
      </c>
    </row>
    <row r="199" spans="1:6" x14ac:dyDescent="0.3">
      <c r="A199" s="3">
        <v>16.166666670000001</v>
      </c>
      <c r="B199" s="3">
        <v>13.491</v>
      </c>
      <c r="C199" s="3">
        <f t="shared" si="8"/>
        <v>14.611271177431099</v>
      </c>
      <c r="D199" s="3">
        <f t="shared" si="7"/>
        <v>1.2550075109828627</v>
      </c>
      <c r="E199" s="3">
        <f>($E$3*EXP($F$3*A199))+($G$3*EXP($H$3*A199))</f>
        <v>14.611269094464509</v>
      </c>
      <c r="F199" s="3">
        <f>(E199-B199)^2</f>
        <v>1.2550028440123322</v>
      </c>
    </row>
    <row r="200" spans="1:6" x14ac:dyDescent="0.3">
      <c r="A200" s="3">
        <v>16.25</v>
      </c>
      <c r="B200" s="3">
        <v>14.156000000000001</v>
      </c>
      <c r="C200" s="3">
        <f t="shared" si="8"/>
        <v>14.614332780939572</v>
      </c>
      <c r="D200" s="3">
        <f t="shared" si="7"/>
        <v>0.21006893808380095</v>
      </c>
      <c r="E200" s="3">
        <f>($E$3*EXP($F$3*A200))+($G$3*EXP($H$3*A200))</f>
        <v>14.614330697536522</v>
      </c>
      <c r="F200" s="3">
        <f>(E200-B200)^2</f>
        <v>0.21006702830431401</v>
      </c>
    </row>
    <row r="201" spans="1:6" x14ac:dyDescent="0.3">
      <c r="A201" s="3">
        <v>16.333333329999999</v>
      </c>
      <c r="B201" s="3">
        <v>15.256</v>
      </c>
      <c r="C201" s="3">
        <f t="shared" si="8"/>
        <v>14.617395025967589</v>
      </c>
      <c r="D201" s="3">
        <f t="shared" ref="D201:D264" si="9">(C201-B201)^2</f>
        <v>0.40781631285893649</v>
      </c>
      <c r="E201" s="3">
        <f>($E$3*EXP($F$3*A201))+($G$3*EXP($H$3*A201))</f>
        <v>14.61739294212799</v>
      </c>
      <c r="F201" s="3">
        <f>(E201-B201)^2</f>
        <v>0.40781897436394443</v>
      </c>
    </row>
    <row r="202" spans="1:6" x14ac:dyDescent="0.3">
      <c r="A202" s="3">
        <v>16.416666670000001</v>
      </c>
      <c r="B202" s="3">
        <v>15.598000000000001</v>
      </c>
      <c r="C202" s="3">
        <f t="shared" si="8"/>
        <v>14.620457913017159</v>
      </c>
      <c r="D202" s="3">
        <f t="shared" si="9"/>
        <v>0.95558853182277015</v>
      </c>
      <c r="E202" s="3">
        <f>($E$3*EXP($F$3*A202))+($G$3*EXP($H$3*A202))</f>
        <v>14.620455828740917</v>
      </c>
      <c r="F202" s="3">
        <f>(E202-B202)^2</f>
        <v>0.95559260676260804</v>
      </c>
    </row>
    <row r="203" spans="1:6" x14ac:dyDescent="0.3">
      <c r="A203" s="3">
        <v>16.5</v>
      </c>
      <c r="B203" s="3">
        <v>16.033999999999999</v>
      </c>
      <c r="C203" s="3">
        <f t="shared" si="8"/>
        <v>14.62352144148764</v>
      </c>
      <c r="D203" s="3">
        <f t="shared" si="9"/>
        <v>1.9894497640231033</v>
      </c>
      <c r="E203" s="3">
        <f>($E$3*EXP($F$3*A203))+($G$3*EXP($H$3*A203))</f>
        <v>14.623519356774665</v>
      </c>
      <c r="F203" s="3">
        <f>(E203-B203)^2</f>
        <v>1.989455644913352</v>
      </c>
    </row>
    <row r="204" spans="1:6" x14ac:dyDescent="0.3">
      <c r="A204" s="3">
        <v>16.583333329999999</v>
      </c>
      <c r="B204" s="3">
        <v>15.598000000000001</v>
      </c>
      <c r="C204" s="3">
        <f t="shared" si="8"/>
        <v>14.626585611881017</v>
      </c>
      <c r="D204" s="3">
        <f t="shared" si="9"/>
        <v>0.94364591344457893</v>
      </c>
      <c r="E204" s="3">
        <f>($E$3*EXP($F$3*A204))+($G$3*EXP($H$3*A204))</f>
        <v>14.626583526731217</v>
      </c>
      <c r="F204" s="3">
        <f>(E204-B204)^2</f>
        <v>0.94364996453796168</v>
      </c>
    </row>
    <row r="205" spans="1:6" x14ac:dyDescent="0.3">
      <c r="A205" s="3">
        <v>16.666666670000001</v>
      </c>
      <c r="B205" s="3">
        <v>14.516</v>
      </c>
      <c r="C205" s="3">
        <f t="shared" si="8"/>
        <v>14.62965042469961</v>
      </c>
      <c r="D205" s="3">
        <f t="shared" si="9"/>
        <v>1.2916419034401813E-2</v>
      </c>
      <c r="E205" s="3">
        <f>($E$3*EXP($F$3*A205))+($G$3*EXP($H$3*A205))</f>
        <v>14.629648339112894</v>
      </c>
      <c r="F205" s="3">
        <f>(E205-B205)^2</f>
        <v>1.2915944983119293E-2</v>
      </c>
    </row>
    <row r="206" spans="1:6" x14ac:dyDescent="0.3">
      <c r="A206" s="3">
        <v>16.75</v>
      </c>
      <c r="B206" s="3">
        <v>13.435</v>
      </c>
      <c r="C206" s="3">
        <f t="shared" si="8"/>
        <v>14.632715879342404</v>
      </c>
      <c r="D206" s="3">
        <f t="shared" si="9"/>
        <v>1.4345233276289477</v>
      </c>
      <c r="E206" s="3">
        <f>($E$3*EXP($F$3*A206))+($G$3*EXP($H$3*A206))</f>
        <v>14.632713793318683</v>
      </c>
      <c r="F206" s="3">
        <f>(E206-B206)^2</f>
        <v>1.4345183307058267</v>
      </c>
    </row>
    <row r="207" spans="1:6" x14ac:dyDescent="0.3">
      <c r="A207" s="3">
        <v>16.833333329999999</v>
      </c>
      <c r="B207" s="3">
        <v>12.638</v>
      </c>
      <c r="C207" s="3">
        <f t="shared" si="8"/>
        <v>14.635781976311701</v>
      </c>
      <c r="D207" s="3">
        <f t="shared" si="9"/>
        <v>3.9911328248758879</v>
      </c>
      <c r="E207" s="3">
        <f>($E$3*EXP($F$3*A207))+($G$3*EXP($H$3*A207))</f>
        <v>14.635779889850879</v>
      </c>
      <c r="F207" s="3">
        <f>(E207-B207)^2</f>
        <v>3.9911244882925891</v>
      </c>
    </row>
    <row r="208" spans="1:6" x14ac:dyDescent="0.3">
      <c r="A208" s="3">
        <v>16.916666670000001</v>
      </c>
      <c r="B208" s="3">
        <v>12.106</v>
      </c>
      <c r="C208" s="3">
        <f t="shared" si="8"/>
        <v>14.638848716110138</v>
      </c>
      <c r="D208" s="3">
        <f t="shared" si="9"/>
        <v>6.4153226187007739</v>
      </c>
      <c r="E208" s="3">
        <f>($E$3*EXP($F$3*A208))+($G$3*EXP($H$3*A208))</f>
        <v>14.638846629212123</v>
      </c>
      <c r="F208" s="3">
        <f>(E208-B208)^2</f>
        <v>6.4153120471112164</v>
      </c>
    </row>
    <row r="209" spans="1:6" x14ac:dyDescent="0.3">
      <c r="A209" s="3">
        <v>17</v>
      </c>
      <c r="B209" s="3">
        <v>12.144</v>
      </c>
      <c r="C209" s="3">
        <f t="shared" si="8"/>
        <v>14.641916098136312</v>
      </c>
      <c r="D209" s="3">
        <f t="shared" si="9"/>
        <v>6.2395848333285349</v>
      </c>
      <c r="E209" s="3">
        <f>($E$3*EXP($F$3*A209))+($G$3*EXP($H$3*A209))</f>
        <v>14.641914010801015</v>
      </c>
      <c r="F209" s="3">
        <f>(E209-B209)^2</f>
        <v>6.2395744053560129</v>
      </c>
    </row>
    <row r="210" spans="1:6" x14ac:dyDescent="0.3">
      <c r="A210" s="3">
        <v>17.083333329999999</v>
      </c>
      <c r="B210" s="3">
        <v>12.978999999999999</v>
      </c>
      <c r="C210" s="3">
        <f t="shared" si="8"/>
        <v>14.644984122892847</v>
      </c>
      <c r="D210" s="3">
        <f t="shared" si="9"/>
        <v>2.7755030977310513</v>
      </c>
      <c r="E210" s="3">
        <f>($E$3*EXP($F$3*A210))+($G$3*EXP($H$3*A210))</f>
        <v>14.644982035120178</v>
      </c>
      <c r="F210" s="3">
        <f>(E210-B210)^2</f>
        <v>2.7754961413431714</v>
      </c>
    </row>
    <row r="211" spans="1:6" x14ac:dyDescent="0.3">
      <c r="A211" s="3">
        <v>17.166666670000001</v>
      </c>
      <c r="B211" s="3">
        <v>11.917</v>
      </c>
      <c r="C211" s="3">
        <f t="shared" si="8"/>
        <v>14.648052790882696</v>
      </c>
      <c r="D211" s="3">
        <f t="shared" si="9"/>
        <v>7.4586493465881647</v>
      </c>
      <c r="E211" s="3">
        <f>($E$3*EXP($F$3*A211))+($G$3*EXP($H$3*A211))</f>
        <v>14.64805070267256</v>
      </c>
      <c r="F211" s="3">
        <f>(E211-B211)^2</f>
        <v>7.4586379405682832</v>
      </c>
    </row>
    <row r="212" spans="1:6" x14ac:dyDescent="0.3">
      <c r="A212" s="3">
        <v>17.25</v>
      </c>
      <c r="B212" s="3">
        <v>15.066000000000001</v>
      </c>
      <c r="C212" s="3">
        <f t="shared" si="8"/>
        <v>14.651122101504084</v>
      </c>
      <c r="D212" s="3">
        <f t="shared" si="9"/>
        <v>0.172123670660388</v>
      </c>
      <c r="E212" s="3">
        <f>($E$3*EXP($F$3*A212))+($G$3*EXP($H$3*A212))</f>
        <v>14.65112001285639</v>
      </c>
      <c r="F212" s="3">
        <f>(E212-B212)^2</f>
        <v>0.17212540373228233</v>
      </c>
    </row>
    <row r="213" spans="1:6" x14ac:dyDescent="0.3">
      <c r="A213" s="3">
        <v>17.333333329999999</v>
      </c>
      <c r="B213" s="3">
        <v>15.199</v>
      </c>
      <c r="C213" s="3">
        <f t="shared" si="8"/>
        <v>14.654192055259941</v>
      </c>
      <c r="D213" s="3">
        <f t="shared" si="9"/>
        <v>0.29681569665188728</v>
      </c>
      <c r="E213" s="3">
        <f>($E$3*EXP($F$3*A213))+($G$3*EXP($H$3*A213))</f>
        <v>14.654189966174599</v>
      </c>
      <c r="F213" s="3">
        <f>(E213-B213)^2</f>
        <v>0.29681797295683476</v>
      </c>
    </row>
    <row r="214" spans="1:6" x14ac:dyDescent="0.3">
      <c r="A214" s="3">
        <v>17.416666670000001</v>
      </c>
      <c r="B214" s="3">
        <v>15.427</v>
      </c>
      <c r="C214" s="3">
        <f t="shared" si="8"/>
        <v>14.657262652653545</v>
      </c>
      <c r="D214" s="3">
        <f t="shared" si="9"/>
        <v>0.59249558389995682</v>
      </c>
      <c r="E214" s="3">
        <f>($E$3*EXP($F$3*A214))+($G$3*EXP($H$3*A214))</f>
        <v>14.65726056313046</v>
      </c>
      <c r="F214" s="3">
        <f>(E214-B214)^2</f>
        <v>0.59249880067223526</v>
      </c>
    </row>
    <row r="215" spans="1:6" x14ac:dyDescent="0.3">
      <c r="A215" s="3">
        <v>17.5</v>
      </c>
      <c r="B215" s="3">
        <v>15.427</v>
      </c>
      <c r="C215" s="3">
        <f t="shared" si="8"/>
        <v>14.660333893082733</v>
      </c>
      <c r="D215" s="3">
        <f t="shared" si="9"/>
        <v>0.58777691949567812</v>
      </c>
      <c r="E215" s="3">
        <f>($E$3*EXP($F$3*A215))+($G$3*EXP($H$3*A215))</f>
        <v>14.660331803121815</v>
      </c>
      <c r="F215" s="3">
        <f>(E215-B215)^2</f>
        <v>0.58778012410444602</v>
      </c>
    </row>
    <row r="216" spans="1:6" x14ac:dyDescent="0.3">
      <c r="A216" s="3">
        <v>17.583333329999999</v>
      </c>
      <c r="B216" s="3">
        <v>15.407999999999999</v>
      </c>
      <c r="C216" s="3">
        <f t="shared" si="8"/>
        <v>14.663405777050757</v>
      </c>
      <c r="D216" s="3">
        <f t="shared" si="9"/>
        <v>0.55442055684938607</v>
      </c>
      <c r="E216" s="3">
        <f>($E$3*EXP($F$3*A216))+($G$3*EXP($H$3*A216))</f>
        <v>14.663403686651916</v>
      </c>
      <c r="F216" s="3">
        <f>(E216-B216)^2</f>
        <v>0.55442366985155667</v>
      </c>
    </row>
    <row r="217" spans="1:6" x14ac:dyDescent="0.3">
      <c r="A217" s="3">
        <v>17.666666670000001</v>
      </c>
      <c r="B217" s="3">
        <v>14.706</v>
      </c>
      <c r="C217" s="3">
        <f t="shared" si="8"/>
        <v>14.666478305061212</v>
      </c>
      <c r="D217" s="3">
        <f t="shared" si="9"/>
        <v>1.5619643708346201E-3</v>
      </c>
      <c r="E217" s="3">
        <f>($E$3*EXP($F$3*A217))+($G$3*EXP($H$3*A217))</f>
        <v>14.666476214224353</v>
      </c>
      <c r="F217" s="3">
        <f>(E217-B217)^2</f>
        <v>1.5621296420391809E-3</v>
      </c>
    </row>
    <row r="218" spans="1:6" x14ac:dyDescent="0.3">
      <c r="A218" s="3">
        <v>17.75</v>
      </c>
      <c r="B218" s="3">
        <v>14.137</v>
      </c>
      <c r="C218" s="3">
        <f t="shared" si="8"/>
        <v>14.669551476511554</v>
      </c>
      <c r="D218" s="3">
        <f t="shared" si="9"/>
        <v>0.28361107513463579</v>
      </c>
      <c r="E218" s="3">
        <f>($E$3*EXP($F$3*A218))+($G$3*EXP($H$3*A218))</f>
        <v>14.669549385236587</v>
      </c>
      <c r="F218" s="3">
        <f>(E218-B218)^2</f>
        <v>0.28360884771586675</v>
      </c>
    </row>
    <row r="219" spans="1:6" x14ac:dyDescent="0.3">
      <c r="A219" s="3">
        <v>17.833333329999999</v>
      </c>
      <c r="B219" s="3">
        <v>13.302</v>
      </c>
      <c r="C219" s="3">
        <f t="shared" ref="C219:C282" si="10">$C$3*EXP($D$3*A219)</f>
        <v>14.672625291905353</v>
      </c>
      <c r="D219" s="3">
        <f t="shared" si="9"/>
        <v>1.8786136908106359</v>
      </c>
      <c r="E219" s="3">
        <f>($E$3*EXP($F$3*A219))+($G$3*EXP($H$3*A219))</f>
        <v>14.67262320019219</v>
      </c>
      <c r="F219" s="3">
        <f>(E219-B219)^2</f>
        <v>1.8786079569050804</v>
      </c>
    </row>
    <row r="220" spans="1:6" x14ac:dyDescent="0.3">
      <c r="A220" s="3">
        <v>17.916666670000001</v>
      </c>
      <c r="B220" s="3">
        <v>12.978999999999999</v>
      </c>
      <c r="C220" s="3">
        <f t="shared" si="10"/>
        <v>14.675699751746519</v>
      </c>
      <c r="D220" s="3">
        <f t="shared" si="9"/>
        <v>2.8787900475767021</v>
      </c>
      <c r="E220" s="3">
        <f>($E$3*EXP($F$3*A220))+($G$3*EXP($H$3*A220))</f>
        <v>14.675697659595063</v>
      </c>
      <c r="F220" s="3">
        <f>(E220-B220)^2</f>
        <v>2.8787829480753655</v>
      </c>
    </row>
    <row r="221" spans="1:6" x14ac:dyDescent="0.3">
      <c r="A221" s="3">
        <v>18</v>
      </c>
      <c r="B221" s="3">
        <v>13.036</v>
      </c>
      <c r="C221" s="3">
        <f t="shared" si="10"/>
        <v>14.678774855432133</v>
      </c>
      <c r="D221" s="3">
        <f t="shared" si="9"/>
        <v>2.6987092256400667</v>
      </c>
      <c r="E221" s="3">
        <f>($E$3*EXP($F$3*A221))+($G$3*EXP($H$3*A221))</f>
        <v>14.678772762842293</v>
      </c>
      <c r="F221" s="3">
        <f>(E221-B221)^2</f>
        <v>2.6987023503365015</v>
      </c>
    </row>
    <row r="222" spans="1:6" x14ac:dyDescent="0.3">
      <c r="A222" s="3">
        <v>18.083333329999999</v>
      </c>
      <c r="B222" s="3">
        <v>12.903</v>
      </c>
      <c r="C222" s="3">
        <f t="shared" si="10"/>
        <v>14.681850603466083</v>
      </c>
      <c r="D222" s="3">
        <f t="shared" si="9"/>
        <v>3.1643094694516467</v>
      </c>
      <c r="E222" s="3">
        <f>($E$3*EXP($F$3*A222))+($G$3*EXP($H$3*A222))</f>
        <v>14.681848510437767</v>
      </c>
      <c r="F222" s="3">
        <f>(E222-B222)^2</f>
        <v>3.1643020230866612</v>
      </c>
    </row>
    <row r="223" spans="1:6" x14ac:dyDescent="0.3">
      <c r="A223" s="3">
        <v>18.166666670000001</v>
      </c>
      <c r="B223" s="3">
        <v>13.718999999999999</v>
      </c>
      <c r="C223" s="3">
        <f t="shared" si="10"/>
        <v>14.684926996352583</v>
      </c>
      <c r="D223" s="3">
        <f t="shared" si="9"/>
        <v>0.93301496228272496</v>
      </c>
      <c r="E223" s="3">
        <f>($E$3*EXP($F$3*A223))+($G$3*EXP($H$3*A223))</f>
        <v>14.684924902885701</v>
      </c>
      <c r="F223" s="3">
        <f>(E223-B223)^2</f>
        <v>0.933010918014752</v>
      </c>
    </row>
    <row r="224" spans="1:6" x14ac:dyDescent="0.3">
      <c r="A224" s="3">
        <v>18.25</v>
      </c>
      <c r="B224" s="3">
        <v>14.801</v>
      </c>
      <c r="C224" s="3">
        <f t="shared" si="10"/>
        <v>14.688004033488349</v>
      </c>
      <c r="D224" s="3">
        <f t="shared" si="9"/>
        <v>1.2768088447902129E-2</v>
      </c>
      <c r="E224" s="3">
        <f>($E$3*EXP($F$3*A224))+($G$3*EXP($H$3*A224))</f>
        <v>14.688001939582808</v>
      </c>
      <c r="F224" s="3">
        <f>(E224-B224)^2</f>
        <v>1.2768561658047439E-2</v>
      </c>
    </row>
    <row r="225" spans="1:6" x14ac:dyDescent="0.3">
      <c r="A225" s="3">
        <v>18.333333329999999</v>
      </c>
      <c r="B225" s="3">
        <v>15.541</v>
      </c>
      <c r="C225" s="3">
        <f t="shared" si="10"/>
        <v>14.691081715377578</v>
      </c>
      <c r="D225" s="3">
        <f t="shared" si="9"/>
        <v>0.72236109053552078</v>
      </c>
      <c r="E225" s="3">
        <f>($E$3*EXP($F$3*A225))+($G$3*EXP($H$3*A225))</f>
        <v>14.691079621033285</v>
      </c>
      <c r="F225" s="3">
        <f>(E225-B225)^2</f>
        <v>0.72236465058292432</v>
      </c>
    </row>
    <row r="226" spans="1:6" x14ac:dyDescent="0.3">
      <c r="A226" s="3">
        <v>18.416666670000001</v>
      </c>
      <c r="B226" s="3">
        <v>15.617000000000001</v>
      </c>
      <c r="C226" s="3">
        <f t="shared" si="10"/>
        <v>14.694160042524807</v>
      </c>
      <c r="D226" s="3">
        <f t="shared" si="9"/>
        <v>0.85163358711281789</v>
      </c>
      <c r="E226" s="3">
        <f>($E$3*EXP($F$3*A226))+($G$3*EXP($H$3*A226))</f>
        <v>14.694157947741672</v>
      </c>
      <c r="F226" s="3">
        <f>(E226-B226)^2</f>
        <v>0.85163745341636354</v>
      </c>
    </row>
    <row r="227" spans="1:6" x14ac:dyDescent="0.3">
      <c r="A227" s="3">
        <v>18.5</v>
      </c>
      <c r="B227" s="3">
        <v>15.503</v>
      </c>
      <c r="C227" s="3">
        <f t="shared" si="10"/>
        <v>14.697239014326367</v>
      </c>
      <c r="D227" s="3">
        <f t="shared" si="9"/>
        <v>0.64925076603374421</v>
      </c>
      <c r="E227" s="3">
        <f>($E$3*EXP($F$3*A227))+($G$3*EXP($H$3*A227))</f>
        <v>14.697236919104299</v>
      </c>
      <c r="F227" s="3">
        <f>(E227-B227)^2</f>
        <v>0.64925414253453273</v>
      </c>
    </row>
    <row r="228" spans="1:6" x14ac:dyDescent="0.3">
      <c r="A228" s="3">
        <v>18.583333329999999</v>
      </c>
      <c r="B228" s="3">
        <v>15.218</v>
      </c>
      <c r="C228" s="3">
        <f t="shared" si="10"/>
        <v>14.700318631286775</v>
      </c>
      <c r="D228" s="3">
        <f t="shared" si="9"/>
        <v>0.2679939995127979</v>
      </c>
      <c r="E228" s="3">
        <f>($E$3*EXP($F$3*A228))+($G$3*EXP($H$3*A228))</f>
        <v>14.700316535625678</v>
      </c>
      <c r="F228" s="3">
        <f>(E228-B228)^2</f>
        <v>0.26799616928659992</v>
      </c>
    </row>
    <row r="229" spans="1:6" x14ac:dyDescent="0.3">
      <c r="A229" s="3">
        <v>18.666666670000001</v>
      </c>
      <c r="B229" s="3">
        <v>14.592000000000001</v>
      </c>
      <c r="C229" s="3">
        <f t="shared" si="10"/>
        <v>14.703398893910883</v>
      </c>
      <c r="D229" s="3">
        <f t="shared" si="9"/>
        <v>1.2409713564568062E-2</v>
      </c>
      <c r="E229" s="3">
        <f>($E$3*EXP($F$3*A229))+($G$3*EXP($H$3*A229))</f>
        <v>14.703396797810667</v>
      </c>
      <c r="F229" s="3">
        <f>(E229-B229)^2</f>
        <v>1.2409246562470506E-2</v>
      </c>
    </row>
    <row r="230" spans="1:6" x14ac:dyDescent="0.3">
      <c r="A230" s="3">
        <v>18.75</v>
      </c>
      <c r="B230" s="3">
        <v>13.852</v>
      </c>
      <c r="C230" s="3">
        <f t="shared" si="10"/>
        <v>14.706479801594643</v>
      </c>
      <c r="D230" s="3">
        <f t="shared" si="9"/>
        <v>0.73013573133321985</v>
      </c>
      <c r="E230" s="3">
        <f>($E$3*EXP($F$3*A230))+($G$3*EXP($H$3*A230))</f>
        <v>14.706477705055217</v>
      </c>
      <c r="F230" s="3">
        <f>(E230-B230)^2</f>
        <v>0.73013214843643048</v>
      </c>
    </row>
    <row r="231" spans="1:6" x14ac:dyDescent="0.3">
      <c r="A231" s="3">
        <v>18.833333329999999</v>
      </c>
      <c r="B231" s="3">
        <v>13.416</v>
      </c>
      <c r="C231" s="3">
        <f t="shared" si="10"/>
        <v>14.709561354842894</v>
      </c>
      <c r="D231" s="3">
        <f t="shared" si="9"/>
        <v>1.6733009787429816</v>
      </c>
      <c r="E231" s="3">
        <f>($E$3*EXP($F$3*A231))+($G$3*EXP($H$3*A231))</f>
        <v>14.709559257864164</v>
      </c>
      <c r="F231" s="3">
        <f>(E231-B231)^2</f>
        <v>1.6732955536060865</v>
      </c>
    </row>
    <row r="232" spans="1:6" x14ac:dyDescent="0.3">
      <c r="A232" s="3">
        <v>18.916666670000001</v>
      </c>
      <c r="B232" s="3">
        <v>13.055</v>
      </c>
      <c r="C232" s="3">
        <f t="shared" si="10"/>
        <v>14.712643554160797</v>
      </c>
      <c r="D232" s="3">
        <f t="shared" si="9"/>
        <v>2.7477821526508408</v>
      </c>
      <c r="E232" s="3">
        <f>($E$3*EXP($F$3*A232))+($G$3*EXP($H$3*A232))</f>
        <v>14.712641456742674</v>
      </c>
      <c r="F232" s="3">
        <f>(E232-B232)^2</f>
        <v>2.7477751991119739</v>
      </c>
    </row>
    <row r="233" spans="1:6" x14ac:dyDescent="0.3">
      <c r="A233" s="3">
        <v>19</v>
      </c>
      <c r="B233" s="3">
        <v>12.315</v>
      </c>
      <c r="C233" s="3">
        <f t="shared" si="10"/>
        <v>14.715726398943934</v>
      </c>
      <c r="D233" s="3">
        <f t="shared" si="9"/>
        <v>5.7634872425863115</v>
      </c>
      <c r="E233" s="3">
        <f>($E$3*EXP($F$3*A233))+($G$3*EXP($H$3*A233))</f>
        <v>14.715724301086324</v>
      </c>
      <c r="F233" s="3">
        <f>(E233-B233)^2</f>
        <v>5.7634771698264196</v>
      </c>
    </row>
    <row r="234" spans="1:6" x14ac:dyDescent="0.3">
      <c r="A234" s="3">
        <v>19.083333329999999</v>
      </c>
      <c r="B234" s="3">
        <v>12.239000000000001</v>
      </c>
      <c r="C234" s="3">
        <f t="shared" si="10"/>
        <v>14.71880988969745</v>
      </c>
      <c r="D234" s="3">
        <f t="shared" si="9"/>
        <v>6.1494570890412765</v>
      </c>
      <c r="E234" s="3">
        <f>($E$3*EXP($F$3*A234))+($G$3*EXP($H$3*A234))</f>
        <v>14.718807791400259</v>
      </c>
      <c r="F234" s="3">
        <f>(E234-B234)^2</f>
        <v>6.1494466822894269</v>
      </c>
    </row>
    <row r="235" spans="1:6" x14ac:dyDescent="0.3">
      <c r="A235" s="3">
        <v>19.166666670000001</v>
      </c>
      <c r="B235" s="3">
        <v>12.561999999999999</v>
      </c>
      <c r="C235" s="3">
        <f t="shared" si="10"/>
        <v>14.721894026926835</v>
      </c>
      <c r="D235" s="3">
        <f t="shared" si="9"/>
        <v>4.6651422075542213</v>
      </c>
      <c r="E235" s="3">
        <f>($E$3*EXP($F$3*A235))+($G$3*EXP($H$3*A235))</f>
        <v>14.721891928189974</v>
      </c>
      <c r="F235" s="3">
        <f>(E235-B235)^2</f>
        <v>4.6651331414602071</v>
      </c>
    </row>
    <row r="236" spans="1:6" x14ac:dyDescent="0.3">
      <c r="A236" s="3">
        <v>19.25</v>
      </c>
      <c r="B236" s="3">
        <v>13.89</v>
      </c>
      <c r="C236" s="3">
        <f t="shared" si="10"/>
        <v>14.724978810027283</v>
      </c>
      <c r="D236" s="3">
        <f t="shared" si="9"/>
        <v>0.69718961319457606</v>
      </c>
      <c r="E236" s="3">
        <f>($E$3*EXP($F$3*A236))+($G$3*EXP($H$3*A236))</f>
        <v>14.724976710850658</v>
      </c>
      <c r="F236" s="3">
        <f>(E236-B236)^2</f>
        <v>0.69718610766298272</v>
      </c>
    </row>
    <row r="237" spans="1:6" x14ac:dyDescent="0.3">
      <c r="A237" s="3">
        <v>19.333333329999999</v>
      </c>
      <c r="B237" s="3">
        <v>14.686999999999999</v>
      </c>
      <c r="C237" s="3">
        <f t="shared" si="10"/>
        <v>14.728064239504263</v>
      </c>
      <c r="D237" s="3">
        <f t="shared" si="9"/>
        <v>1.6862717660635533E-3</v>
      </c>
      <c r="E237" s="3">
        <f>($E$3*EXP($F$3*A237))+($G$3*EXP($H$3*A237))</f>
        <v>14.728062139887783</v>
      </c>
      <c r="F237" s="3">
        <f>(E237-B237)^2</f>
        <v>1.6860993321638834E-3</v>
      </c>
    </row>
    <row r="238" spans="1:6" x14ac:dyDescent="0.3">
      <c r="A238" s="3">
        <v>19.416666670000001</v>
      </c>
      <c r="B238" s="3">
        <v>15.313000000000001</v>
      </c>
      <c r="C238" s="3">
        <f t="shared" si="10"/>
        <v>14.731150315863578</v>
      </c>
      <c r="D238" s="3">
        <f t="shared" si="9"/>
        <v>0.33854905492965431</v>
      </c>
      <c r="E238" s="3">
        <f>($E$3*EXP($F$3*A238))+($G$3*EXP($H$3*A238))</f>
        <v>14.731148215807151</v>
      </c>
      <c r="F238" s="3">
        <f>(E238-B238)^2</f>
        <v>0.33855149876840251</v>
      </c>
    </row>
    <row r="239" spans="1:6" x14ac:dyDescent="0.3">
      <c r="A239" s="3">
        <v>19.5</v>
      </c>
      <c r="B239" s="3">
        <v>15.407999999999999</v>
      </c>
      <c r="C239" s="3">
        <f t="shared" si="10"/>
        <v>14.734237038500041</v>
      </c>
      <c r="D239" s="3">
        <f t="shared" si="9"/>
        <v>0.45395652828919486</v>
      </c>
      <c r="E239" s="3">
        <f>($E$3*EXP($F$3*A239))+($G$3*EXP($H$3*A239))</f>
        <v>14.734234938003572</v>
      </c>
      <c r="F239" s="3">
        <f>(E239-B239)^2</f>
        <v>0.45395935876704918</v>
      </c>
    </row>
    <row r="240" spans="1:6" x14ac:dyDescent="0.3">
      <c r="A240" s="3">
        <v>19.583333329999999</v>
      </c>
      <c r="B240" s="3">
        <v>15.028</v>
      </c>
      <c r="C240" s="3">
        <f t="shared" si="10"/>
        <v>14.73732440791944</v>
      </c>
      <c r="D240" s="3">
        <f t="shared" si="9"/>
        <v>8.4492299831384593E-2</v>
      </c>
      <c r="E240" s="3">
        <f>($E$3*EXP($F$3*A240))+($G$3*EXP($H$3*A240))</f>
        <v>14.737322306982842</v>
      </c>
      <c r="F240" s="3">
        <f>(E240-B240)^2</f>
        <v>8.4493521217777631E-2</v>
      </c>
    </row>
    <row r="241" spans="1:6" x14ac:dyDescent="0.3">
      <c r="A241" s="3">
        <v>19.666666670000001</v>
      </c>
      <c r="B241" s="3">
        <v>14.782</v>
      </c>
      <c r="C241" s="3">
        <f t="shared" si="10"/>
        <v>14.7404124246279</v>
      </c>
      <c r="D241" s="3">
        <f t="shared" si="9"/>
        <v>1.7295264253300989E-3</v>
      </c>
      <c r="E241" s="3">
        <f>($E$3*EXP($F$3*A241))+($G$3*EXP($H$3*A241))</f>
        <v>14.740410323251076</v>
      </c>
      <c r="F241" s="3">
        <f>(E241-B241)^2</f>
        <v>1.7297012120799618E-3</v>
      </c>
    </row>
    <row r="242" spans="1:6" x14ac:dyDescent="0.3">
      <c r="A242" s="3">
        <v>19.75</v>
      </c>
      <c r="B242" s="3">
        <v>14.212999999999999</v>
      </c>
      <c r="C242" s="3">
        <f t="shared" si="10"/>
        <v>14.743501088019846</v>
      </c>
      <c r="D242" s="3">
        <f t="shared" si="9"/>
        <v>0.28143140439024106</v>
      </c>
      <c r="E242" s="3">
        <f>($E$3*EXP($F$3*A242))+($G$3*EXP($H$3*A242))</f>
        <v>14.743498986202706</v>
      </c>
      <c r="F242" s="3">
        <f>(E242-B242)^2</f>
        <v>0.28142917436209963</v>
      </c>
    </row>
    <row r="243" spans="1:6" x14ac:dyDescent="0.3">
      <c r="A243" s="3">
        <v>19.833333329999999</v>
      </c>
      <c r="B243" s="3">
        <v>13.435</v>
      </c>
      <c r="C243" s="3">
        <f t="shared" si="10"/>
        <v>14.746590398601391</v>
      </c>
      <c r="D243" s="3">
        <f t="shared" si="9"/>
        <v>1.7202693737033552</v>
      </c>
      <c r="E243" s="3">
        <f>($E$3*EXP($F$3*A243))+($G$3*EXP($H$3*A243))</f>
        <v>14.746588296343843</v>
      </c>
      <c r="F243" s="3">
        <f>(E243-B243)^2</f>
        <v>1.7202638591061428</v>
      </c>
    </row>
    <row r="244" spans="1:6" x14ac:dyDescent="0.3">
      <c r="A244" s="3">
        <v>19.916666670000001</v>
      </c>
      <c r="B244" s="3">
        <v>13.662000000000001</v>
      </c>
      <c r="C244" s="3">
        <f t="shared" si="10"/>
        <v>14.749680356878976</v>
      </c>
      <c r="D244" s="3">
        <f t="shared" si="9"/>
        <v>1.1830485587403745</v>
      </c>
      <c r="E244" s="3">
        <f>($E$3*EXP($F$3*A244))+($G$3*EXP($H$3*A244))</f>
        <v>14.749678254180926</v>
      </c>
      <c r="F244" s="3">
        <f>(E244-B244)^2</f>
        <v>1.183043984618066</v>
      </c>
    </row>
    <row r="245" spans="1:6" x14ac:dyDescent="0.3">
      <c r="A245" s="3">
        <v>20</v>
      </c>
      <c r="B245" s="3">
        <v>14.288</v>
      </c>
      <c r="C245" s="3">
        <f t="shared" si="10"/>
        <v>14.752770962246647</v>
      </c>
      <c r="D245" s="3">
        <f t="shared" si="9"/>
        <v>0.21601204734767371</v>
      </c>
      <c r="E245" s="3">
        <f>($E$3*EXP($F$3*A245))+($G$3*EXP($H$3*A245))</f>
        <v>14.752768859108004</v>
      </c>
      <c r="F245" s="3">
        <f>(E245-B245)^2</f>
        <v>0.21601009239655539</v>
      </c>
    </row>
    <row r="246" spans="1:6" x14ac:dyDescent="0.3">
      <c r="A246" s="3">
        <v>20.083333329999999</v>
      </c>
      <c r="B246" s="3">
        <v>13.491</v>
      </c>
      <c r="C246" s="3">
        <f t="shared" si="10"/>
        <v>14.755862215210829</v>
      </c>
      <c r="D246" s="3">
        <f t="shared" si="9"/>
        <v>1.5998764234680469</v>
      </c>
      <c r="E246" s="3">
        <f>($E$3*EXP($F$3*A246))+($G$3*EXP($H$3*A246))</f>
        <v>14.755860111631501</v>
      </c>
      <c r="F246" s="3">
        <f>(E246-B246)^2</f>
        <v>1.5998711019964533</v>
      </c>
    </row>
    <row r="247" spans="1:6" x14ac:dyDescent="0.3">
      <c r="A247" s="3">
        <v>20.166666670000001</v>
      </c>
      <c r="B247" s="3">
        <v>13.15</v>
      </c>
      <c r="C247" s="3">
        <f t="shared" si="10"/>
        <v>14.758954116278284</v>
      </c>
      <c r="D247" s="3">
        <f t="shared" si="9"/>
        <v>2.5887333482888328</v>
      </c>
      <c r="E247" s="3">
        <f>($E$3*EXP($F$3*A247))+($G$3*EXP($H$3*A247))</f>
        <v>14.758952012258177</v>
      </c>
      <c r="F247" s="3">
        <f>(E247-B247)^2</f>
        <v>2.5887265777496373</v>
      </c>
    </row>
    <row r="248" spans="1:6" x14ac:dyDescent="0.3">
      <c r="A248" s="3">
        <v>20.25</v>
      </c>
      <c r="B248" s="3">
        <v>13.586</v>
      </c>
      <c r="C248" s="3">
        <f t="shared" si="10"/>
        <v>14.76204666484268</v>
      </c>
      <c r="D248" s="3">
        <f t="shared" si="9"/>
        <v>1.3830857578875908</v>
      </c>
      <c r="E248" s="3">
        <f>($E$3*EXP($F$3*A248))+($G$3*EXP($H$3*A248))</f>
        <v>14.762044560381705</v>
      </c>
      <c r="F248" s="3">
        <f>(E248-B248)^2</f>
        <v>1.3830808080033969</v>
      </c>
    </row>
    <row r="249" spans="1:6" x14ac:dyDescent="0.3">
      <c r="A249" s="3">
        <v>20.333333329999999</v>
      </c>
      <c r="B249" s="3">
        <v>13.871</v>
      </c>
      <c r="C249" s="3">
        <f t="shared" si="10"/>
        <v>14.765139861410759</v>
      </c>
      <c r="D249" s="3">
        <f t="shared" si="9"/>
        <v>0.79948609176365082</v>
      </c>
      <c r="E249" s="3">
        <f>($E$3*EXP($F$3*A249))+($G$3*EXP($H$3*A249))</f>
        <v>14.765137756508819</v>
      </c>
      <c r="F249" s="3">
        <f>(E249-B249)^2</f>
        <v>0.7994823276146239</v>
      </c>
    </row>
    <row r="250" spans="1:6" x14ac:dyDescent="0.3">
      <c r="A250" s="3">
        <v>20.416666670000001</v>
      </c>
      <c r="B250" s="3">
        <v>14.175000000000001</v>
      </c>
      <c r="C250" s="3">
        <f t="shared" si="10"/>
        <v>14.768233706489603</v>
      </c>
      <c r="D250" s="3">
        <f t="shared" si="9"/>
        <v>0.35192623051539185</v>
      </c>
      <c r="E250" s="3">
        <f>($E$3*EXP($F$3*A250))+($G$3*EXP($H$3*A250))</f>
        <v>14.768231601146608</v>
      </c>
      <c r="F250" s="3">
        <f>(E250-B250)^2</f>
        <v>0.35192373259896753</v>
      </c>
    </row>
    <row r="251" spans="1:6" x14ac:dyDescent="0.3">
      <c r="A251" s="3">
        <v>20.5</v>
      </c>
      <c r="B251" s="3">
        <v>14.099</v>
      </c>
      <c r="C251" s="3">
        <f t="shared" si="10"/>
        <v>14.771328199472498</v>
      </c>
      <c r="D251" s="3">
        <f t="shared" si="9"/>
        <v>0.45202520780593031</v>
      </c>
      <c r="E251" s="3">
        <f>($E$3*EXP($F$3*A251))+($G$3*EXP($H$3*A251))</f>
        <v>14.771326093688355</v>
      </c>
      <c r="F251" s="3">
        <f>(E251-B251)^2</f>
        <v>0.45202237625424246</v>
      </c>
    </row>
    <row r="252" spans="1:6" x14ac:dyDescent="0.3">
      <c r="A252" s="3">
        <v>20.583333329999999</v>
      </c>
      <c r="B252" s="3">
        <v>13.718999999999999</v>
      </c>
      <c r="C252" s="3">
        <f t="shared" si="10"/>
        <v>14.774423340866505</v>
      </c>
      <c r="D252" s="3">
        <f t="shared" si="9"/>
        <v>1.1139184284458168</v>
      </c>
      <c r="E252" s="3">
        <f>($E$3*EXP($F$3*A252))+($G$3*EXP($H$3*A252))</f>
        <v>14.774421234641123</v>
      </c>
      <c r="F252" s="3">
        <f>(E252-B252)^2</f>
        <v>1.1139139825313933</v>
      </c>
    </row>
    <row r="253" spans="1:6" x14ac:dyDescent="0.3">
      <c r="A253" s="3">
        <v>20.666666670000001</v>
      </c>
      <c r="B253" s="3">
        <v>13.093</v>
      </c>
      <c r="C253" s="3">
        <f t="shared" si="10"/>
        <v>14.777519131179019</v>
      </c>
      <c r="D253" s="3">
        <f t="shared" si="9"/>
        <v>2.8376047033081186</v>
      </c>
      <c r="E253" s="3">
        <f>($E$3*EXP($F$3*A253))+($G$3*EXP($H$3*A253))</f>
        <v>14.777517024512305</v>
      </c>
      <c r="F253" s="3">
        <f>(E253-B253)^2</f>
        <v>2.8375976058717884</v>
      </c>
    </row>
    <row r="254" spans="1:6" x14ac:dyDescent="0.3">
      <c r="A254" s="3">
        <v>20.75</v>
      </c>
      <c r="B254" s="3">
        <v>12.561999999999999</v>
      </c>
      <c r="C254" s="3">
        <f t="shared" si="10"/>
        <v>14.780615569802951</v>
      </c>
      <c r="D254" s="3">
        <f t="shared" si="9"/>
        <v>4.922255046572074</v>
      </c>
      <c r="E254" s="3">
        <f>($E$3*EXP($F$3*A254))+($G$3*EXP($H$3*A254))</f>
        <v>14.780613462694811</v>
      </c>
      <c r="F254" s="3">
        <f>(E254-B254)^2</f>
        <v>4.9222456968506627</v>
      </c>
    </row>
    <row r="255" spans="1:6" x14ac:dyDescent="0.3">
      <c r="A255" s="3">
        <v>20.833333329999999</v>
      </c>
      <c r="B255" s="3">
        <v>12.03</v>
      </c>
      <c r="C255" s="3">
        <f t="shared" si="10"/>
        <v>14.783712657245678</v>
      </c>
      <c r="D255" s="3">
        <f t="shared" si="9"/>
        <v>7.5829333986750553</v>
      </c>
      <c r="E255" s="3">
        <f>($E$3*EXP($F$3*A255))+($G$3*EXP($H$3*A255))</f>
        <v>14.783710549696021</v>
      </c>
      <c r="F255" s="3">
        <f>(E255-B255)^2</f>
        <v>7.5829217915071672</v>
      </c>
    </row>
    <row r="256" spans="1:6" x14ac:dyDescent="0.3">
      <c r="A256" s="3">
        <v>20.916666670000001</v>
      </c>
      <c r="B256" s="3">
        <v>12.144</v>
      </c>
      <c r="C256" s="3">
        <f t="shared" si="10"/>
        <v>14.786810394014919</v>
      </c>
      <c r="D256" s="3">
        <f t="shared" si="9"/>
        <v>6.9844467787132931</v>
      </c>
      <c r="E256" s="3">
        <f>($E$3*EXP($F$3*A256))+($G$3*EXP($H$3*A256))</f>
        <v>14.786808286023652</v>
      </c>
      <c r="F256" s="3">
        <f>(E256-B256)^2</f>
        <v>6.9844356366752702</v>
      </c>
    </row>
    <row r="257" spans="1:6" x14ac:dyDescent="0.3">
      <c r="A257" s="3">
        <v>21</v>
      </c>
      <c r="B257" s="3">
        <v>11.86</v>
      </c>
      <c r="C257" s="3">
        <f t="shared" si="10"/>
        <v>14.789908779503193</v>
      </c>
      <c r="D257" s="3">
        <f t="shared" si="9"/>
        <v>8.5843654562098948</v>
      </c>
      <c r="E257" s="3">
        <f>($E$3*EXP($F$3*A257))+($G$3*EXP($H$3*A257))</f>
        <v>14.789906671070225</v>
      </c>
      <c r="F257" s="3">
        <f>(E257-B257)^2</f>
        <v>8.5843531011818133</v>
      </c>
    </row>
    <row r="258" spans="1:6" x14ac:dyDescent="0.3">
      <c r="A258" s="3">
        <v>21.083333329999999</v>
      </c>
      <c r="B258" s="3">
        <v>12.41</v>
      </c>
      <c r="C258" s="3">
        <f t="shared" si="10"/>
        <v>14.793007814218205</v>
      </c>
      <c r="D258" s="3">
        <f t="shared" si="9"/>
        <v>5.6787262426250269</v>
      </c>
      <c r="E258" s="3">
        <f>($E$3*EXP($F$3*A258))+($G$3*EXP($H$3*A258))</f>
        <v>14.793005705343441</v>
      </c>
      <c r="F258" s="3">
        <f>(E258-B258)^2</f>
        <v>5.678716191699392</v>
      </c>
    </row>
    <row r="259" spans="1:6" x14ac:dyDescent="0.3">
      <c r="A259" s="3">
        <v>21.166666670000001</v>
      </c>
      <c r="B259" s="3">
        <v>12.77</v>
      </c>
      <c r="C259" s="3">
        <f t="shared" si="10"/>
        <v>14.796107498667991</v>
      </c>
      <c r="D259" s="3">
        <f t="shared" si="9"/>
        <v>4.1051115961586664</v>
      </c>
      <c r="E259" s="3">
        <f>($E$3*EXP($F$3*A259))+($G$3*EXP($H$3*A259))</f>
        <v>14.796105389351341</v>
      </c>
      <c r="F259" s="3">
        <f>(E259-B259)^2</f>
        <v>4.1051030487585516</v>
      </c>
    </row>
    <row r="260" spans="1:6" x14ac:dyDescent="0.3">
      <c r="A260" s="3">
        <v>21.25</v>
      </c>
      <c r="B260" s="3">
        <v>14.63</v>
      </c>
      <c r="C260" s="3">
        <f t="shared" si="10"/>
        <v>14.799207832244692</v>
      </c>
      <c r="D260" s="3">
        <f t="shared" si="9"/>
        <v>2.8631290492947506E-2</v>
      </c>
      <c r="E260" s="3">
        <f>($E$3*EXP($F$3*A260))+($G$3*EXP($H$3*A260))</f>
        <v>14.799205722486061</v>
      </c>
      <c r="F260" s="3">
        <f>(E260-B260)^2</f>
        <v>2.8630576522029598E-2</v>
      </c>
    </row>
    <row r="261" spans="1:6" x14ac:dyDescent="0.3">
      <c r="A261" s="3">
        <v>21.333333329999999</v>
      </c>
      <c r="B261" s="3">
        <v>15.218</v>
      </c>
      <c r="C261" s="3">
        <f t="shared" si="10"/>
        <v>14.802308815456323</v>
      </c>
      <c r="D261" s="3">
        <f t="shared" si="9"/>
        <v>0.17279916090732536</v>
      </c>
      <c r="E261" s="3">
        <f>($E$3*EXP($F$3*A261))+($G$3*EXP($H$3*A261))</f>
        <v>14.802306705255619</v>
      </c>
      <c r="F261" s="3">
        <f>(E261-B261)^2</f>
        <v>0.17280091529543881</v>
      </c>
    </row>
    <row r="262" spans="1:6" x14ac:dyDescent="0.3">
      <c r="A262" s="3">
        <v>21.416666670000001</v>
      </c>
      <c r="B262" s="3">
        <v>15.92</v>
      </c>
      <c r="C262" s="3">
        <f t="shared" si="10"/>
        <v>14.805410448811244</v>
      </c>
      <c r="D262" s="3">
        <f t="shared" si="9"/>
        <v>1.2423098676191515</v>
      </c>
      <c r="E262" s="3">
        <f>($E$3*EXP($F$3*A262))+($G$3*EXP($H$3*A262))</f>
        <v>14.805408338168375</v>
      </c>
      <c r="F262" s="3">
        <f>(E262-B262)^2</f>
        <v>1.2423145726245834</v>
      </c>
    </row>
    <row r="263" spans="1:6" x14ac:dyDescent="0.3">
      <c r="A263" s="3">
        <v>21.5</v>
      </c>
      <c r="B263" s="3">
        <v>15.882</v>
      </c>
      <c r="C263" s="3">
        <f t="shared" si="10"/>
        <v>14.808512731701216</v>
      </c>
      <c r="D263" s="3">
        <f t="shared" si="9"/>
        <v>1.1523749151995859</v>
      </c>
      <c r="E263" s="3">
        <f>($E$3*EXP($F$3*A263))+($G$3*EXP($H$3*A263))</f>
        <v>14.808510620616088</v>
      </c>
      <c r="F263" s="3">
        <f>(E263-B263)^2</f>
        <v>1.1523794476500551</v>
      </c>
    </row>
    <row r="264" spans="1:6" x14ac:dyDescent="0.3">
      <c r="A264" s="3">
        <v>21.583333329999999</v>
      </c>
      <c r="B264" s="3">
        <v>15.75</v>
      </c>
      <c r="C264" s="3">
        <f t="shared" si="10"/>
        <v>14.811615664634569</v>
      </c>
      <c r="D264" s="3">
        <f t="shared" si="9"/>
        <v>0.88056516085922099</v>
      </c>
      <c r="E264" s="3">
        <f>($E$3*EXP($F$3*A264))+($G$3*EXP($H$3*A264))</f>
        <v>14.811613553107092</v>
      </c>
      <c r="F264" s="3">
        <f>(E264-B264)^2</f>
        <v>0.88056912371229634</v>
      </c>
    </row>
    <row r="265" spans="1:6" x14ac:dyDescent="0.3">
      <c r="A265" s="3">
        <v>21.666666670000001</v>
      </c>
      <c r="B265" s="3">
        <v>15.275</v>
      </c>
      <c r="C265" s="3">
        <f t="shared" si="10"/>
        <v>14.814719248119985</v>
      </c>
      <c r="D265" s="3">
        <f t="shared" ref="D265:D328" si="11">(C265-B265)^2</f>
        <v>0.21185837055123208</v>
      </c>
      <c r="E265" s="3">
        <f>($E$3*EXP($F$3*A265))+($G$3*EXP($H$3*A265))</f>
        <v>14.814717136150064</v>
      </c>
      <c r="F265" s="3">
        <f>(E265-B265)^2</f>
        <v>0.21186031475389944</v>
      </c>
    </row>
    <row r="266" spans="1:6" x14ac:dyDescent="0.3">
      <c r="A266" s="3">
        <v>21.75</v>
      </c>
      <c r="B266" s="3">
        <v>14.801</v>
      </c>
      <c r="C266" s="3">
        <f t="shared" si="10"/>
        <v>14.817823481548844</v>
      </c>
      <c r="D266" s="3">
        <f t="shared" si="11"/>
        <v>2.8302953142429261E-4</v>
      </c>
      <c r="E266" s="3">
        <f>($E$3*EXP($F$3*A266))+($G$3*EXP($H$3*A266))</f>
        <v>14.817821369136386</v>
      </c>
      <c r="F266" s="3">
        <f>(E266-B266)^2</f>
        <v>2.829584596225479E-4</v>
      </c>
    </row>
    <row r="267" spans="1:6" x14ac:dyDescent="0.3">
      <c r="A267" s="3">
        <v>21.833333329999999</v>
      </c>
      <c r="B267" s="3">
        <v>14.554</v>
      </c>
      <c r="C267" s="3">
        <f t="shared" si="10"/>
        <v>14.820928365429795</v>
      </c>
      <c r="D267" s="3">
        <f t="shared" si="11"/>
        <v>7.1250752271022136E-2</v>
      </c>
      <c r="E267" s="3">
        <f>($E$3*EXP($F$3*A267))+($G$3*EXP($H$3*A267))</f>
        <v>14.82092625257471</v>
      </c>
      <c r="F267" s="3">
        <f>(E267-B267)^2</f>
        <v>7.1249624313577536E-2</v>
      </c>
    </row>
    <row r="268" spans="1:6" x14ac:dyDescent="0.3">
      <c r="A268" s="3">
        <v>21.916666670000001</v>
      </c>
      <c r="B268" s="3">
        <v>14.345000000000001</v>
      </c>
      <c r="C268" s="3">
        <f t="shared" si="10"/>
        <v>14.824033900271841</v>
      </c>
      <c r="D268" s="3">
        <f t="shared" si="11"/>
        <v>0.22947347760965159</v>
      </c>
      <c r="E268" s="3">
        <f>($E$3*EXP($F$3*A268))+($G$3*EXP($H$3*A268))</f>
        <v>14.824031786974034</v>
      </c>
      <c r="F268" s="3">
        <f>(E268-B268)^2</f>
        <v>0.22947145293153579</v>
      </c>
    </row>
    <row r="269" spans="1:6" x14ac:dyDescent="0.3">
      <c r="A269" s="3">
        <v>22</v>
      </c>
      <c r="B269" s="3">
        <v>15.103999999999999</v>
      </c>
      <c r="C269" s="3">
        <f t="shared" si="10"/>
        <v>14.827140085465974</v>
      </c>
      <c r="D269" s="3">
        <f t="shared" si="11"/>
        <v>7.6651412275787825E-2</v>
      </c>
      <c r="E269" s="3">
        <f>($E$3*EXP($F$3*A269))+($G$3*EXP($H$3*A269))</f>
        <v>14.827137971725353</v>
      </c>
      <c r="F269" s="3">
        <f>(E269-B269)^2</f>
        <v>7.6652582700350955E-2</v>
      </c>
    </row>
    <row r="270" spans="1:6" x14ac:dyDescent="0.3">
      <c r="A270" s="3">
        <v>22.083333329999999</v>
      </c>
      <c r="B270" s="3">
        <v>14.554</v>
      </c>
      <c r="C270" s="3">
        <f t="shared" si="10"/>
        <v>14.830246921521169</v>
      </c>
      <c r="D270" s="3">
        <f t="shared" si="11"/>
        <v>7.6312361649922986E-2</v>
      </c>
      <c r="E270" s="3">
        <f>($E$3*EXP($F$3*A270))+($G$3*EXP($H$3*A270))</f>
        <v>14.830244807337639</v>
      </c>
      <c r="F270" s="3">
        <f>(E270-B270)^2</f>
        <v>7.6311193581009115E-2</v>
      </c>
    </row>
    <row r="271" spans="1:6" x14ac:dyDescent="0.3">
      <c r="A271" s="3">
        <v>22.166666670000001</v>
      </c>
      <c r="B271" s="3">
        <v>14.952999999999999</v>
      </c>
      <c r="C271" s="3">
        <f t="shared" si="10"/>
        <v>14.833354408946745</v>
      </c>
      <c r="D271" s="3">
        <f t="shared" si="11"/>
        <v>1.4315067458482628E-2</v>
      </c>
      <c r="E271" s="3">
        <f>($E$3*EXP($F$3*A271))+($G$3*EXP($H$3*A271))</f>
        <v>14.833352294320216</v>
      </c>
      <c r="F271" s="3">
        <f>(E271-B271)^2</f>
        <v>1.431557347443611E-2</v>
      </c>
    </row>
    <row r="272" spans="1:6" x14ac:dyDescent="0.3">
      <c r="A272" s="3">
        <v>22.25</v>
      </c>
      <c r="B272" s="3">
        <v>15.958</v>
      </c>
      <c r="C272" s="3">
        <f t="shared" si="10"/>
        <v>14.83646254713331</v>
      </c>
      <c r="D272" s="3">
        <f t="shared" si="11"/>
        <v>1.2578462581827028</v>
      </c>
      <c r="E272" s="3">
        <f>($E$3*EXP($F$3*A272))+($G$3*EXP($H$3*A272))</f>
        <v>14.836460432063689</v>
      </c>
      <c r="F272" s="3">
        <f>(E272-B272)^2</f>
        <v>1.2578510024467684</v>
      </c>
    </row>
    <row r="273" spans="1:6" x14ac:dyDescent="0.3">
      <c r="A273" s="3">
        <v>22.333333329999999</v>
      </c>
      <c r="B273" s="3">
        <v>17.59</v>
      </c>
      <c r="C273" s="3">
        <f t="shared" si="10"/>
        <v>14.839571336590163</v>
      </c>
      <c r="D273" s="3">
        <f t="shared" si="11"/>
        <v>7.5648578325064211</v>
      </c>
      <c r="E273" s="3">
        <f>($E$3*EXP($F$3*A273))+($G$3*EXP($H$3*A273))</f>
        <v>14.839569221077356</v>
      </c>
      <c r="F273" s="3">
        <f>(E273-B273)^2</f>
        <v>7.5648694696450187</v>
      </c>
    </row>
    <row r="274" spans="1:6" x14ac:dyDescent="0.3">
      <c r="A274" s="3">
        <v>22.416666670000001</v>
      </c>
      <c r="B274" s="3">
        <v>18.805</v>
      </c>
      <c r="C274" s="3">
        <f t="shared" si="10"/>
        <v>14.84268077782694</v>
      </c>
      <c r="D274" s="3">
        <f t="shared" si="11"/>
        <v>15.699973618402119</v>
      </c>
      <c r="E274" s="3">
        <f>($E$3*EXP($F$3*A274))+($G$3*EXP($H$3*A274))</f>
        <v>14.842678661870854</v>
      </c>
      <c r="F274" s="3">
        <f>(E274-B274)^2</f>
        <v>15.699990386593541</v>
      </c>
    </row>
    <row r="275" spans="1:6" x14ac:dyDescent="0.3">
      <c r="A275" s="3">
        <v>22.5</v>
      </c>
      <c r="B275" s="3">
        <v>18.805</v>
      </c>
      <c r="C275" s="3">
        <f t="shared" si="10"/>
        <v>14.845790870233872</v>
      </c>
      <c r="D275" s="3">
        <f t="shared" si="11"/>
        <v>15.675336933223461</v>
      </c>
      <c r="E275" s="3">
        <f>($E$3*EXP($F$3*A275))+($G$3*EXP($H$3*A275))</f>
        <v>14.845788753834414</v>
      </c>
      <c r="F275" s="3">
        <f>(E275-B275)^2</f>
        <v>15.675353691764048</v>
      </c>
    </row>
    <row r="276" spans="1:6" x14ac:dyDescent="0.3">
      <c r="A276" s="3">
        <v>22.583333329999999</v>
      </c>
      <c r="B276" s="3">
        <v>18.329999999999998</v>
      </c>
      <c r="C276" s="3">
        <f t="shared" si="10"/>
        <v>14.848901614320571</v>
      </c>
      <c r="D276" s="3">
        <f t="shared" si="11"/>
        <v>12.118045970779916</v>
      </c>
      <c r="E276" s="3">
        <f>($E$3*EXP($F$3*A276))+($G$3*EXP($H$3*A276))</f>
        <v>14.84889949747765</v>
      </c>
      <c r="F276" s="3">
        <f>(E276-B276)^2</f>
        <v>12.118060708661348</v>
      </c>
    </row>
    <row r="277" spans="1:6" x14ac:dyDescent="0.3">
      <c r="A277" s="3">
        <v>22.666666670000001</v>
      </c>
      <c r="B277" s="3">
        <v>17.475999999999999</v>
      </c>
      <c r="C277" s="3">
        <f t="shared" si="10"/>
        <v>14.852013010596998</v>
      </c>
      <c r="D277" s="3">
        <f t="shared" si="11"/>
        <v>6.8853077205562236</v>
      </c>
      <c r="E277" s="3">
        <f>($E$3*EXP($F$3*A277))+($G$3*EXP($H$3*A277))</f>
        <v>14.852010893310519</v>
      </c>
      <c r="F277" s="3">
        <f>(E277-B277)^2</f>
        <v>6.8853188320250567</v>
      </c>
    </row>
    <row r="278" spans="1:6" x14ac:dyDescent="0.3">
      <c r="A278" s="3">
        <v>22.75</v>
      </c>
      <c r="B278" s="3">
        <v>16.812000000000001</v>
      </c>
      <c r="C278" s="3">
        <f t="shared" si="10"/>
        <v>14.855125058452996</v>
      </c>
      <c r="D278" s="3">
        <f t="shared" si="11"/>
        <v>3.8293595368545934</v>
      </c>
      <c r="E278" s="3">
        <f>($E$3*EXP($F$3*A278))+($G$3*EXP($H$3*A278))</f>
        <v>14.855122940722866</v>
      </c>
      <c r="F278" s="3">
        <f>(E278-B278)^2</f>
        <v>3.8293678251251269</v>
      </c>
    </row>
    <row r="279" spans="1:6" x14ac:dyDescent="0.3">
      <c r="A279" s="3">
        <v>22.833333329999999</v>
      </c>
      <c r="B279" s="3">
        <v>16.224</v>
      </c>
      <c r="C279" s="3">
        <f t="shared" si="10"/>
        <v>14.858237758398499</v>
      </c>
      <c r="D279" s="3">
        <f t="shared" si="11"/>
        <v>1.8653065005843585</v>
      </c>
      <c r="E279" s="3">
        <f>($E$3*EXP($F$3*A279))+($G$3*EXP($H$3*A279))</f>
        <v>14.858235640224628</v>
      </c>
      <c r="F279" s="3">
        <f>(E279-B279)^2</f>
        <v>1.8653122864326332</v>
      </c>
    </row>
    <row r="280" spans="1:6" x14ac:dyDescent="0.3">
      <c r="A280" s="3">
        <v>22.916666670000001</v>
      </c>
      <c r="B280" s="3">
        <v>15.541</v>
      </c>
      <c r="C280" s="3">
        <f t="shared" si="10"/>
        <v>14.861351110943792</v>
      </c>
      <c r="D280" s="3">
        <f t="shared" si="11"/>
        <v>0.46192261239533838</v>
      </c>
      <c r="E280" s="3">
        <f>($E$3*EXP($F$3*A280))+($G$3*EXP($H$3*A280))</f>
        <v>14.861348992326084</v>
      </c>
      <c r="F280" s="3">
        <f>(E280-B280)^2</f>
        <v>0.46192549223216994</v>
      </c>
    </row>
    <row r="281" spans="1:6" x14ac:dyDescent="0.3">
      <c r="A281" s="3">
        <v>23</v>
      </c>
      <c r="B281" s="3">
        <v>14.744</v>
      </c>
      <c r="C281" s="3">
        <f t="shared" si="10"/>
        <v>14.864465115478332</v>
      </c>
      <c r="D281" s="3">
        <f t="shared" si="11"/>
        <v>1.4511844047207876E-2</v>
      </c>
      <c r="E281" s="3">
        <f>($E$3*EXP($F$3*A281))+($G$3*EXP($H$3*A281))</f>
        <v>14.864462996416695</v>
      </c>
      <c r="F281" s="3">
        <f>(E281-B281)^2</f>
        <v>1.4511333505688619E-2</v>
      </c>
    </row>
    <row r="282" spans="1:6" x14ac:dyDescent="0.3">
      <c r="A282" s="3">
        <v>23.083333329999999</v>
      </c>
      <c r="B282" s="3">
        <v>14.478</v>
      </c>
      <c r="C282" s="3">
        <f t="shared" si="10"/>
        <v>14.867579772512377</v>
      </c>
      <c r="D282" s="3">
        <f t="shared" si="11"/>
        <v>0.15177239915079546</v>
      </c>
      <c r="E282" s="3">
        <f>($E$3*EXP($F$3*A282))+($G$3*EXP($H$3*A282))</f>
        <v>14.867577653006718</v>
      </c>
      <c r="F282" s="3">
        <f>(E282-B282)^2</f>
        <v>0.15177074772222285</v>
      </c>
    </row>
    <row r="283" spans="1:6" x14ac:dyDescent="0.3">
      <c r="A283" s="3">
        <v>23.166666670000001</v>
      </c>
      <c r="B283" s="3">
        <v>14.725</v>
      </c>
      <c r="C283" s="3">
        <f t="shared" ref="C283:C346" si="12">$C$3*EXP($D$3*A283)</f>
        <v>14.870695082556525</v>
      </c>
      <c r="D283" s="3">
        <f t="shared" si="11"/>
        <v>2.1227057081152658E-2</v>
      </c>
      <c r="E283" s="3">
        <f>($E$3*EXP($F$3*A283))+($G$3*EXP($H$3*A283))</f>
        <v>14.87069296260675</v>
      </c>
      <c r="F283" s="3">
        <f>(E283-B283)^2</f>
        <v>2.1226439353131923E-2</v>
      </c>
    </row>
    <row r="284" spans="1:6" x14ac:dyDescent="0.3">
      <c r="A284" s="3">
        <v>23.25</v>
      </c>
      <c r="B284" s="3">
        <v>16.318999999999999</v>
      </c>
      <c r="C284" s="3">
        <f t="shared" si="12"/>
        <v>14.873811044999854</v>
      </c>
      <c r="D284" s="3">
        <f t="shared" si="11"/>
        <v>2.08857111565441</v>
      </c>
      <c r="E284" s="3">
        <f>($E$3*EXP($F$3*A284))+($G$3*EXP($H$3*A284))</f>
        <v>14.873808924605871</v>
      </c>
      <c r="F284" s="3">
        <f>(E284-B284)^2</f>
        <v>2.0885772443988353</v>
      </c>
    </row>
    <row r="285" spans="1:6" x14ac:dyDescent="0.3">
      <c r="A285" s="3">
        <v>23.333333329999999</v>
      </c>
      <c r="B285" s="3">
        <v>17.324000000000002</v>
      </c>
      <c r="C285" s="3">
        <f t="shared" si="12"/>
        <v>14.876927660352942</v>
      </c>
      <c r="D285" s="3">
        <f t="shared" si="11"/>
        <v>5.9881630354657327</v>
      </c>
      <c r="E285" s="3">
        <f>($E$3*EXP($F$3*A285))+($G$3*EXP($H$3*A285))</f>
        <v>14.876925539514659</v>
      </c>
      <c r="F285" s="3">
        <f>(E285-B285)^2</f>
        <v>5.9881734151596326</v>
      </c>
    </row>
    <row r="286" spans="1:6" x14ac:dyDescent="0.3">
      <c r="A286" s="3">
        <v>23.416666670000001</v>
      </c>
      <c r="B286" s="3">
        <v>17.609000000000002</v>
      </c>
      <c r="C286" s="3">
        <f t="shared" si="12"/>
        <v>14.880044929126711</v>
      </c>
      <c r="D286" s="3">
        <f t="shared" si="11"/>
        <v>7.4471957788450451</v>
      </c>
      <c r="E286" s="3">
        <f>($E$3*EXP($F$3*A286))+($G$3*EXP($H$3*A286))</f>
        <v>14.880042807844033</v>
      </c>
      <c r="F286" s="3">
        <f>(E286-B286)^2</f>
        <v>7.4472073566197894</v>
      </c>
    </row>
    <row r="287" spans="1:6" x14ac:dyDescent="0.3">
      <c r="A287" s="3">
        <v>23.5</v>
      </c>
      <c r="B287" s="3">
        <v>17.210999999999999</v>
      </c>
      <c r="C287" s="3">
        <f t="shared" si="12"/>
        <v>14.883162850709851</v>
      </c>
      <c r="D287" s="3">
        <f t="shared" si="11"/>
        <v>5.4188257936152784</v>
      </c>
      <c r="E287" s="3">
        <f>($E$3*EXP($F$3*A287))+($G$3*EXP($H$3*A287))</f>
        <v>14.883160728982686</v>
      </c>
      <c r="F287" s="3">
        <f>(E287-B287)^2</f>
        <v>5.4188356716904131</v>
      </c>
    </row>
    <row r="288" spans="1:6" x14ac:dyDescent="0.3">
      <c r="A288" s="3">
        <v>23.583333329999999</v>
      </c>
      <c r="B288" s="3">
        <v>16.545999999999999</v>
      </c>
      <c r="C288" s="3">
        <f t="shared" si="12"/>
        <v>14.886281425613264</v>
      </c>
      <c r="D288" s="3">
        <f t="shared" si="11"/>
        <v>2.7546657461643371</v>
      </c>
      <c r="E288" s="3">
        <f>($E$3*EXP($F$3*A288))+($G$3*EXP($H$3*A288))</f>
        <v>14.886279303441517</v>
      </c>
      <c r="F288" s="3">
        <f>(E288-B288)^2</f>
        <v>2.7546727905845731</v>
      </c>
    </row>
    <row r="289" spans="1:6" x14ac:dyDescent="0.3">
      <c r="A289" s="3">
        <v>23.666666670000001</v>
      </c>
      <c r="B289" s="3">
        <v>15.977</v>
      </c>
      <c r="C289" s="3">
        <f t="shared" si="12"/>
        <v>14.889400654348192</v>
      </c>
      <c r="D289" s="3">
        <f t="shared" si="11"/>
        <v>1.182872336662242</v>
      </c>
      <c r="E289" s="3">
        <f>($E$3*EXP($F$3*A289))+($G$3*EXP($H$3*A289))</f>
        <v>14.889398531731771</v>
      </c>
      <c r="F289" s="3">
        <f>(E289-B289)^2</f>
        <v>1.1828769537792072</v>
      </c>
    </row>
    <row r="290" spans="1:6" x14ac:dyDescent="0.3">
      <c r="A290" s="3">
        <v>23.75</v>
      </c>
      <c r="B290" s="3">
        <v>15.427</v>
      </c>
      <c r="C290" s="3">
        <f t="shared" si="12"/>
        <v>14.892520536302941</v>
      </c>
      <c r="D290" s="3">
        <f t="shared" si="11"/>
        <v>0.28566829711389546</v>
      </c>
      <c r="E290" s="3">
        <f>($E$3*EXP($F$3*A290))+($G$3*EXP($H$3*A290))</f>
        <v>14.892518413241755</v>
      </c>
      <c r="F290" s="3">
        <f>(E290-B290)^2</f>
        <v>0.28567056658361145</v>
      </c>
    </row>
    <row r="291" spans="1:6" x14ac:dyDescent="0.3">
      <c r="A291" s="3">
        <v>23.833333329999999</v>
      </c>
      <c r="B291" s="3">
        <v>14.972</v>
      </c>
      <c r="C291" s="3">
        <f t="shared" si="12"/>
        <v>14.895641071988731</v>
      </c>
      <c r="D291" s="3">
        <f t="shared" si="11"/>
        <v>5.8306858870301077E-3</v>
      </c>
      <c r="E291" s="3">
        <f>($E$3*EXP($F$3*A291))+($G$3*EXP($H$3*A291))</f>
        <v>14.895638948482684</v>
      </c>
      <c r="F291" s="3">
        <f>(E291-B291)^2</f>
        <v>5.8310101888300664E-3</v>
      </c>
    </row>
    <row r="292" spans="1:6" x14ac:dyDescent="0.3">
      <c r="A292" s="3">
        <v>23.916666670000001</v>
      </c>
      <c r="B292" s="3">
        <v>14.535</v>
      </c>
      <c r="C292" s="3">
        <f t="shared" si="12"/>
        <v>14.898762261917126</v>
      </c>
      <c r="D292" s="3">
        <f t="shared" si="11"/>
        <v>0.13232298319506355</v>
      </c>
      <c r="E292" s="3">
        <f>($E$3*EXP($F$3*A292))+($G$3*EXP($H$3*A292))</f>
        <v>14.898760137966125</v>
      </c>
      <c r="F292" s="3">
        <f>(E292-B292)^2</f>
        <v>0.13232143797313417</v>
      </c>
    </row>
    <row r="293" spans="1:6" x14ac:dyDescent="0.3">
      <c r="A293" s="3">
        <v>24</v>
      </c>
      <c r="B293" s="3">
        <v>14.212999999999999</v>
      </c>
      <c r="C293" s="3">
        <f t="shared" si="12"/>
        <v>14.901884105476052</v>
      </c>
      <c r="D293" s="3">
        <f t="shared" si="11"/>
        <v>0.47456131077754116</v>
      </c>
      <c r="E293" s="3">
        <f>($E$3*EXP($F$3*A293))+($G$3*EXP($H$3*A293))</f>
        <v>14.901881981080006</v>
      </c>
      <c r="F293" s="3">
        <f>(E293-B293)^2</f>
        <v>0.47455838385671495</v>
      </c>
    </row>
    <row r="294" spans="1:6" x14ac:dyDescent="0.3">
      <c r="A294" s="3">
        <v>24.083333329999999</v>
      </c>
      <c r="B294" s="3">
        <v>13.718999999999999</v>
      </c>
      <c r="C294" s="3">
        <f t="shared" si="12"/>
        <v>14.905006603177048</v>
      </c>
      <c r="D294" s="3">
        <f t="shared" si="11"/>
        <v>1.4066116627795613</v>
      </c>
      <c r="E294" s="3">
        <f>($E$3*EXP($F$3*A294))+($G$3*EXP($H$3*A294))</f>
        <v>14.905004478335862</v>
      </c>
      <c r="F294" s="3">
        <f>(E294-B294)^2</f>
        <v>1.4066066226327203</v>
      </c>
    </row>
    <row r="295" spans="1:6" x14ac:dyDescent="0.3">
      <c r="A295" s="3">
        <v>24.166666670000001</v>
      </c>
      <c r="B295" s="3">
        <v>15.009</v>
      </c>
      <c r="C295" s="3">
        <f t="shared" si="12"/>
        <v>14.908129755532002</v>
      </c>
      <c r="D295" s="3">
        <f t="shared" si="11"/>
        <v>1.0174806219033742E-2</v>
      </c>
      <c r="E295" s="3">
        <f>($E$3*EXP($F$3*A295))+($G$3*EXP($H$3*A295))</f>
        <v>14.908127630245582</v>
      </c>
      <c r="F295" s="3">
        <f>(E295-B295)^2</f>
        <v>1.0175234979872032E-2</v>
      </c>
    </row>
    <row r="296" spans="1:6" x14ac:dyDescent="0.3">
      <c r="A296" s="3">
        <v>24.25</v>
      </c>
      <c r="B296" s="3">
        <v>16.318999999999999</v>
      </c>
      <c r="C296" s="3">
        <f t="shared" si="12"/>
        <v>14.911253561928451</v>
      </c>
      <c r="D296" s="3">
        <f t="shared" si="11"/>
        <v>1.9817500339031315</v>
      </c>
      <c r="E296" s="3">
        <f>($E$3*EXP($F$3*A296))+($G$3*EXP($H$3*A296))</f>
        <v>14.911251436196704</v>
      </c>
      <c r="F296" s="3">
        <f>(E296-B296)^2</f>
        <v>1.9817560188902408</v>
      </c>
    </row>
    <row r="297" spans="1:6" x14ac:dyDescent="0.3">
      <c r="A297" s="3">
        <v>24.333333329999999</v>
      </c>
      <c r="B297" s="3">
        <v>17.077999999999999</v>
      </c>
      <c r="C297" s="3">
        <f t="shared" si="12"/>
        <v>14.914378022878259</v>
      </c>
      <c r="D297" s="3">
        <f t="shared" si="11"/>
        <v>4.6812600598841909</v>
      </c>
      <c r="E297" s="3">
        <f>($E$3*EXP($F$3*A297))+($G$3*EXP($H$3*A297))</f>
        <v>14.914375896701094</v>
      </c>
      <c r="F297" s="3">
        <f>(E297-B297)^2</f>
        <v>4.6812692603759949</v>
      </c>
    </row>
    <row r="298" spans="1:6" x14ac:dyDescent="0.3">
      <c r="A298" s="3">
        <v>24.416666670000001</v>
      </c>
      <c r="B298" s="3">
        <v>17.913</v>
      </c>
      <c r="C298" s="3">
        <f t="shared" si="12"/>
        <v>14.917503138893629</v>
      </c>
      <c r="D298" s="3">
        <f t="shared" si="11"/>
        <v>8.9730014448981237</v>
      </c>
      <c r="E298" s="3">
        <f>($E$3*EXP($F$3*A298))+($G$3*EXP($H$3*A298))</f>
        <v>14.91750101227095</v>
      </c>
      <c r="F298" s="3">
        <f>(E298-B298)^2</f>
        <v>8.9730141854857646</v>
      </c>
    </row>
    <row r="299" spans="1:6" x14ac:dyDescent="0.3">
      <c r="A299" s="3">
        <v>24.5</v>
      </c>
      <c r="B299" s="3">
        <v>18.158999999999999</v>
      </c>
      <c r="C299" s="3">
        <f t="shared" si="12"/>
        <v>14.920628909361721</v>
      </c>
      <c r="D299" s="3">
        <f t="shared" si="11"/>
        <v>10.48704732068175</v>
      </c>
      <c r="E299" s="3">
        <f>($E$3*EXP($F$3*A299))+($G$3*EXP($H$3*A299))</f>
        <v>14.920626782293436</v>
      </c>
      <c r="F299" s="3">
        <f>(E299-B299)^2</f>
        <v>10.48706109715916</v>
      </c>
    </row>
    <row r="300" spans="1:6" x14ac:dyDescent="0.3">
      <c r="A300" s="3">
        <v>24.583333329999999</v>
      </c>
      <c r="B300" s="3">
        <v>17.704000000000001</v>
      </c>
      <c r="C300" s="3">
        <f t="shared" si="12"/>
        <v>14.923755334794716</v>
      </c>
      <c r="D300" s="3">
        <f t="shared" si="11"/>
        <v>7.7297603984024432</v>
      </c>
      <c r="E300" s="3">
        <f>($E$3*EXP($F$3*A300))+($G$3*EXP($H$3*A300))</f>
        <v>14.923753207280733</v>
      </c>
      <c r="F300" s="3">
        <f>(E300-B300)^2</f>
        <v>7.7297722284257766</v>
      </c>
    </row>
    <row r="301" spans="1:6" x14ac:dyDescent="0.3">
      <c r="A301" s="3">
        <v>24.666666670000001</v>
      </c>
      <c r="B301" s="3">
        <v>17.059000000000001</v>
      </c>
      <c r="C301" s="3">
        <f t="shared" si="12"/>
        <v>14.926882415705146</v>
      </c>
      <c r="D301" s="3">
        <f t="shared" si="11"/>
        <v>4.5459253932593287</v>
      </c>
      <c r="E301" s="3">
        <f>($E$3*EXP($F$3*A301))+($G$3*EXP($H$3*A301))</f>
        <v>14.926880287745368</v>
      </c>
      <c r="F301" s="3">
        <f>(E301-B301)^2</f>
        <v>4.5459344673847806</v>
      </c>
    </row>
    <row r="302" spans="1:6" x14ac:dyDescent="0.3">
      <c r="A302" s="3">
        <v>24.75</v>
      </c>
      <c r="B302" s="3">
        <v>17.268000000000001</v>
      </c>
      <c r="C302" s="3">
        <f t="shared" si="12"/>
        <v>14.930010151479774</v>
      </c>
      <c r="D302" s="3">
        <f t="shared" si="11"/>
        <v>5.4661965317836332</v>
      </c>
      <c r="E302" s="3">
        <f>($E$3*EXP($F$3*A302))+($G$3*EXP($H$3*A302))</f>
        <v>14.930008023074109</v>
      </c>
      <c r="F302" s="3">
        <f>(E302-B302)^2</f>
        <v>5.4662064841698399</v>
      </c>
    </row>
    <row r="303" spans="1:6" x14ac:dyDescent="0.3">
      <c r="A303" s="3">
        <v>24.833333329999999</v>
      </c>
      <c r="B303" s="3">
        <v>16.545999999999999</v>
      </c>
      <c r="C303" s="3">
        <f t="shared" si="12"/>
        <v>14.933138542631113</v>
      </c>
      <c r="D303" s="3">
        <f t="shared" si="11"/>
        <v>2.6013220806660882</v>
      </c>
      <c r="E303" s="3">
        <f>($E$3*EXP($F$3*A303))+($G$3*EXP($H$3*A303))</f>
        <v>14.933136413779469</v>
      </c>
      <c r="F303" s="3">
        <f>(E303-B303)^2</f>
        <v>2.6013289477561514</v>
      </c>
    </row>
    <row r="304" spans="1:6" x14ac:dyDescent="0.3">
      <c r="A304" s="3">
        <v>24.916666670000001</v>
      </c>
      <c r="B304" s="3">
        <v>16.071999999999999</v>
      </c>
      <c r="C304" s="3">
        <f t="shared" si="12"/>
        <v>14.936267589672013</v>
      </c>
      <c r="D304" s="3">
        <f t="shared" si="11"/>
        <v>1.2898881078694162</v>
      </c>
      <c r="E304" s="3">
        <f>($E$3*EXP($F$3*A304))+($G$3*EXP($H$3*A304))</f>
        <v>14.936265460374296</v>
      </c>
      <c r="F304" s="3">
        <f>(E304-B304)^2</f>
        <v>1.2898929444988085</v>
      </c>
    </row>
    <row r="305" spans="1:6" x14ac:dyDescent="0.3">
      <c r="A305" s="3">
        <v>25</v>
      </c>
      <c r="B305" s="3">
        <v>15.996</v>
      </c>
      <c r="C305" s="3">
        <f t="shared" si="12"/>
        <v>14.939397291988858</v>
      </c>
      <c r="D305" s="3">
        <f t="shared" si="11"/>
        <v>1.1164092825764804</v>
      </c>
      <c r="E305" s="3">
        <f>($E$3*EXP($F$3*A305))+($G$3*EXP($H$3*A305))</f>
        <v>14.939395162244974</v>
      </c>
      <c r="F305" s="3">
        <f>(E305-B305)^2</f>
        <v>1.1164137831673255</v>
      </c>
    </row>
    <row r="306" spans="1:6" x14ac:dyDescent="0.3">
      <c r="A306" s="3">
        <v>25.083333329999999</v>
      </c>
      <c r="B306" s="3">
        <v>15.294</v>
      </c>
      <c r="C306" s="3">
        <f t="shared" si="12"/>
        <v>14.942527650094474</v>
      </c>
      <c r="D306" s="3">
        <f t="shared" si="11"/>
        <v>0.12353281274811258</v>
      </c>
      <c r="E306" s="3">
        <f>($E$3*EXP($F$3*A306))+($G$3*EXP($H$3*A306))</f>
        <v>14.942525519904327</v>
      </c>
      <c r="F306" s="3">
        <f>(E306-B306)^2</f>
        <v>0.12353431015852367</v>
      </c>
    </row>
    <row r="307" spans="1:6" x14ac:dyDescent="0.3">
      <c r="A307" s="3">
        <v>25.166666670000001</v>
      </c>
      <c r="B307" s="3">
        <v>15.901</v>
      </c>
      <c r="C307" s="3">
        <f t="shared" si="12"/>
        <v>14.945658664502034</v>
      </c>
      <c r="D307" s="3">
        <f t="shared" si="11"/>
        <v>0.91267706731103737</v>
      </c>
      <c r="E307" s="3">
        <f>($E$3*EXP($F$3*A307))+($G$3*EXP($H$3*A307))</f>
        <v>14.945656533865534</v>
      </c>
      <c r="F307" s="3">
        <f>(E307-B307)^2</f>
        <v>0.91268113828581421</v>
      </c>
    </row>
    <row r="308" spans="1:6" x14ac:dyDescent="0.3">
      <c r="A308" s="3">
        <v>25.25</v>
      </c>
      <c r="B308" s="3">
        <v>16.3</v>
      </c>
      <c r="C308" s="3">
        <f t="shared" si="12"/>
        <v>14.948790334597538</v>
      </c>
      <c r="D308" s="3">
        <f t="shared" si="11"/>
        <v>1.8257675598770355</v>
      </c>
      <c r="E308" s="3">
        <f>($E$3*EXP($F$3*A308))+($G$3*EXP($H$3*A308))</f>
        <v>14.948788203514592</v>
      </c>
      <c r="F308" s="3">
        <f>(E308-B308)^2</f>
        <v>1.8257733189613248</v>
      </c>
    </row>
    <row r="309" spans="1:6" x14ac:dyDescent="0.3">
      <c r="A309" s="3">
        <v>25.333333329999999</v>
      </c>
      <c r="B309" s="3">
        <v>16.545999999999999</v>
      </c>
      <c r="C309" s="3">
        <f t="shared" si="12"/>
        <v>14.951922660894139</v>
      </c>
      <c r="D309" s="3">
        <f t="shared" si="11"/>
        <v>2.5410825630508196</v>
      </c>
      <c r="E309" s="3">
        <f>($E$3*EXP($F$3*A309))+($G$3*EXP($H$3*A309))</f>
        <v>14.951920529364651</v>
      </c>
      <c r="F309" s="3">
        <f>(E309-B309)^2</f>
        <v>2.5410893587010723</v>
      </c>
    </row>
    <row r="310" spans="1:6" x14ac:dyDescent="0.3">
      <c r="A310" s="3">
        <v>25.416666670000001</v>
      </c>
      <c r="B310" s="3">
        <v>17.495000000000001</v>
      </c>
      <c r="C310" s="3">
        <f t="shared" si="12"/>
        <v>14.955055643905329</v>
      </c>
      <c r="D310" s="3">
        <f t="shared" si="11"/>
        <v>6.4513173320571786</v>
      </c>
      <c r="E310" s="3">
        <f>($E$3*EXP($F$3*A310))+($G$3*EXP($H$3*A310))</f>
        <v>14.955053511929206</v>
      </c>
      <c r="F310" s="3">
        <f>(E310-B310)^2</f>
        <v>6.4513281622631649</v>
      </c>
    </row>
    <row r="311" spans="1:6" x14ac:dyDescent="0.3">
      <c r="A311" s="3">
        <v>25.5</v>
      </c>
      <c r="B311" s="3">
        <v>17.666</v>
      </c>
      <c r="C311" s="3">
        <f t="shared" si="12"/>
        <v>14.958189283016724</v>
      </c>
      <c r="D311" s="3">
        <f t="shared" si="11"/>
        <v>7.3322388790094868</v>
      </c>
      <c r="E311" s="3">
        <f>($E$3*EXP($F$3*A311))+($G$3*EXP($H$3*A311))</f>
        <v>14.958187150593874</v>
      </c>
      <c r="F311" s="3">
        <f>(E311-B311)^2</f>
        <v>7.3322504274089253</v>
      </c>
    </row>
    <row r="312" spans="1:6" x14ac:dyDescent="0.3">
      <c r="A312" s="3">
        <v>25.583333329999999</v>
      </c>
      <c r="B312" s="3">
        <v>16.963999999999999</v>
      </c>
      <c r="C312" s="3">
        <f t="shared" si="12"/>
        <v>14.961323578741794</v>
      </c>
      <c r="D312" s="3">
        <f t="shared" si="11"/>
        <v>4.0107128482635694</v>
      </c>
      <c r="E312" s="3">
        <f>($E$3*EXP($F$3*A312))+($G$3*EXP($H$3*A312))</f>
        <v>14.961321445872121</v>
      </c>
      <c r="F312" s="3">
        <f>(E312-B312)^2</f>
        <v>4.0107213911637256</v>
      </c>
    </row>
    <row r="313" spans="1:6" x14ac:dyDescent="0.3">
      <c r="A313" s="3">
        <v>25.666666670000001</v>
      </c>
      <c r="B313" s="3">
        <v>16.148</v>
      </c>
      <c r="C313" s="3">
        <f t="shared" si="12"/>
        <v>14.964458531594364</v>
      </c>
      <c r="D313" s="3">
        <f t="shared" si="11"/>
        <v>1.4007704074357692</v>
      </c>
      <c r="E313" s="3">
        <f>($E$3*EXP($F$3*A313))+($G$3*EXP($H$3*A313))</f>
        <v>14.964456398277775</v>
      </c>
      <c r="F313" s="3">
        <f>(E313-B313)^2</f>
        <v>1.400775457177615</v>
      </c>
    </row>
    <row r="314" spans="1:6" x14ac:dyDescent="0.3">
      <c r="A314" s="3">
        <v>25.75</v>
      </c>
      <c r="B314" s="3">
        <v>15.427</v>
      </c>
      <c r="C314" s="3">
        <f t="shared" si="12"/>
        <v>14.967594140959649</v>
      </c>
      <c r="D314" s="3">
        <f t="shared" si="11"/>
        <v>0.21105374332060217</v>
      </c>
      <c r="E314" s="3">
        <f>($E$3*EXP($F$3*A314))+($G$3*EXP($H$3*A314))</f>
        <v>14.967592007196053</v>
      </c>
      <c r="F314" s="3">
        <f>(E314-B314)^2</f>
        <v>0.21105570385215075</v>
      </c>
    </row>
    <row r="315" spans="1:6" x14ac:dyDescent="0.3">
      <c r="A315" s="3">
        <v>25.833333329999999</v>
      </c>
      <c r="B315" s="3">
        <v>14.839</v>
      </c>
      <c r="C315" s="3">
        <f t="shared" si="12"/>
        <v>14.970730407351455</v>
      </c>
      <c r="D315" s="3">
        <f t="shared" si="11"/>
        <v>1.7352900220980245E-2</v>
      </c>
      <c r="E315" s="3">
        <f>($E$3*EXP($F$3*A315))+($G$3*EXP($H$3*A315))</f>
        <v>14.970728273140756</v>
      </c>
      <c r="F315" s="3">
        <f>(E315-B315)^2</f>
        <v>1.7352337944645406E-2</v>
      </c>
    </row>
    <row r="316" spans="1:6" x14ac:dyDescent="0.3">
      <c r="A316" s="3">
        <v>25.916666670000001</v>
      </c>
      <c r="B316" s="3">
        <v>14.269</v>
      </c>
      <c r="C316" s="3">
        <f t="shared" si="12"/>
        <v>14.973867331283923</v>
      </c>
      <c r="D316" s="3">
        <f t="shared" si="11"/>
        <v>0.49683795471131981</v>
      </c>
      <c r="E316" s="3">
        <f>($E$3*EXP($F$3*A316))+($G$3*EXP($H$3*A316))</f>
        <v>14.973865196626029</v>
      </c>
      <c r="F316" s="3">
        <f>(E316-B316)^2</f>
        <v>0.49683494541465067</v>
      </c>
    </row>
    <row r="317" spans="1:6" x14ac:dyDescent="0.3">
      <c r="A317" s="3">
        <v>26</v>
      </c>
      <c r="B317" s="3">
        <v>14.118</v>
      </c>
      <c r="C317" s="3">
        <f t="shared" si="12"/>
        <v>14.977004912141888</v>
      </c>
      <c r="D317" s="3">
        <f t="shared" si="11"/>
        <v>0.7378894390838926</v>
      </c>
      <c r="E317" s="3">
        <f>($E$3*EXP($F$3*A317))+($G$3*EXP($H$3*A317))</f>
        <v>14.977002777036702</v>
      </c>
      <c r="F317" s="3">
        <f>(E317-B317)^2</f>
        <v>0.73788577095676577</v>
      </c>
    </row>
    <row r="318" spans="1:6" x14ac:dyDescent="0.3">
      <c r="A318" s="3">
        <v>26.083333329999999</v>
      </c>
      <c r="B318" s="3">
        <v>14.156000000000001</v>
      </c>
      <c r="C318" s="3">
        <f t="shared" si="12"/>
        <v>14.980143150439476</v>
      </c>
      <c r="D318" s="3">
        <f t="shared" si="11"/>
        <v>0.67921193241630373</v>
      </c>
      <c r="E318" s="3">
        <f>($E$3*EXP($F$3*A318))+($G$3*EXP($H$3*A318))</f>
        <v>14.980141014886907</v>
      </c>
      <c r="F318" s="3">
        <f>(E318-B318)^2</f>
        <v>0.67920841241882079</v>
      </c>
    </row>
    <row r="319" spans="1:6" x14ac:dyDescent="0.3">
      <c r="A319" s="3">
        <v>26.166666670000001</v>
      </c>
      <c r="B319" s="3">
        <v>14.08</v>
      </c>
      <c r="C319" s="3">
        <f t="shared" si="12"/>
        <v>14.983282046691144</v>
      </c>
      <c r="D319" s="3">
        <f t="shared" si="11"/>
        <v>0.81591845587454237</v>
      </c>
      <c r="E319" s="3">
        <f>($E$3*EXP($F$3*A319))+($G$3*EXP($H$3*A319))</f>
        <v>14.983279910691097</v>
      </c>
      <c r="F319" s="3">
        <f>(E319-B319)^2</f>
        <v>0.81591459705811642</v>
      </c>
    </row>
    <row r="320" spans="1:6" x14ac:dyDescent="0.3">
      <c r="A320" s="3">
        <v>26.25</v>
      </c>
      <c r="B320" s="3">
        <v>16.414000000000001</v>
      </c>
      <c r="C320" s="3">
        <f t="shared" si="12"/>
        <v>14.986421600281352</v>
      </c>
      <c r="D320" s="3">
        <f t="shared" si="11"/>
        <v>2.0379800873432607</v>
      </c>
      <c r="E320" s="3">
        <f>($E$3*EXP($F$3*A320))+($G$3*EXP($H$3*A320))</f>
        <v>14.986419463833734</v>
      </c>
      <c r="F320" s="3">
        <f>(E320-B320)^2</f>
        <v>2.0379861872407683</v>
      </c>
    </row>
    <row r="321" spans="1:6" x14ac:dyDescent="0.3">
      <c r="A321" s="3">
        <v>26.333333329999999</v>
      </c>
      <c r="B321" s="3">
        <v>18.216000000000001</v>
      </c>
      <c r="C321" s="3">
        <f t="shared" si="12"/>
        <v>14.989561811724538</v>
      </c>
      <c r="D321" s="3">
        <f t="shared" si="11"/>
        <v>10.40990338276225</v>
      </c>
      <c r="E321" s="3">
        <f>($E$3*EXP($F$3*A321))+($G$3*EXP($H$3*A321))</f>
        <v>14.989559674829255</v>
      </c>
      <c r="F321" s="3">
        <f>(E321-B321)^2</f>
        <v>10.409917171887907</v>
      </c>
    </row>
    <row r="322" spans="1:6" x14ac:dyDescent="0.3">
      <c r="A322" s="3">
        <v>26.416666670000001</v>
      </c>
      <c r="B322" s="3">
        <v>19.297999999999998</v>
      </c>
      <c r="C322" s="3">
        <f t="shared" si="12"/>
        <v>14.992702681535492</v>
      </c>
      <c r="D322" s="3">
        <f t="shared" si="11"/>
        <v>18.535585000377665</v>
      </c>
      <c r="E322" s="3">
        <f>($E$3*EXP($F$3*A322))+($G$3*EXP($H$3*A322))</f>
        <v>14.99270054419245</v>
      </c>
      <c r="F322" s="3">
        <f>(E322-B322)^2</f>
        <v>18.535603404176769</v>
      </c>
    </row>
    <row r="323" spans="1:6" x14ac:dyDescent="0.3">
      <c r="A323" s="3">
        <v>26.5</v>
      </c>
      <c r="B323" s="3">
        <v>18.824000000000002</v>
      </c>
      <c r="C323" s="3">
        <f t="shared" si="12"/>
        <v>14.99584420909828</v>
      </c>
      <c r="D323" s="3">
        <f t="shared" si="11"/>
        <v>14.654776759414386</v>
      </c>
      <c r="E323" s="3">
        <f>($E$3*EXP($F$3*A323))+($G$3*EXP($H$3*A323))</f>
        <v>14.995842071307385</v>
      </c>
      <c r="F323" s="3">
        <f>(E323-B323)^2</f>
        <v>14.654793127012148</v>
      </c>
    </row>
    <row r="324" spans="1:6" x14ac:dyDescent="0.3">
      <c r="A324" s="3">
        <v>26.583333329999999</v>
      </c>
      <c r="B324" s="3">
        <v>18.367999999999999</v>
      </c>
      <c r="C324" s="3">
        <f t="shared" si="12"/>
        <v>14.998986394927668</v>
      </c>
      <c r="D324" s="3">
        <f t="shared" si="11"/>
        <v>11.350252671162462</v>
      </c>
      <c r="E324" s="3">
        <f>($E$3*EXP($F$3*A324))+($G$3*EXP($H$3*A324))</f>
        <v>14.998984256688827</v>
      </c>
      <c r="F324" s="3">
        <f>(E324-B324)^2</f>
        <v>11.350267078678527</v>
      </c>
    </row>
    <row r="325" spans="1:6" x14ac:dyDescent="0.3">
      <c r="A325" s="3">
        <v>26.666666670000001</v>
      </c>
      <c r="B325" s="3">
        <v>17.875</v>
      </c>
      <c r="C325" s="3">
        <f t="shared" si="12"/>
        <v>15.002129239538771</v>
      </c>
      <c r="D325" s="3">
        <f t="shared" si="11"/>
        <v>8.25338640631308</v>
      </c>
      <c r="E325" s="3">
        <f>($E$3*EXP($F$3*A325))+($G$3*EXP($H$3*A325))</f>
        <v>15.00212710085189</v>
      </c>
      <c r="F325" s="3">
        <f>(E325-B325)^2</f>
        <v>8.2533986946596656</v>
      </c>
    </row>
    <row r="326" spans="1:6" x14ac:dyDescent="0.3">
      <c r="A326" s="3">
        <v>26.75</v>
      </c>
      <c r="B326" s="3">
        <v>16.869</v>
      </c>
      <c r="C326" s="3">
        <f t="shared" si="12"/>
        <v>15.005272742315263</v>
      </c>
      <c r="D326" s="3">
        <f t="shared" si="11"/>
        <v>3.4734792910370684</v>
      </c>
      <c r="E326" s="3">
        <f>($E$3*EXP($F$3*A326))+($G$3*EXP($H$3*A326))</f>
        <v>15.005270603180248</v>
      </c>
      <c r="F326" s="3">
        <f>(E326-B326)^2</f>
        <v>3.4734872645701147</v>
      </c>
    </row>
    <row r="327" spans="1:6" x14ac:dyDescent="0.3">
      <c r="A327" s="3">
        <v>26.833333329999999</v>
      </c>
      <c r="B327" s="3">
        <v>16.129000000000001</v>
      </c>
      <c r="C327" s="3">
        <f t="shared" si="12"/>
        <v>15.008416903772234</v>
      </c>
      <c r="D327" s="3">
        <f t="shared" si="11"/>
        <v>1.2557064755514089</v>
      </c>
      <c r="E327" s="3">
        <f>($E$3*EXP($F$3*A327))+($G$3*EXP($H$3*A327))</f>
        <v>15.00841476418899</v>
      </c>
      <c r="F327" s="3">
        <f>(E327-B327)^2</f>
        <v>1.2557112707176208</v>
      </c>
    </row>
    <row r="328" spans="1:6" x14ac:dyDescent="0.3">
      <c r="A328" s="3">
        <v>26.916666670000001</v>
      </c>
      <c r="B328" s="3">
        <v>15.712</v>
      </c>
      <c r="C328" s="3">
        <f t="shared" si="12"/>
        <v>15.011561724425125</v>
      </c>
      <c r="D328" s="3">
        <f t="shared" si="11"/>
        <v>0.49061377789030458</v>
      </c>
      <c r="E328" s="3">
        <f>($E$3*EXP($F$3*A328))+($G$3*EXP($H$3*A328))</f>
        <v>15.011559584393558</v>
      </c>
      <c r="F328" s="3">
        <f>(E328-B328)^2</f>
        <v>0.49061677581492535</v>
      </c>
    </row>
    <row r="329" spans="1:6" x14ac:dyDescent="0.3">
      <c r="A329" s="3">
        <v>27</v>
      </c>
      <c r="B329" s="3">
        <v>15.617000000000001</v>
      </c>
      <c r="C329" s="3">
        <f t="shared" si="12"/>
        <v>15.014707203657222</v>
      </c>
      <c r="D329" s="3">
        <f t="shared" ref="D329:D392" si="13">(C329-B329)^2</f>
        <v>0.36275661252640384</v>
      </c>
      <c r="E329" s="3">
        <f>($E$3*EXP($F$3*A329))+($G$3*EXP($H$3*A329))</f>
        <v>15.014705063177241</v>
      </c>
      <c r="F329" s="3">
        <f>(E329-B329)^2</f>
        <v>0.36275919092233289</v>
      </c>
    </row>
    <row r="330" spans="1:6" x14ac:dyDescent="0.3">
      <c r="A330" s="3">
        <v>27.083333329999999</v>
      </c>
      <c r="B330" s="3">
        <v>15.161</v>
      </c>
      <c r="C330" s="3">
        <f t="shared" si="12"/>
        <v>15.01785334198394</v>
      </c>
      <c r="D330" s="3">
        <f t="shared" si="13"/>
        <v>2.0490965701166604E-2</v>
      </c>
      <c r="E330" s="3">
        <f>($E$3*EXP($F$3*A330))+($G$3*EXP($H$3*A330))</f>
        <v>15.017851201055448</v>
      </c>
      <c r="F330" s="3">
        <f>(E330-B330)^2</f>
        <v>2.0491578639267618E-2</v>
      </c>
    </row>
    <row r="331" spans="1:6" x14ac:dyDescent="0.3">
      <c r="A331" s="3">
        <v>27.166666670000001</v>
      </c>
      <c r="B331" s="3">
        <v>16.148</v>
      </c>
      <c r="C331" s="3">
        <f t="shared" si="12"/>
        <v>15.021000139921043</v>
      </c>
      <c r="D331" s="3">
        <f t="shared" si="13"/>
        <v>1.2701286846179887</v>
      </c>
      <c r="E331" s="3">
        <f>($E$3*EXP($F$3*A331))+($G$3*EXP($H$3*A331))</f>
        <v>15.020997998543947</v>
      </c>
      <c r="F331" s="3">
        <f>(E331-B331)^2</f>
        <v>1.2701335112859475</v>
      </c>
    </row>
    <row r="332" spans="1:6" x14ac:dyDescent="0.3">
      <c r="A332" s="3">
        <v>27.25</v>
      </c>
      <c r="B332" s="3">
        <v>17.609000000000002</v>
      </c>
      <c r="C332" s="3">
        <f t="shared" si="12"/>
        <v>15.02414759685143</v>
      </c>
      <c r="D332" s="3">
        <f t="shared" si="13"/>
        <v>6.6814619460629476</v>
      </c>
      <c r="E332" s="3">
        <f>($E$3*EXP($F$3*A332))+($G$3*EXP($H$3*A332))</f>
        <v>15.024145455025636</v>
      </c>
      <c r="F332" s="3">
        <f>(E332-B332)^2</f>
        <v>6.6814730186746374</v>
      </c>
    </row>
    <row r="333" spans="1:6" x14ac:dyDescent="0.3">
      <c r="A333" s="3">
        <v>27.333333329999999</v>
      </c>
      <c r="B333" s="3">
        <v>18.405999999999999</v>
      </c>
      <c r="C333" s="3">
        <f t="shared" si="12"/>
        <v>15.027295713290837</v>
      </c>
      <c r="D333" s="3">
        <f t="shared" si="13"/>
        <v>11.415642657026869</v>
      </c>
      <c r="E333" s="3">
        <f>($E$3*EXP($F$3*A333))+($G$3*EXP($H$3*A333))</f>
        <v>15.027293571016251</v>
      </c>
      <c r="F333" s="3">
        <f>(E333-B333)^2</f>
        <v>11.415657133256106</v>
      </c>
    </row>
    <row r="334" spans="1:6" x14ac:dyDescent="0.3">
      <c r="A334" s="3">
        <v>27.416666670000001</v>
      </c>
      <c r="B334" s="3">
        <v>18.463000000000001</v>
      </c>
      <c r="C334" s="3">
        <f t="shared" si="12"/>
        <v>15.030444489755352</v>
      </c>
      <c r="D334" s="3">
        <f t="shared" si="13"/>
        <v>11.782437330910902</v>
      </c>
      <c r="E334" s="3">
        <f>($E$3*EXP($F$3*A334))+($G$3*EXP($H$3*A334))</f>
        <v>15.03044234703188</v>
      </c>
      <c r="F334" s="3">
        <f>(E334-B334)^2</f>
        <v>11.782452040950018</v>
      </c>
    </row>
    <row r="335" spans="1:6" x14ac:dyDescent="0.3">
      <c r="A335" s="3">
        <v>27.5</v>
      </c>
      <c r="B335" s="3">
        <v>18.254000000000001</v>
      </c>
      <c r="C335" s="3">
        <f t="shared" si="12"/>
        <v>15.033593925627489</v>
      </c>
      <c r="D335" s="3">
        <f t="shared" si="13"/>
        <v>10.371015283855375</v>
      </c>
      <c r="E335" s="3">
        <f>($E$3*EXP($F$3*A335))+($G$3*EXP($H$3*A335))</f>
        <v>15.033591782455037</v>
      </c>
      <c r="F335" s="3">
        <f>(E335-B335)^2</f>
        <v>10.371029087631133</v>
      </c>
    </row>
    <row r="336" spans="1:6" x14ac:dyDescent="0.3">
      <c r="A336" s="3">
        <v>27.583333329999999</v>
      </c>
      <c r="B336" s="3">
        <v>17.609000000000002</v>
      </c>
      <c r="C336" s="3">
        <f t="shared" si="12"/>
        <v>15.036744021423313</v>
      </c>
      <c r="D336" s="3">
        <f t="shared" si="13"/>
        <v>6.616500819323516</v>
      </c>
      <c r="E336" s="3">
        <f>($E$3*EXP($F$3*A336))+($G$3*EXP($H$3*A336))</f>
        <v>15.036741877801788</v>
      </c>
      <c r="F336" s="3">
        <f>(E336-B336)^2</f>
        <v>6.6165118472146816</v>
      </c>
    </row>
    <row r="337" spans="1:6" x14ac:dyDescent="0.3">
      <c r="A337" s="3">
        <v>27.666666670000001</v>
      </c>
      <c r="B337" s="3">
        <v>16.812000000000001</v>
      </c>
      <c r="C337" s="3">
        <f t="shared" si="12"/>
        <v>15.03989477765923</v>
      </c>
      <c r="D337" s="3">
        <f t="shared" si="13"/>
        <v>3.1403569190474347</v>
      </c>
      <c r="E337" s="3">
        <f>($E$3*EXP($F$3*A337))+($G$3*EXP($H$3*A337))</f>
        <v>15.039892633588535</v>
      </c>
      <c r="F337" s="3">
        <f>(E337-B337)^2</f>
        <v>3.1403645180897839</v>
      </c>
    </row>
    <row r="338" spans="1:6" x14ac:dyDescent="0.3">
      <c r="A338" s="3">
        <v>27.75</v>
      </c>
      <c r="B338" s="3">
        <v>15.712</v>
      </c>
      <c r="C338" s="3">
        <f t="shared" si="12"/>
        <v>15.043046193717366</v>
      </c>
      <c r="D338" s="3">
        <f t="shared" si="13"/>
        <v>0.44749919494002338</v>
      </c>
      <c r="E338" s="3">
        <f>($E$3*EXP($F$3*A338))+($G$3*EXP($H$3*A338))</f>
        <v>15.043044049197409</v>
      </c>
      <c r="F338" s="3">
        <f>(E338-B338)^2</f>
        <v>0.44750206411419835</v>
      </c>
    </row>
    <row r="339" spans="1:6" x14ac:dyDescent="0.3">
      <c r="A339" s="3">
        <v>27.833333329999999</v>
      </c>
      <c r="B339" s="3">
        <v>15.066000000000001</v>
      </c>
      <c r="C339" s="3">
        <f t="shared" si="12"/>
        <v>15.046198270114109</v>
      </c>
      <c r="D339" s="3">
        <f t="shared" si="13"/>
        <v>3.9210850647380707E-4</v>
      </c>
      <c r="E339" s="3">
        <f>($E$3*EXP($F$3*A339))+($G$3*EXP($H$3*A339))</f>
        <v>15.046196125144794</v>
      </c>
      <c r="F339" s="3">
        <f>(E339-B339)^2</f>
        <v>3.9219345928068091E-4</v>
      </c>
    </row>
    <row r="340" spans="1:6" x14ac:dyDescent="0.3">
      <c r="A340" s="3">
        <v>27.916666670000001</v>
      </c>
      <c r="B340" s="3">
        <v>14.763</v>
      </c>
      <c r="C340" s="3">
        <f t="shared" si="12"/>
        <v>15.049351007366193</v>
      </c>
      <c r="D340" s="3">
        <f t="shared" si="13"/>
        <v>8.1996899419633396E-2</v>
      </c>
      <c r="E340" s="3">
        <f>($E$3*EXP($F$3*A340))+($G$3*EXP($H$3*A340))</f>
        <v>15.049348861947429</v>
      </c>
      <c r="F340" s="3">
        <f>(E340-B340)^2</f>
        <v>8.1995670738587892E-2</v>
      </c>
    </row>
    <row r="341" spans="1:6" x14ac:dyDescent="0.3">
      <c r="A341" s="3">
        <v>28</v>
      </c>
      <c r="B341" s="3">
        <v>14.877000000000001</v>
      </c>
      <c r="C341" s="3">
        <f t="shared" si="12"/>
        <v>15.052504404855355</v>
      </c>
      <c r="D341" s="3">
        <f t="shared" si="13"/>
        <v>3.0801796123632243E-2</v>
      </c>
      <c r="E341" s="3">
        <f>($E$3*EXP($F$3*A341))+($G$3*EXP($H$3*A341))</f>
        <v>15.052502258987046</v>
      </c>
      <c r="F341" s="3">
        <f>(E341-B341)^2</f>
        <v>3.0801042909555806E-2</v>
      </c>
    </row>
    <row r="342" spans="1:6" x14ac:dyDescent="0.3">
      <c r="A342" s="3">
        <v>28.083333329999999</v>
      </c>
      <c r="B342" s="3">
        <v>15.37</v>
      </c>
      <c r="C342" s="3">
        <f t="shared" si="12"/>
        <v>15.055658463098309</v>
      </c>
      <c r="D342" s="3">
        <f t="shared" si="13"/>
        <v>9.8810601821716526E-2</v>
      </c>
      <c r="E342" s="3">
        <f>($E$3*EXP($F$3*A342))+($G$3*EXP($H$3*A342))</f>
        <v>15.055656316780361</v>
      </c>
      <c r="F342" s="3">
        <f>(E342-B342)^2</f>
        <v>9.8811951180088273E-2</v>
      </c>
    </row>
    <row r="343" spans="1:6" x14ac:dyDescent="0.3">
      <c r="A343" s="3">
        <v>28.166666670000001</v>
      </c>
      <c r="B343" s="3">
        <v>15.731</v>
      </c>
      <c r="C343" s="3">
        <f t="shared" si="12"/>
        <v>15.058813182612111</v>
      </c>
      <c r="D343" s="3">
        <f t="shared" si="13"/>
        <v>0.45183511747005906</v>
      </c>
      <c r="E343" s="3">
        <f>($E$3*EXP($F$3*A343))+($G$3*EXP($H$3*A343))</f>
        <v>15.058811035844428</v>
      </c>
      <c r="F343" s="3">
        <f>(E343-B343)^2</f>
        <v>0.45183800353254033</v>
      </c>
    </row>
    <row r="344" spans="1:6" x14ac:dyDescent="0.3">
      <c r="A344" s="3">
        <v>28.25</v>
      </c>
      <c r="B344" s="3">
        <v>15.996</v>
      </c>
      <c r="C344" s="3">
        <f t="shared" si="12"/>
        <v>15.061968562778111</v>
      </c>
      <c r="D344" s="3">
        <f t="shared" si="13"/>
        <v>0.8724147257187892</v>
      </c>
      <c r="E344" s="3">
        <f>($E$3*EXP($F$3*A344))+($G$3*EXP($H$3*A344))</f>
        <v>15.061966415560601</v>
      </c>
      <c r="F344" s="3">
        <f>(E344-B344)^2</f>
        <v>0.8724187368607127</v>
      </c>
    </row>
    <row r="345" spans="1:6" x14ac:dyDescent="0.3">
      <c r="A345" s="3">
        <v>28.333333329999999</v>
      </c>
      <c r="B345" s="3">
        <v>16.224</v>
      </c>
      <c r="C345" s="3">
        <f t="shared" si="12"/>
        <v>15.065124604113345</v>
      </c>
      <c r="D345" s="3">
        <f t="shared" si="13"/>
        <v>1.3429921831914515</v>
      </c>
      <c r="E345" s="3">
        <f>($E$3*EXP($F$3*A345))+($G$3*EXP($H$3*A345))</f>
        <v>15.065122456445915</v>
      </c>
      <c r="F345" s="3">
        <f>(E345-B345)^2</f>
        <v>1.3429971609539517</v>
      </c>
    </row>
    <row r="346" spans="1:6" x14ac:dyDescent="0.3">
      <c r="A346" s="3">
        <v>28.416666670000001</v>
      </c>
      <c r="B346" s="3">
        <v>16.186</v>
      </c>
      <c r="C346" s="3">
        <f t="shared" si="12"/>
        <v>15.068281307135198</v>
      </c>
      <c r="D346" s="3">
        <f t="shared" si="13"/>
        <v>1.2492950763794015</v>
      </c>
      <c r="E346" s="3">
        <f>($E$3*EXP($F$3*A346))+($G$3*EXP($H$3*A346))</f>
        <v>15.068279159017752</v>
      </c>
      <c r="F346" s="3">
        <f>(E346-B346)^2</f>
        <v>1.2492998783660629</v>
      </c>
    </row>
    <row r="347" spans="1:6" x14ac:dyDescent="0.3">
      <c r="A347" s="3">
        <v>28.5</v>
      </c>
      <c r="B347" s="3">
        <v>16.015000000000001</v>
      </c>
      <c r="C347" s="3">
        <f t="shared" ref="C347:C410" si="14">$C$3*EXP($D$3*A347)</f>
        <v>15.07143867122463</v>
      </c>
      <c r="D347" s="3">
        <f t="shared" si="13"/>
        <v>0.8903079811603426</v>
      </c>
      <c r="E347" s="3">
        <f>($E$3*EXP($F$3*A347))+($G$3*EXP($H$3*A347))</f>
        <v>15.071436522657073</v>
      </c>
      <c r="F347" s="3">
        <f>(E347-B347)^2</f>
        <v>0.89031203577547657</v>
      </c>
    </row>
    <row r="348" spans="1:6" x14ac:dyDescent="0.3">
      <c r="A348" s="3">
        <v>28.583333329999999</v>
      </c>
      <c r="B348" s="3">
        <v>15.446</v>
      </c>
      <c r="C348" s="3">
        <f t="shared" si="14"/>
        <v>15.074596696899006</v>
      </c>
      <c r="D348" s="3">
        <f t="shared" si="13"/>
        <v>0.13794041355432882</v>
      </c>
      <c r="E348" s="3">
        <f>($E$3*EXP($F$3*A348))+($G$3*EXP($H$3*A348))</f>
        <v>15.074594547881244</v>
      </c>
      <c r="F348" s="3">
        <f>(E348-B348)^2</f>
        <v>0.13794200986353752</v>
      </c>
    </row>
    <row r="349" spans="1:6" x14ac:dyDescent="0.3">
      <c r="A349" s="3">
        <v>28.666666670000001</v>
      </c>
      <c r="B349" s="3">
        <v>14.573</v>
      </c>
      <c r="C349" s="3">
        <f t="shared" si="14"/>
        <v>15.077755384676026</v>
      </c>
      <c r="D349" s="3">
        <f t="shared" si="13"/>
        <v>0.25477799835944254</v>
      </c>
      <c r="E349" s="3">
        <f>($E$3*EXP($F$3*A349))+($G$3*EXP($H$3*A349))</f>
        <v>15.077753235207966</v>
      </c>
      <c r="F349" s="3">
        <f>(E349-B349)^2</f>
        <v>0.25477582845290825</v>
      </c>
    </row>
    <row r="350" spans="1:6" x14ac:dyDescent="0.3">
      <c r="A350" s="3">
        <v>28.75</v>
      </c>
      <c r="B350" s="3">
        <v>14.08</v>
      </c>
      <c r="C350" s="3">
        <f t="shared" si="14"/>
        <v>15.08091473393627</v>
      </c>
      <c r="D350" s="3">
        <f t="shared" si="13"/>
        <v>1.0018303046107138</v>
      </c>
      <c r="E350" s="3">
        <f>($E$3*EXP($F$3*A350))+($G$3*EXP($H$3*A350))</f>
        <v>15.080912584017815</v>
      </c>
      <c r="F350" s="3">
        <f>(E350-B350)^2</f>
        <v>1.0018260008452196</v>
      </c>
    </row>
    <row r="351" spans="1:6" x14ac:dyDescent="0.3">
      <c r="A351" s="3">
        <v>28.833333329999999</v>
      </c>
      <c r="B351" s="3">
        <v>13.226000000000001</v>
      </c>
      <c r="C351" s="3">
        <f t="shared" si="14"/>
        <v>15.084074745197418</v>
      </c>
      <c r="D351" s="3">
        <f t="shared" si="13"/>
        <v>3.4524417587404459</v>
      </c>
      <c r="E351" s="3">
        <f>($E$3*EXP($F$3*A351))+($G$3*EXP($H$3*A351))</f>
        <v>15.084072594828475</v>
      </c>
      <c r="F351" s="3">
        <f>(E351-B351)^2</f>
        <v>3.4524337676526202</v>
      </c>
    </row>
    <row r="352" spans="1:6" x14ac:dyDescent="0.3">
      <c r="A352" s="3">
        <v>28.916666670000001</v>
      </c>
      <c r="B352" s="3">
        <v>12.978999999999999</v>
      </c>
      <c r="C352" s="3">
        <f t="shared" si="14"/>
        <v>15.087235418977508</v>
      </c>
      <c r="D352" s="3">
        <f t="shared" si="13"/>
        <v>4.444656581831274</v>
      </c>
      <c r="E352" s="3">
        <f>($E$3*EXP($F$3*A352))+($G$3*EXP($H$3*A352))</f>
        <v>15.087233268157984</v>
      </c>
      <c r="F352" s="3">
        <f>(E352-B352)^2</f>
        <v>4.444647512968098</v>
      </c>
    </row>
    <row r="353" spans="1:6" x14ac:dyDescent="0.3">
      <c r="A353" s="3">
        <v>29</v>
      </c>
      <c r="B353" s="3">
        <v>14.459</v>
      </c>
      <c r="C353" s="3">
        <f t="shared" si="14"/>
        <v>15.090396754656723</v>
      </c>
      <c r="D353" s="3">
        <f t="shared" si="13"/>
        <v>0.39866186179104257</v>
      </c>
      <c r="E353" s="3">
        <f>($E$3*EXP($F$3*A353))+($G$3*EXP($H$3*A353))</f>
        <v>15.090394603386523</v>
      </c>
      <c r="F353" s="3">
        <f>(E353-B353)^2</f>
        <v>0.39865914518562495</v>
      </c>
    </row>
    <row r="354" spans="1:6" x14ac:dyDescent="0.3">
      <c r="A354" s="3">
        <v>29.083333329999999</v>
      </c>
      <c r="B354" s="3">
        <v>15.654999999999999</v>
      </c>
      <c r="C354" s="3">
        <f t="shared" si="14"/>
        <v>15.093558752753074</v>
      </c>
      <c r="D354" s="3">
        <f t="shared" si="13"/>
        <v>0.31521627411018327</v>
      </c>
      <c r="E354" s="3">
        <f>($E$3*EXP($F$3*A354))+($G$3*EXP($H$3*A354))</f>
        <v>15.093556601032102</v>
      </c>
      <c r="F354" s="3">
        <f>(E354-B354)^2</f>
        <v>0.31521869024462573</v>
      </c>
    </row>
    <row r="355" spans="1:6" x14ac:dyDescent="0.3">
      <c r="A355" s="3">
        <v>29.166666670000001</v>
      </c>
      <c r="B355" s="3">
        <v>15.635999999999999</v>
      </c>
      <c r="C355" s="3">
        <f t="shared" si="14"/>
        <v>15.09672141378492</v>
      </c>
      <c r="D355" s="3">
        <f t="shared" si="13"/>
        <v>0.29082139355013492</v>
      </c>
      <c r="E355" s="3">
        <f>($E$3*EXP($F$3*A355))+($G$3*EXP($H$3*A355))</f>
        <v>15.096719261613083</v>
      </c>
      <c r="F355" s="3">
        <f>(E355-B355)^2</f>
        <v>0.29082371479513713</v>
      </c>
    </row>
    <row r="356" spans="1:6" x14ac:dyDescent="0.3">
      <c r="A356" s="3">
        <v>29.25</v>
      </c>
      <c r="B356" s="3">
        <v>17.154</v>
      </c>
      <c r="C356" s="3">
        <f t="shared" si="14"/>
        <v>15.099884737132054</v>
      </c>
      <c r="D356" s="3">
        <f t="shared" si="13"/>
        <v>4.2193895131470489</v>
      </c>
      <c r="E356" s="3">
        <f>($E$3*EXP($F$3*A356))+($G$3*EXP($H$3*A356))</f>
        <v>15.099882584509258</v>
      </c>
      <c r="F356" s="3">
        <f>(E356-B356)^2</f>
        <v>4.2193983566223654</v>
      </c>
    </row>
    <row r="357" spans="1:6" x14ac:dyDescent="0.3">
      <c r="A357" s="3">
        <v>29.333333329999999</v>
      </c>
      <c r="B357" s="3">
        <v>17.381</v>
      </c>
      <c r="C357" s="3">
        <f t="shared" si="14"/>
        <v>15.103048723312813</v>
      </c>
      <c r="D357" s="3">
        <f t="shared" si="13"/>
        <v>5.1890620189607839</v>
      </c>
      <c r="E357" s="3">
        <f>($E$3*EXP($F$3*A357))+($G$3*EXP($H$3*A357))</f>
        <v>15.103046570238963</v>
      </c>
      <c r="F357" s="3">
        <f>(E357-B357)^2</f>
        <v>5.1890718281600741</v>
      </c>
    </row>
    <row r="358" spans="1:6" x14ac:dyDescent="0.3">
      <c r="A358" s="3">
        <v>29.416666670000001</v>
      </c>
      <c r="B358" s="3">
        <v>17.116</v>
      </c>
      <c r="C358" s="3">
        <f t="shared" si="14"/>
        <v>15.106213372845888</v>
      </c>
      <c r="D358" s="3">
        <f t="shared" si="13"/>
        <v>4.0392422866875011</v>
      </c>
      <c r="E358" s="3">
        <f>($E$3*EXP($F$3*A358))+($G$3*EXP($H$3*A358))</f>
        <v>15.106211219320889</v>
      </c>
      <c r="F358" s="3">
        <f>(E358-B358)^2</f>
        <v>4.0392509429436281</v>
      </c>
    </row>
    <row r="359" spans="1:6" x14ac:dyDescent="0.3">
      <c r="A359" s="3">
        <v>29.5</v>
      </c>
      <c r="B359" s="3">
        <v>16.736000000000001</v>
      </c>
      <c r="C359" s="3">
        <f t="shared" si="14"/>
        <v>15.109378685110672</v>
      </c>
      <c r="D359" s="3">
        <f t="shared" si="13"/>
        <v>2.6458969020522893</v>
      </c>
      <c r="E359" s="3">
        <f>($E$3*EXP($F$3*A359))+($G$3*EXP($H$3*A359))</f>
        <v>15.109376531134428</v>
      </c>
      <c r="F359" s="3">
        <f>(E359-B359)^2</f>
        <v>2.645903909464268</v>
      </c>
    </row>
    <row r="360" spans="1:6" x14ac:dyDescent="0.3">
      <c r="A360" s="3">
        <v>29.583333329999999</v>
      </c>
      <c r="B360" s="3">
        <v>16.167000000000002</v>
      </c>
      <c r="C360" s="3">
        <f t="shared" si="14"/>
        <v>15.112544660625836</v>
      </c>
      <c r="D360" s="3">
        <f t="shared" si="13"/>
        <v>1.1118760627346858</v>
      </c>
      <c r="E360" s="3">
        <f>($E$3*EXP($F$3*A360))+($G$3*EXP($H$3*A360))</f>
        <v>15.112542506198254</v>
      </c>
      <c r="F360" s="3">
        <f>(E360-B360)^2</f>
        <v>1.1118806062346618</v>
      </c>
    </row>
    <row r="361" spans="1:6" x14ac:dyDescent="0.3">
      <c r="A361" s="3">
        <v>29.666666670000001</v>
      </c>
      <c r="B361" s="3">
        <v>15.92</v>
      </c>
      <c r="C361" s="3">
        <f t="shared" si="14"/>
        <v>15.115711299910393</v>
      </c>
      <c r="D361" s="3">
        <f t="shared" si="13"/>
        <v>0.64688031309183025</v>
      </c>
      <c r="E361" s="3">
        <f>($E$3*EXP($F$3*A361))+($G$3*EXP($H$3*A361))</f>
        <v>15.11570914503138</v>
      </c>
      <c r="F361" s="3">
        <f>(E361-B361)^2</f>
        <v>0.64688377938615416</v>
      </c>
    </row>
    <row r="362" spans="1:6" x14ac:dyDescent="0.3">
      <c r="A362" s="3">
        <v>29.75</v>
      </c>
      <c r="B362" s="3">
        <v>15.407999999999999</v>
      </c>
      <c r="C362" s="3">
        <f t="shared" si="14"/>
        <v>15.118878602343347</v>
      </c>
      <c r="D362" s="3">
        <f t="shared" si="13"/>
        <v>8.3591182582936033E-2</v>
      </c>
      <c r="E362" s="3">
        <f>($E$3*EXP($F$3*A362))+($G$3*EXP($H$3*A362))</f>
        <v>15.118876447012806</v>
      </c>
      <c r="F362" s="3">
        <f>(E362-B362)^2</f>
        <v>8.3592428891938686E-2</v>
      </c>
    </row>
    <row r="363" spans="1:6" x14ac:dyDescent="0.3">
      <c r="A363" s="3">
        <v>29.833333329999999</v>
      </c>
      <c r="B363" s="3">
        <v>15.066000000000001</v>
      </c>
      <c r="C363" s="3">
        <f t="shared" si="14"/>
        <v>15.122046568443698</v>
      </c>
      <c r="D363" s="3">
        <f t="shared" si="13"/>
        <v>3.1412178343140917E-3</v>
      </c>
      <c r="E363" s="3">
        <f>($E$3*EXP($F$3*A363))+($G$3*EXP($H$3*A363))</f>
        <v>15.122044412661536</v>
      </c>
      <c r="F363" s="3">
        <f>(E363-B363)^2</f>
        <v>3.1409761905764411E-3</v>
      </c>
    </row>
    <row r="364" spans="1:6" x14ac:dyDescent="0.3">
      <c r="A364" s="3">
        <v>29.916666670000001</v>
      </c>
      <c r="B364" s="3">
        <v>15.769</v>
      </c>
      <c r="C364" s="3">
        <f t="shared" si="14"/>
        <v>15.125215198730775</v>
      </c>
      <c r="D364" s="3">
        <f t="shared" si="13"/>
        <v>0.41445887034525597</v>
      </c>
      <c r="E364" s="3">
        <f>($E$3*EXP($F$3*A364))+($G$3*EXP($H$3*A364))</f>
        <v>15.125213042496895</v>
      </c>
      <c r="F364" s="3">
        <f>(E364-B364)^2</f>
        <v>0.41446164665110441</v>
      </c>
    </row>
    <row r="365" spans="1:6" x14ac:dyDescent="0.3">
      <c r="A365" s="3">
        <v>30</v>
      </c>
      <c r="B365" s="3">
        <v>15.787000000000001</v>
      </c>
      <c r="C365" s="3">
        <f t="shared" si="14"/>
        <v>15.128384492583207</v>
      </c>
      <c r="D365" s="3">
        <f t="shared" si="13"/>
        <v>0.43377438660988116</v>
      </c>
      <c r="E365" s="3">
        <f>($E$3*EXP($F$3*A365))+($G$3*EXP($H$3*A365))</f>
        <v>15.128382335897516</v>
      </c>
      <c r="F365" s="3">
        <f>(E365-B365)^2</f>
        <v>0.43377722746781316</v>
      </c>
    </row>
    <row r="366" spans="1:6" x14ac:dyDescent="0.3">
      <c r="A366" s="3">
        <v>30.083333329999999</v>
      </c>
      <c r="B366" s="3">
        <v>15.863</v>
      </c>
      <c r="C366" s="3">
        <f t="shared" si="14"/>
        <v>15.131554450520305</v>
      </c>
      <c r="D366" s="3">
        <f t="shared" si="13"/>
        <v>0.53501259185365224</v>
      </c>
      <c r="E366" s="3">
        <f>($E$3*EXP($F$3*A366))+($G$3*EXP($H$3*A366))</f>
        <v>15.131552293382709</v>
      </c>
      <c r="F366" s="3">
        <f>(E366-B366)^2</f>
        <v>0.53501574751569347</v>
      </c>
    </row>
    <row r="367" spans="1:6" x14ac:dyDescent="0.3">
      <c r="A367" s="3">
        <v>30.166666670000001</v>
      </c>
      <c r="B367" s="3">
        <v>17.154</v>
      </c>
      <c r="C367" s="3">
        <f t="shared" si="14"/>
        <v>15.134725073061739</v>
      </c>
      <c r="D367" s="3">
        <f t="shared" si="13"/>
        <v>4.0774712305615175</v>
      </c>
      <c r="E367" s="3">
        <f>($E$3*EXP($F$3*A367))+($G$3*EXP($H$3*A367))</f>
        <v>15.134722915472143</v>
      </c>
      <c r="F367" s="3">
        <f>(E367-B367)^2</f>
        <v>4.0774799440993235</v>
      </c>
    </row>
    <row r="368" spans="1:6" x14ac:dyDescent="0.3">
      <c r="A368" s="3">
        <v>30.25</v>
      </c>
      <c r="B368" s="3">
        <v>18.178000000000001</v>
      </c>
      <c r="C368" s="3">
        <f t="shared" si="14"/>
        <v>15.137896359585739</v>
      </c>
      <c r="D368" s="3">
        <f t="shared" si="13"/>
        <v>9.2422301444600503</v>
      </c>
      <c r="E368" s="3">
        <f>($E$3*EXP($F$3*A368))+($G$3*EXP($H$3*A368))</f>
        <v>15.137894201544047</v>
      </c>
      <c r="F368" s="3">
        <f>(E368-B368)^2</f>
        <v>9.2422432658055147</v>
      </c>
    </row>
    <row r="369" spans="1:6" x14ac:dyDescent="0.3">
      <c r="A369" s="3">
        <v>30.333333329999999</v>
      </c>
      <c r="B369" s="3">
        <v>18.652999999999999</v>
      </c>
      <c r="C369" s="3">
        <f t="shared" si="14"/>
        <v>15.141068310611942</v>
      </c>
      <c r="D369" s="3">
        <f t="shared" si="13"/>
        <v>12.333664190928049</v>
      </c>
      <c r="E369" s="3">
        <f>($E$3*EXP($F$3*A369))+($G$3*EXP($H$3*A369))</f>
        <v>15.141066152118061</v>
      </c>
      <c r="F369" s="3">
        <f>(E369-B369)^2</f>
        <v>12.333679351898835</v>
      </c>
    </row>
    <row r="370" spans="1:6" x14ac:dyDescent="0.3">
      <c r="A370" s="3">
        <v>30.416666670000001</v>
      </c>
      <c r="B370" s="3">
        <v>18.614999999999998</v>
      </c>
      <c r="C370" s="3">
        <f t="shared" si="14"/>
        <v>15.144240926660343</v>
      </c>
      <c r="D370" s="3">
        <f t="shared" si="13"/>
        <v>12.046168545169543</v>
      </c>
      <c r="E370" s="3">
        <f>($E$3*EXP($F$3*A370))+($G$3*EXP($H$3*A370))</f>
        <v>15.144238767714176</v>
      </c>
      <c r="F370" s="3">
        <f>(E370-B370)^2</f>
        <v>12.046183531538199</v>
      </c>
    </row>
    <row r="371" spans="1:6" x14ac:dyDescent="0.3">
      <c r="A371" s="3">
        <v>30.5</v>
      </c>
      <c r="B371" s="3">
        <v>18.405999999999999</v>
      </c>
      <c r="C371" s="3">
        <f t="shared" si="14"/>
        <v>15.147414207108785</v>
      </c>
      <c r="D371" s="3">
        <f t="shared" si="13"/>
        <v>10.618381369632463</v>
      </c>
      <c r="E371" s="3">
        <f>($E$3*EXP($F$3*A371))+($G$3*EXP($H$3*A371))</f>
        <v>15.147412047710239</v>
      </c>
      <c r="F371" s="3">
        <f>(E371-B371)^2</f>
        <v>10.618395442807973</v>
      </c>
    </row>
    <row r="372" spans="1:6" x14ac:dyDescent="0.3">
      <c r="A372" s="3">
        <v>30.583333329999999</v>
      </c>
      <c r="B372" s="3">
        <v>17.837</v>
      </c>
      <c r="C372" s="3">
        <f t="shared" si="14"/>
        <v>15.150588152477235</v>
      </c>
      <c r="D372" s="3">
        <f t="shared" si="13"/>
        <v>7.2168086145106729</v>
      </c>
      <c r="E372" s="3">
        <f>($E$3*EXP($F$3*A372))+($G$3*EXP($H$3*A372))</f>
        <v>15.150585992626215</v>
      </c>
      <c r="F372" s="3">
        <f>(E372-B372)^2</f>
        <v>7.2168202190140747</v>
      </c>
    </row>
    <row r="373" spans="1:6" x14ac:dyDescent="0.3">
      <c r="A373" s="3">
        <v>30.666666670000001</v>
      </c>
      <c r="B373" s="3">
        <v>17.077999999999999</v>
      </c>
      <c r="C373" s="3">
        <f t="shared" si="14"/>
        <v>15.153762763286009</v>
      </c>
      <c r="D373" s="3">
        <f t="shared" si="13"/>
        <v>3.7026889431566934</v>
      </c>
      <c r="E373" s="3">
        <f>($E$3*EXP($F$3*A373))+($G$3*EXP($H$3*A373))</f>
        <v>15.153760602982421</v>
      </c>
      <c r="F373" s="3">
        <f>(E373-B373)^2</f>
        <v>3.702697257034572</v>
      </c>
    </row>
    <row r="374" spans="1:6" x14ac:dyDescent="0.3">
      <c r="A374" s="3">
        <v>30.75</v>
      </c>
      <c r="B374" s="3">
        <v>16.471</v>
      </c>
      <c r="C374" s="3">
        <f t="shared" si="14"/>
        <v>15.156938038912564</v>
      </c>
      <c r="D374" s="3">
        <f t="shared" si="13"/>
        <v>1.7267588375769582</v>
      </c>
      <c r="E374" s="3">
        <f>($E$3*EXP($F$3*A374))+($G$3*EXP($H$3*A374))</f>
        <v>15.156935878156311</v>
      </c>
      <c r="F374" s="3">
        <f>(E374-B374)^2</f>
        <v>1.7267645163168257</v>
      </c>
    </row>
    <row r="375" spans="1:6" x14ac:dyDescent="0.3">
      <c r="A375" s="3">
        <v>30.833333329999999</v>
      </c>
      <c r="B375" s="3">
        <v>16.224</v>
      </c>
      <c r="C375" s="3">
        <f t="shared" si="14"/>
        <v>15.160113979877186</v>
      </c>
      <c r="D375" s="3">
        <f t="shared" si="13"/>
        <v>1.13185346381276</v>
      </c>
      <c r="E375" s="3">
        <f>($E$3*EXP($F$3*A375))+($G$3*EXP($H$3*A375))</f>
        <v>15.160111818668176</v>
      </c>
      <c r="F375" s="3">
        <f>(E375-B375)^2</f>
        <v>1.1318580623775374</v>
      </c>
    </row>
    <row r="376" spans="1:6" x14ac:dyDescent="0.3">
      <c r="A376" s="3">
        <v>30.916666670000001</v>
      </c>
      <c r="B376" s="3">
        <v>16.395</v>
      </c>
      <c r="C376" s="3">
        <f t="shared" si="14"/>
        <v>15.16329058670053</v>
      </c>
      <c r="D376" s="3">
        <f t="shared" si="13"/>
        <v>1.5171080788105238</v>
      </c>
      <c r="E376" s="3">
        <f>($E$3*EXP($F$3*A376))+($G$3*EXP($H$3*A376))</f>
        <v>15.163288425038665</v>
      </c>
      <c r="F376" s="3">
        <f>(E376-B376)^2</f>
        <v>1.5171134038937306</v>
      </c>
    </row>
    <row r="377" spans="1:6" x14ac:dyDescent="0.3">
      <c r="A377" s="3">
        <v>31</v>
      </c>
      <c r="B377" s="3">
        <v>17.399999999999999</v>
      </c>
      <c r="C377" s="3">
        <f t="shared" si="14"/>
        <v>15.166467858759646</v>
      </c>
      <c r="D377" s="3">
        <f t="shared" si="13"/>
        <v>4.9886658259537162</v>
      </c>
      <c r="E377" s="3">
        <f>($E$3*EXP($F$3*A377))+($G$3*EXP($H$3*A377))</f>
        <v>15.166465696644833</v>
      </c>
      <c r="F377" s="3">
        <f>(E377-B377)^2</f>
        <v>4.9886754842642445</v>
      </c>
    </row>
    <row r="378" spans="1:6" x14ac:dyDescent="0.3">
      <c r="A378" s="3">
        <v>31.083333329999999</v>
      </c>
      <c r="B378" s="3">
        <v>18.672000000000001</v>
      </c>
      <c r="C378" s="3">
        <f t="shared" si="14"/>
        <v>15.169645796575161</v>
      </c>
      <c r="D378" s="3">
        <f t="shared" si="13"/>
        <v>12.266484966247646</v>
      </c>
      <c r="E378" s="3">
        <f>($E$3*EXP($F$3*A378))+($G$3*EXP($H$3*A378))</f>
        <v>15.169643634007306</v>
      </c>
      <c r="F378" s="3">
        <f>(E378-B378)^2</f>
        <v>12.266500114409554</v>
      </c>
    </row>
    <row r="379" spans="1:6" x14ac:dyDescent="0.3">
      <c r="A379" s="3">
        <v>31.166666670000001</v>
      </c>
      <c r="B379" s="3">
        <v>19.088999999999999</v>
      </c>
      <c r="C379" s="3">
        <f t="shared" si="14"/>
        <v>15.172824400668048</v>
      </c>
      <c r="D379" s="3">
        <f t="shared" si="13"/>
        <v>15.336431324802959</v>
      </c>
      <c r="E379" s="3">
        <f>($E$3*EXP($F$3*A379))+($G$3*EXP($H$3*A379))</f>
        <v>15.172822237647054</v>
      </c>
      <c r="F379" s="3">
        <f>(E379-B379)^2</f>
        <v>15.336448266347716</v>
      </c>
    </row>
    <row r="380" spans="1:6" x14ac:dyDescent="0.3">
      <c r="A380" s="3">
        <v>31.25</v>
      </c>
      <c r="B380" s="3">
        <v>19.829000000000001</v>
      </c>
      <c r="C380" s="3">
        <f t="shared" si="14"/>
        <v>15.176003670414975</v>
      </c>
      <c r="D380" s="3">
        <f t="shared" si="13"/>
        <v>21.650374843131722</v>
      </c>
      <c r="E380" s="3">
        <f>($E$3*EXP($F$3*A380))+($G$3*EXP($H$3*A380))</f>
        <v>15.176001506940748</v>
      </c>
      <c r="F380" s="3">
        <f>(E380-B380)^2</f>
        <v>21.650394976411672</v>
      </c>
    </row>
    <row r="381" spans="1:6" x14ac:dyDescent="0.3">
      <c r="A381" s="3">
        <v>31.333333329999999</v>
      </c>
      <c r="B381" s="3">
        <v>20</v>
      </c>
      <c r="C381" s="3">
        <f t="shared" si="14"/>
        <v>15.179183606336885</v>
      </c>
      <c r="D381" s="3">
        <f t="shared" si="13"/>
        <v>23.240270701411045</v>
      </c>
      <c r="E381" s="3">
        <f>($E$3*EXP($F$3*A381))+($G$3*EXP($H$3*A381))</f>
        <v>15.17918144240933</v>
      </c>
      <c r="F381" s="3">
        <f>(E381-B381)^2</f>
        <v>23.240291565210583</v>
      </c>
    </row>
    <row r="382" spans="1:6" x14ac:dyDescent="0.3">
      <c r="A382" s="3">
        <v>31.416666670000001</v>
      </c>
      <c r="B382" s="3">
        <v>19.943000000000001</v>
      </c>
      <c r="C382" s="3">
        <f t="shared" si="14"/>
        <v>15.182364208955091</v>
      </c>
      <c r="D382" s="3">
        <f t="shared" si="13"/>
        <v>22.663653134977796</v>
      </c>
      <c r="E382" s="3">
        <f>($E$3*EXP($F$3*A382))+($G$3*EXP($H$3*A382))</f>
        <v>15.182362044574113</v>
      </c>
      <c r="F382" s="3">
        <f>(E382-B382)^2</f>
        <v>22.663673742641585</v>
      </c>
    </row>
    <row r="383" spans="1:6" x14ac:dyDescent="0.3">
      <c r="A383" s="3">
        <v>31.5</v>
      </c>
      <c r="B383" s="3">
        <v>19.526</v>
      </c>
      <c r="C383" s="3">
        <f t="shared" si="14"/>
        <v>15.185545477645856</v>
      </c>
      <c r="D383" s="3">
        <f t="shared" si="13"/>
        <v>18.839545460624535</v>
      </c>
      <c r="E383" s="3">
        <f>($E$3*EXP($F$3*A383))+($G$3*EXP($H$3*A383))</f>
        <v>15.185543312811358</v>
      </c>
      <c r="F383" s="3">
        <f>(E383-B383)^2</f>
        <v>18.839564253360599</v>
      </c>
    </row>
    <row r="384" spans="1:6" x14ac:dyDescent="0.3">
      <c r="A384" s="3">
        <v>31.583333329999999</v>
      </c>
      <c r="B384" s="3">
        <v>18.975000000000001</v>
      </c>
      <c r="C384" s="3">
        <f t="shared" si="14"/>
        <v>15.188727412930461</v>
      </c>
      <c r="D384" s="3">
        <f t="shared" si="13"/>
        <v>14.335860103594268</v>
      </c>
      <c r="E384" s="3">
        <f>($E$3*EXP($F$3*A384))+($G$3*EXP($H$3*A384))</f>
        <v>15.188725247642353</v>
      </c>
      <c r="F384" s="3">
        <f>(E384-B384)^2</f>
        <v>14.335876500340975</v>
      </c>
    </row>
    <row r="385" spans="1:6" x14ac:dyDescent="0.3">
      <c r="A385" s="3">
        <v>31.666666670000001</v>
      </c>
      <c r="B385" s="3">
        <v>18.463000000000001</v>
      </c>
      <c r="C385" s="3">
        <f t="shared" si="14"/>
        <v>15.191910015330539</v>
      </c>
      <c r="D385" s="3">
        <f t="shared" si="13"/>
        <v>10.700029687804863</v>
      </c>
      <c r="E385" s="3">
        <f>($E$3*EXP($F$3*A385))+($G$3*EXP($H$3*A385))</f>
        <v>15.19190784958872</v>
      </c>
      <c r="F385" s="3">
        <f>(E385-B385)^2</f>
        <v>10.700043856482299</v>
      </c>
    </row>
    <row r="386" spans="1:6" x14ac:dyDescent="0.3">
      <c r="A386" s="3">
        <v>31.75</v>
      </c>
      <c r="B386" s="3">
        <v>17.268000000000001</v>
      </c>
      <c r="C386" s="3">
        <f t="shared" si="14"/>
        <v>15.195093284221967</v>
      </c>
      <c r="D386" s="3">
        <f t="shared" si="13"/>
        <v>4.2969422523176748</v>
      </c>
      <c r="E386" s="3">
        <f>($E$3*EXP($F$3*A386))+($G$3*EXP($H$3*A386))</f>
        <v>15.195091118026346</v>
      </c>
      <c r="F386" s="3">
        <f>(E386-B386)^2</f>
        <v>4.2969512329652684</v>
      </c>
    </row>
    <row r="387" spans="1:6" x14ac:dyDescent="0.3">
      <c r="A387" s="3">
        <v>31.833333329999999</v>
      </c>
      <c r="B387" s="3">
        <v>16.414000000000001</v>
      </c>
      <c r="C387" s="3">
        <f t="shared" si="14"/>
        <v>15.198277220126352</v>
      </c>
      <c r="D387" s="3">
        <f t="shared" si="13"/>
        <v>1.4779818775037143</v>
      </c>
      <c r="E387" s="3">
        <f>($E$3*EXP($F$3*A387))+($G$3*EXP($H$3*A387))</f>
        <v>15.198275053476831</v>
      </c>
      <c r="F387" s="3">
        <f>(E387-B387)^2</f>
        <v>1.4779871455987663</v>
      </c>
    </row>
    <row r="388" spans="1:6" x14ac:dyDescent="0.3">
      <c r="A388" s="3">
        <v>31.916666670000001</v>
      </c>
      <c r="B388" s="3">
        <v>16.414000000000001</v>
      </c>
      <c r="C388" s="3">
        <f t="shared" si="14"/>
        <v>15.201461823565653</v>
      </c>
      <c r="D388" s="3">
        <f t="shared" si="13"/>
        <v>1.470248829310735</v>
      </c>
      <c r="E388" s="3">
        <f>($E$3*EXP($F$3*A388))+($G$3*EXP($H$3*A388))</f>
        <v>15.20145965646214</v>
      </c>
      <c r="F388" s="3">
        <f>(E388-B388)^2</f>
        <v>1.4702540847069161</v>
      </c>
    </row>
    <row r="389" spans="1:6" x14ac:dyDescent="0.3">
      <c r="A389" s="3">
        <v>32</v>
      </c>
      <c r="B389" s="3">
        <v>16.754999999999999</v>
      </c>
      <c r="C389" s="3">
        <f t="shared" si="14"/>
        <v>15.204647093915357</v>
      </c>
      <c r="D389" s="3">
        <f t="shared" si="13"/>
        <v>2.4035941334050954</v>
      </c>
      <c r="E389" s="3">
        <f>($E$3*EXP($F$3*A389))+($G$3*EXP($H$3*A389))</f>
        <v>15.204644926357755</v>
      </c>
      <c r="F389" s="3">
        <f>(E389-B389)^2</f>
        <v>2.4036008543682477</v>
      </c>
    </row>
    <row r="390" spans="1:6" x14ac:dyDescent="0.3">
      <c r="A390" s="3">
        <v>32.083333330000002</v>
      </c>
      <c r="B390" s="3">
        <v>16.736000000000001</v>
      </c>
      <c r="C390" s="3">
        <f t="shared" si="14"/>
        <v>15.207833031697398</v>
      </c>
      <c r="D390" s="3">
        <f t="shared" si="13"/>
        <v>2.3352942830111694</v>
      </c>
      <c r="E390" s="3">
        <f>($E$3*EXP($F$3*A390))+($G$3*EXP($H$3*A390))</f>
        <v>15.207830863685611</v>
      </c>
      <c r="F390" s="3">
        <f>(E390-B390)^2</f>
        <v>2.3353009091838661</v>
      </c>
    </row>
    <row r="391" spans="1:6" x14ac:dyDescent="0.3">
      <c r="A391" s="3">
        <v>32.166666669999998</v>
      </c>
      <c r="B391" s="3">
        <v>17.172999999999998</v>
      </c>
      <c r="C391" s="3">
        <f t="shared" si="14"/>
        <v>15.211019637434058</v>
      </c>
      <c r="D391" s="3">
        <f t="shared" si="13"/>
        <v>3.8493669430943789</v>
      </c>
      <c r="E391" s="3">
        <f>($E$3*EXP($F$3*A391))+($G$3*EXP($H$3*A391))</f>
        <v>15.211017468967992</v>
      </c>
      <c r="F391" s="3">
        <f>(E391-B391)^2</f>
        <v>3.8493754520747592</v>
      </c>
    </row>
    <row r="392" spans="1:6" x14ac:dyDescent="0.3">
      <c r="A392" s="3">
        <v>32.25</v>
      </c>
      <c r="B392" s="3">
        <v>17.646999999999998</v>
      </c>
      <c r="C392" s="3">
        <f t="shared" si="14"/>
        <v>15.21420691050044</v>
      </c>
      <c r="D392" s="3">
        <f t="shared" si="13"/>
        <v>5.9184822163168054</v>
      </c>
      <c r="E392" s="3">
        <f>($E$3*EXP($F$3*A392))+($G$3*EXP($H$3*A392))</f>
        <v>15.214204741580001</v>
      </c>
      <c r="F392" s="3">
        <f>(E392-B392)^2</f>
        <v>5.91849276939082</v>
      </c>
    </row>
    <row r="393" spans="1:6" x14ac:dyDescent="0.3">
      <c r="A393" s="3">
        <v>32.333333330000002</v>
      </c>
      <c r="B393" s="3">
        <v>18.216000000000001</v>
      </c>
      <c r="C393" s="3">
        <f t="shared" si="14"/>
        <v>15.217394851418801</v>
      </c>
      <c r="D393" s="3">
        <f t="shared" ref="D393:D456" si="15">(C393-B393)^2</f>
        <v>8.991632837097681</v>
      </c>
      <c r="E393" s="3">
        <f>($E$3*EXP($F$3*A393))+($G$3*EXP($H$3*A393))</f>
        <v>15.217392682043894</v>
      </c>
      <c r="F393" s="3">
        <f>(E393-B393)^2</f>
        <v>8.991645847299921</v>
      </c>
    </row>
    <row r="394" spans="1:6" x14ac:dyDescent="0.3">
      <c r="A394" s="3">
        <v>32.416666669999998</v>
      </c>
      <c r="B394" s="3">
        <v>18.766999999999999</v>
      </c>
      <c r="C394" s="3">
        <f t="shared" si="14"/>
        <v>15.220583460711754</v>
      </c>
      <c r="D394" s="3">
        <f t="shared" si="15"/>
        <v>12.577070270137211</v>
      </c>
      <c r="E394" s="3">
        <f>($E$3*EXP($F$3*A394))+($G$3*EXP($H$3*A394))</f>
        <v>15.220581290882283</v>
      </c>
      <c r="F394" s="3">
        <f>(E394-B394)^2</f>
        <v>12.577085660380172</v>
      </c>
    </row>
    <row r="395" spans="1:6" x14ac:dyDescent="0.3">
      <c r="A395" s="3">
        <v>32.5</v>
      </c>
      <c r="B395" s="3">
        <v>18.539000000000001</v>
      </c>
      <c r="C395" s="3">
        <f t="shared" si="14"/>
        <v>15.223772737754011</v>
      </c>
      <c r="D395" s="3">
        <f t="shared" si="15"/>
        <v>10.990731800339045</v>
      </c>
      <c r="E395" s="3">
        <f>($E$3*EXP($F$3*A395))+($G$3*EXP($H$3*A395))</f>
        <v>15.223770567469877</v>
      </c>
      <c r="F395" s="3">
        <f>(E395-B395)^2</f>
        <v>10.99074619031401</v>
      </c>
    </row>
    <row r="396" spans="1:6" x14ac:dyDescent="0.3">
      <c r="A396" s="3">
        <v>32.583333330000002</v>
      </c>
      <c r="B396" s="3">
        <v>18.273</v>
      </c>
      <c r="C396" s="3">
        <f t="shared" si="14"/>
        <v>15.22696268306815</v>
      </c>
      <c r="D396" s="3">
        <f t="shared" si="15"/>
        <v>9.2783433361413827</v>
      </c>
      <c r="E396" s="3">
        <f>($E$3*EXP($F$3*A396))+($G$3*EXP($H$3*A396))</f>
        <v>15.226960512329262</v>
      </c>
      <c r="F396" s="3">
        <f>(E396-B396)^2</f>
        <v>9.2783565604494118</v>
      </c>
    </row>
    <row r="397" spans="1:6" x14ac:dyDescent="0.3">
      <c r="A397" s="3">
        <v>32.666666669999998</v>
      </c>
      <c r="B397" s="3">
        <v>17.419</v>
      </c>
      <c r="C397" s="3">
        <f t="shared" si="14"/>
        <v>15.23015329717712</v>
      </c>
      <c r="D397" s="3">
        <f t="shared" si="15"/>
        <v>4.7910498884585957</v>
      </c>
      <c r="E397" s="3">
        <f>($E$3*EXP($F$3*A397))+($G$3*EXP($H$3*A397))</f>
        <v>15.230151125983383</v>
      </c>
      <c r="F397" s="3">
        <f>(E397-B397)^2</f>
        <v>4.7910593932838141</v>
      </c>
    </row>
    <row r="398" spans="1:6" x14ac:dyDescent="0.3">
      <c r="A398" s="3">
        <v>32.75</v>
      </c>
      <c r="B398" s="3">
        <v>16.678999999999998</v>
      </c>
      <c r="C398" s="3">
        <f t="shared" si="14"/>
        <v>15.233344579455231</v>
      </c>
      <c r="D398" s="3">
        <f t="shared" si="15"/>
        <v>2.0899195949504681</v>
      </c>
      <c r="E398" s="3">
        <f>($E$3*EXP($F$3*A398))+($G$3*EXP($H$3*A398))</f>
        <v>15.233342407806548</v>
      </c>
      <c r="F398" s="3">
        <f>(E398-B398)^2</f>
        <v>2.0899258738665649</v>
      </c>
    </row>
    <row r="399" spans="1:6" x14ac:dyDescent="0.3">
      <c r="A399" s="3">
        <v>32.833333330000002</v>
      </c>
      <c r="B399" s="3">
        <v>15.996</v>
      </c>
      <c r="C399" s="3">
        <f t="shared" si="14"/>
        <v>15.236536530425402</v>
      </c>
      <c r="D399" s="3">
        <f t="shared" si="15"/>
        <v>0.57678476161828651</v>
      </c>
      <c r="E399" s="3">
        <f>($E$3*EXP($F$3*A399))+($G$3*EXP($H$3*A399))</f>
        <v>15.236534358321679</v>
      </c>
      <c r="F399" s="3">
        <f>(E399-B399)^2</f>
        <v>0.5767880608898649</v>
      </c>
    </row>
    <row r="400" spans="1:6" x14ac:dyDescent="0.3">
      <c r="A400" s="3">
        <v>32.916666669999998</v>
      </c>
      <c r="B400" s="3">
        <v>15.465</v>
      </c>
      <c r="C400" s="3">
        <f t="shared" si="14"/>
        <v>15.239729150610902</v>
      </c>
      <c r="D400" s="3">
        <f t="shared" si="15"/>
        <v>5.0746955584485588E-2</v>
      </c>
      <c r="E400" s="3">
        <f>($E$3*EXP($F$3*A400))+($G$3*EXP($H$3*A400))</f>
        <v>15.239726978052042</v>
      </c>
      <c r="F400" s="3">
        <f>(E400-B400)^2</f>
        <v>5.0747934417565047E-2</v>
      </c>
    </row>
    <row r="401" spans="1:6" x14ac:dyDescent="0.3">
      <c r="A401" s="3">
        <v>33</v>
      </c>
      <c r="B401" s="3">
        <v>15.407999999999999</v>
      </c>
      <c r="C401" s="3">
        <f t="shared" si="14"/>
        <v>15.242922439385652</v>
      </c>
      <c r="D401" s="3">
        <f t="shared" si="15"/>
        <v>2.7250601018383728E-2</v>
      </c>
      <c r="E401" s="3">
        <f>($E$3*EXP($F$3*A401))+($G$3*EXP($H$3*A401))</f>
        <v>15.242920266371559</v>
      </c>
      <c r="F401" s="3">
        <f>(E401-B401)^2</f>
        <v>2.7251318454836769E-2</v>
      </c>
    </row>
    <row r="402" spans="1:6" x14ac:dyDescent="0.3">
      <c r="A402" s="3">
        <v>33.083333330000002</v>
      </c>
      <c r="B402" s="3">
        <v>15.122999999999999</v>
      </c>
      <c r="C402" s="3">
        <f t="shared" si="14"/>
        <v>15.246116397272894</v>
      </c>
      <c r="D402" s="3">
        <f t="shared" si="15"/>
        <v>1.5157647277457314E-2</v>
      </c>
      <c r="E402" s="3">
        <f>($E$3*EXP($F$3*A402))+($G$3*EXP($H$3*A402))</f>
        <v>15.246114223803476</v>
      </c>
      <c r="F402" s="3">
        <f>(E402-B402)^2</f>
        <v>1.5157112102732465E-2</v>
      </c>
    </row>
    <row r="403" spans="1:6" x14ac:dyDescent="0.3">
      <c r="A403" s="3">
        <v>33.166666669999998</v>
      </c>
      <c r="B403" s="3">
        <v>16.071999999999999</v>
      </c>
      <c r="C403" s="3">
        <f t="shared" si="14"/>
        <v>15.249311024796233</v>
      </c>
      <c r="D403" s="3">
        <f t="shared" si="15"/>
        <v>0.67681714992182274</v>
      </c>
      <c r="E403" s="3">
        <f>($E$3*EXP($F$3*A403))+($G$3*EXP($H$3*A403))</f>
        <v>15.24930885087139</v>
      </c>
      <c r="F403" s="3">
        <f>(E403-B403)^2</f>
        <v>0.67682072685455097</v>
      </c>
    </row>
    <row r="404" spans="1:6" x14ac:dyDescent="0.3">
      <c r="A404" s="3">
        <v>33.25</v>
      </c>
      <c r="B404" s="3">
        <v>17.684999999999999</v>
      </c>
      <c r="C404" s="3">
        <f t="shared" si="14"/>
        <v>15.252506321329184</v>
      </c>
      <c r="D404" s="3">
        <f t="shared" si="15"/>
        <v>5.9170254967734728</v>
      </c>
      <c r="E404" s="3">
        <f>($E$3*EXP($F$3*A404))+($G$3*EXP($H$3*A404))</f>
        <v>15.252504146948823</v>
      </c>
      <c r="F404" s="3">
        <f>(E404-B404)^2</f>
        <v>5.9170360751111675</v>
      </c>
    </row>
    <row r="405" spans="1:6" x14ac:dyDescent="0.3">
      <c r="A405" s="3">
        <v>33.333333330000002</v>
      </c>
      <c r="B405" s="3">
        <v>18.234999999999999</v>
      </c>
      <c r="C405" s="3">
        <f t="shared" si="14"/>
        <v>15.255702287395334</v>
      </c>
      <c r="D405" s="3">
        <f t="shared" si="15"/>
        <v>8.8762148603313946</v>
      </c>
      <c r="E405" s="3">
        <f>($E$3*EXP($F$3*A405))+($G$3*EXP($H$3*A405))</f>
        <v>15.25570011255936</v>
      </c>
      <c r="F405" s="3">
        <f>(E405-B405)^2</f>
        <v>8.8762278193038071</v>
      </c>
    </row>
    <row r="406" spans="1:6" x14ac:dyDescent="0.3">
      <c r="A406" s="3">
        <v>33.416666669999998</v>
      </c>
      <c r="B406" s="3">
        <v>18.064</v>
      </c>
      <c r="C406" s="3">
        <f t="shared" si="14"/>
        <v>15.258898923518608</v>
      </c>
      <c r="D406" s="3">
        <f t="shared" si="15"/>
        <v>7.8685920492770665</v>
      </c>
      <c r="E406" s="3">
        <f>($E$3*EXP($F$3*A406))+($G$3*EXP($H$3*A406))</f>
        <v>15.258896748226924</v>
      </c>
      <c r="F406" s="3">
        <f>(E406-B406)^2</f>
        <v>7.8686042531078852</v>
      </c>
    </row>
    <row r="407" spans="1:6" x14ac:dyDescent="0.3">
      <c r="A407" s="3">
        <v>33.5</v>
      </c>
      <c r="B407" s="3">
        <v>17.818000000000001</v>
      </c>
      <c r="C407" s="3">
        <f t="shared" si="14"/>
        <v>15.262096229072133</v>
      </c>
      <c r="D407" s="3">
        <f t="shared" si="15"/>
        <v>6.5326440862432955</v>
      </c>
      <c r="E407" s="3">
        <f>($E$3*EXP($F$3*A407))+($G$3*EXP($H$3*A407))</f>
        <v>15.262094053324645</v>
      </c>
      <c r="F407" s="3">
        <f>(E407-B407)^2</f>
        <v>6.5326552082504472</v>
      </c>
    </row>
    <row r="408" spans="1:6" x14ac:dyDescent="0.3">
      <c r="A408" s="3">
        <v>33.583333330000002</v>
      </c>
      <c r="B408" s="3">
        <v>17.437999999999999</v>
      </c>
      <c r="C408" s="3">
        <f t="shared" si="14"/>
        <v>15.265294204579821</v>
      </c>
      <c r="D408" s="3">
        <f t="shared" si="15"/>
        <v>4.7206504734524293</v>
      </c>
      <c r="E408" s="3">
        <f>($E$3*EXP($F$3*A408))+($G$3*EXP($H$3*A408))</f>
        <v>15.265292028376432</v>
      </c>
      <c r="F408" s="3">
        <f>(E408-B408)^2</f>
        <v>4.7206599299565921</v>
      </c>
    </row>
    <row r="409" spans="1:6" x14ac:dyDescent="0.3">
      <c r="A409" s="3">
        <v>33.666666669999998</v>
      </c>
      <c r="B409" s="3">
        <v>16.812000000000001</v>
      </c>
      <c r="C409" s="3">
        <f t="shared" si="14"/>
        <v>15.268492850565922</v>
      </c>
      <c r="D409" s="3">
        <f t="shared" si="15"/>
        <v>2.3824143203541173</v>
      </c>
      <c r="E409" s="3">
        <f>($E$3*EXP($F$3*A409))+($G$3*EXP($H$3*A409))</f>
        <v>15.268490673906541</v>
      </c>
      <c r="F409" s="3">
        <f>(E409-B409)^2</f>
        <v>2.382421039737487</v>
      </c>
    </row>
    <row r="410" spans="1:6" x14ac:dyDescent="0.3">
      <c r="A410" s="3">
        <v>33.75</v>
      </c>
      <c r="B410" s="3">
        <v>17.116</v>
      </c>
      <c r="C410" s="3">
        <f t="shared" si="14"/>
        <v>15.271692166403176</v>
      </c>
      <c r="D410" s="3">
        <f t="shared" si="15"/>
        <v>3.401471385066611</v>
      </c>
      <c r="E410" s="3">
        <f>($E$3*EXP($F$3*A410))+($G$3*EXP($H$3*A410))</f>
        <v>15.271689989287703</v>
      </c>
      <c r="F410" s="3">
        <f>(E410-B410)^2</f>
        <v>3.401479415613593</v>
      </c>
    </row>
    <row r="411" spans="1:6" x14ac:dyDescent="0.3">
      <c r="A411" s="3">
        <v>33.833333330000002</v>
      </c>
      <c r="B411" s="3">
        <v>17.210999999999999</v>
      </c>
      <c r="C411" s="3">
        <f t="shared" ref="C411:C474" si="16">$C$3*EXP($D$3*A411)</f>
        <v>15.274892152615818</v>
      </c>
      <c r="D411" s="3">
        <f t="shared" si="15"/>
        <v>3.7485135967026046</v>
      </c>
      <c r="E411" s="3">
        <f>($E$3*EXP($F$3*A411))+($G$3*EXP($H$3*A411))</f>
        <v>15.274889975044157</v>
      </c>
      <c r="F411" s="3">
        <f>(E411-B411)^2</f>
        <v>3.748522028734508</v>
      </c>
    </row>
    <row r="412" spans="1:6" x14ac:dyDescent="0.3">
      <c r="A412" s="3">
        <v>33.916666669999998</v>
      </c>
      <c r="B412" s="3">
        <v>17.097000000000001</v>
      </c>
      <c r="C412" s="3">
        <f t="shared" si="16"/>
        <v>15.27809280972844</v>
      </c>
      <c r="D412" s="3">
        <f t="shared" si="15"/>
        <v>3.3084233668215863</v>
      </c>
      <c r="E412" s="3">
        <f>($E$3*EXP($F$3*A412))+($G$3*EXP($H$3*A412))</f>
        <v>15.278090631700499</v>
      </c>
      <c r="F412" s="3">
        <f>(E412-B412)^2</f>
        <v>3.3084312900876953</v>
      </c>
    </row>
    <row r="413" spans="1:6" x14ac:dyDescent="0.3">
      <c r="A413" s="3">
        <v>34</v>
      </c>
      <c r="B413" s="3">
        <v>17.495000000000001</v>
      </c>
      <c r="C413" s="3">
        <f t="shared" si="16"/>
        <v>15.281294137113374</v>
      </c>
      <c r="D413" s="3">
        <f t="shared" si="15"/>
        <v>4.9004936473786262</v>
      </c>
      <c r="E413" s="3">
        <f>($E$3*EXP($F$3*A413))+($G$3*EXP($H$3*A413))</f>
        <v>15.281291958629055</v>
      </c>
      <c r="F413" s="3">
        <f>(E413-B413)^2</f>
        <v>4.9005032924303906</v>
      </c>
    </row>
    <row r="414" spans="1:6" x14ac:dyDescent="0.3">
      <c r="A414" s="3">
        <v>34.083333330000002</v>
      </c>
      <c r="B414" s="3">
        <v>17.097000000000001</v>
      </c>
      <c r="C414" s="3">
        <f t="shared" si="16"/>
        <v>15.284496135295193</v>
      </c>
      <c r="D414" s="3">
        <f t="shared" si="15"/>
        <v>3.2851702595698673</v>
      </c>
      <c r="E414" s="3">
        <f>($E$3*EXP($F$3*A414))+($G$3*EXP($H$3*A414))</f>
        <v>15.2844939563544</v>
      </c>
      <c r="F414" s="3">
        <f>(E414-B414)^2</f>
        <v>3.2851781582518318</v>
      </c>
    </row>
    <row r="415" spans="1:6" x14ac:dyDescent="0.3">
      <c r="A415" s="3">
        <v>34.166666669999998</v>
      </c>
      <c r="B415" s="3">
        <v>18.120999999999999</v>
      </c>
      <c r="C415" s="3">
        <f t="shared" si="16"/>
        <v>15.287698804798811</v>
      </c>
      <c r="D415" s="3">
        <f t="shared" si="15"/>
        <v>8.0275956627284764</v>
      </c>
      <c r="E415" s="3">
        <f>($E$3*EXP($F$3*A415))+($G$3*EXP($H$3*A415))</f>
        <v>15.28769662540145</v>
      </c>
      <c r="F415" s="3">
        <f>(E415-B415)^2</f>
        <v>8.0276080125115232</v>
      </c>
    </row>
    <row r="416" spans="1:6" x14ac:dyDescent="0.3">
      <c r="A416" s="3">
        <v>34.25</v>
      </c>
      <c r="B416" s="3">
        <v>18.748000000000001</v>
      </c>
      <c r="C416" s="3">
        <f t="shared" si="16"/>
        <v>15.290902144996172</v>
      </c>
      <c r="D416" s="3">
        <f t="shared" si="15"/>
        <v>11.951525579072074</v>
      </c>
      <c r="E416" s="3">
        <f>($E$3*EXP($F$3*A416))+($G$3*EXP($H$3*A416))</f>
        <v>15.290899965142145</v>
      </c>
      <c r="F416" s="3">
        <f>(E416-B416)^2</f>
        <v>11.951540651014188</v>
      </c>
    </row>
    <row r="417" spans="1:6" x14ac:dyDescent="0.3">
      <c r="A417" s="3">
        <v>34.333333330000002</v>
      </c>
      <c r="B417" s="3">
        <v>18.766999999999999</v>
      </c>
      <c r="C417" s="3">
        <f t="shared" si="16"/>
        <v>15.294106156412179</v>
      </c>
      <c r="D417" s="3">
        <f t="shared" si="15"/>
        <v>12.060991648830187</v>
      </c>
      <c r="E417" s="3">
        <f>($E$3*EXP($F$3*A417))+($G$3*EXP($H$3*A417))</f>
        <v>15.294103976101391</v>
      </c>
      <c r="F417" s="3">
        <f>(E417-B417)^2</f>
        <v>12.06100679281076</v>
      </c>
    </row>
    <row r="418" spans="1:6" x14ac:dyDescent="0.3">
      <c r="A418" s="3">
        <v>34.416666669999998</v>
      </c>
      <c r="B418" s="3">
        <v>18.539000000000001</v>
      </c>
      <c r="C418" s="3">
        <f t="shared" si="16"/>
        <v>15.29731083957207</v>
      </c>
      <c r="D418" s="3">
        <f t="shared" si="15"/>
        <v>10.508548612835947</v>
      </c>
      <c r="E418" s="3">
        <f>($E$3*EXP($F$3*A418))+($G$3*EXP($H$3*A418))</f>
        <v>15.297308658804427</v>
      </c>
      <c r="F418" s="3">
        <f>(E418-B418)^2</f>
        <v>10.508562751582362</v>
      </c>
    </row>
    <row r="419" spans="1:6" x14ac:dyDescent="0.3">
      <c r="A419" s="3">
        <v>34.5</v>
      </c>
      <c r="B419" s="3">
        <v>18.102</v>
      </c>
      <c r="C419" s="3">
        <f t="shared" si="16"/>
        <v>15.300516193847404</v>
      </c>
      <c r="D419" s="3">
        <f t="shared" si="15"/>
        <v>7.8483115161352384</v>
      </c>
      <c r="E419" s="3">
        <f>($E$3*EXP($F$3*A419))+($G$3*EXP($H$3*A419))</f>
        <v>15.300514012622809</v>
      </c>
      <c r="F419" s="3">
        <f>(E419-B419)^2</f>
        <v>7.8483237374707553</v>
      </c>
    </row>
    <row r="420" spans="1:6" x14ac:dyDescent="0.3">
      <c r="A420" s="3">
        <v>34.583333330000002</v>
      </c>
      <c r="B420" s="3">
        <v>17.818000000000001</v>
      </c>
      <c r="C420" s="3">
        <f t="shared" si="16"/>
        <v>15.303722219763403</v>
      </c>
      <c r="D420" s="3">
        <f t="shared" si="15"/>
        <v>6.3215927561914782</v>
      </c>
      <c r="E420" s="3">
        <f>($E$3*EXP($F$3*A420))+($G$3*EXP($H$3*A420))</f>
        <v>15.30372003808176</v>
      </c>
      <c r="F420" s="3">
        <f>(E420-B420)^2</f>
        <v>6.3216037269035921</v>
      </c>
    </row>
    <row r="421" spans="1:6" x14ac:dyDescent="0.3">
      <c r="A421" s="3">
        <v>34.666666669999998</v>
      </c>
      <c r="B421" s="3">
        <v>17.001999999999999</v>
      </c>
      <c r="C421" s="3">
        <f t="shared" si="16"/>
        <v>15.306928917845644</v>
      </c>
      <c r="D421" s="3">
        <f t="shared" si="15"/>
        <v>2.8732659735559358</v>
      </c>
      <c r="E421" s="3">
        <f>($E$3*EXP($F$3*A421))+($G$3*EXP($H$3*A421))</f>
        <v>15.30692673570686</v>
      </c>
      <c r="F421" s="3">
        <f>(E421-B421)^2</f>
        <v>2.8732733713213987</v>
      </c>
    </row>
    <row r="422" spans="1:6" x14ac:dyDescent="0.3">
      <c r="A422" s="3">
        <v>34.75</v>
      </c>
      <c r="B422" s="3">
        <v>16.356999999999999</v>
      </c>
      <c r="C422" s="3">
        <f t="shared" si="16"/>
        <v>15.310136287465284</v>
      </c>
      <c r="D422" s="3">
        <f t="shared" si="15"/>
        <v>1.0959236326219681</v>
      </c>
      <c r="E422" s="3">
        <f>($E$3*EXP($F$3*A422))+($G$3*EXP($H$3*A422))</f>
        <v>15.31013410486926</v>
      </c>
      <c r="F422" s="3">
        <f>(E422-B422)^2</f>
        <v>1.0959282023878849</v>
      </c>
    </row>
    <row r="423" spans="1:6" x14ac:dyDescent="0.3">
      <c r="A423" s="3">
        <v>34.833333330000002</v>
      </c>
      <c r="B423" s="3">
        <v>15.56</v>
      </c>
      <c r="C423" s="3">
        <f t="shared" si="16"/>
        <v>15.313344329147879</v>
      </c>
      <c r="D423" s="3">
        <f t="shared" si="15"/>
        <v>6.083901996350987E-2</v>
      </c>
      <c r="E423" s="3">
        <f>($E$3*EXP($F$3*A423))+($G$3*EXP($H$3*A423))</f>
        <v>15.31334214609452</v>
      </c>
      <c r="F423" s="3">
        <f>(E423-B423)^2</f>
        <v>6.0840096893257339E-2</v>
      </c>
    </row>
    <row r="424" spans="1:6" x14ac:dyDescent="0.3">
      <c r="A424" s="3">
        <v>34.916666669999998</v>
      </c>
      <c r="B424" s="3">
        <v>15.313000000000001</v>
      </c>
      <c r="C424" s="3">
        <f t="shared" si="16"/>
        <v>15.316553043419335</v>
      </c>
      <c r="D424" s="3">
        <f t="shared" si="15"/>
        <v>1.2624117539672966E-5</v>
      </c>
      <c r="E424" s="3">
        <f>($E$3*EXP($F$3*A424))+($G$3*EXP($H$3*A424))</f>
        <v>15.316550859908544</v>
      </c>
      <c r="F424" s="3">
        <f>(E424-B424)^2</f>
        <v>1.260860609009944E-5</v>
      </c>
    </row>
    <row r="425" spans="1:6" x14ac:dyDescent="0.3">
      <c r="A425" s="3">
        <v>35</v>
      </c>
      <c r="B425" s="3">
        <v>14.782</v>
      </c>
      <c r="C425" s="3">
        <f t="shared" si="16"/>
        <v>15.319762429650417</v>
      </c>
      <c r="D425" s="3">
        <f t="shared" si="15"/>
        <v>0.28918843074352002</v>
      </c>
      <c r="E425" s="3">
        <f>($E$3*EXP($F$3*A425))+($G$3*EXP($H$3*A425))</f>
        <v>15.319760245682101</v>
      </c>
      <c r="F425" s="3">
        <f>(E425-B425)^2</f>
        <v>0.28918608183607353</v>
      </c>
    </row>
    <row r="426" spans="1:6" x14ac:dyDescent="0.3">
      <c r="A426" s="3">
        <v>35.083333330000002</v>
      </c>
      <c r="B426" s="3">
        <v>13.718999999999999</v>
      </c>
      <c r="C426" s="3">
        <f t="shared" si="16"/>
        <v>15.322972488367007</v>
      </c>
      <c r="D426" s="3">
        <f t="shared" si="15"/>
        <v>2.5727277434382514</v>
      </c>
      <c r="E426" s="3">
        <f>($E$3*EXP($F$3*A426))+($G$3*EXP($H$3*A426))</f>
        <v>15.322970303941069</v>
      </c>
      <c r="F426" s="3">
        <f>(E426-B426)^2</f>
        <v>2.5727207359248085</v>
      </c>
    </row>
    <row r="427" spans="1:6" x14ac:dyDescent="0.3">
      <c r="A427" s="3">
        <v>35.166666669999998</v>
      </c>
      <c r="B427" s="3">
        <v>14.839</v>
      </c>
      <c r="C427" s="3">
        <f t="shared" si="16"/>
        <v>15.326183220095345</v>
      </c>
      <c r="D427" s="3">
        <f t="shared" si="15"/>
        <v>0.23734748994246893</v>
      </c>
      <c r="E427" s="3">
        <f>($E$3*EXP($F$3*A427))+($G$3*EXP($H$3*A427))</f>
        <v>15.326181035211688</v>
      </c>
      <c r="F427" s="3">
        <f>(E427-B427)^2</f>
        <v>0.23734536106993143</v>
      </c>
    </row>
    <row r="428" spans="1:6" x14ac:dyDescent="0.3">
      <c r="A428" s="3">
        <v>35.25</v>
      </c>
      <c r="B428" s="3">
        <v>15.824999999999999</v>
      </c>
      <c r="C428" s="3">
        <f t="shared" si="16"/>
        <v>15.329394624205797</v>
      </c>
      <c r="D428" s="3">
        <f t="shared" si="15"/>
        <v>0.24562468851611247</v>
      </c>
      <c r="E428" s="3">
        <f>($E$3*EXP($F$3*A428))+($G$3*EXP($H$3*A428))</f>
        <v>15.329392438864327</v>
      </c>
      <c r="F428" s="3">
        <f>(E428-B428)^2</f>
        <v>0.24562685465484957</v>
      </c>
    </row>
    <row r="429" spans="1:6" x14ac:dyDescent="0.3">
      <c r="A429" s="3">
        <v>35.333333330000002</v>
      </c>
      <c r="B429" s="3">
        <v>17.324000000000002</v>
      </c>
      <c r="C429" s="3">
        <f t="shared" si="16"/>
        <v>15.332606701224581</v>
      </c>
      <c r="D429" s="3">
        <f t="shared" si="15"/>
        <v>3.9656472704076524</v>
      </c>
      <c r="E429" s="3">
        <f>($E$3*EXP($F$3*A429))+($G$3*EXP($H$3*A429))</f>
        <v>15.332604515425199</v>
      </c>
      <c r="F429" s="3">
        <f>(E429-B429)^2</f>
        <v>3.9656559759849115</v>
      </c>
    </row>
    <row r="430" spans="1:6" x14ac:dyDescent="0.3">
      <c r="A430" s="3">
        <v>35.416666669999998</v>
      </c>
      <c r="B430" s="3">
        <v>17.722999999999999</v>
      </c>
      <c r="C430" s="3">
        <f t="shared" si="16"/>
        <v>15.335819451678264</v>
      </c>
      <c r="D430" s="3">
        <f t="shared" si="15"/>
        <v>5.6986309702856612</v>
      </c>
      <c r="E430" s="3">
        <f>($E$3*EXP($F$3*A430))+($G$3*EXP($H$3*A430))</f>
        <v>15.335817265420875</v>
      </c>
      <c r="F430" s="3">
        <f>(E430-B430)^2</f>
        <v>5.698641408272664</v>
      </c>
    </row>
    <row r="431" spans="1:6" x14ac:dyDescent="0.3">
      <c r="A431" s="3">
        <v>35.5</v>
      </c>
      <c r="B431" s="3">
        <v>17.684999999999999</v>
      </c>
      <c r="C431" s="3">
        <f t="shared" si="16"/>
        <v>15.339032874936814</v>
      </c>
      <c r="D431" s="3">
        <f t="shared" si="15"/>
        <v>5.503561751877224</v>
      </c>
      <c r="E431" s="3">
        <f>($E$3*EXP($F$3*A431))+($G$3*EXP($H$3*A431))</f>
        <v>15.339030688221325</v>
      </c>
      <c r="F431" s="3">
        <f>(E431-B431)^2</f>
        <v>5.5035720118073064</v>
      </c>
    </row>
    <row r="432" spans="1:6" x14ac:dyDescent="0.3">
      <c r="A432" s="3">
        <v>35.583333330000002</v>
      </c>
      <c r="B432" s="3">
        <v>17.513999999999999</v>
      </c>
      <c r="C432" s="3">
        <f t="shared" si="16"/>
        <v>15.342246971526782</v>
      </c>
      <c r="D432" s="3">
        <f t="shared" si="15"/>
        <v>4.7165112166825915</v>
      </c>
      <c r="E432" s="3">
        <f>($E$3*EXP($F$3*A432))+($G$3*EXP($H$3*A432))</f>
        <v>15.342244784353095</v>
      </c>
      <c r="F432" s="3">
        <f>(E432-B432)^2</f>
        <v>4.7165207166895309</v>
      </c>
    </row>
    <row r="433" spans="1:6" x14ac:dyDescent="0.3">
      <c r="A433" s="3">
        <v>35.666666669999998</v>
      </c>
      <c r="B433" s="3">
        <v>16.907</v>
      </c>
      <c r="C433" s="3">
        <f t="shared" si="16"/>
        <v>15.345461741975068</v>
      </c>
      <c r="D433" s="3">
        <f t="shared" si="15"/>
        <v>2.4384017312755382</v>
      </c>
      <c r="E433" s="3">
        <f>($E$3*EXP($F$3*A433))+($G$3*EXP($H$3*A433))</f>
        <v>15.345459554343087</v>
      </c>
      <c r="F433" s="3">
        <f>(E433-B433)^2</f>
        <v>2.4384085634223909</v>
      </c>
    </row>
    <row r="434" spans="1:6" x14ac:dyDescent="0.3">
      <c r="A434" s="3">
        <v>35.75</v>
      </c>
      <c r="B434" s="3">
        <v>15.863</v>
      </c>
      <c r="C434" s="3">
        <f t="shared" si="16"/>
        <v>15.348677185651244</v>
      </c>
      <c r="D434" s="3">
        <f t="shared" si="15"/>
        <v>0.26452795735962442</v>
      </c>
      <c r="E434" s="3">
        <f>($E$3*EXP($F$3*A434))+($G$3*EXP($H$3*A434))</f>
        <v>15.348674997560872</v>
      </c>
      <c r="F434" s="3">
        <f>(E434-B434)^2</f>
        <v>0.26453020813400852</v>
      </c>
    </row>
    <row r="435" spans="1:6" x14ac:dyDescent="0.3">
      <c r="A435" s="3">
        <v>35.833333330000002</v>
      </c>
      <c r="B435" s="3">
        <v>14.933999999999999</v>
      </c>
      <c r="C435" s="3">
        <f t="shared" si="16"/>
        <v>15.351893303082189</v>
      </c>
      <c r="D435" s="3">
        <f t="shared" si="15"/>
        <v>0.174634812760943</v>
      </c>
      <c r="E435" s="3">
        <f>($E$3*EXP($F$3*A435))+($G$3*EXP($H$3*A435))</f>
        <v>15.351891114533331</v>
      </c>
      <c r="F435" s="3">
        <f>(E435-B435)^2</f>
        <v>0.17463298360590979</v>
      </c>
    </row>
    <row r="436" spans="1:6" x14ac:dyDescent="0.3">
      <c r="A436" s="3">
        <v>35.916666669999998</v>
      </c>
      <c r="B436" s="3">
        <v>14.706</v>
      </c>
      <c r="C436" s="3">
        <f t="shared" si="16"/>
        <v>15.355110094795135</v>
      </c>
      <c r="D436" s="3">
        <f t="shared" si="15"/>
        <v>0.4213439151649499</v>
      </c>
      <c r="E436" s="3">
        <f>($E$3*EXP($F$3*A436))+($G$3*EXP($H$3*A436))</f>
        <v>15.355107905787694</v>
      </c>
      <c r="F436" s="3">
        <f>(E436-B436)^2</f>
        <v>0.4213410733560865</v>
      </c>
    </row>
    <row r="437" spans="1:6" x14ac:dyDescent="0.3">
      <c r="A437" s="3">
        <v>36</v>
      </c>
      <c r="B437" s="3">
        <v>14.382999999999999</v>
      </c>
      <c r="C437" s="3">
        <f t="shared" si="16"/>
        <v>15.358327560159257</v>
      </c>
      <c r="D437" s="3">
        <f t="shared" si="15"/>
        <v>0.95126384960621047</v>
      </c>
      <c r="E437" s="3">
        <f>($E$3*EXP($F$3*A437))+($G$3*EXP($H$3*A437))</f>
        <v>15.358325370693139</v>
      </c>
      <c r="F437" s="3">
        <f>(E437-B437)^2</f>
        <v>0.95125957871771083</v>
      </c>
    </row>
    <row r="438" spans="1:6" x14ac:dyDescent="0.3">
      <c r="A438" s="3">
        <v>36.083333330000002</v>
      </c>
      <c r="B438" s="3">
        <v>14.345000000000001</v>
      </c>
      <c r="C438" s="3">
        <f t="shared" si="16"/>
        <v>15.361545699701772</v>
      </c>
      <c r="D438" s="3">
        <f t="shared" si="15"/>
        <v>1.0333651595821631</v>
      </c>
      <c r="E438" s="3">
        <f>($E$3*EXP($F$3*A438))+($G$3*EXP($H$3*A438))</f>
        <v>15.361543509776878</v>
      </c>
      <c r="F438" s="3">
        <f>(E438-B438)^2</f>
        <v>1.0333607072694919</v>
      </c>
    </row>
    <row r="439" spans="1:6" x14ac:dyDescent="0.3">
      <c r="A439" s="3">
        <v>36.166666669999998</v>
      </c>
      <c r="B439" s="3">
        <v>14.763</v>
      </c>
      <c r="C439" s="3">
        <f t="shared" si="16"/>
        <v>15.364764513950234</v>
      </c>
      <c r="D439" s="3">
        <f t="shared" si="15"/>
        <v>0.36212053024976204</v>
      </c>
      <c r="E439" s="3">
        <f>($E$3*EXP($F$3*A439))+($G$3*EXP($H$3*A439))</f>
        <v>15.36476232356647</v>
      </c>
      <c r="F439" s="3">
        <f>(E439-B439)^2</f>
        <v>0.36211789406411743</v>
      </c>
    </row>
    <row r="440" spans="1:6" x14ac:dyDescent="0.3">
      <c r="A440" s="3">
        <v>36.25</v>
      </c>
      <c r="B440" s="3">
        <v>15.958</v>
      </c>
      <c r="C440" s="3">
        <f t="shared" si="16"/>
        <v>15.367984002273429</v>
      </c>
      <c r="D440" s="3">
        <f t="shared" si="15"/>
        <v>0.34811887757328086</v>
      </c>
      <c r="E440" s="3">
        <f>($E$3*EXP($F$3*A440))+($G$3*EXP($H$3*A440))</f>
        <v>15.367981811430699</v>
      </c>
      <c r="F440" s="3">
        <f>(E440-B440)^2</f>
        <v>0.34812146284259948</v>
      </c>
    </row>
    <row r="441" spans="1:6" x14ac:dyDescent="0.3">
      <c r="A441" s="3">
        <v>36.333333330000002</v>
      </c>
      <c r="B441" s="3">
        <v>16.698</v>
      </c>
      <c r="C441" s="3">
        <f t="shared" si="16"/>
        <v>15.371204165198895</v>
      </c>
      <c r="D441" s="3">
        <f t="shared" si="15"/>
        <v>1.7603871872455619</v>
      </c>
      <c r="E441" s="3">
        <f>($E$3*EXP($F$3*A441))+($G$3*EXP($H$3*A441))</f>
        <v>15.371201973897103</v>
      </c>
      <c r="F441" s="3">
        <f>(E441-B441)^2</f>
        <v>1.7603930020705458</v>
      </c>
    </row>
    <row r="442" spans="1:6" x14ac:dyDescent="0.3">
      <c r="A442" s="3">
        <v>36.416666669999998</v>
      </c>
      <c r="B442" s="3">
        <v>16.792999999999999</v>
      </c>
      <c r="C442" s="3">
        <f t="shared" si="16"/>
        <v>15.374425003254531</v>
      </c>
      <c r="D442" s="3">
        <f t="shared" si="15"/>
        <v>2.0123550213914045</v>
      </c>
      <c r="E442" s="3">
        <f>($E$3*EXP($F$3*A442))+($G$3*EXP($H$3*A442))</f>
        <v>15.374422811493579</v>
      </c>
      <c r="F442" s="3">
        <f>(E442-B442)^2</f>
        <v>2.0123612397507795</v>
      </c>
    </row>
    <row r="443" spans="1:6" x14ac:dyDescent="0.3">
      <c r="A443" s="3">
        <v>36.5</v>
      </c>
      <c r="B443" s="3">
        <v>17.23</v>
      </c>
      <c r="C443" s="3">
        <f t="shared" si="16"/>
        <v>15.377646515808717</v>
      </c>
      <c r="D443" s="3">
        <f t="shared" si="15"/>
        <v>3.4312134303955872</v>
      </c>
      <c r="E443" s="3">
        <f>($E$3*EXP($F$3*A443))+($G$3*EXP($H$3*A443))</f>
        <v>15.377644323588509</v>
      </c>
      <c r="F443" s="3">
        <f>(E443-B443)^2</f>
        <v>3.431221551933874</v>
      </c>
    </row>
    <row r="444" spans="1:6" x14ac:dyDescent="0.3">
      <c r="A444" s="3">
        <v>36.583333330000002</v>
      </c>
      <c r="B444" s="3">
        <v>16.509</v>
      </c>
      <c r="C444" s="3">
        <f t="shared" si="16"/>
        <v>15.380868703389327</v>
      </c>
      <c r="D444" s="3">
        <f t="shared" si="15"/>
        <v>1.2726802223924796</v>
      </c>
      <c r="E444" s="3">
        <f>($E$3*EXP($F$3*A444))+($G$3*EXP($H$3*A444))</f>
        <v>15.380866510709767</v>
      </c>
      <c r="F444" s="3">
        <f>(E444-B444)^2</f>
        <v>1.2726851696581569</v>
      </c>
    </row>
    <row r="445" spans="1:6" x14ac:dyDescent="0.3">
      <c r="A445" s="3">
        <v>36.666666669999998</v>
      </c>
      <c r="B445" s="3">
        <v>15.787000000000001</v>
      </c>
      <c r="C445" s="3">
        <f t="shared" si="16"/>
        <v>15.384091566524589</v>
      </c>
      <c r="D445" s="3">
        <f t="shared" si="15"/>
        <v>0.16233520576561053</v>
      </c>
      <c r="E445" s="3">
        <f>($E$3*EXP($F$3*A445))+($G$3*EXP($H$3*A445))</f>
        <v>15.384089373385581</v>
      </c>
      <c r="F445" s="3">
        <f>(E445-B445)^2</f>
        <v>0.16233697303882405</v>
      </c>
    </row>
    <row r="446" spans="1:6" x14ac:dyDescent="0.3">
      <c r="A446" s="3">
        <v>36.75</v>
      </c>
      <c r="B446" s="3">
        <v>14.991</v>
      </c>
      <c r="C446" s="3">
        <f t="shared" si="16"/>
        <v>15.387315104582488</v>
      </c>
      <c r="D446" s="3">
        <f t="shared" si="15"/>
        <v>0.15706566212022838</v>
      </c>
      <c r="E446" s="3">
        <f>($E$3*EXP($F$3*A446))+($G$3*EXP($H$3*A446))</f>
        <v>15.387312910983937</v>
      </c>
      <c r="F446" s="3">
        <f>(E446-B446)^2</f>
        <v>0.15706392341256212</v>
      </c>
    </row>
    <row r="447" spans="1:6" x14ac:dyDescent="0.3">
      <c r="A447" s="3">
        <v>36.833333330000002</v>
      </c>
      <c r="B447" s="3">
        <v>14.08</v>
      </c>
      <c r="C447" s="3">
        <f t="shared" si="16"/>
        <v>15.390539318091227</v>
      </c>
      <c r="D447" s="3">
        <f t="shared" si="15"/>
        <v>1.7175133042630173</v>
      </c>
      <c r="E447" s="3">
        <f>($E$3*EXP($F$3*A447))+($G$3*EXP($H$3*A447))</f>
        <v>15.390537124033036</v>
      </c>
      <c r="F447" s="3">
        <f>(E447-B447)^2</f>
        <v>1.717507553468782</v>
      </c>
    </row>
    <row r="448" spans="1:6" x14ac:dyDescent="0.3">
      <c r="A448" s="3">
        <v>36.916666669999998</v>
      </c>
      <c r="B448" s="3">
        <v>14.326000000000001</v>
      </c>
      <c r="C448" s="3">
        <f t="shared" si="16"/>
        <v>15.393764207579371</v>
      </c>
      <c r="D448" s="3">
        <f t="shared" si="15"/>
        <v>1.140120402987602</v>
      </c>
      <c r="E448" s="3">
        <f>($E$3*EXP($F$3*A448))+($G$3*EXP($H$3*A448))</f>
        <v>15.393762013061442</v>
      </c>
      <c r="F448" s="3">
        <f>(E448-B448)^2</f>
        <v>1.1401157165370226</v>
      </c>
    </row>
    <row r="449" spans="1:6" x14ac:dyDescent="0.3">
      <c r="A449" s="3">
        <v>37</v>
      </c>
      <c r="B449" s="3">
        <v>14.497</v>
      </c>
      <c r="C449" s="3">
        <f t="shared" si="16"/>
        <v>15.396989772414505</v>
      </c>
      <c r="D449" s="3">
        <f t="shared" si="15"/>
        <v>0.80998159045071316</v>
      </c>
      <c r="E449" s="3">
        <f>($E$3*EXP($F$3*A449))+($G$3*EXP($H$3*A449))</f>
        <v>15.396987577436745</v>
      </c>
      <c r="F449" s="3">
        <f>(E449-B449)^2</f>
        <v>0.80997763954046098</v>
      </c>
    </row>
    <row r="450" spans="1:6" x14ac:dyDescent="0.3">
      <c r="A450" s="3">
        <v>37.083333330000002</v>
      </c>
      <c r="B450" s="3">
        <v>13.51</v>
      </c>
      <c r="C450" s="3">
        <f t="shared" si="16"/>
        <v>15.400216013125167</v>
      </c>
      <c r="D450" s="3">
        <f t="shared" si="15"/>
        <v>3.5729165762748027</v>
      </c>
      <c r="E450" s="3">
        <f>($E$3*EXP($F$3*A450))+($G$3*EXP($H$3*A450))</f>
        <v>15.400213817687478</v>
      </c>
      <c r="F450" s="3">
        <f>(E450-B450)^2</f>
        <v>3.57290827657667</v>
      </c>
    </row>
    <row r="451" spans="1:6" x14ac:dyDescent="0.3">
      <c r="A451" s="3">
        <v>37.166666669999998</v>
      </c>
      <c r="B451" s="3">
        <v>13.662000000000001</v>
      </c>
      <c r="C451" s="3">
        <f t="shared" si="16"/>
        <v>15.403442930240246</v>
      </c>
      <c r="D451" s="3">
        <f t="shared" si="15"/>
        <v>3.032623479283731</v>
      </c>
      <c r="E451" s="3">
        <f>($E$3*EXP($F$3*A451))+($G$3*EXP($H$3*A451))</f>
        <v>15.403440734342531</v>
      </c>
      <c r="F451" s="3">
        <f>(E451-B451)^2</f>
        <v>3.0326158312274525</v>
      </c>
    </row>
    <row r="452" spans="1:6" x14ac:dyDescent="0.3">
      <c r="A452" s="3">
        <v>37.25</v>
      </c>
      <c r="B452" s="3">
        <v>14.042</v>
      </c>
      <c r="C452" s="3">
        <f t="shared" si="16"/>
        <v>15.406670523126936</v>
      </c>
      <c r="D452" s="3">
        <f t="shared" si="15"/>
        <v>1.8623256366915446</v>
      </c>
      <c r="E452" s="3">
        <f>($E$3*EXP($F$3*A452))+($G$3*EXP($H$3*A452))</f>
        <v>15.406668326769099</v>
      </c>
      <c r="F452" s="3">
        <f>(E452-B452)^2</f>
        <v>1.862319642086772</v>
      </c>
    </row>
    <row r="453" spans="1:6" x14ac:dyDescent="0.3">
      <c r="A453" s="3">
        <v>37.333333330000002</v>
      </c>
      <c r="B453" s="3">
        <v>14.269</v>
      </c>
      <c r="C453" s="3">
        <f t="shared" si="16"/>
        <v>15.409898792314106</v>
      </c>
      <c r="D453" s="3">
        <f t="shared" si="15"/>
        <v>1.3016500543037852</v>
      </c>
      <c r="E453" s="3">
        <f>($E$3*EXP($F$3*A453))+($G$3*EXP($H$3*A453))</f>
        <v>15.409896595496051</v>
      </c>
      <c r="F453" s="3">
        <f>(E453-B453)^2</f>
        <v>1.3016450416144785</v>
      </c>
    </row>
    <row r="454" spans="1:6" x14ac:dyDescent="0.3">
      <c r="A454" s="3">
        <v>37.416666669999998</v>
      </c>
      <c r="B454" s="3">
        <v>14.478</v>
      </c>
      <c r="C454" s="3">
        <f t="shared" si="16"/>
        <v>15.413127738330978</v>
      </c>
      <c r="D454" s="3">
        <f t="shared" si="15"/>
        <v>0.87446388699601041</v>
      </c>
      <c r="E454" s="3">
        <f>($E$3*EXP($F$3*A454))+($G$3*EXP($H$3*A454))</f>
        <v>15.413125541052608</v>
      </c>
      <c r="F454" s="3">
        <f>(E454-B454)^2</f>
        <v>0.87445977752893334</v>
      </c>
    </row>
    <row r="455" spans="1:6" x14ac:dyDescent="0.3">
      <c r="A455" s="3">
        <v>37.5</v>
      </c>
      <c r="B455" s="3">
        <v>14.972</v>
      </c>
      <c r="C455" s="3">
        <f t="shared" si="16"/>
        <v>15.416357360544351</v>
      </c>
      <c r="D455" s="3">
        <f t="shared" si="15"/>
        <v>0.19745346386994309</v>
      </c>
      <c r="E455" s="3">
        <f>($E$3*EXP($F$3*A455))+($G$3*EXP($H$3*A455))</f>
        <v>15.416355162805569</v>
      </c>
      <c r="F455" s="3">
        <f>(E455-B455)^2</f>
        <v>0.1974515107119644</v>
      </c>
    </row>
    <row r="456" spans="1:6" x14ac:dyDescent="0.3">
      <c r="A456" s="3">
        <v>37.583333330000002</v>
      </c>
      <c r="B456" s="3">
        <v>14.972</v>
      </c>
      <c r="C456" s="3">
        <f t="shared" si="16"/>
        <v>15.419587659483421</v>
      </c>
      <c r="D456" s="3">
        <f t="shared" si="15"/>
        <v>0.20033471292184699</v>
      </c>
      <c r="E456" s="3">
        <f>($E$3*EXP($F$3*A456))+($G$3*EXP($H$3*A456))</f>
        <v>15.419585461284131</v>
      </c>
      <c r="F456" s="3">
        <f>(E456-B456)^2</f>
        <v>0.20033274515292834</v>
      </c>
    </row>
    <row r="457" spans="1:6" x14ac:dyDescent="0.3">
      <c r="A457" s="3">
        <v>37.666666669999998</v>
      </c>
      <c r="B457" s="3">
        <v>14.573</v>
      </c>
      <c r="C457" s="3">
        <f t="shared" si="16"/>
        <v>15.422818635677745</v>
      </c>
      <c r="D457" s="3">
        <f t="shared" ref="D457:D520" si="17">(C457-B457)^2</f>
        <v>0.72219171354518252</v>
      </c>
      <c r="E457" s="3">
        <f>($E$3*EXP($F$3*A457))+($G$3*EXP($H$3*A457))</f>
        <v>15.42281643701785</v>
      </c>
      <c r="F457" s="3">
        <f>(E457-B457)^2</f>
        <v>0.72218797662571343</v>
      </c>
    </row>
    <row r="458" spans="1:6" x14ac:dyDescent="0.3">
      <c r="A458" s="3">
        <v>37.75</v>
      </c>
      <c r="B458" s="3">
        <v>13.776</v>
      </c>
      <c r="C458" s="3">
        <f t="shared" si="16"/>
        <v>15.426050288493721</v>
      </c>
      <c r="D458" s="3">
        <f t="shared" si="17"/>
        <v>2.7226659545582139</v>
      </c>
      <c r="E458" s="3">
        <f>($E$3*EXP($F$3*A458))+($G$3*EXP($H$3*A458))</f>
        <v>15.426048089373126</v>
      </c>
      <c r="F458" s="3">
        <f>(E458-B458)^2</f>
        <v>2.7226586972439026</v>
      </c>
    </row>
    <row r="459" spans="1:6" x14ac:dyDescent="0.3">
      <c r="A459" s="3">
        <v>37.833333330000002</v>
      </c>
      <c r="B459" s="3">
        <v>13.016999999999999</v>
      </c>
      <c r="C459" s="3">
        <f t="shared" si="16"/>
        <v>15.429282618460881</v>
      </c>
      <c r="D459" s="3">
        <f t="shared" si="17"/>
        <v>5.8191074313284883</v>
      </c>
      <c r="E459" s="3">
        <f>($E$3*EXP($F$3*A459))+($G$3*EXP($H$3*A459))</f>
        <v>15.429280418879488</v>
      </c>
      <c r="F459" s="3">
        <f>(E459-B459)^2</f>
        <v>5.8190968193093999</v>
      </c>
    </row>
    <row r="460" spans="1:6" x14ac:dyDescent="0.3">
      <c r="A460" s="3">
        <v>37.916666669999998</v>
      </c>
      <c r="B460" s="3">
        <v>12.6</v>
      </c>
      <c r="C460" s="3">
        <f t="shared" si="16"/>
        <v>15.432515626109117</v>
      </c>
      <c r="D460" s="3">
        <f t="shared" si="17"/>
        <v>8.0231447721523246</v>
      </c>
      <c r="E460" s="3">
        <f>($E$3*EXP($F$3*A460))+($G$3*EXP($H$3*A460))</f>
        <v>15.43251342606683</v>
      </c>
      <c r="F460" s="3">
        <f>(E460-B460)^2</f>
        <v>8.0231323088488526</v>
      </c>
    </row>
    <row r="461" spans="1:6" x14ac:dyDescent="0.3">
      <c r="A461" s="3">
        <v>38</v>
      </c>
      <c r="B461" s="3">
        <v>12.295999999999999</v>
      </c>
      <c r="C461" s="3">
        <f t="shared" si="16"/>
        <v>15.435749310804423</v>
      </c>
      <c r="D461" s="3">
        <f t="shared" si="17"/>
        <v>9.8580257346968558</v>
      </c>
      <c r="E461" s="3">
        <f>($E$3*EXP($F$3*A461))+($G$3*EXP($H$3*A461))</f>
        <v>15.435747110301147</v>
      </c>
      <c r="F461" s="3">
        <f>(E461-B461)^2</f>
        <v>9.858011916644406</v>
      </c>
    </row>
    <row r="462" spans="1:6" x14ac:dyDescent="0.3">
      <c r="A462" s="3">
        <v>38.083333330000002</v>
      </c>
      <c r="B462" s="3">
        <v>13.131</v>
      </c>
      <c r="C462" s="3">
        <f t="shared" si="16"/>
        <v>15.43898367307667</v>
      </c>
      <c r="D462" s="3">
        <f t="shared" si="17"/>
        <v>5.3267886351884774</v>
      </c>
      <c r="E462" s="3">
        <f>($E$3*EXP($F$3*A462))+($G$3*EXP($H$3*A462))</f>
        <v>15.438981472112307</v>
      </c>
      <c r="F462" s="3">
        <f>(E462-B462)^2</f>
        <v>5.3267784756136889</v>
      </c>
    </row>
    <row r="463" spans="1:6" x14ac:dyDescent="0.3">
      <c r="A463" s="3">
        <v>38.166666669999998</v>
      </c>
      <c r="B463" s="3">
        <v>13.965999999999999</v>
      </c>
      <c r="C463" s="3">
        <f t="shared" si="16"/>
        <v>15.442218713456082</v>
      </c>
      <c r="D463" s="3">
        <f t="shared" si="17"/>
        <v>2.1792216899579326</v>
      </c>
      <c r="E463" s="3">
        <f>($E$3*EXP($F$3*A463))+($G$3*EXP($H$3*A463))</f>
        <v>15.442216512030534</v>
      </c>
      <c r="F463" s="3">
        <f>(E463-B463)^2</f>
        <v>2.1792151903915968</v>
      </c>
    </row>
    <row r="464" spans="1:6" x14ac:dyDescent="0.3">
      <c r="A464" s="3">
        <v>38.25</v>
      </c>
      <c r="B464" s="3">
        <v>15.028</v>
      </c>
      <c r="C464" s="3">
        <f t="shared" si="16"/>
        <v>15.445454431308253</v>
      </c>
      <c r="D464" s="3">
        <f t="shared" si="17"/>
        <v>0.17426820221889644</v>
      </c>
      <c r="E464" s="3">
        <f>($E$3*EXP($F$3*A464))+($G$3*EXP($H$3*A464))</f>
        <v>15.445452229421424</v>
      </c>
      <c r="F464" s="3">
        <f>(E464-B464)^2</f>
        <v>0.1742663638489165</v>
      </c>
    </row>
    <row r="465" spans="1:6" x14ac:dyDescent="0.3">
      <c r="A465" s="3">
        <v>38.333333330000002</v>
      </c>
      <c r="B465" s="3">
        <v>15.843999999999999</v>
      </c>
      <c r="C465" s="3">
        <f t="shared" si="16"/>
        <v>15.448690827163382</v>
      </c>
      <c r="D465" s="3">
        <f t="shared" si="17"/>
        <v>0.15626934212877044</v>
      </c>
      <c r="E465" s="3">
        <f>($E$3*EXP($F$3*A465))+($G$3*EXP($H$3*A465))</f>
        <v>15.448688624815176</v>
      </c>
      <c r="F465" s="3">
        <f>(E465-B465)^2</f>
        <v>0.15627108335051604</v>
      </c>
    </row>
    <row r="466" spans="1:6" x14ac:dyDescent="0.3">
      <c r="A466" s="3">
        <v>38.416666669999998</v>
      </c>
      <c r="B466" s="3">
        <v>15.769</v>
      </c>
      <c r="C466" s="3">
        <f t="shared" si="16"/>
        <v>15.451927901552031</v>
      </c>
      <c r="D466" s="3">
        <f t="shared" si="17"/>
        <v>0.10053471561419877</v>
      </c>
      <c r="E466" s="3">
        <f>($E$3*EXP($F$3*A466))+($G$3*EXP($H$3*A466))</f>
        <v>15.451925698742352</v>
      </c>
      <c r="F466" s="3">
        <f>(E466-B466)^2</f>
        <v>0.10053611251802573</v>
      </c>
    </row>
    <row r="467" spans="1:6" x14ac:dyDescent="0.3">
      <c r="A467" s="3">
        <v>38.5</v>
      </c>
      <c r="B467" s="3">
        <v>15.237</v>
      </c>
      <c r="C467" s="3">
        <f t="shared" si="16"/>
        <v>15.455165653839401</v>
      </c>
      <c r="D467" s="3">
        <f t="shared" si="17"/>
        <v>4.7596252515173444E-2</v>
      </c>
      <c r="E467" s="3">
        <f>($E$3*EXP($F$3*A467))+($G$3*EXP($H$3*A467))</f>
        <v>15.455163450568151</v>
      </c>
      <c r="F467" s="3">
        <f>(E467-B467)^2</f>
        <v>4.7595291163801824E-2</v>
      </c>
    </row>
    <row r="468" spans="1:6" x14ac:dyDescent="0.3">
      <c r="A468" s="3">
        <v>38.583333330000002</v>
      </c>
      <c r="B468" s="3">
        <v>14.801</v>
      </c>
      <c r="C468" s="3">
        <f t="shared" si="16"/>
        <v>15.458404084556017</v>
      </c>
      <c r="D468" s="3">
        <f t="shared" si="17"/>
        <v>0.43218013039093467</v>
      </c>
      <c r="E468" s="3">
        <f>($E$3*EXP($F$3*A468))+($G$3*EXP($H$3*A468))</f>
        <v>15.4584018808231</v>
      </c>
      <c r="F468" s="3">
        <f>(E468-B468)^2</f>
        <v>0.43217723290974924</v>
      </c>
    </row>
    <row r="469" spans="1:6" x14ac:dyDescent="0.3">
      <c r="A469" s="3">
        <v>38.666666669999998</v>
      </c>
      <c r="B469" s="3">
        <v>14.137</v>
      </c>
      <c r="C469" s="3">
        <f t="shared" si="16"/>
        <v>15.461643194232774</v>
      </c>
      <c r="D469" s="3">
        <f t="shared" si="17"/>
        <v>1.7546795920272062</v>
      </c>
      <c r="E469" s="3">
        <f>($E$3*EXP($F$3*A469))+($G$3*EXP($H$3*A469))</f>
        <v>15.461640990038093</v>
      </c>
      <c r="F469" s="3">
        <f>(E469-B469)^2</f>
        <v>1.754673752489099</v>
      </c>
    </row>
    <row r="470" spans="1:6" x14ac:dyDescent="0.3">
      <c r="A470" s="3">
        <v>38.75</v>
      </c>
      <c r="B470" s="3">
        <v>13.89</v>
      </c>
      <c r="C470" s="3">
        <f t="shared" si="16"/>
        <v>15.464882982234474</v>
      </c>
      <c r="D470" s="3">
        <f t="shared" si="17"/>
        <v>2.4802564077317499</v>
      </c>
      <c r="E470" s="3">
        <f>($E$3*EXP($F$3*A470))+($G$3*EXP($H$3*A470))</f>
        <v>15.464880777577934</v>
      </c>
      <c r="F470" s="3">
        <f>(E470-B470)^2</f>
        <v>2.480249463584475</v>
      </c>
    </row>
    <row r="471" spans="1:6" x14ac:dyDescent="0.3">
      <c r="A471" s="3">
        <v>38.833333330000002</v>
      </c>
      <c r="B471" s="3">
        <v>13.416</v>
      </c>
      <c r="C471" s="3">
        <f t="shared" si="16"/>
        <v>15.468123449091983</v>
      </c>
      <c r="D471" s="3">
        <f t="shared" si="17"/>
        <v>4.211210650313177</v>
      </c>
      <c r="E471" s="3">
        <f>($E$3*EXP($F$3*A471))+($G$3*EXP($H$3*A471))</f>
        <v>15.468121243973485</v>
      </c>
      <c r="F471" s="3">
        <f>(E471-B471)^2</f>
        <v>4.211201599967282</v>
      </c>
    </row>
    <row r="472" spans="1:6" x14ac:dyDescent="0.3">
      <c r="A472" s="3">
        <v>38.916666669999998</v>
      </c>
      <c r="B472" s="3">
        <v>13.871</v>
      </c>
      <c r="C472" s="3">
        <f t="shared" si="16"/>
        <v>15.471364595336523</v>
      </c>
      <c r="D472" s="3">
        <f t="shared" si="17"/>
        <v>2.5611668380066304</v>
      </c>
      <c r="E472" s="3">
        <f>($E$3*EXP($F$3*A472))+($G$3*EXP($H$3*A472))</f>
        <v>15.471362389755971</v>
      </c>
      <c r="F472" s="3">
        <f>(E472-B472)^2</f>
        <v>2.5611597785454401</v>
      </c>
    </row>
    <row r="473" spans="1:6" x14ac:dyDescent="0.3">
      <c r="A473" s="3">
        <v>39</v>
      </c>
      <c r="B473" s="3">
        <v>14.478</v>
      </c>
      <c r="C473" s="3">
        <f t="shared" si="16"/>
        <v>15.474606420332496</v>
      </c>
      <c r="D473" s="3">
        <f t="shared" si="17"/>
        <v>0.99322435704795131</v>
      </c>
      <c r="E473" s="3">
        <f>($E$3*EXP($F$3*A473))+($G$3*EXP($H$3*A473))</f>
        <v>15.474604214289792</v>
      </c>
      <c r="F473" s="3">
        <f>(E473-B473)^2</f>
        <v>0.99321995994017487</v>
      </c>
    </row>
    <row r="474" spans="1:6" x14ac:dyDescent="0.3">
      <c r="A474" s="3">
        <v>39.083333330000002</v>
      </c>
      <c r="B474" s="3">
        <v>14.725</v>
      </c>
      <c r="C474" s="3">
        <f t="shared" si="16"/>
        <v>15.477848924611102</v>
      </c>
      <c r="D474" s="3">
        <f t="shared" si="17"/>
        <v>0.56678150328809351</v>
      </c>
      <c r="E474" s="3">
        <f>($E$3*EXP($F$3*A474))+($G$3*EXP($H$3*A474))</f>
        <v>15.47784671810615</v>
      </c>
      <c r="F474" s="3">
        <f>(E474-B474)^2</f>
        <v>0.56677818096320154</v>
      </c>
    </row>
    <row r="475" spans="1:6" x14ac:dyDescent="0.3">
      <c r="A475" s="3">
        <v>39.166666669999998</v>
      </c>
      <c r="B475" s="3">
        <v>14.763</v>
      </c>
      <c r="C475" s="3">
        <f t="shared" ref="C475:C538" si="18">$C$3*EXP($D$3*A475)</f>
        <v>15.481092108703901</v>
      </c>
      <c r="D475" s="3">
        <f t="shared" si="17"/>
        <v>0.51565627658281576</v>
      </c>
      <c r="E475" s="3">
        <f>($E$3*EXP($F$3*A475))+($G$3*EXP($H$3*A475))</f>
        <v>15.481089901736604</v>
      </c>
      <c r="F475" s="3">
        <f>(E475-B475)^2</f>
        <v>0.51565310697608624</v>
      </c>
    </row>
    <row r="476" spans="1:6" x14ac:dyDescent="0.3">
      <c r="A476" s="3">
        <v>39.25</v>
      </c>
      <c r="B476" s="3">
        <v>15.805999999999999</v>
      </c>
      <c r="C476" s="3">
        <f t="shared" si="18"/>
        <v>15.484335971974897</v>
      </c>
      <c r="D476" s="3">
        <f t="shared" si="17"/>
        <v>0.10346774692533386</v>
      </c>
      <c r="E476" s="3">
        <f>($E$3*EXP($F$3*A476))+($G$3*EXP($H$3*A476))</f>
        <v>15.484333764545159</v>
      </c>
      <c r="F476" s="3">
        <f>(E476-B476)^2</f>
        <v>0.10346916703168861</v>
      </c>
    </row>
    <row r="477" spans="1:6" x14ac:dyDescent="0.3">
      <c r="A477" s="3">
        <v>39.333333330000002</v>
      </c>
      <c r="B477" s="3">
        <v>16.565000000000001</v>
      </c>
      <c r="C477" s="3">
        <f t="shared" si="18"/>
        <v>15.487580514955617</v>
      </c>
      <c r="D477" s="3">
        <f t="shared" si="17"/>
        <v>1.1608327467533059</v>
      </c>
      <c r="E477" s="3">
        <f>($E$3*EXP($F$3*A477))+($G$3*EXP($H$3*A477))</f>
        <v>15.487578307063341</v>
      </c>
      <c r="F477" s="3">
        <f>(E477-B477)^2</f>
        <v>1.160837504410499</v>
      </c>
    </row>
    <row r="478" spans="1:6" x14ac:dyDescent="0.3">
      <c r="A478" s="3">
        <v>39.416666669999998</v>
      </c>
      <c r="B478" s="3">
        <v>17.097000000000001</v>
      </c>
      <c r="C478" s="3">
        <f t="shared" si="18"/>
        <v>15.490825738177962</v>
      </c>
      <c r="D478" s="3">
        <f t="shared" si="17"/>
        <v>2.5797957593395715</v>
      </c>
      <c r="E478" s="3">
        <f>($E$3*EXP($F$3*A478))+($G$3*EXP($H$3*A478))</f>
        <v>15.49082352982305</v>
      </c>
      <c r="F478" s="3">
        <f>(E478-B478)^2</f>
        <v>2.5798028533500905</v>
      </c>
    </row>
    <row r="479" spans="1:6" x14ac:dyDescent="0.3">
      <c r="A479" s="3">
        <v>39.5</v>
      </c>
      <c r="B479" s="3">
        <v>17.306000000000001</v>
      </c>
      <c r="C479" s="3">
        <f t="shared" si="18"/>
        <v>15.494071641005526</v>
      </c>
      <c r="D479" s="3">
        <f t="shared" si="17"/>
        <v>3.2830843781284114</v>
      </c>
      <c r="E479" s="3">
        <f>($E$3*EXP($F$3*A479))+($G$3*EXP($H$3*A479))</f>
        <v>15.494069432187882</v>
      </c>
      <c r="F479" s="3">
        <f>(E479-B479)^2</f>
        <v>3.2830923825719491</v>
      </c>
    </row>
    <row r="480" spans="1:6" x14ac:dyDescent="0.3">
      <c r="A480" s="3">
        <v>39.583333330000002</v>
      </c>
      <c r="B480" s="3">
        <v>17.210999999999999</v>
      </c>
      <c r="C480" s="3">
        <f t="shared" si="18"/>
        <v>15.497318223970181</v>
      </c>
      <c r="D480" s="3">
        <f t="shared" si="17"/>
        <v>2.9367052294967095</v>
      </c>
      <c r="E480" s="3">
        <f>($E$3*EXP($F$3*A480))+($G$3*EXP($H$3*A480))</f>
        <v>15.497316014689709</v>
      </c>
      <c r="F480" s="3">
        <f>(E480-B480)^2</f>
        <v>2.9367128015089579</v>
      </c>
    </row>
    <row r="481" spans="1:6" x14ac:dyDescent="0.3">
      <c r="A481" s="3">
        <v>39.666666669999998</v>
      </c>
      <c r="B481" s="3">
        <v>16.716999999999999</v>
      </c>
      <c r="C481" s="3">
        <f t="shared" si="18"/>
        <v>15.500565487604158</v>
      </c>
      <c r="D481" s="3">
        <f t="shared" si="17"/>
        <v>1.4797129229477071</v>
      </c>
      <c r="E481" s="3">
        <f>($E$3*EXP($F$3*A481))+($G$3*EXP($H$3*A481))</f>
        <v>15.500563277860758</v>
      </c>
      <c r="F481" s="3">
        <f>(E481-B481)^2</f>
        <v>1.4797182989688602</v>
      </c>
    </row>
    <row r="482" spans="1:6" x14ac:dyDescent="0.3">
      <c r="A482" s="3">
        <v>39.75</v>
      </c>
      <c r="B482" s="3">
        <v>15.787000000000001</v>
      </c>
      <c r="C482" s="3">
        <f t="shared" si="18"/>
        <v>15.50381343127065</v>
      </c>
      <c r="D482" s="3">
        <f t="shared" si="17"/>
        <v>8.0194632708703126E-2</v>
      </c>
      <c r="E482" s="3">
        <f>($E$3*EXP($F$3*A482))+($G$3*EXP($H$3*A482))</f>
        <v>15.503811221064227</v>
      </c>
      <c r="F482" s="3">
        <f>(E482-B482)^2</f>
        <v>8.0195884515134486E-2</v>
      </c>
    </row>
    <row r="483" spans="1:6" x14ac:dyDescent="0.3">
      <c r="A483" s="3">
        <v>39.833333330000002</v>
      </c>
      <c r="B483" s="3">
        <v>14.801</v>
      </c>
      <c r="C483" s="3">
        <f t="shared" si="18"/>
        <v>15.507062055501867</v>
      </c>
      <c r="D483" s="3">
        <f t="shared" si="17"/>
        <v>0.49852362621952195</v>
      </c>
      <c r="E483" s="3">
        <f>($E$3*EXP($F$3*A483))+($G$3*EXP($H$3*A483))</f>
        <v>15.507059844832325</v>
      </c>
      <c r="F483" s="3">
        <f>(E483-B483)^2</f>
        <v>0.49852050448464652</v>
      </c>
    </row>
    <row r="484" spans="1:6" x14ac:dyDescent="0.3">
      <c r="A484" s="3">
        <v>39.916666669999998</v>
      </c>
      <c r="B484" s="3">
        <v>14.231</v>
      </c>
      <c r="C484" s="3">
        <f t="shared" si="18"/>
        <v>15.510311360830368</v>
      </c>
      <c r="D484" s="3">
        <f t="shared" si="17"/>
        <v>1.6366375579496484</v>
      </c>
      <c r="E484" s="3">
        <f>($E$3*EXP($F$3*A484))+($G$3*EXP($H$3*A484))</f>
        <v>15.510309149697607</v>
      </c>
      <c r="F484" s="3">
        <f>(E484-B484)^2</f>
        <v>1.6366319005000136</v>
      </c>
    </row>
    <row r="485" spans="1:6" x14ac:dyDescent="0.3">
      <c r="A485" s="3">
        <v>40</v>
      </c>
      <c r="B485" s="3">
        <v>13.965999999999999</v>
      </c>
      <c r="C485" s="3">
        <f t="shared" si="18"/>
        <v>15.513561346618955</v>
      </c>
      <c r="D485" s="3">
        <f t="shared" si="17"/>
        <v>2.3949461215490757</v>
      </c>
      <c r="E485" s="3">
        <f>($E$3*EXP($F$3*A485))+($G$3*EXP($H$3*A485))</f>
        <v>15.513559135022879</v>
      </c>
      <c r="F485" s="3">
        <f>(E485-B485)^2</f>
        <v>2.3949392763927637</v>
      </c>
    </row>
    <row r="486" spans="1:6" x14ac:dyDescent="0.3">
      <c r="A486" s="3">
        <v>40.083333330000002</v>
      </c>
      <c r="B486" s="3">
        <v>14.004</v>
      </c>
      <c r="C486" s="3">
        <f t="shared" si="18"/>
        <v>15.516812013400163</v>
      </c>
      <c r="D486" s="3">
        <f t="shared" si="17"/>
        <v>2.2886001878878552</v>
      </c>
      <c r="E486" s="3">
        <f>($E$3*EXP($F$3*A486))+($G$3*EXP($H$3*A486))</f>
        <v>15.516809801340676</v>
      </c>
      <c r="F486" s="3">
        <f>(E486-B486)^2</f>
        <v>2.2885934950324165</v>
      </c>
    </row>
    <row r="487" spans="1:6" x14ac:dyDescent="0.3">
      <c r="A487" s="3">
        <v>40.166666669999998</v>
      </c>
      <c r="B487" s="3">
        <v>15.313000000000001</v>
      </c>
      <c r="C487" s="3">
        <f t="shared" si="18"/>
        <v>15.520063361706891</v>
      </c>
      <c r="D487" s="3">
        <f t="shared" si="17"/>
        <v>4.2875235761358356E-2</v>
      </c>
      <c r="E487" s="3">
        <f>($E$3*EXP($F$3*A487))+($G$3*EXP($H$3*A487))</f>
        <v>15.520061149183896</v>
      </c>
      <c r="F487" s="3">
        <f>(E487-B487)^2</f>
        <v>4.2874319501355201E-2</v>
      </c>
    </row>
    <row r="488" spans="1:6" x14ac:dyDescent="0.3">
      <c r="A488" s="3">
        <v>40.25</v>
      </c>
      <c r="B488" s="3">
        <v>16.356999999999999</v>
      </c>
      <c r="C488" s="3">
        <f t="shared" si="18"/>
        <v>15.523315390901537</v>
      </c>
      <c r="D488" s="3">
        <f t="shared" si="17"/>
        <v>0.69503002744765574</v>
      </c>
      <c r="E488" s="3">
        <f>($E$3*EXP($F$3*A488))+($G$3*EXP($H$3*A488))</f>
        <v>15.523313177914936</v>
      </c>
      <c r="F488" s="3">
        <f>(E488-B488)^2</f>
        <v>0.695033717318292</v>
      </c>
    </row>
    <row r="489" spans="1:6" x14ac:dyDescent="0.3">
      <c r="A489" s="3">
        <v>40.333333330000002</v>
      </c>
      <c r="B489" s="3">
        <v>17.742000000000001</v>
      </c>
      <c r="C489" s="3">
        <f t="shared" si="18"/>
        <v>15.526568101516979</v>
      </c>
      <c r="D489" s="3">
        <f t="shared" si="17"/>
        <v>4.908138496816087</v>
      </c>
      <c r="E489" s="3">
        <f>($E$3*EXP($F$3*A489))+($G$3*EXP($H$3*A489))</f>
        <v>15.526565888066674</v>
      </c>
      <c r="F489" s="3">
        <f>(E489-B489)^2</f>
        <v>4.908148304317808</v>
      </c>
    </row>
    <row r="490" spans="1:6" x14ac:dyDescent="0.3">
      <c r="A490" s="3">
        <v>40.416666669999998</v>
      </c>
      <c r="B490" s="3">
        <v>17.609000000000002</v>
      </c>
      <c r="C490" s="3">
        <f t="shared" si="18"/>
        <v>15.529821494086441</v>
      </c>
      <c r="D490" s="3">
        <f t="shared" si="17"/>
        <v>4.322983259452946</v>
      </c>
      <c r="E490" s="3">
        <f>($E$3*EXP($F$3*A490))+($G$3*EXP($H$3*A490))</f>
        <v>15.529819280172338</v>
      </c>
      <c r="F490" s="3">
        <f>(E490-B490)^2</f>
        <v>4.3229924657030798</v>
      </c>
    </row>
    <row r="491" spans="1:6" x14ac:dyDescent="0.3">
      <c r="A491" s="3">
        <v>40.5</v>
      </c>
      <c r="B491" s="3">
        <v>17.248999999999999</v>
      </c>
      <c r="C491" s="3">
        <f t="shared" si="18"/>
        <v>15.533075567971929</v>
      </c>
      <c r="D491" s="3">
        <f t="shared" si="17"/>
        <v>2.944396656430853</v>
      </c>
      <c r="E491" s="3">
        <f>($E$3*EXP($F$3*A491))+($G$3*EXP($H$3*A491))</f>
        <v>15.533073353593929</v>
      </c>
      <c r="F491" s="3">
        <f>(E491-B491)^2</f>
        <v>2.9444042558463805</v>
      </c>
    </row>
    <row r="492" spans="1:6" x14ac:dyDescent="0.3">
      <c r="A492" s="3">
        <v>40.583333330000002</v>
      </c>
      <c r="B492" s="3">
        <v>17.077999999999999</v>
      </c>
      <c r="C492" s="3">
        <f t="shared" si="18"/>
        <v>15.536330323706649</v>
      </c>
      <c r="D492" s="3">
        <f t="shared" si="17"/>
        <v>2.3767453908024452</v>
      </c>
      <c r="E492" s="3">
        <f>($E$3*EXP($F$3*A492))+($G$3*EXP($H$3*A492))</f>
        <v>15.536328108864653</v>
      </c>
      <c r="F492" s="3">
        <f>(E492-B492)^2</f>
        <v>2.3767522199168338</v>
      </c>
    </row>
    <row r="493" spans="1:6" x14ac:dyDescent="0.3">
      <c r="A493" s="3">
        <v>40.666666669999998</v>
      </c>
      <c r="B493" s="3">
        <v>16.509</v>
      </c>
      <c r="C493" s="3">
        <f t="shared" si="18"/>
        <v>15.539585761824165</v>
      </c>
      <c r="D493" s="3">
        <f t="shared" si="17"/>
        <v>0.93976396517803462</v>
      </c>
      <c r="E493" s="3">
        <f>($E$3*EXP($F$3*A493))+($G$3*EXP($H$3*A493))</f>
        <v>15.539583546518077</v>
      </c>
      <c r="F493" s="3">
        <f>(E493-B493)^2</f>
        <v>0.93976826028146931</v>
      </c>
    </row>
    <row r="494" spans="1:6" x14ac:dyDescent="0.3">
      <c r="A494" s="3">
        <v>40.75</v>
      </c>
      <c r="B494" s="3">
        <v>15.465</v>
      </c>
      <c r="C494" s="3">
        <f t="shared" si="18"/>
        <v>15.542841881686076</v>
      </c>
      <c r="D494" s="3">
        <f t="shared" si="17"/>
        <v>6.0593585444291198E-3</v>
      </c>
      <c r="E494" s="3">
        <f>($E$3*EXP($F$3*A494))+($G$3*EXP($H$3*A494))</f>
        <v>15.5428396659158</v>
      </c>
      <c r="F494" s="3">
        <f>(E494-B494)^2</f>
        <v>6.0590135898833291E-3</v>
      </c>
    </row>
    <row r="495" spans="1:6" x14ac:dyDescent="0.3">
      <c r="A495" s="3">
        <v>40.833333330000002</v>
      </c>
      <c r="B495" s="3">
        <v>14.706</v>
      </c>
      <c r="C495" s="3">
        <f t="shared" si="18"/>
        <v>15.546098683825925</v>
      </c>
      <c r="D495" s="3">
        <f t="shared" si="17"/>
        <v>0.70576579856605148</v>
      </c>
      <c r="E495" s="3">
        <f>($E$3*EXP($F$3*A495))+($G$3*EXP($H$3*A495))</f>
        <v>15.546096467591363</v>
      </c>
      <c r="F495" s="3">
        <f>(E495-B495)^2</f>
        <v>0.70576207485948739</v>
      </c>
    </row>
    <row r="496" spans="1:6" x14ac:dyDescent="0.3">
      <c r="A496" s="3">
        <v>40.916666669999998</v>
      </c>
      <c r="B496" s="3">
        <v>14.212999999999999</v>
      </c>
      <c r="C496" s="3">
        <f t="shared" si="18"/>
        <v>15.549356168777619</v>
      </c>
      <c r="D496" s="3">
        <f t="shared" si="17"/>
        <v>1.7858478098299981</v>
      </c>
      <c r="E496" s="3">
        <f>($E$3*EXP($F$3*A496))+($G$3*EXP($H$3*A496))</f>
        <v>15.549353952078674</v>
      </c>
      <c r="F496" s="3">
        <f>(E496-B496)^2</f>
        <v>1.7858418852362923</v>
      </c>
    </row>
    <row r="497" spans="1:6" x14ac:dyDescent="0.3">
      <c r="A497" s="3">
        <v>41</v>
      </c>
      <c r="B497" s="3">
        <v>13.662000000000001</v>
      </c>
      <c r="C497" s="3">
        <f t="shared" si="18"/>
        <v>15.552614335902348</v>
      </c>
      <c r="D497" s="3">
        <f t="shared" si="17"/>
        <v>3.5744225671194729</v>
      </c>
      <c r="E497" s="3">
        <f>($E$3*EXP($F$3*A497))+($G$3*EXP($H$3*A497))</f>
        <v>15.552612118738923</v>
      </c>
      <c r="F497" s="3">
        <f>(E497-B497)^2</f>
        <v>3.574414183522475</v>
      </c>
    </row>
    <row r="498" spans="1:6" x14ac:dyDescent="0.3">
      <c r="A498" s="3">
        <v>41.083333330000002</v>
      </c>
      <c r="B498" s="3">
        <v>13.928000000000001</v>
      </c>
      <c r="C498" s="3">
        <f t="shared" si="18"/>
        <v>15.555873185733995</v>
      </c>
      <c r="D498" s="3">
        <f t="shared" si="17"/>
        <v>2.6499711088317444</v>
      </c>
      <c r="E498" s="3">
        <f>($E$3*EXP($F$3*A498))+($G$3*EXP($H$3*A498))</f>
        <v>15.555870968105991</v>
      </c>
      <c r="F498" s="3">
        <f>(E498-B498)^2</f>
        <v>2.6499638888023322</v>
      </c>
    </row>
    <row r="499" spans="1:6" x14ac:dyDescent="0.3">
      <c r="A499" s="3">
        <v>41.166666669999998</v>
      </c>
      <c r="B499" s="3">
        <v>14.516</v>
      </c>
      <c r="C499" s="3">
        <f t="shared" si="18"/>
        <v>15.559132718806797</v>
      </c>
      <c r="D499" s="3">
        <f t="shared" si="17"/>
        <v>1.0881258690452604</v>
      </c>
      <c r="E499" s="3">
        <f>($E$3*EXP($F$3*A499))+($G$3*EXP($H$3*A499))</f>
        <v>15.559130500714117</v>
      </c>
      <c r="F499" s="3">
        <f>(E499-B499)^2</f>
        <v>1.0881212415200843</v>
      </c>
    </row>
    <row r="500" spans="1:6" x14ac:dyDescent="0.3">
      <c r="A500" s="3">
        <v>41.25</v>
      </c>
      <c r="B500" s="3">
        <v>15.18</v>
      </c>
      <c r="C500" s="3">
        <f t="shared" si="18"/>
        <v>15.562392934481547</v>
      </c>
      <c r="D500" s="3">
        <f t="shared" si="17"/>
        <v>0.14622435634140912</v>
      </c>
      <c r="E500" s="3">
        <f>($E$3*EXP($F$3*A500))+($G$3*EXP($H$3*A500))</f>
        <v>15.562390715924096</v>
      </c>
      <c r="F500" s="3">
        <f>(E500-B500)^2</f>
        <v>0.14622265962494269</v>
      </c>
    </row>
    <row r="501" spans="1:6" x14ac:dyDescent="0.3">
      <c r="A501" s="3">
        <v>41.333333330000002</v>
      </c>
      <c r="B501" s="3">
        <v>15.351000000000001</v>
      </c>
      <c r="C501" s="3">
        <f t="shared" si="18"/>
        <v>15.56565383329246</v>
      </c>
      <c r="D501" s="3">
        <f t="shared" si="17"/>
        <v>4.6076268147146882E-2</v>
      </c>
      <c r="E501" s="3">
        <f>($E$3*EXP($F$3*A501))+($G$3*EXP($H$3*A501))</f>
        <v>15.565651614270138</v>
      </c>
      <c r="F501" s="3">
        <f>(E501-B501)^2</f>
        <v>4.6075315508775638E-2</v>
      </c>
    </row>
    <row r="502" spans="1:6" x14ac:dyDescent="0.3">
      <c r="A502" s="3">
        <v>41.416666669999998</v>
      </c>
      <c r="B502" s="3">
        <v>15.579000000000001</v>
      </c>
      <c r="C502" s="3">
        <f t="shared" si="18"/>
        <v>15.568915415774114</v>
      </c>
      <c r="D502" s="3">
        <f t="shared" si="17"/>
        <v>1.0169883900899513E-4</v>
      </c>
      <c r="E502" s="3">
        <f>($E$3*EXP($F$3*A502))+($G$3*EXP($H$3*A502))</f>
        <v>15.568913196286825</v>
      </c>
      <c r="F502" s="3">
        <f>(E502-B502)^2</f>
        <v>1.0174360914812874E-4</v>
      </c>
    </row>
    <row r="503" spans="1:6" x14ac:dyDescent="0.3">
      <c r="A503" s="3">
        <v>41.5</v>
      </c>
      <c r="B503" s="3">
        <v>15.446</v>
      </c>
      <c r="C503" s="3">
        <f t="shared" si="18"/>
        <v>15.572177681286895</v>
      </c>
      <c r="D503" s="3">
        <f t="shared" si="17"/>
        <v>1.5920807254937393E-2</v>
      </c>
      <c r="E503" s="3">
        <f>($E$3*EXP($F$3*A503))+($G$3*EXP($H$3*A503))</f>
        <v>15.57217546133454</v>
      </c>
      <c r="F503" s="3">
        <f>(E503-B503)^2</f>
        <v>1.5920247042984066E-2</v>
      </c>
    </row>
    <row r="504" spans="1:6" x14ac:dyDescent="0.3">
      <c r="A504" s="3">
        <v>41.583333330000002</v>
      </c>
      <c r="B504" s="3">
        <v>15.199</v>
      </c>
      <c r="C504" s="3">
        <f t="shared" si="18"/>
        <v>15.57544063036536</v>
      </c>
      <c r="D504" s="3">
        <f t="shared" si="17"/>
        <v>0.14170754818986994</v>
      </c>
      <c r="E504" s="3">
        <f>($E$3*EXP($F$3*A504))+($G$3*EXP($H$3*A504))</f>
        <v>15.575438409947845</v>
      </c>
      <c r="F504" s="3">
        <f>(E504-B504)^2</f>
        <v>0.14170587648406169</v>
      </c>
    </row>
    <row r="505" spans="1:6" x14ac:dyDescent="0.3">
      <c r="A505" s="3">
        <v>41.666666669999998</v>
      </c>
      <c r="B505" s="3">
        <v>14.725</v>
      </c>
      <c r="C505" s="3">
        <f t="shared" si="18"/>
        <v>15.578704263544415</v>
      </c>
      <c r="D505" s="3">
        <f t="shared" si="17"/>
        <v>0.72881096959391234</v>
      </c>
      <c r="E505" s="3">
        <f>($E$3*EXP($F$3*A505))+($G$3*EXP($H$3*A505))</f>
        <v>15.578702042661638</v>
      </c>
      <c r="F505" s="3">
        <f>(E505-B505)^2</f>
        <v>0.72880717764465308</v>
      </c>
    </row>
    <row r="506" spans="1:6" x14ac:dyDescent="0.3">
      <c r="A506" s="3">
        <v>41.75</v>
      </c>
      <c r="B506" s="3">
        <v>14.382999999999999</v>
      </c>
      <c r="C506" s="3">
        <f t="shared" si="18"/>
        <v>15.58196858018405</v>
      </c>
      <c r="D506" s="3">
        <f t="shared" si="17"/>
        <v>1.4375256562685588</v>
      </c>
      <c r="E506" s="3">
        <f>($E$3*EXP($F$3*A506))+($G$3*EXP($H$3*A506))</f>
        <v>15.581966358835915</v>
      </c>
      <c r="F506" s="3">
        <f>(E506-B506)^2</f>
        <v>1.4375203296202546</v>
      </c>
    </row>
    <row r="507" spans="1:6" x14ac:dyDescent="0.3">
      <c r="A507" s="3">
        <v>41.833333330000002</v>
      </c>
      <c r="B507" s="3">
        <v>14.231</v>
      </c>
      <c r="C507" s="3">
        <f t="shared" si="18"/>
        <v>15.585233580819153</v>
      </c>
      <c r="D507" s="3">
        <f t="shared" si="17"/>
        <v>1.8339485914182667</v>
      </c>
      <c r="E507" s="3">
        <f>($E$3*EXP($F$3*A507))+($G$3*EXP($H$3*A507))</f>
        <v>15.585231359005563</v>
      </c>
      <c r="F507" s="3">
        <f>(E507-B507)^2</f>
        <v>1.8339425737140553</v>
      </c>
    </row>
    <row r="508" spans="1:6" x14ac:dyDescent="0.3">
      <c r="A508" s="3">
        <v>41.916666669999998</v>
      </c>
      <c r="B508" s="3">
        <v>13.776</v>
      </c>
      <c r="C508" s="3">
        <f t="shared" si="18"/>
        <v>15.588499265984973</v>
      </c>
      <c r="D508" s="3">
        <f t="shared" si="17"/>
        <v>3.2851535891960677</v>
      </c>
      <c r="E508" s="3">
        <f>($E$3*EXP($F$3*A508))+($G$3*EXP($H$3*A508))</f>
        <v>15.588497043705832</v>
      </c>
      <c r="F508" s="3">
        <f>(E508-B508)^2</f>
        <v>3.2851455334423818</v>
      </c>
    </row>
    <row r="509" spans="1:6" x14ac:dyDescent="0.3">
      <c r="A509" s="3">
        <v>42</v>
      </c>
      <c r="B509" s="3">
        <v>13.15</v>
      </c>
      <c r="C509" s="3">
        <f t="shared" si="18"/>
        <v>15.591765635041092</v>
      </c>
      <c r="D509" s="3">
        <f t="shared" si="17"/>
        <v>5.9622194164676268</v>
      </c>
      <c r="E509" s="3">
        <f>($E$3*EXP($F$3*A509))+($G$3*EXP($H$3*A509))</f>
        <v>15.591763412296302</v>
      </c>
      <c r="F509" s="3">
        <f>(E509-B509)^2</f>
        <v>5.9622085616288798</v>
      </c>
    </row>
    <row r="510" spans="1:6" x14ac:dyDescent="0.3">
      <c r="A510" s="3">
        <v>42.083333330000002</v>
      </c>
      <c r="B510" s="3">
        <v>12.712999999999999</v>
      </c>
      <c r="C510" s="3">
        <f t="shared" si="18"/>
        <v>15.595032688522741</v>
      </c>
      <c r="D510" s="3">
        <f t="shared" si="17"/>
        <v>8.3061124177136225</v>
      </c>
      <c r="E510" s="3">
        <f>($E$3*EXP($F$3*A510))+($G$3*EXP($H$3*A510))</f>
        <v>15.595030465312202</v>
      </c>
      <c r="F510" s="3">
        <f>(E510-B510)^2</f>
        <v>8.3060996029876755</v>
      </c>
    </row>
    <row r="511" spans="1:6" x14ac:dyDescent="0.3">
      <c r="A511" s="3">
        <v>42.166666669999998</v>
      </c>
      <c r="B511" s="3">
        <v>13.282999999999999</v>
      </c>
      <c r="C511" s="3">
        <f t="shared" si="18"/>
        <v>15.598300426965498</v>
      </c>
      <c r="D511" s="3">
        <f t="shared" si="17"/>
        <v>5.3606160671066183</v>
      </c>
      <c r="E511" s="3">
        <f>($E$3*EXP($F$3*A511))+($G$3*EXP($H$3*A511))</f>
        <v>15.598298203289113</v>
      </c>
      <c r="F511" s="3">
        <f>(E511-B511)^2</f>
        <v>5.360605770153799</v>
      </c>
    </row>
    <row r="512" spans="1:6" x14ac:dyDescent="0.3">
      <c r="A512" s="3">
        <v>42.25</v>
      </c>
      <c r="B512" s="3">
        <v>14.478</v>
      </c>
      <c r="C512" s="3">
        <f t="shared" si="18"/>
        <v>15.601568849728549</v>
      </c>
      <c r="D512" s="3">
        <f t="shared" si="17"/>
        <v>1.2624069600803356</v>
      </c>
      <c r="E512" s="3">
        <f>($E$3*EXP($F$3*A512))+($G$3*EXP($H$3*A512))</f>
        <v>15.601566625586221</v>
      </c>
      <c r="F512" s="3">
        <f>(E512-B512)^2</f>
        <v>1.2624019621312081</v>
      </c>
    </row>
    <row r="513" spans="1:6" x14ac:dyDescent="0.3">
      <c r="A513" s="3">
        <v>42.333333330000002</v>
      </c>
      <c r="B513" s="3">
        <v>14.858000000000001</v>
      </c>
      <c r="C513" s="3">
        <f t="shared" si="18"/>
        <v>15.604837957347449</v>
      </c>
      <c r="D513" s="3">
        <f t="shared" si="17"/>
        <v>0.55776693453490944</v>
      </c>
      <c r="E513" s="3">
        <f>($E$3*EXP($F$3*A513))+($G$3*EXP($H$3*A513))</f>
        <v>15.604835732739083</v>
      </c>
      <c r="F513" s="3">
        <f>(E513-B513)^2</f>
        <v>0.55776361169592248</v>
      </c>
    </row>
    <row r="514" spans="1:6" x14ac:dyDescent="0.3">
      <c r="A514" s="3">
        <v>42.416666669999998</v>
      </c>
      <c r="B514" s="3">
        <v>14.782</v>
      </c>
      <c r="C514" s="3">
        <f t="shared" si="18"/>
        <v>15.608107750358128</v>
      </c>
      <c r="D514" s="3">
        <f t="shared" si="17"/>
        <v>0.68245401520176718</v>
      </c>
      <c r="E514" s="3">
        <f>($E$3*EXP($F$3*A514))+($G$3*EXP($H$3*A514))</f>
        <v>15.608105525283623</v>
      </c>
      <c r="F514" s="3">
        <f>(E514-B514)^2</f>
        <v>0.68245033890413054</v>
      </c>
    </row>
    <row r="515" spans="1:6" x14ac:dyDescent="0.3">
      <c r="A515" s="3">
        <v>42.5</v>
      </c>
      <c r="B515" s="3">
        <v>14.307</v>
      </c>
      <c r="C515" s="3">
        <f t="shared" si="18"/>
        <v>15.611378228119358</v>
      </c>
      <c r="D515" s="3">
        <f t="shared" si="17"/>
        <v>1.7014025619917956</v>
      </c>
      <c r="E515" s="3">
        <f>($E$3*EXP($F$3*A515))+($G$3*EXP($H$3*A515))</f>
        <v>15.611376002578618</v>
      </c>
      <c r="F515" s="3">
        <f>(E515-B515)^2</f>
        <v>1.7013967561029741</v>
      </c>
    </row>
    <row r="516" spans="1:6" x14ac:dyDescent="0.3">
      <c r="A516" s="3">
        <v>42.583333330000002</v>
      </c>
      <c r="B516" s="3">
        <v>14.023</v>
      </c>
      <c r="C516" s="3">
        <f t="shared" si="18"/>
        <v>15.614649391167042</v>
      </c>
      <c r="D516" s="3">
        <f t="shared" si="17"/>
        <v>2.5333477844024159</v>
      </c>
      <c r="E516" s="3">
        <f>($E$3*EXP($F$3*A516))+($G$3*EXP($H$3*A516))</f>
        <v>15.614647165159967</v>
      </c>
      <c r="F516" s="3">
        <f>(E516-B516)^2</f>
        <v>2.5333406983617608</v>
      </c>
    </row>
    <row r="517" spans="1:6" x14ac:dyDescent="0.3">
      <c r="A517" s="3">
        <v>42.666666669999998</v>
      </c>
      <c r="B517" s="3">
        <v>13.529</v>
      </c>
      <c r="C517" s="3">
        <f t="shared" si="18"/>
        <v>15.617921240037433</v>
      </c>
      <c r="D517" s="3">
        <f t="shared" si="17"/>
        <v>4.3635919470795255</v>
      </c>
      <c r="E517" s="3">
        <f>($E$3*EXP($F$3*A517))+($G$3*EXP($H$3*A517))</f>
        <v>15.617919013563927</v>
      </c>
      <c r="F517" s="3">
        <f>(E517-B517)^2</f>
        <v>4.3635826452288917</v>
      </c>
    </row>
    <row r="518" spans="1:6" x14ac:dyDescent="0.3">
      <c r="A518" s="3">
        <v>42.75</v>
      </c>
      <c r="B518" s="3">
        <v>12.922000000000001</v>
      </c>
      <c r="C518" s="3">
        <f t="shared" si="18"/>
        <v>15.621193774088912</v>
      </c>
      <c r="D518" s="3">
        <f t="shared" si="17"/>
        <v>7.2856470300803409</v>
      </c>
      <c r="E518" s="3">
        <f>($E$3*EXP($F$3*A518))+($G$3*EXP($H$3*A518))</f>
        <v>15.621191547148877</v>
      </c>
      <c r="F518" s="3">
        <f>(E518-B518)^2</f>
        <v>7.2856350081999448</v>
      </c>
    </row>
    <row r="519" spans="1:6" x14ac:dyDescent="0.3">
      <c r="A519" s="3">
        <v>42.833333330000002</v>
      </c>
      <c r="B519" s="3">
        <v>12.41</v>
      </c>
      <c r="C519" s="3">
        <f t="shared" si="18"/>
        <v>15.624466993857714</v>
      </c>
      <c r="D519" s="3">
        <f t="shared" si="17"/>
        <v>10.33279805460065</v>
      </c>
      <c r="E519" s="3">
        <f>($E$3*EXP($F$3*A519))+($G$3*EXP($H$3*A519))</f>
        <v>15.624464766451053</v>
      </c>
      <c r="F519" s="3">
        <f>(E519-B519)^2</f>
        <v>10.332783734755225</v>
      </c>
    </row>
    <row r="520" spans="1:6" x14ac:dyDescent="0.3">
      <c r="A520" s="3">
        <v>42.916666669999998</v>
      </c>
      <c r="B520" s="3">
        <v>11.936</v>
      </c>
      <c r="C520" s="3">
        <f t="shared" si="18"/>
        <v>15.627740899880427</v>
      </c>
      <c r="D520" s="3">
        <f t="shared" si="17"/>
        <v>13.628950871849947</v>
      </c>
      <c r="E520" s="3">
        <f>($E$3*EXP($F$3*A520))+($G$3*EXP($H$3*A520))</f>
        <v>15.627738672007043</v>
      </c>
      <c r="F520" s="3">
        <f>(E520-B520)^2</f>
        <v>13.628934422392325</v>
      </c>
    </row>
    <row r="521" spans="1:6" x14ac:dyDescent="0.3">
      <c r="A521" s="3">
        <v>43</v>
      </c>
      <c r="B521" s="3">
        <v>11.784000000000001</v>
      </c>
      <c r="C521" s="3">
        <f t="shared" si="18"/>
        <v>15.631015491515036</v>
      </c>
      <c r="D521" s="3">
        <f t="shared" ref="D521:D544" si="19">(C521-B521)^2</f>
        <v>14.799528191956671</v>
      </c>
      <c r="E521" s="3">
        <f>($E$3*EXP($F$3*A521))+($G$3*EXP($H$3*A521))</f>
        <v>15.631013263174829</v>
      </c>
      <c r="F521" s="3">
        <f>(E521-B521)^2</f>
        <v>14.79951104704304</v>
      </c>
    </row>
    <row r="522" spans="1:6" x14ac:dyDescent="0.3">
      <c r="A522" s="3">
        <v>43.083333330000002</v>
      </c>
      <c r="B522" s="3">
        <v>11.992000000000001</v>
      </c>
      <c r="C522" s="3">
        <f t="shared" si="18"/>
        <v>15.634290769298103</v>
      </c>
      <c r="D522" s="3">
        <f t="shared" si="19"/>
        <v>13.266282048114157</v>
      </c>
      <c r="E522" s="3">
        <f>($E$3*EXP($F$3*A522))+($G$3*EXP($H$3*A522))</f>
        <v>15.634288540490974</v>
      </c>
      <c r="F522" s="3">
        <f>(E522-B522)^2</f>
        <v>13.266265812191866</v>
      </c>
    </row>
    <row r="523" spans="1:6" x14ac:dyDescent="0.3">
      <c r="A523" s="3">
        <v>43.166666669999998</v>
      </c>
      <c r="B523" s="3">
        <v>12.619</v>
      </c>
      <c r="C523" s="3">
        <f t="shared" si="18"/>
        <v>15.637566733766562</v>
      </c>
      <c r="D523" s="3">
        <f t="shared" si="19"/>
        <v>9.1117451262021305</v>
      </c>
      <c r="E523" s="3">
        <f>($E$3*EXP($F$3*A523))+($G$3*EXP($H$3*A523))</f>
        <v>15.637564504492415</v>
      </c>
      <c r="F523" s="3">
        <f>(E523-B523)^2</f>
        <v>9.111731667781541</v>
      </c>
    </row>
    <row r="524" spans="1:6" x14ac:dyDescent="0.3">
      <c r="A524" s="3">
        <v>43.25</v>
      </c>
      <c r="B524" s="3">
        <v>13.662000000000001</v>
      </c>
      <c r="C524" s="3">
        <f t="shared" si="18"/>
        <v>15.640843384277984</v>
      </c>
      <c r="D524" s="3">
        <f t="shared" si="19"/>
        <v>3.9158211395007414</v>
      </c>
      <c r="E524" s="3">
        <f>($E$3*EXP($F$3*A524))+($G$3*EXP($H$3*A524))</f>
        <v>15.640841154536723</v>
      </c>
      <c r="F524" s="3">
        <f>(E524-B524)^2</f>
        <v>3.9158123148882273</v>
      </c>
    </row>
    <row r="525" spans="1:6" x14ac:dyDescent="0.3">
      <c r="A525" s="3">
        <v>43.333333330000002</v>
      </c>
      <c r="B525" s="3">
        <v>14.231</v>
      </c>
      <c r="C525" s="3">
        <f t="shared" si="18"/>
        <v>15.644120721369282</v>
      </c>
      <c r="D525" s="3">
        <f t="shared" si="19"/>
        <v>1.9969101731632393</v>
      </c>
      <c r="E525" s="3">
        <f>($E$3*EXP($F$3*A525))+($G$3*EXP($H$3*A525))</f>
        <v>15.644118491160807</v>
      </c>
      <c r="F525" s="3">
        <f>(E525-B525)^2</f>
        <v>1.9969038700605959</v>
      </c>
    </row>
    <row r="526" spans="1:6" x14ac:dyDescent="0.3">
      <c r="A526" s="3">
        <v>43.416666669999998</v>
      </c>
      <c r="B526" s="3">
        <v>14.099</v>
      </c>
      <c r="C526" s="3">
        <f t="shared" si="18"/>
        <v>15.647398745577716</v>
      </c>
      <c r="D526" s="3">
        <f t="shared" si="19"/>
        <v>2.3975386753066434</v>
      </c>
      <c r="E526" s="3">
        <f>($E$3*EXP($F$3*A526))+($G$3*EXP($H$3*A526))</f>
        <v>15.64739651490193</v>
      </c>
      <c r="F526" s="3">
        <f>(E526-B526)^2</f>
        <v>2.3975317673604408</v>
      </c>
    </row>
    <row r="527" spans="1:6" x14ac:dyDescent="0.3">
      <c r="A527" s="3">
        <v>43.5</v>
      </c>
      <c r="B527" s="3">
        <v>13.833</v>
      </c>
      <c r="C527" s="3">
        <f t="shared" si="18"/>
        <v>15.650677456260459</v>
      </c>
      <c r="D527" s="3">
        <f t="shared" si="19"/>
        <v>3.3039513349974912</v>
      </c>
      <c r="E527" s="3">
        <f>($E$3*EXP($F$3*A527))+($G$3*EXP($H$3*A527))</f>
        <v>15.650675225117263</v>
      </c>
      <c r="F527" s="3">
        <f>(E527-B527)^2</f>
        <v>3.3039432240050925</v>
      </c>
    </row>
    <row r="528" spans="1:6" x14ac:dyDescent="0.3">
      <c r="A528" s="3">
        <v>43.583333330000002</v>
      </c>
      <c r="B528" s="3">
        <v>13.416</v>
      </c>
      <c r="C528" s="3">
        <f t="shared" si="18"/>
        <v>15.653956853954758</v>
      </c>
      <c r="D528" s="3">
        <f t="shared" si="19"/>
        <v>5.0084508801630783</v>
      </c>
      <c r="E528" s="3">
        <f>($E$3*EXP($F$3*A528))+($G$3*EXP($H$3*A528))</f>
        <v>15.653954622344056</v>
      </c>
      <c r="F528" s="3">
        <f>(E528-B528)^2</f>
        <v>5.0084408916711247</v>
      </c>
    </row>
    <row r="529" spans="1:6" x14ac:dyDescent="0.3">
      <c r="A529" s="3">
        <v>43.666666669999998</v>
      </c>
      <c r="B529" s="3">
        <v>12.922000000000001</v>
      </c>
      <c r="C529" s="3">
        <f t="shared" si="18"/>
        <v>15.657236939198221</v>
      </c>
      <c r="D529" s="3">
        <f t="shared" si="19"/>
        <v>7.4815211135544475</v>
      </c>
      <c r="E529" s="3">
        <f>($E$3*EXP($F$3*A529))+($G$3*EXP($H$3*A529))</f>
        <v>15.657234707119914</v>
      </c>
      <c r="F529" s="3">
        <f>(E529-B529)^2</f>
        <v>7.4815089030333564</v>
      </c>
    </row>
    <row r="530" spans="1:6" x14ac:dyDescent="0.3">
      <c r="A530" s="3">
        <v>43.75</v>
      </c>
      <c r="B530" s="3">
        <v>11.974</v>
      </c>
      <c r="C530" s="3">
        <f t="shared" si="18"/>
        <v>15.660517711347607</v>
      </c>
      <c r="D530" s="3">
        <f t="shared" si="19"/>
        <v>13.590412836079597</v>
      </c>
      <c r="E530" s="3">
        <f>($E$3*EXP($F$3*A530))+($G$3*EXP($H$3*A530))</f>
        <v>15.660515478801596</v>
      </c>
      <c r="F530" s="3">
        <f>(E530-B530)^2</f>
        <v>13.590396375443758</v>
      </c>
    </row>
    <row r="531" spans="1:6" x14ac:dyDescent="0.3">
      <c r="A531" s="3">
        <v>43.833333330000002</v>
      </c>
      <c r="B531" s="3">
        <v>11.461</v>
      </c>
      <c r="C531" s="3">
        <f t="shared" si="18"/>
        <v>15.6637991709405</v>
      </c>
      <c r="D531" s="3">
        <f t="shared" si="19"/>
        <v>17.66352087125815</v>
      </c>
      <c r="E531" s="3">
        <f>($E$3*EXP($F$3*A531))+($G$3*EXP($H$3*A531))</f>
        <v>15.663796937926689</v>
      </c>
      <c r="F531" s="3">
        <f>(E531-B531)^2</f>
        <v>17.66350210144595</v>
      </c>
    </row>
    <row r="532" spans="1:6" x14ac:dyDescent="0.3">
      <c r="A532" s="3">
        <v>43.916666669999998</v>
      </c>
      <c r="B532" s="3">
        <v>11.423</v>
      </c>
      <c r="C532" s="3">
        <f t="shared" si="18"/>
        <v>15.667081318514846</v>
      </c>
      <c r="D532" s="3">
        <f t="shared" si="19"/>
        <v>18.012226238166715</v>
      </c>
      <c r="E532" s="3">
        <f>($E$3*EXP($F$3*A532))+($G$3*EXP($H$3*A532))</f>
        <v>15.667079085033135</v>
      </c>
      <c r="F532" s="3">
        <f>(E532-B532)^2</f>
        <v>18.012207280015694</v>
      </c>
    </row>
    <row r="533" spans="1:6" x14ac:dyDescent="0.3">
      <c r="A533" s="3">
        <v>44</v>
      </c>
      <c r="B533" s="3">
        <v>11.86</v>
      </c>
      <c r="C533" s="3">
        <f t="shared" si="18"/>
        <v>15.670364153427006</v>
      </c>
      <c r="D533" s="3">
        <f t="shared" si="19"/>
        <v>14.518874981721504</v>
      </c>
      <c r="E533" s="3">
        <f>($E$3*EXP($F$3*A533))+($G$3*EXP($H$3*A533))</f>
        <v>15.670361919477298</v>
      </c>
      <c r="F533" s="3">
        <f>(E533-B533)^2</f>
        <v>14.518857957402719</v>
      </c>
    </row>
    <row r="534" spans="1:6" x14ac:dyDescent="0.3">
      <c r="A534" s="3">
        <v>44.083333330000002</v>
      </c>
      <c r="B534" s="3">
        <v>12.163</v>
      </c>
      <c r="C534" s="3">
        <f t="shared" si="18"/>
        <v>15.673647676214898</v>
      </c>
      <c r="D534" s="3">
        <f t="shared" si="19"/>
        <v>12.324647106513062</v>
      </c>
      <c r="E534" s="3">
        <f>($E$3*EXP($F$3*A534))+($G$3*EXP($H$3*A534))</f>
        <v>15.673645441797094</v>
      </c>
      <c r="F534" s="3">
        <f>(E534-B534)^2</f>
        <v>12.324631418010709</v>
      </c>
    </row>
    <row r="535" spans="1:6" x14ac:dyDescent="0.3">
      <c r="A535" s="3">
        <v>44.166666669999998</v>
      </c>
      <c r="B535" s="3">
        <v>13.226000000000001</v>
      </c>
      <c r="C535" s="3">
        <f t="shared" si="18"/>
        <v>15.676931887416806</v>
      </c>
      <c r="D535" s="3">
        <f t="shared" si="19"/>
        <v>6.0070671167565051</v>
      </c>
      <c r="E535" s="3">
        <f>($E$3*EXP($F$3*A535))+($G$3*EXP($H$3*A535))</f>
        <v>15.676929652530809</v>
      </c>
      <c r="F535" s="3">
        <f>(E535-B535)^2</f>
        <v>6.0070561616547895</v>
      </c>
    </row>
    <row r="536" spans="1:6" x14ac:dyDescent="0.3">
      <c r="A536" s="3">
        <v>44.25</v>
      </c>
      <c r="B536" s="3">
        <v>13.965999999999999</v>
      </c>
      <c r="C536" s="3">
        <f t="shared" si="18"/>
        <v>15.680216786388685</v>
      </c>
      <c r="D536" s="3">
        <f t="shared" si="19"/>
        <v>2.9385391907367544</v>
      </c>
      <c r="E536" s="3">
        <f>($E$3*EXP($F$3*A536))+($G$3*EXP($H$3*A536))</f>
        <v>15.680214551034396</v>
      </c>
      <c r="F536" s="3">
        <f>(E536-B536)^2</f>
        <v>2.9385315269780587</v>
      </c>
    </row>
    <row r="537" spans="1:6" x14ac:dyDescent="0.3">
      <c r="A537" s="3">
        <v>44.333333330000002</v>
      </c>
      <c r="B537" s="3">
        <v>14.535</v>
      </c>
      <c r="C537" s="3">
        <f t="shared" si="18"/>
        <v>15.683502373668794</v>
      </c>
      <c r="D537" s="3">
        <f t="shared" si="19"/>
        <v>1.3190577023228547</v>
      </c>
      <c r="E537" s="3">
        <f>($E$3*EXP($F$3*A537))+($G$3*EXP($H$3*A537))</f>
        <v>15.683500137846115</v>
      </c>
      <c r="F537" s="3">
        <f>(E537-B537)^2</f>
        <v>1.3190525666325457</v>
      </c>
    </row>
    <row r="538" spans="1:6" x14ac:dyDescent="0.3">
      <c r="A538" s="3">
        <v>44.416666669999998</v>
      </c>
      <c r="B538" s="3">
        <v>14.516</v>
      </c>
      <c r="C538" s="3">
        <f t="shared" si="18"/>
        <v>15.686788649795758</v>
      </c>
      <c r="D538" s="3">
        <f t="shared" si="19"/>
        <v>1.3707460624905752</v>
      </c>
      <c r="E538" s="3">
        <f>($E$3*EXP($F$3*A538))+($G$3*EXP($H$3*A538))</f>
        <v>15.686786413504592</v>
      </c>
      <c r="F538" s="3">
        <f>(E538-B538)^2</f>
        <v>1.3707408260469456</v>
      </c>
    </row>
    <row r="539" spans="1:6" x14ac:dyDescent="0.3">
      <c r="A539" s="3">
        <v>44.5</v>
      </c>
      <c r="B539" s="3">
        <v>14.231</v>
      </c>
      <c r="C539" s="3">
        <f t="shared" ref="C539:C544" si="20">$C$3*EXP($D$3*A539)</f>
        <v>15.690075614125123</v>
      </c>
      <c r="D539" s="3">
        <f t="shared" si="19"/>
        <v>2.1289016477346037</v>
      </c>
      <c r="E539" s="3">
        <f>($E$3*EXP($F$3*A539))+($G$3*EXP($H$3*A539))</f>
        <v>15.690073377365369</v>
      </c>
      <c r="F539" s="3">
        <f>(E539-B539)^2</f>
        <v>2.1288951205363853</v>
      </c>
    </row>
    <row r="540" spans="1:6" x14ac:dyDescent="0.3">
      <c r="A540" s="3">
        <v>44.583333330000002</v>
      </c>
      <c r="B540" s="3">
        <v>13.965999999999999</v>
      </c>
      <c r="C540" s="3">
        <f t="shared" si="20"/>
        <v>15.693363267195485</v>
      </c>
      <c r="D540" s="3">
        <f t="shared" si="19"/>
        <v>2.9837838568562631</v>
      </c>
      <c r="E540" s="3">
        <f>($E$3*EXP($F$3*A540))+($G$3*EXP($H$3*A540))</f>
        <v>15.693361029967049</v>
      </c>
      <c r="F540" s="3">
        <f>(E540-B540)^2</f>
        <v>2.983776127848826</v>
      </c>
    </row>
    <row r="541" spans="1:6" x14ac:dyDescent="0.3">
      <c r="A541" s="3">
        <v>44.666666669999998</v>
      </c>
      <c r="B541" s="3">
        <v>13.738</v>
      </c>
      <c r="C541" s="3">
        <f t="shared" si="20"/>
        <v>15.69665160954581</v>
      </c>
      <c r="D541" s="3">
        <f t="shared" si="19"/>
        <v>3.8363161275763953</v>
      </c>
      <c r="E541" s="3">
        <f>($E$3*EXP($F$3*A541))+($G$3*EXP($H$3*A541))</f>
        <v>15.696649371848592</v>
      </c>
      <c r="F541" s="3">
        <f>(E541-B541)^2</f>
        <v>3.8363073618428847</v>
      </c>
    </row>
    <row r="542" spans="1:6" x14ac:dyDescent="0.3">
      <c r="A542" s="3">
        <v>44.75</v>
      </c>
      <c r="B542" s="3">
        <v>13.226000000000001</v>
      </c>
      <c r="C542" s="3">
        <f t="shared" si="20"/>
        <v>15.699940640531239</v>
      </c>
      <c r="D542" s="3">
        <f t="shared" si="19"/>
        <v>6.1203822928721108</v>
      </c>
      <c r="E542" s="3">
        <f>($E$3*EXP($F$3*A542))+($G$3*EXP($H$3*A542))</f>
        <v>15.699938402365138</v>
      </c>
      <c r="F542" s="3">
        <f>(E542-B542)^2</f>
        <v>6.1203712186969677</v>
      </c>
    </row>
    <row r="543" spans="1:6" x14ac:dyDescent="0.3">
      <c r="A543" s="3">
        <v>44.833333330000002</v>
      </c>
      <c r="B543" s="3">
        <v>12.997999999999999</v>
      </c>
      <c r="C543" s="3">
        <f t="shared" si="20"/>
        <v>15.703230360690707</v>
      </c>
      <c r="D543" s="3">
        <f t="shared" si="19"/>
        <v>7.318271304402777</v>
      </c>
      <c r="E543" s="3">
        <f>($E$3*EXP($F$3*A543))+($G$3*EXP($H$3*A543))</f>
        <v>15.703228122055627</v>
      </c>
      <c r="F543" s="3">
        <f>(E543-B543)^2</f>
        <v>7.3182591923606184</v>
      </c>
    </row>
    <row r="544" spans="1:6" x14ac:dyDescent="0.3">
      <c r="A544" s="3">
        <v>44.916666669999998</v>
      </c>
      <c r="B544" s="3">
        <v>13.131</v>
      </c>
      <c r="C544" s="3">
        <f t="shared" si="20"/>
        <v>15.706520770563513</v>
      </c>
      <c r="D544" s="3">
        <f t="shared" si="19"/>
        <v>6.6333072396040693</v>
      </c>
      <c r="E544" s="3">
        <f>($E$3*EXP($F$3*A544))+($G$3*EXP($H$3*A544))</f>
        <v>15.706518531459357</v>
      </c>
      <c r="F544" s="3">
        <f>(E544-B544)^2</f>
        <v>6.6332957058905642</v>
      </c>
    </row>
    <row r="545" spans="4:6" x14ac:dyDescent="0.3">
      <c r="D545" s="11">
        <f>SUM(D5:D544)</f>
        <v>2077.2557944918794</v>
      </c>
      <c r="F545" s="11">
        <f>SUM(F5:F544)</f>
        <v>2077.2557944909909</v>
      </c>
    </row>
    <row r="547" spans="4:6" x14ac:dyDescent="0.3">
      <c r="F547" s="8">
        <f>D545-F545</f>
        <v>8.8857632363215089E-10</v>
      </c>
    </row>
    <row r="548" spans="4:6" x14ac:dyDescent="0.3">
      <c r="F548" s="3">
        <f>F547/2</f>
        <v>4.4428816181607544E-10</v>
      </c>
    </row>
    <row r="549" spans="4:6" x14ac:dyDescent="0.3">
      <c r="F549" s="3">
        <f>F545/(540-4)</f>
        <v>3.8754772285279682</v>
      </c>
    </row>
    <row r="550" spans="4:6" x14ac:dyDescent="0.3">
      <c r="E550" s="21" t="s">
        <v>62</v>
      </c>
      <c r="F550" s="6">
        <f>F548/F549</f>
        <v>1.1464089081613066E-10</v>
      </c>
    </row>
  </sheetData>
  <mergeCells count="2">
    <mergeCell ref="C1:D1"/>
    <mergeCell ref="E1:H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48C0C-ABDF-47B4-A28F-75052AC06FCC}">
  <dimension ref="A1:AN564"/>
  <sheetViews>
    <sheetView zoomScale="90" zoomScaleNormal="90" workbookViewId="0">
      <selection activeCell="J10" sqref="J10"/>
    </sheetView>
  </sheetViews>
  <sheetFormatPr defaultRowHeight="13" x14ac:dyDescent="0.3"/>
  <cols>
    <col min="1" max="2" width="8.7265625" style="2"/>
    <col min="3" max="3" width="11.36328125" style="2" bestFit="1" customWidth="1"/>
    <col min="4" max="5" width="8.7265625" style="2"/>
    <col min="6" max="6" width="11.36328125" style="2" bestFit="1" customWidth="1"/>
    <col min="7" max="8" width="8.7265625" style="2"/>
    <col min="9" max="9" width="11.54296875" style="2" bestFit="1" customWidth="1"/>
    <col min="10" max="10" width="13.26953125" style="2" customWidth="1"/>
    <col min="11" max="11" width="8.7265625" style="2"/>
    <col min="12" max="12" width="11.1796875" style="2" customWidth="1"/>
    <col min="13" max="14" width="8.7265625" style="2"/>
    <col min="15" max="15" width="11.81640625" style="2" bestFit="1" customWidth="1"/>
    <col min="16" max="17" width="8.7265625" style="2"/>
    <col min="18" max="18" width="11.81640625" style="2" bestFit="1" customWidth="1"/>
    <col min="19" max="20" width="8.7265625" style="2"/>
    <col min="21" max="21" width="11.81640625" style="2" bestFit="1" customWidth="1"/>
    <col min="22" max="23" width="8.7265625" style="2"/>
    <col min="24" max="24" width="11.81640625" style="2" bestFit="1" customWidth="1"/>
    <col min="25" max="28" width="8.7265625" style="2"/>
    <col min="29" max="29" width="11.81640625" style="2" bestFit="1" customWidth="1"/>
    <col min="30" max="30" width="8.7265625" style="2"/>
    <col min="31" max="31" width="12.54296875" style="2" customWidth="1"/>
    <col min="32" max="16384" width="8.7265625" style="2"/>
  </cols>
  <sheetData>
    <row r="1" spans="1:32" x14ac:dyDescent="0.3">
      <c r="C1" s="27" t="s">
        <v>66</v>
      </c>
      <c r="D1" s="27"/>
      <c r="E1" s="27"/>
      <c r="F1" s="27"/>
      <c r="G1" s="27"/>
      <c r="H1" s="27"/>
      <c r="I1" s="27"/>
      <c r="J1" s="27"/>
      <c r="K1" s="27"/>
    </row>
    <row r="2" spans="1:32" x14ac:dyDescent="0.3">
      <c r="C2" s="26">
        <v>1</v>
      </c>
      <c r="D2" s="26">
        <v>2</v>
      </c>
      <c r="E2" s="26">
        <v>3</v>
      </c>
      <c r="F2" s="26">
        <v>4</v>
      </c>
      <c r="G2" s="26">
        <v>5</v>
      </c>
      <c r="H2" s="26">
        <v>6</v>
      </c>
      <c r="I2" s="26">
        <v>7</v>
      </c>
      <c r="J2" s="26">
        <v>8</v>
      </c>
      <c r="K2" s="26">
        <v>9</v>
      </c>
      <c r="L2" s="15"/>
      <c r="U2" s="12"/>
    </row>
    <row r="3" spans="1:32" ht="14.5" x14ac:dyDescent="0.35">
      <c r="B3" s="23" t="s">
        <v>64</v>
      </c>
      <c r="C3" s="25">
        <v>3.8190269999999998E-2</v>
      </c>
      <c r="D3" s="42">
        <v>-2.3841029999999998E-3</v>
      </c>
      <c r="E3" s="42">
        <v>-5.7677140000000004E-4</v>
      </c>
      <c r="F3" s="43">
        <v>-7.2103390000000003E-6</v>
      </c>
      <c r="G3" s="43">
        <v>1.9064549999999999E-6</v>
      </c>
      <c r="H3" s="43">
        <v>5.5582899999999997E-8</v>
      </c>
      <c r="I3" s="43">
        <v>-1.566462E-8</v>
      </c>
      <c r="J3" s="28">
        <v>9.2675819999999996E-10</v>
      </c>
      <c r="K3" s="42">
        <v>-1.059496E-11</v>
      </c>
      <c r="L3" s="16"/>
      <c r="AC3" s="9">
        <v>-1.059496E-11</v>
      </c>
      <c r="AD3" s="2">
        <f>$AC$3*(AB16^9)</f>
        <v>0</v>
      </c>
    </row>
    <row r="4" spans="1:32" ht="14.5" x14ac:dyDescent="0.35">
      <c r="B4" s="23"/>
      <c r="C4" s="25">
        <v>13.99428</v>
      </c>
      <c r="D4" s="28">
        <v>0.14527619999999999</v>
      </c>
      <c r="E4" s="28">
        <v>3.6475870000000001E-2</v>
      </c>
      <c r="F4" s="44">
        <v>7.0957340000000002E-5</v>
      </c>
      <c r="G4" s="28">
        <v>-2.212894E-4</v>
      </c>
      <c r="H4" s="44">
        <v>-5.583341E-6</v>
      </c>
      <c r="I4" s="44">
        <v>2.5181920000000001E-6</v>
      </c>
      <c r="J4" s="28">
        <v>-1.8217220000000001E-7</v>
      </c>
      <c r="K4" s="42">
        <v>3.0682639999999999E-9</v>
      </c>
      <c r="L4" s="16"/>
      <c r="AC4" s="9">
        <v>3.0682639999999999E-9</v>
      </c>
      <c r="AD4" s="2">
        <f>$AC$4*(AB16^8)</f>
        <v>0</v>
      </c>
    </row>
    <row r="5" spans="1:32" ht="14.5" x14ac:dyDescent="0.35">
      <c r="B5" s="23"/>
      <c r="C5" s="25"/>
      <c r="D5" s="28">
        <v>13.19411</v>
      </c>
      <c r="E5" s="28">
        <v>-0.55226109999999995</v>
      </c>
      <c r="F5" s="28">
        <v>1.7784230000000002E-2</v>
      </c>
      <c r="G5" s="28">
        <v>8.6143179999999993E-3</v>
      </c>
      <c r="H5" s="28">
        <v>1.6086170000000001E-4</v>
      </c>
      <c r="I5" s="28">
        <v>-1.5869190000000001E-4</v>
      </c>
      <c r="J5" s="28">
        <v>1.4730649999999999E-5</v>
      </c>
      <c r="K5" s="42">
        <v>-3.6319340000000001E-7</v>
      </c>
      <c r="L5" s="16"/>
      <c r="AC5" s="9">
        <v>-3.6319340000000001E-7</v>
      </c>
      <c r="AD5" s="2">
        <f>$AC$5*(AB16^7)</f>
        <v>0</v>
      </c>
    </row>
    <row r="6" spans="1:32" ht="14.5" x14ac:dyDescent="0.35">
      <c r="B6" s="23"/>
      <c r="C6" s="25"/>
      <c r="D6" s="28"/>
      <c r="E6" s="28">
        <v>15.792920000000001</v>
      </c>
      <c r="F6" s="28">
        <v>-0.36609370000000002</v>
      </c>
      <c r="G6" s="28">
        <v>-0.1259188</v>
      </c>
      <c r="H6" s="28">
        <v>-5.3105869999999996E-4</v>
      </c>
      <c r="I6" s="28">
        <v>4.9328510000000002E-3</v>
      </c>
      <c r="J6" s="28">
        <v>-6.2856510000000002E-4</v>
      </c>
      <c r="K6" s="42">
        <v>2.3026339999999999E-5</v>
      </c>
      <c r="L6"/>
      <c r="AC6" s="9">
        <v>2.3026339999999999E-5</v>
      </c>
      <c r="AD6" s="2">
        <f>$AC$6*(AB16^6)</f>
        <v>0</v>
      </c>
    </row>
    <row r="7" spans="1:32" ht="14.5" x14ac:dyDescent="0.35">
      <c r="B7" s="23"/>
      <c r="C7" s="25"/>
      <c r="D7" s="28"/>
      <c r="E7" s="28"/>
      <c r="F7" s="28">
        <v>15.378310000000001</v>
      </c>
      <c r="G7" s="28">
        <v>0.55259290000000005</v>
      </c>
      <c r="H7" s="28">
        <v>-2.3460189999999999E-2</v>
      </c>
      <c r="I7" s="28">
        <v>-7.834489E-2</v>
      </c>
      <c r="J7" s="28">
        <v>1.506658E-2</v>
      </c>
      <c r="K7" s="42">
        <v>-8.5190180000000002E-4</v>
      </c>
      <c r="L7"/>
      <c r="AC7" s="9">
        <v>-8.5190180000000002E-4</v>
      </c>
      <c r="AD7" s="2">
        <f>$AC$7*(AB16^5)</f>
        <v>0</v>
      </c>
    </row>
    <row r="8" spans="1:32" ht="14.5" x14ac:dyDescent="0.35">
      <c r="B8" s="23"/>
      <c r="C8" s="25"/>
      <c r="D8" s="28"/>
      <c r="E8" s="28"/>
      <c r="F8" s="28"/>
      <c r="G8" s="28">
        <v>14.020670000000001</v>
      </c>
      <c r="H8" s="28">
        <v>9.4929449999999999E-2</v>
      </c>
      <c r="I8" s="28">
        <v>0.6035469</v>
      </c>
      <c r="J8" s="28">
        <v>-0.19943620000000001</v>
      </c>
      <c r="K8" s="42">
        <v>1.8642769999999999E-2</v>
      </c>
      <c r="L8"/>
      <c r="AC8" s="9">
        <v>1.8642769999999999E-2</v>
      </c>
      <c r="AD8" s="2">
        <f>$AC$8*(AB16^4)</f>
        <v>0</v>
      </c>
    </row>
    <row r="9" spans="1:32" ht="14.5" x14ac:dyDescent="0.35">
      <c r="B9" s="23"/>
      <c r="C9" s="25"/>
      <c r="D9" s="28"/>
      <c r="E9" s="28"/>
      <c r="F9" s="28"/>
      <c r="G9" s="28"/>
      <c r="H9" s="28">
        <v>14.501060000000001</v>
      </c>
      <c r="I9" s="28">
        <v>-1.975228</v>
      </c>
      <c r="J9" s="28">
        <v>1.3418380000000001</v>
      </c>
      <c r="K9" s="42">
        <v>-0.23228099999999999</v>
      </c>
      <c r="L9"/>
      <c r="AC9" s="9">
        <v>-0.23228099999999999</v>
      </c>
      <c r="AD9" s="2">
        <f>$AC$9*(AB16^3)</f>
        <v>0</v>
      </c>
    </row>
    <row r="10" spans="1:32" ht="14.5" x14ac:dyDescent="0.35">
      <c r="B10" s="23"/>
      <c r="C10" s="25"/>
      <c r="D10" s="28"/>
      <c r="E10" s="28"/>
      <c r="F10" s="28"/>
      <c r="G10" s="28"/>
      <c r="H10" s="28"/>
      <c r="I10" s="28">
        <v>16.12002</v>
      </c>
      <c r="J10" s="28">
        <v>-3.8510430000000002</v>
      </c>
      <c r="K10" s="42">
        <v>1.4989669999999999</v>
      </c>
      <c r="L10"/>
      <c r="AC10" s="9">
        <v>1.4989669999999999</v>
      </c>
      <c r="AD10" s="2">
        <f>$AC$10*(AB16^2)</f>
        <v>0</v>
      </c>
    </row>
    <row r="11" spans="1:32" ht="14.5" x14ac:dyDescent="0.35">
      <c r="B11" s="23"/>
      <c r="C11" s="28"/>
      <c r="D11" s="28"/>
      <c r="E11" s="28"/>
      <c r="F11" s="28"/>
      <c r="G11" s="28"/>
      <c r="H11" s="28"/>
      <c r="I11" s="28"/>
      <c r="J11" s="28">
        <v>17.252369999999999</v>
      </c>
      <c r="K11" s="42">
        <v>-4.1677390000000001</v>
      </c>
      <c r="L11"/>
      <c r="AC11" s="9">
        <v>-4.1677390000000001</v>
      </c>
      <c r="AD11" s="2">
        <f>$AC$11*(AB16)</f>
        <v>0</v>
      </c>
    </row>
    <row r="12" spans="1:32" x14ac:dyDescent="0.3">
      <c r="B12" s="23"/>
      <c r="C12" s="28"/>
      <c r="D12" s="28"/>
      <c r="E12" s="28"/>
      <c r="F12" s="28"/>
      <c r="G12" s="28"/>
      <c r="H12" s="28"/>
      <c r="I12" s="28"/>
      <c r="J12" s="43"/>
      <c r="K12" s="42">
        <v>17.404</v>
      </c>
      <c r="AC12" s="9">
        <v>17.404</v>
      </c>
      <c r="AD12" s="2">
        <f>$AC$12</f>
        <v>17.404</v>
      </c>
    </row>
    <row r="13" spans="1:32" x14ac:dyDescent="0.3">
      <c r="J13" s="10"/>
    </row>
    <row r="14" spans="1:32" x14ac:dyDescent="0.3">
      <c r="J14" s="10"/>
    </row>
    <row r="15" spans="1:32" x14ac:dyDescent="0.3">
      <c r="A15" s="3" t="s">
        <v>3</v>
      </c>
      <c r="B15" s="3" t="s">
        <v>0</v>
      </c>
      <c r="C15" s="2" t="s">
        <v>8</v>
      </c>
      <c r="D15" s="2" t="s">
        <v>9</v>
      </c>
      <c r="E15" s="2" t="s">
        <v>10</v>
      </c>
      <c r="F15" s="2" t="s">
        <v>63</v>
      </c>
      <c r="G15" s="2" t="s">
        <v>11</v>
      </c>
      <c r="H15" s="2" t="s">
        <v>12</v>
      </c>
      <c r="I15" s="2" t="s">
        <v>13</v>
      </c>
      <c r="J15" s="2" t="s">
        <v>14</v>
      </c>
      <c r="K15" s="2" t="s">
        <v>15</v>
      </c>
      <c r="L15" s="2" t="s">
        <v>16</v>
      </c>
      <c r="M15" s="2" t="s">
        <v>17</v>
      </c>
      <c r="N15" s="2" t="s">
        <v>18</v>
      </c>
      <c r="O15" s="2" t="s">
        <v>19</v>
      </c>
      <c r="P15" s="2" t="s">
        <v>20</v>
      </c>
      <c r="Q15" s="2" t="s">
        <v>21</v>
      </c>
      <c r="R15" s="2" t="s">
        <v>25</v>
      </c>
      <c r="S15" s="2" t="s">
        <v>23</v>
      </c>
      <c r="T15" s="2" t="s">
        <v>26</v>
      </c>
      <c r="U15" s="2" t="s">
        <v>22</v>
      </c>
      <c r="V15" s="2" t="s">
        <v>28</v>
      </c>
      <c r="W15" s="2" t="s">
        <v>24</v>
      </c>
      <c r="X15" s="2" t="s">
        <v>27</v>
      </c>
      <c r="Y15" s="2" t="s">
        <v>29</v>
      </c>
      <c r="Z15" s="2" t="s">
        <v>30</v>
      </c>
      <c r="AB15" s="28" t="s">
        <v>3</v>
      </c>
      <c r="AC15" s="2" t="s">
        <v>31</v>
      </c>
      <c r="AD15" s="2" t="s">
        <v>32</v>
      </c>
      <c r="AE15" s="3" t="s">
        <v>33</v>
      </c>
    </row>
    <row r="16" spans="1:32" x14ac:dyDescent="0.3">
      <c r="A16" s="3">
        <v>0</v>
      </c>
      <c r="B16" s="3">
        <v>14.763</v>
      </c>
      <c r="C16" s="2">
        <f>$C$3*A16+$C$4</f>
        <v>13.99428</v>
      </c>
      <c r="D16" s="2">
        <f>B16-C16</f>
        <v>0.76872000000000007</v>
      </c>
      <c r="E16" s="2">
        <f>D16^2</f>
        <v>0.59093043840000015</v>
      </c>
      <c r="F16" s="2">
        <f>$D$3*(A16^2)+$D$4*A16+$D$5</f>
        <v>13.19411</v>
      </c>
      <c r="G16" s="2">
        <f>F16-B16</f>
        <v>-1.5688899999999997</v>
      </c>
      <c r="H16" s="2">
        <f>G16^2</f>
        <v>2.4614158320999988</v>
      </c>
      <c r="I16" s="2">
        <f>$E$3*(A16^3)+$E$4*(A16^2)+$E$5*(A16)+$E$6</f>
        <v>15.792920000000001</v>
      </c>
      <c r="J16" s="2">
        <f>I16-B16</f>
        <v>1.0299200000000006</v>
      </c>
      <c r="K16" s="2">
        <f>J16^2</f>
        <v>1.0607352064000013</v>
      </c>
      <c r="L16" s="2">
        <f>$F$3*(A16^4)+$F$4*(A16^3)+$F$5*(A16^2)+$F$6*(A16)+$F$7</f>
        <v>15.378310000000001</v>
      </c>
      <c r="M16" s="2">
        <f>L16-B16</f>
        <v>0.61531000000000091</v>
      </c>
      <c r="N16" s="2">
        <f>M16^2</f>
        <v>0.37860639610000113</v>
      </c>
      <c r="O16" s="2">
        <f>$G$3*(A16^5)+$G$4*(A16^4)+$G$5*(A16^3)+$G$6*(A16^2)+$G$7*(A16)+$G$8</f>
        <v>14.020670000000001</v>
      </c>
      <c r="P16" s="2">
        <f>O16-B16</f>
        <v>-0.74232999999999905</v>
      </c>
      <c r="Q16" s="2">
        <f>P16^2</f>
        <v>0.55105382889999854</v>
      </c>
      <c r="R16" s="2">
        <f>$H$3*(A16^6)+$H$4*(A16^5)+$H$5*(A16^4)+$H$6*(A16^3)+$H$7*(A16^2)+$H$8*(A16)+$H$9</f>
        <v>14.501060000000001</v>
      </c>
      <c r="S16" s="2">
        <f>R16-B16</f>
        <v>-0.26193999999999917</v>
      </c>
      <c r="T16" s="2">
        <f>S16^2</f>
        <v>6.8612563599999565E-2</v>
      </c>
      <c r="U16" s="2">
        <f>$I$3*(A16^7)+$I$4*(A16^6)+$I$5*(A16^5)+$I$6*(A16^4)+$I$7*(A16^3)+$I$8*(A16^2)+$I$9*(A16)+$I$10</f>
        <v>16.12002</v>
      </c>
      <c r="V16" s="2">
        <f>U16-B16</f>
        <v>1.3570200000000003</v>
      </c>
      <c r="W16" s="2">
        <f>V16^2</f>
        <v>1.8415032804000009</v>
      </c>
      <c r="X16" s="2">
        <f>$J$3*(A16^8)+$J$4*(A16^7)+$J$5*(A16^6)+$J$6*(A16^5)+$J$7*(A16^4)+$J$8*(A16^3)+$J$9*(A16^2)+$J$10*(A16)+$J$11</f>
        <v>17.252369999999999</v>
      </c>
      <c r="Y16" s="2">
        <f>X16-B16</f>
        <v>2.4893699999999992</v>
      </c>
      <c r="Z16" s="2">
        <f>Y16^2</f>
        <v>6.1969629968999964</v>
      </c>
      <c r="AB16" s="28">
        <v>0</v>
      </c>
      <c r="AC16" s="2">
        <f>$AC$3*(AB16^9)+$AC$4*(AB16^8)+$AC$5*(AB16^7)+$AC$6*(AB16^6)+$AC$7*(AB16^5)+$AC$8*(AB16^4)+$AC$9*(AB16^3)+$AC$10*(AB16^2)+$AC$11*(AB16)+$AC$12</f>
        <v>17.404</v>
      </c>
      <c r="AD16" s="2">
        <f>AC16-B16</f>
        <v>2.641</v>
      </c>
      <c r="AE16" s="2">
        <f>AD16^2</f>
        <v>6.9748809999999999</v>
      </c>
      <c r="AF16" s="2">
        <f>ABS(AD16)</f>
        <v>2.641</v>
      </c>
    </row>
    <row r="17" spans="1:32" x14ac:dyDescent="0.3">
      <c r="A17" s="3">
        <v>8.3333332999999996E-2</v>
      </c>
      <c r="B17" s="3">
        <v>14.648999999999999</v>
      </c>
      <c r="C17" s="2">
        <f t="shared" ref="C17:C80" si="0">$C$3*A17+$C$4</f>
        <v>13.99746252248727</v>
      </c>
      <c r="D17" s="2">
        <f t="shared" ref="D17:D80" si="1">B17-C17</f>
        <v>0.65153747751272917</v>
      </c>
      <c r="E17" s="2">
        <f t="shared" ref="E17:E80" si="2">D17^2</f>
        <v>0.42450108460365005</v>
      </c>
      <c r="F17" s="2">
        <f t="shared" ref="F17:F80" si="3">$D$3*(A17^2)+$D$4*A17+$D$5</f>
        <v>13.206199793680874</v>
      </c>
      <c r="G17" s="2">
        <f t="shared" ref="G17:G80" si="4">F17-B17</f>
        <v>-1.4428002063191254</v>
      </c>
      <c r="H17" s="2">
        <f t="shared" ref="H17:H80" si="5">G17^2</f>
        <v>2.0816724353545109</v>
      </c>
      <c r="I17" s="2">
        <f t="shared" ref="I17:I80" si="6">$E$3*(A17^3)+$E$4*(A17^2)+$E$5*(A17)+$E$6</f>
        <v>15.747151212721764</v>
      </c>
      <c r="J17" s="2">
        <f t="shared" ref="J17:J80" si="7">I17-B17</f>
        <v>1.0981512127217652</v>
      </c>
      <c r="K17" s="2">
        <f t="shared" ref="K17:K80" si="8">J17^2</f>
        <v>1.2059360860022836</v>
      </c>
      <c r="L17" s="2">
        <f t="shared" ref="L17:L80" si="9">$F$3*(A17^4)+$F$4*(A17^3)+$F$5*(A17^2)+$F$6*(A17)+$F$7</f>
        <v>15.347925734100487</v>
      </c>
      <c r="M17" s="2">
        <f>L17-B17</f>
        <v>0.69892573410048797</v>
      </c>
      <c r="N17" s="2">
        <f t="shared" ref="N17:N80" si="10">M17^2</f>
        <v>0.48849718178790602</v>
      </c>
      <c r="O17" s="2">
        <f t="shared" ref="O17:O80" si="11">$G$3*(A17^5)+$G$4*(A17^4)+$G$5*(A17^3)+$G$6*(A17^2)+$G$7*(A17)+$G$8</f>
        <v>14.065849946518604</v>
      </c>
      <c r="P17" s="2">
        <f t="shared" ref="P17:P80" si="12">O17-B17</f>
        <v>-0.58315005348139515</v>
      </c>
      <c r="Q17" s="2">
        <f t="shared" ref="Q17:Q80" si="13">P17^2</f>
        <v>0.340063984875354</v>
      </c>
      <c r="R17" s="2">
        <f t="shared" ref="R17:R80" si="14">$H$3*(A17^6)+$H$4*(A17^5)+$H$5*(A17^4)+$H$6*(A17^3)+$H$7*(A17^2)+$H$8*(A17)+$H$9</f>
        <v>14.508807569893102</v>
      </c>
      <c r="S17" s="2">
        <f t="shared" ref="S17:S80" si="15">R17-B17</f>
        <v>-0.14019243010689664</v>
      </c>
      <c r="T17" s="2">
        <f t="shared" ref="T17:T80" si="16">S17^2</f>
        <v>1.9653917459277099E-2</v>
      </c>
      <c r="U17" s="2">
        <f t="shared" ref="U17:U80" si="17">$I$3*(A17^7)+$I$4*(A17^6)+$I$5*(A17^5)+$I$6*(A17^4)+$I$7*(A17^3)+$I$8*(A17^2)+$I$9*(A17)+$I$10</f>
        <v>15.959563863982101</v>
      </c>
      <c r="V17" s="2">
        <f t="shared" ref="V17:V80" si="18">U17-B17</f>
        <v>1.310563863982102</v>
      </c>
      <c r="W17" s="2">
        <f t="shared" ref="W17:W80" si="19">V17^2</f>
        <v>1.7175776415756976</v>
      </c>
      <c r="X17" s="2">
        <f t="shared" ref="X17:X80" si="20">$J$3*(A17^8)+$J$4*(A17^7)+$J$5*(A17^6)+$J$6*(A17^5)+$J$7*(A17^4)+$J$8*(A17^3)+$J$9*(A17^2)+$J$10*(A17)+$J$11</f>
        <v>16.940653380256695</v>
      </c>
      <c r="Y17" s="2">
        <f t="shared" ref="Y17:Y80" si="21">X17-B17</f>
        <v>2.2916533802566956</v>
      </c>
      <c r="Z17" s="2">
        <f t="shared" ref="Z17:Z80" si="22">Y17^2</f>
        <v>5.2516752152419395</v>
      </c>
      <c r="AB17" s="28">
        <v>8.3333332999999996E-2</v>
      </c>
      <c r="AC17" s="2">
        <f t="shared" ref="AC17:AC80" si="23">$AC$3*(AB17^9)+$AC$4*(AB17^8)+$AC$5*(AB17^7)+$AC$6*(AB17^6)+$AC$7*(AB17^5)+$AC$8*(AB17^4)+$AC$9*(AB17^3)+$AC$10*(AB17^2)+$AC$11*(AB17)+$AC$12</f>
        <v>17.066964384792229</v>
      </c>
      <c r="AD17" s="2">
        <f t="shared" ref="AD17:AD80" si="24">AC17-B17</f>
        <v>2.4179643847922296</v>
      </c>
      <c r="AE17" s="2">
        <f t="shared" ref="AE17:AE80" si="25">AD17^2</f>
        <v>5.8465517661236657</v>
      </c>
      <c r="AF17" s="2">
        <f t="shared" ref="AF17:AF80" si="26">ABS(AD17)</f>
        <v>2.4179643847922296</v>
      </c>
    </row>
    <row r="18" spans="1:32" x14ac:dyDescent="0.3">
      <c r="A18" s="3">
        <v>0.16666666699999999</v>
      </c>
      <c r="B18" s="3">
        <v>15.085000000000001</v>
      </c>
      <c r="C18" s="2">
        <f t="shared" si="0"/>
        <v>14.00064504501273</v>
      </c>
      <c r="D18" s="2">
        <f t="shared" si="1"/>
        <v>1.0843549549872709</v>
      </c>
      <c r="E18" s="2">
        <f t="shared" si="2"/>
        <v>1.1758256684054462</v>
      </c>
      <c r="F18" s="2">
        <f t="shared" si="3"/>
        <v>13.218256474964827</v>
      </c>
      <c r="G18" s="2">
        <f t="shared" si="4"/>
        <v>-1.866743525035174</v>
      </c>
      <c r="H18" s="2">
        <f t="shared" si="5"/>
        <v>3.4847313882607476</v>
      </c>
      <c r="I18" s="2">
        <f t="shared" si="6"/>
        <v>15.701887031526432</v>
      </c>
      <c r="J18" s="2">
        <f t="shared" si="7"/>
        <v>0.61688703152643143</v>
      </c>
      <c r="K18" s="2">
        <f t="shared" si="8"/>
        <v>0.38054960966549239</v>
      </c>
      <c r="L18" s="2">
        <f t="shared" si="9"/>
        <v>15.317788712544841</v>
      </c>
      <c r="M18" s="2">
        <f>L18-B18</f>
        <v>0.23278871254484024</v>
      </c>
      <c r="N18" s="2">
        <f t="shared" si="10"/>
        <v>5.4190584688284256E-2</v>
      </c>
      <c r="O18" s="2">
        <f t="shared" si="11"/>
        <v>14.109310782991697</v>
      </c>
      <c r="P18" s="2">
        <f t="shared" si="12"/>
        <v>-0.9756892170083038</v>
      </c>
      <c r="Q18" s="2">
        <f t="shared" si="13"/>
        <v>0.95196944818627693</v>
      </c>
      <c r="R18" s="2">
        <f t="shared" si="14"/>
        <v>14.516227567884338</v>
      </c>
      <c r="S18" s="2">
        <f t="shared" si="15"/>
        <v>-0.56877243211566331</v>
      </c>
      <c r="T18" s="2">
        <f t="shared" si="16"/>
        <v>0.32350207953476684</v>
      </c>
      <c r="U18" s="2">
        <f t="shared" si="17"/>
        <v>15.807221602440631</v>
      </c>
      <c r="V18" s="2">
        <f t="shared" si="18"/>
        <v>0.72222160244063005</v>
      </c>
      <c r="W18" s="2">
        <f t="shared" si="19"/>
        <v>0.52160404303191144</v>
      </c>
      <c r="X18" s="2">
        <f t="shared" si="20"/>
        <v>16.646891005825623</v>
      </c>
      <c r="Y18" s="2">
        <f t="shared" si="21"/>
        <v>1.5618910058256219</v>
      </c>
      <c r="Z18" s="2">
        <f t="shared" si="22"/>
        <v>2.4395035140789729</v>
      </c>
      <c r="AB18" s="28">
        <v>0.16666666699999999</v>
      </c>
      <c r="AC18" s="2">
        <f t="shared" si="23"/>
        <v>16.749953705116884</v>
      </c>
      <c r="AD18" s="2">
        <f t="shared" si="24"/>
        <v>1.6649537051168828</v>
      </c>
      <c r="AE18" s="2">
        <f t="shared" si="25"/>
        <v>2.7720708401824359</v>
      </c>
      <c r="AF18" s="2">
        <f t="shared" si="26"/>
        <v>1.6649537051168828</v>
      </c>
    </row>
    <row r="19" spans="1:32" x14ac:dyDescent="0.3">
      <c r="A19" s="3">
        <v>0.25</v>
      </c>
      <c r="B19" s="3">
        <v>16.376000000000001</v>
      </c>
      <c r="C19" s="2">
        <f t="shared" si="0"/>
        <v>14.0038275675</v>
      </c>
      <c r="D19" s="2">
        <f t="shared" si="1"/>
        <v>2.3721724325000011</v>
      </c>
      <c r="E19" s="2">
        <f t="shared" si="2"/>
        <v>5.627202049512972</v>
      </c>
      <c r="F19" s="2">
        <f t="shared" si="3"/>
        <v>13.2302800435625</v>
      </c>
      <c r="G19" s="2">
        <f t="shared" si="4"/>
        <v>-3.1457199564375014</v>
      </c>
      <c r="H19" s="2">
        <f t="shared" si="5"/>
        <v>9.8955540443291561</v>
      </c>
      <c r="I19" s="2">
        <f t="shared" si="6"/>
        <v>15.657125454821875</v>
      </c>
      <c r="J19" s="2">
        <f t="shared" si="7"/>
        <v>-0.71887454517812621</v>
      </c>
      <c r="K19" s="2">
        <f t="shared" si="8"/>
        <v>0.51678061170505785</v>
      </c>
      <c r="L19" s="2">
        <f t="shared" si="9"/>
        <v>15.287899169918052</v>
      </c>
      <c r="M19" s="2">
        <f>L19-B19</f>
        <v>-1.0881008300819488</v>
      </c>
      <c r="N19" s="2">
        <f t="shared" si="10"/>
        <v>1.1839634164250261</v>
      </c>
      <c r="O19" s="2">
        <f t="shared" si="11"/>
        <v>14.151082036168805</v>
      </c>
      <c r="P19" s="2">
        <f t="shared" si="12"/>
        <v>-2.2249179638311958</v>
      </c>
      <c r="Q19" s="2">
        <f t="shared" si="13"/>
        <v>4.9502599457787539</v>
      </c>
      <c r="R19" s="2">
        <f t="shared" si="14"/>
        <v>14.523318425759918</v>
      </c>
      <c r="S19" s="2">
        <f t="shared" si="15"/>
        <v>-1.8526815742400835</v>
      </c>
      <c r="T19" s="2">
        <f t="shared" si="16"/>
        <v>3.4324290155287143</v>
      </c>
      <c r="U19" s="2">
        <f t="shared" si="17"/>
        <v>15.662729656934248</v>
      </c>
      <c r="V19" s="2">
        <f t="shared" si="18"/>
        <v>-0.71327034306575321</v>
      </c>
      <c r="W19" s="2">
        <f t="shared" si="19"/>
        <v>0.50875458229713733</v>
      </c>
      <c r="X19" s="2">
        <f t="shared" si="20"/>
        <v>16.370416177955263</v>
      </c>
      <c r="Y19" s="2">
        <f t="shared" si="21"/>
        <v>-5.5838220447377296E-3</v>
      </c>
      <c r="Z19" s="2">
        <f t="shared" si="22"/>
        <v>3.1179068627299042E-5</v>
      </c>
      <c r="AB19" s="28">
        <v>0.25</v>
      </c>
      <c r="AC19" s="2">
        <f t="shared" si="23"/>
        <v>16.452193293859505</v>
      </c>
      <c r="AD19" s="2">
        <f t="shared" si="24"/>
        <v>7.6193293859503797E-2</v>
      </c>
      <c r="AE19" s="2">
        <f t="shared" si="25"/>
        <v>5.8054180291606987E-3</v>
      </c>
      <c r="AF19" s="2">
        <f t="shared" si="26"/>
        <v>7.6193293859503797E-2</v>
      </c>
    </row>
    <row r="20" spans="1:32" x14ac:dyDescent="0.3">
      <c r="A20" s="3">
        <v>0.33333333300000001</v>
      </c>
      <c r="B20" s="3">
        <v>16.925999999999998</v>
      </c>
      <c r="C20" s="2">
        <f t="shared" si="0"/>
        <v>14.00701008998727</v>
      </c>
      <c r="D20" s="2">
        <f t="shared" si="1"/>
        <v>2.9189899100127281</v>
      </c>
      <c r="E20" s="2">
        <f t="shared" si="2"/>
        <v>8.5205020947561145</v>
      </c>
      <c r="F20" s="2">
        <f t="shared" si="3"/>
        <v>13.242270499618771</v>
      </c>
      <c r="G20" s="2">
        <f t="shared" si="4"/>
        <v>-3.6837295003812276</v>
      </c>
      <c r="H20" s="2">
        <f t="shared" si="5"/>
        <v>13.56986303197893</v>
      </c>
      <c r="I20" s="2">
        <f t="shared" si="6"/>
        <v>15.612864479383454</v>
      </c>
      <c r="J20" s="2">
        <f t="shared" si="7"/>
        <v>-1.3131355206165445</v>
      </c>
      <c r="K20" s="2">
        <f t="shared" si="8"/>
        <v>1.7243248955048833</v>
      </c>
      <c r="L20" s="2">
        <f t="shared" si="9"/>
        <v>15.258257331373393</v>
      </c>
      <c r="M20" s="2">
        <f>L20-B20</f>
        <v>-1.6677426686266053</v>
      </c>
      <c r="N20" s="2">
        <f t="shared" si="10"/>
        <v>2.7813656087577909</v>
      </c>
      <c r="O20" s="2">
        <f t="shared" si="11"/>
        <v>14.191192980090802</v>
      </c>
      <c r="P20" s="2">
        <f t="shared" si="12"/>
        <v>-2.7348070199091961</v>
      </c>
      <c r="Q20" s="2">
        <f t="shared" si="13"/>
        <v>7.4791694361446179</v>
      </c>
      <c r="R20" s="2">
        <f t="shared" si="14"/>
        <v>14.530078756401551</v>
      </c>
      <c r="S20" s="2">
        <f t="shared" si="15"/>
        <v>-2.3959212435984476</v>
      </c>
      <c r="T20" s="2">
        <f t="shared" si="16"/>
        <v>5.7404386055263315</v>
      </c>
      <c r="U20" s="2">
        <f t="shared" si="17"/>
        <v>15.525830021062616</v>
      </c>
      <c r="V20" s="2">
        <f t="shared" si="18"/>
        <v>-1.4001699789373827</v>
      </c>
      <c r="W20" s="2">
        <f t="shared" si="19"/>
        <v>1.9604759699175107</v>
      </c>
      <c r="X20" s="2">
        <f t="shared" si="20"/>
        <v>16.110579026788443</v>
      </c>
      <c r="Y20" s="2">
        <f t="shared" si="21"/>
        <v>-0.81542097321155538</v>
      </c>
      <c r="Z20" s="2">
        <f t="shared" si="22"/>
        <v>0.66491136355328007</v>
      </c>
      <c r="AB20" s="28">
        <v>0.33333333300000001</v>
      </c>
      <c r="AC20" s="2">
        <f t="shared" si="23"/>
        <v>16.1729292399428</v>
      </c>
      <c r="AD20" s="2">
        <f t="shared" si="24"/>
        <v>-0.75307076005719864</v>
      </c>
      <c r="AE20" s="2">
        <f t="shared" si="25"/>
        <v>0.56711556965312682</v>
      </c>
      <c r="AF20" s="2">
        <f t="shared" si="26"/>
        <v>0.75307076005719864</v>
      </c>
    </row>
    <row r="21" spans="1:32" x14ac:dyDescent="0.3">
      <c r="A21" s="3">
        <v>0.41666666699999999</v>
      </c>
      <c r="B21" s="3">
        <v>16.774000000000001</v>
      </c>
      <c r="C21" s="2">
        <f t="shared" si="0"/>
        <v>14.01019261251273</v>
      </c>
      <c r="D21" s="2">
        <f t="shared" si="1"/>
        <v>2.7638073874872706</v>
      </c>
      <c r="E21" s="2">
        <f t="shared" si="2"/>
        <v>7.638631275129212</v>
      </c>
      <c r="F21" s="2">
        <f t="shared" si="3"/>
        <v>13.254227843276929</v>
      </c>
      <c r="G21" s="2">
        <f t="shared" si="4"/>
        <v>-3.5197721567230715</v>
      </c>
      <c r="H21" s="2">
        <f t="shared" si="5"/>
        <v>12.388796035242983</v>
      </c>
      <c r="I21" s="2">
        <f t="shared" si="6"/>
        <v>15.569102102010552</v>
      </c>
      <c r="J21" s="2">
        <f t="shared" si="7"/>
        <v>-1.2048978979894489</v>
      </c>
      <c r="K21" s="2">
        <f t="shared" si="8"/>
        <v>1.4517789445793925</v>
      </c>
      <c r="L21" s="2">
        <f t="shared" si="9"/>
        <v>15.228863413730728</v>
      </c>
      <c r="M21" s="2">
        <f t="shared" ref="M21:M80" si="27">L21-B21</f>
        <v>-1.5451365862692725</v>
      </c>
      <c r="N21" s="2">
        <f t="shared" si="10"/>
        <v>2.3874470702278612</v>
      </c>
      <c r="O21" s="2">
        <f t="shared" si="11"/>
        <v>14.229672635355058</v>
      </c>
      <c r="P21" s="2">
        <f t="shared" si="12"/>
        <v>-2.5443273646449427</v>
      </c>
      <c r="Q21" s="2">
        <f t="shared" si="13"/>
        <v>6.4736017384810793</v>
      </c>
      <c r="R21" s="2">
        <f t="shared" si="14"/>
        <v>14.536507350842401</v>
      </c>
      <c r="S21" s="2">
        <f t="shared" si="15"/>
        <v>-2.2374926491576002</v>
      </c>
      <c r="T21" s="2">
        <f t="shared" si="16"/>
        <v>5.0063733550342953</v>
      </c>
      <c r="U21" s="2">
        <f t="shared" si="17"/>
        <v>15.396270171341811</v>
      </c>
      <c r="V21" s="2">
        <f t="shared" si="18"/>
        <v>-1.3777298286581896</v>
      </c>
      <c r="W21" s="2">
        <f t="shared" si="19"/>
        <v>1.8981394807745244</v>
      </c>
      <c r="X21" s="2">
        <f t="shared" si="20"/>
        <v>15.866746228503713</v>
      </c>
      <c r="Y21" s="2">
        <f t="shared" si="21"/>
        <v>-0.90725377149628805</v>
      </c>
      <c r="Z21" s="2">
        <f t="shared" si="22"/>
        <v>0.82310940589423887</v>
      </c>
      <c r="AB21" s="28">
        <v>0.41666666699999999</v>
      </c>
      <c r="AC21" s="2">
        <f t="shared" si="23"/>
        <v>15.911428003617132</v>
      </c>
      <c r="AD21" s="2">
        <f t="shared" si="24"/>
        <v>-0.86257199638286863</v>
      </c>
      <c r="AE21" s="2">
        <f t="shared" si="25"/>
        <v>0.74403044894392756</v>
      </c>
      <c r="AF21" s="2">
        <f t="shared" si="26"/>
        <v>0.86257199638286863</v>
      </c>
    </row>
    <row r="22" spans="1:32" x14ac:dyDescent="0.3">
      <c r="A22" s="3">
        <v>0.5</v>
      </c>
      <c r="B22" s="3">
        <v>16.489999999999998</v>
      </c>
      <c r="C22" s="2">
        <f t="shared" si="0"/>
        <v>14.013375135</v>
      </c>
      <c r="D22" s="2">
        <f t="shared" si="1"/>
        <v>2.476624864999998</v>
      </c>
      <c r="E22" s="2">
        <f t="shared" si="2"/>
        <v>6.1336707219362587</v>
      </c>
      <c r="F22" s="2">
        <f t="shared" si="3"/>
        <v>13.26615207425</v>
      </c>
      <c r="G22" s="2">
        <f t="shared" si="4"/>
        <v>-3.2238479257499986</v>
      </c>
      <c r="H22" s="2">
        <f t="shared" si="5"/>
        <v>10.393195448362569</v>
      </c>
      <c r="I22" s="2">
        <f t="shared" si="6"/>
        <v>15.525836321075001</v>
      </c>
      <c r="J22" s="2">
        <f t="shared" si="7"/>
        <v>-0.96416367892499721</v>
      </c>
      <c r="K22" s="2">
        <f t="shared" si="8"/>
        <v>0.92961159975818508</v>
      </c>
      <c r="L22" s="2">
        <f t="shared" si="9"/>
        <v>15.199717626521313</v>
      </c>
      <c r="M22" s="2">
        <f t="shared" si="27"/>
        <v>-1.2902823734786857</v>
      </c>
      <c r="N22" s="2">
        <f t="shared" si="10"/>
        <v>1.6648286033097905</v>
      </c>
      <c r="O22" s="2">
        <f t="shared" si="11"/>
        <v>14.266549768739219</v>
      </c>
      <c r="P22" s="2">
        <f t="shared" si="12"/>
        <v>-2.2234502312607791</v>
      </c>
      <c r="Q22" s="2">
        <f t="shared" si="13"/>
        <v>4.9437309308936124</v>
      </c>
      <c r="R22" s="2">
        <f t="shared" si="14"/>
        <v>14.542603175407827</v>
      </c>
      <c r="S22" s="2">
        <f t="shared" si="15"/>
        <v>-1.9473968245921718</v>
      </c>
      <c r="T22" s="2">
        <f t="shared" si="16"/>
        <v>3.7923543924316738</v>
      </c>
      <c r="U22" s="2">
        <f t="shared" si="17"/>
        <v>15.273802997039995</v>
      </c>
      <c r="V22" s="2">
        <f t="shared" si="18"/>
        <v>-1.2161970029600031</v>
      </c>
      <c r="W22" s="2">
        <f t="shared" si="19"/>
        <v>1.4791351500088938</v>
      </c>
      <c r="X22" s="2">
        <f t="shared" si="20"/>
        <v>15.63830072233743</v>
      </c>
      <c r="Y22" s="2">
        <f t="shared" si="21"/>
        <v>-0.85169927766256848</v>
      </c>
      <c r="Z22" s="2">
        <f t="shared" si="22"/>
        <v>0.72539165957094087</v>
      </c>
      <c r="AB22" s="28">
        <v>0.5</v>
      </c>
      <c r="AC22" s="2">
        <f t="shared" si="23"/>
        <v>15.666976033154828</v>
      </c>
      <c r="AD22" s="2">
        <f t="shared" si="24"/>
        <v>-0.82302396684517021</v>
      </c>
      <c r="AE22" s="2">
        <f t="shared" si="25"/>
        <v>0.67736845000155987</v>
      </c>
      <c r="AF22" s="2">
        <f t="shared" si="26"/>
        <v>0.82302396684517021</v>
      </c>
    </row>
    <row r="23" spans="1:32" x14ac:dyDescent="0.3">
      <c r="A23" s="3">
        <v>0.58333333300000001</v>
      </c>
      <c r="B23" s="3">
        <v>15.769</v>
      </c>
      <c r="C23" s="2">
        <f t="shared" si="0"/>
        <v>14.016557657487271</v>
      </c>
      <c r="D23" s="2">
        <f t="shared" si="1"/>
        <v>1.7524423425127296</v>
      </c>
      <c r="E23" s="2">
        <f t="shared" si="2"/>
        <v>3.0710541638315028</v>
      </c>
      <c r="F23" s="2">
        <f t="shared" si="3"/>
        <v>13.278043192681668</v>
      </c>
      <c r="G23" s="2">
        <f t="shared" si="4"/>
        <v>-2.4909568073183319</v>
      </c>
      <c r="H23" s="2">
        <f t="shared" si="5"/>
        <v>6.2048658159255377</v>
      </c>
      <c r="I23" s="2">
        <f t="shared" si="6"/>
        <v>15.483065133370214</v>
      </c>
      <c r="J23" s="2">
        <f t="shared" si="7"/>
        <v>-0.28593486662978584</v>
      </c>
      <c r="K23" s="2">
        <f t="shared" si="8"/>
        <v>8.1758747954593425E-2</v>
      </c>
      <c r="L23" s="2">
        <f t="shared" si="9"/>
        <v>15.170820169871435</v>
      </c>
      <c r="M23" s="2">
        <f t="shared" si="27"/>
        <v>-0.59817983012856502</v>
      </c>
      <c r="N23" s="2">
        <f t="shared" si="10"/>
        <v>0.35781910917263887</v>
      </c>
      <c r="O23" s="2">
        <f t="shared" si="11"/>
        <v>14.301852896890626</v>
      </c>
      <c r="P23" s="2">
        <f t="shared" si="12"/>
        <v>-1.4671471031093741</v>
      </c>
      <c r="Q23" s="2">
        <f t="shared" si="13"/>
        <v>2.1525206221622284</v>
      </c>
      <c r="R23" s="2">
        <f t="shared" si="14"/>
        <v>14.548365369545992</v>
      </c>
      <c r="S23" s="2">
        <f t="shared" si="15"/>
        <v>-1.2206346304540077</v>
      </c>
      <c r="T23" s="2">
        <f t="shared" si="16"/>
        <v>1.4899489010635918</v>
      </c>
      <c r="U23" s="2">
        <f t="shared" si="17"/>
        <v>15.158186717033548</v>
      </c>
      <c r="V23" s="2">
        <f t="shared" si="18"/>
        <v>-0.61081328296645232</v>
      </c>
      <c r="W23" s="2">
        <f t="shared" si="19"/>
        <v>0.37309286664825536</v>
      </c>
      <c r="X23" s="2">
        <f t="shared" si="20"/>
        <v>15.424641405631842</v>
      </c>
      <c r="Y23" s="2">
        <f t="shared" si="21"/>
        <v>-0.34435859436815797</v>
      </c>
      <c r="Z23" s="2">
        <f t="shared" si="22"/>
        <v>0.11858284151521356</v>
      </c>
      <c r="AB23" s="28">
        <v>0.58333333300000001</v>
      </c>
      <c r="AC23" s="2">
        <f t="shared" si="23"/>
        <v>15.438879359664574</v>
      </c>
      <c r="AD23" s="2">
        <f t="shared" si="24"/>
        <v>-0.33012064033542643</v>
      </c>
      <c r="AE23" s="2">
        <f t="shared" si="25"/>
        <v>0.10897963717547197</v>
      </c>
      <c r="AF23" s="2">
        <f t="shared" si="26"/>
        <v>0.33012064033542643</v>
      </c>
    </row>
    <row r="24" spans="1:32" x14ac:dyDescent="0.3">
      <c r="A24" s="3">
        <v>0.66666666699999999</v>
      </c>
      <c r="B24" s="3">
        <v>15.18</v>
      </c>
      <c r="C24" s="2">
        <f t="shared" si="0"/>
        <v>14.019740180012731</v>
      </c>
      <c r="D24" s="2">
        <f t="shared" si="1"/>
        <v>1.1602598199872691</v>
      </c>
      <c r="E24" s="2">
        <f t="shared" si="2"/>
        <v>1.3462028498768901</v>
      </c>
      <c r="F24" s="2">
        <f t="shared" si="3"/>
        <v>13.289901198714032</v>
      </c>
      <c r="G24" s="2">
        <f t="shared" si="4"/>
        <v>-1.8900988012859674</v>
      </c>
      <c r="H24" s="2">
        <f t="shared" si="5"/>
        <v>3.5724734786226509</v>
      </c>
      <c r="I24" s="2">
        <f t="shared" si="6"/>
        <v>15.44078653571335</v>
      </c>
      <c r="J24" s="2">
        <f t="shared" si="7"/>
        <v>0.26078653571335053</v>
      </c>
      <c r="K24" s="2">
        <f t="shared" si="8"/>
        <v>6.8009617209370654E-2</v>
      </c>
      <c r="L24" s="2">
        <f t="shared" si="9"/>
        <v>15.142171235574001</v>
      </c>
      <c r="M24" s="2">
        <f t="shared" si="27"/>
        <v>-3.782876442599914E-2</v>
      </c>
      <c r="N24" s="2">
        <f t="shared" si="10"/>
        <v>1.4310154179977381E-3</v>
      </c>
      <c r="O24" s="2">
        <f t="shared" si="11"/>
        <v>14.335610285775433</v>
      </c>
      <c r="P24" s="2">
        <f t="shared" si="12"/>
        <v>-0.8443897142245671</v>
      </c>
      <c r="Q24" s="2">
        <f t="shared" si="13"/>
        <v>0.7129939894882461</v>
      </c>
      <c r="R24" s="2">
        <f t="shared" si="14"/>
        <v>14.553793242959546</v>
      </c>
      <c r="S24" s="2">
        <f t="shared" si="15"/>
        <v>-0.62620675704045325</v>
      </c>
      <c r="T24" s="2">
        <f t="shared" si="16"/>
        <v>0.39213490256312128</v>
      </c>
      <c r="U24" s="2">
        <f t="shared" si="17"/>
        <v>15.049184811617421</v>
      </c>
      <c r="V24" s="2">
        <f t="shared" si="18"/>
        <v>-0.130815188382579</v>
      </c>
      <c r="W24" s="2">
        <f t="shared" si="19"/>
        <v>1.7112613511569629E-2</v>
      </c>
      <c r="X24" s="2">
        <f t="shared" si="20"/>
        <v>15.225182859429637</v>
      </c>
      <c r="Y24" s="2">
        <f t="shared" si="21"/>
        <v>4.518285942963729E-2</v>
      </c>
      <c r="Z24" s="2">
        <f t="shared" si="22"/>
        <v>2.0414907862383634E-3</v>
      </c>
      <c r="AB24" s="28">
        <v>0.66666666699999999</v>
      </c>
      <c r="AC24" s="2">
        <f t="shared" si="23"/>
        <v>15.226463226319062</v>
      </c>
      <c r="AD24" s="2">
        <f t="shared" si="24"/>
        <v>4.6463226319062301E-2</v>
      </c>
      <c r="AE24" s="2">
        <f t="shared" si="25"/>
        <v>2.1588313999764035E-3</v>
      </c>
      <c r="AF24" s="2">
        <f t="shared" si="26"/>
        <v>4.6463226319062301E-2</v>
      </c>
    </row>
    <row r="25" spans="1:32" x14ac:dyDescent="0.3">
      <c r="A25" s="3">
        <v>0.75</v>
      </c>
      <c r="B25" s="3">
        <v>14.382999999999999</v>
      </c>
      <c r="C25" s="2">
        <f t="shared" si="0"/>
        <v>14.022922702499999</v>
      </c>
      <c r="D25" s="2">
        <f t="shared" si="1"/>
        <v>0.36007729750000017</v>
      </c>
      <c r="E25" s="2">
        <f t="shared" si="2"/>
        <v>0.12965566017490363</v>
      </c>
      <c r="F25" s="2">
        <f t="shared" si="3"/>
        <v>13.3017260920625</v>
      </c>
      <c r="G25" s="2">
        <f t="shared" si="4"/>
        <v>-1.0812739079374989</v>
      </c>
      <c r="H25" s="2">
        <f t="shared" si="5"/>
        <v>1.1691532639864308</v>
      </c>
      <c r="I25" s="2">
        <f t="shared" si="6"/>
        <v>15.398998526440625</v>
      </c>
      <c r="J25" s="2">
        <f t="shared" si="7"/>
        <v>1.0159985264406259</v>
      </c>
      <c r="K25" s="2">
        <f t="shared" si="8"/>
        <v>1.0322530057295234</v>
      </c>
      <c r="L25" s="2">
        <f t="shared" si="9"/>
        <v>15.11377100810649</v>
      </c>
      <c r="M25" s="2">
        <f t="shared" si="27"/>
        <v>0.73077100810649043</v>
      </c>
      <c r="N25" s="2">
        <f t="shared" si="10"/>
        <v>0.53402626628897631</v>
      </c>
      <c r="O25" s="2">
        <f t="shared" si="11"/>
        <v>14.36784995046774</v>
      </c>
      <c r="P25" s="2">
        <f t="shared" si="12"/>
        <v>-1.5150049532259402E-2</v>
      </c>
      <c r="Q25" s="2">
        <f t="shared" si="13"/>
        <v>2.2952400082991333E-4</v>
      </c>
      <c r="R25" s="2">
        <f t="shared" si="14"/>
        <v>14.558886272822775</v>
      </c>
      <c r="S25" s="2">
        <f t="shared" si="15"/>
        <v>0.17588627282277614</v>
      </c>
      <c r="T25" s="2">
        <f t="shared" si="16"/>
        <v>3.0935980967488039E-2</v>
      </c>
      <c r="U25" s="2">
        <f t="shared" si="17"/>
        <v>14.94656595342933</v>
      </c>
      <c r="V25" s="2">
        <f t="shared" si="18"/>
        <v>0.56356595342933069</v>
      </c>
      <c r="W25" s="2">
        <f t="shared" si="19"/>
        <v>0.31760658386471052</v>
      </c>
      <c r="X25" s="2">
        <f t="shared" si="20"/>
        <v>15.039355074273443</v>
      </c>
      <c r="Y25" s="2">
        <f t="shared" si="21"/>
        <v>0.65635507427344386</v>
      </c>
      <c r="Z25" s="2">
        <f t="shared" si="22"/>
        <v>0.430801983524498</v>
      </c>
      <c r="AB25" s="28">
        <v>0.75</v>
      </c>
      <c r="AC25" s="2">
        <f t="shared" si="23"/>
        <v>15.029071719299607</v>
      </c>
      <c r="AD25" s="2">
        <f t="shared" si="24"/>
        <v>0.64607171929960749</v>
      </c>
      <c r="AE25" s="2">
        <f t="shared" si="25"/>
        <v>0.4174086664787508</v>
      </c>
      <c r="AF25" s="2">
        <f t="shared" si="26"/>
        <v>0.64607171929960749</v>
      </c>
    </row>
    <row r="26" spans="1:32" x14ac:dyDescent="0.3">
      <c r="A26" s="3">
        <v>0.83333333300000001</v>
      </c>
      <c r="B26" s="3">
        <v>14.478</v>
      </c>
      <c r="C26" s="2">
        <f t="shared" si="0"/>
        <v>14.026105224987269</v>
      </c>
      <c r="D26" s="2">
        <f t="shared" si="1"/>
        <v>0.45189477501273068</v>
      </c>
      <c r="E26" s="2">
        <f t="shared" si="2"/>
        <v>0.20420888768380649</v>
      </c>
      <c r="F26" s="2">
        <f t="shared" si="3"/>
        <v>13.313517872869566</v>
      </c>
      <c r="G26" s="2">
        <f t="shared" si="4"/>
        <v>-1.1644821271304338</v>
      </c>
      <c r="H26" s="2">
        <f t="shared" si="5"/>
        <v>1.3560186244062198</v>
      </c>
      <c r="I26" s="2">
        <f t="shared" si="6"/>
        <v>15.357699102363298</v>
      </c>
      <c r="J26" s="2">
        <f t="shared" si="7"/>
        <v>0.87969910236329873</v>
      </c>
      <c r="K26" s="2">
        <f t="shared" si="8"/>
        <v>0.77387051069879353</v>
      </c>
      <c r="L26" s="2">
        <f t="shared" si="9"/>
        <v>15.085619662568224</v>
      </c>
      <c r="M26" s="2">
        <f t="shared" si="27"/>
        <v>0.60761966256822397</v>
      </c>
      <c r="N26" s="2">
        <f t="shared" si="10"/>
        <v>0.36920165433952234</v>
      </c>
      <c r="O26" s="2">
        <f t="shared" si="11"/>
        <v>14.398599658499014</v>
      </c>
      <c r="P26" s="2">
        <f t="shared" si="12"/>
        <v>-7.9400341500985405E-2</v>
      </c>
      <c r="Q26" s="2">
        <f t="shared" si="13"/>
        <v>6.3044142304731054E-3</v>
      </c>
      <c r="R26" s="2">
        <f t="shared" si="14"/>
        <v>14.563644101580342</v>
      </c>
      <c r="S26" s="2">
        <f t="shared" si="15"/>
        <v>8.5644101580342635E-2</v>
      </c>
      <c r="T26" s="2">
        <f t="shared" si="16"/>
        <v>7.3349121355040479E-3</v>
      </c>
      <c r="U26" s="2">
        <f t="shared" si="17"/>
        <v>14.850103927567732</v>
      </c>
      <c r="V26" s="2">
        <f t="shared" si="18"/>
        <v>0.37210392756773203</v>
      </c>
      <c r="W26" s="2">
        <f t="shared" si="19"/>
        <v>0.13846133291133197</v>
      </c>
      <c r="X26" s="2">
        <f t="shared" si="20"/>
        <v>14.866603158647477</v>
      </c>
      <c r="Y26" s="2">
        <f t="shared" si="21"/>
        <v>0.38860315864747719</v>
      </c>
      <c r="Z26" s="2">
        <f t="shared" si="22"/>
        <v>0.15101241491079631</v>
      </c>
      <c r="AB26" s="28">
        <v>0.83333333300000001</v>
      </c>
      <c r="AC26" s="2">
        <f t="shared" si="23"/>
        <v>14.846067381896821</v>
      </c>
      <c r="AD26" s="2">
        <f t="shared" si="24"/>
        <v>0.36806738189682164</v>
      </c>
      <c r="AE26" s="2">
        <f t="shared" si="25"/>
        <v>0.13547359761638075</v>
      </c>
      <c r="AF26" s="2">
        <f t="shared" si="26"/>
        <v>0.36806738189682164</v>
      </c>
    </row>
    <row r="27" spans="1:32" x14ac:dyDescent="0.3">
      <c r="A27" s="3">
        <v>0.91666666699999999</v>
      </c>
      <c r="B27" s="3">
        <v>14.364000000000001</v>
      </c>
      <c r="C27" s="2">
        <f t="shared" si="0"/>
        <v>14.029287747512729</v>
      </c>
      <c r="D27" s="2">
        <f t="shared" si="1"/>
        <v>0.33471225248727166</v>
      </c>
      <c r="E27" s="2">
        <f t="shared" si="2"/>
        <v>0.11203229196510309</v>
      </c>
      <c r="F27" s="2">
        <f t="shared" si="3"/>
        <v>13.325276541276136</v>
      </c>
      <c r="G27" s="2">
        <f t="shared" si="4"/>
        <v>-1.0387234587238652</v>
      </c>
      <c r="H27" s="2">
        <f t="shared" si="5"/>
        <v>1.0789464237032693</v>
      </c>
      <c r="I27" s="2">
        <f t="shared" si="6"/>
        <v>15.316886260316076</v>
      </c>
      <c r="J27" s="2">
        <f t="shared" si="7"/>
        <v>0.95288626031607571</v>
      </c>
      <c r="K27" s="2">
        <f t="shared" si="8"/>
        <v>0.907992225099156</v>
      </c>
      <c r="L27" s="2">
        <f t="shared" si="9"/>
        <v>15.057717365725173</v>
      </c>
      <c r="M27" s="2">
        <f t="shared" si="27"/>
        <v>0.69371736572517229</v>
      </c>
      <c r="N27" s="2">
        <f t="shared" si="10"/>
        <v>0.48124378350867242</v>
      </c>
      <c r="O27" s="2">
        <f t="shared" si="11"/>
        <v>14.427886929481753</v>
      </c>
      <c r="P27" s="2">
        <f t="shared" si="12"/>
        <v>6.3886929481752119E-2</v>
      </c>
      <c r="Q27" s="2">
        <f t="shared" si="13"/>
        <v>4.0815397586063682E-3</v>
      </c>
      <c r="R27" s="2">
        <f t="shared" si="14"/>
        <v>14.568066534155138</v>
      </c>
      <c r="S27" s="2">
        <f t="shared" si="15"/>
        <v>0.20406653415513709</v>
      </c>
      <c r="T27" s="2">
        <f t="shared" si="16"/>
        <v>4.164315036208973E-2</v>
      </c>
      <c r="U27" s="2">
        <f t="shared" si="17"/>
        <v>14.75957756439993</v>
      </c>
      <c r="V27" s="2">
        <f t="shared" si="18"/>
        <v>0.39557756439992886</v>
      </c>
      <c r="W27" s="2">
        <f t="shared" si="19"/>
        <v>0.15648160945657988</v>
      </c>
      <c r="X27" s="2">
        <f t="shared" si="20"/>
        <v>14.706387073006544</v>
      </c>
      <c r="Y27" s="2">
        <f t="shared" si="21"/>
        <v>0.34238707300654347</v>
      </c>
      <c r="Z27" s="2">
        <f t="shared" si="22"/>
        <v>0.11722890776198813</v>
      </c>
      <c r="AB27" s="28">
        <v>0.91666666699999999</v>
      </c>
      <c r="AC27" s="2">
        <f t="shared" si="23"/>
        <v>14.676830857470414</v>
      </c>
      <c r="AD27" s="2">
        <f t="shared" si="24"/>
        <v>0.31283085747041284</v>
      </c>
      <c r="AE27" s="2">
        <f t="shared" si="25"/>
        <v>9.7863145385673755E-2</v>
      </c>
      <c r="AF27" s="2">
        <f t="shared" si="26"/>
        <v>0.31283085747041284</v>
      </c>
    </row>
    <row r="28" spans="1:32" x14ac:dyDescent="0.3">
      <c r="A28" s="3">
        <v>1</v>
      </c>
      <c r="B28" s="3">
        <v>13.928000000000001</v>
      </c>
      <c r="C28" s="2">
        <f t="shared" si="0"/>
        <v>14.032470269999999</v>
      </c>
      <c r="D28" s="2">
        <f t="shared" si="1"/>
        <v>-0.10447026999999842</v>
      </c>
      <c r="E28" s="2">
        <f t="shared" si="2"/>
        <v>1.091403731387257E-2</v>
      </c>
      <c r="F28" s="2">
        <f t="shared" si="3"/>
        <v>13.337002097000001</v>
      </c>
      <c r="G28" s="2">
        <f t="shared" si="4"/>
        <v>-0.59099790299999988</v>
      </c>
      <c r="H28" s="2">
        <f t="shared" si="5"/>
        <v>0.34927852135039728</v>
      </c>
      <c r="I28" s="2">
        <f t="shared" si="6"/>
        <v>15.276557998600001</v>
      </c>
      <c r="J28" s="2">
        <f t="shared" si="7"/>
        <v>1.3485579986000005</v>
      </c>
      <c r="K28" s="2">
        <f t="shared" si="8"/>
        <v>1.8186086755880388</v>
      </c>
      <c r="L28" s="2">
        <f t="shared" si="9"/>
        <v>15.030064277001001</v>
      </c>
      <c r="M28" s="2">
        <f t="shared" si="27"/>
        <v>1.1020642770010003</v>
      </c>
      <c r="N28" s="2">
        <f t="shared" si="10"/>
        <v>1.2145456706417375</v>
      </c>
      <c r="O28" s="2">
        <f t="shared" si="11"/>
        <v>14.455739035055</v>
      </c>
      <c r="P28" s="2">
        <f t="shared" si="12"/>
        <v>0.52773903505499931</v>
      </c>
      <c r="Q28" s="2">
        <f t="shared" si="13"/>
        <v>0.2785084891207818</v>
      </c>
      <c r="R28" s="2">
        <f t="shared" si="14"/>
        <v>14.572153535241901</v>
      </c>
      <c r="S28" s="2">
        <f t="shared" si="15"/>
        <v>0.64415353524189989</v>
      </c>
      <c r="T28" s="2">
        <f t="shared" si="16"/>
        <v>0.41493377696463757</v>
      </c>
      <c r="U28" s="2">
        <f t="shared" si="17"/>
        <v>14.67477067162738</v>
      </c>
      <c r="V28" s="2">
        <f t="shared" si="18"/>
        <v>0.7467706716273792</v>
      </c>
      <c r="W28" s="2">
        <f t="shared" si="19"/>
        <v>0.55766643600280696</v>
      </c>
      <c r="X28" s="2">
        <f t="shared" si="20"/>
        <v>14.558181364304557</v>
      </c>
      <c r="Y28" s="2">
        <f t="shared" si="21"/>
        <v>0.63018136430455662</v>
      </c>
      <c r="Z28" s="2">
        <f t="shared" si="22"/>
        <v>0.39712855191675234</v>
      </c>
      <c r="AB28" s="28">
        <v>1</v>
      </c>
      <c r="AC28" s="2">
        <f t="shared" si="23"/>
        <v>14.520760534404269</v>
      </c>
      <c r="AD28" s="2">
        <f t="shared" si="24"/>
        <v>0.59276053440426857</v>
      </c>
      <c r="AE28" s="2">
        <f t="shared" si="25"/>
        <v>0.35136505114723404</v>
      </c>
      <c r="AF28" s="2">
        <f t="shared" si="26"/>
        <v>0.59276053440426857</v>
      </c>
    </row>
    <row r="29" spans="1:32" x14ac:dyDescent="0.3">
      <c r="A29" s="3">
        <v>1.0833333329999999</v>
      </c>
      <c r="B29" s="3">
        <v>13.282999999999999</v>
      </c>
      <c r="C29" s="2">
        <f t="shared" si="0"/>
        <v>14.035652792487269</v>
      </c>
      <c r="D29" s="2">
        <f t="shared" si="1"/>
        <v>-0.75265279248726991</v>
      </c>
      <c r="E29" s="2">
        <f t="shared" si="2"/>
        <v>0.56648622603888532</v>
      </c>
      <c r="F29" s="2">
        <f t="shared" si="3"/>
        <v>13.348694540182464</v>
      </c>
      <c r="G29" s="2">
        <f t="shared" si="4"/>
        <v>6.5694540182464678E-2</v>
      </c>
      <c r="H29" s="2">
        <f t="shared" si="5"/>
        <v>4.3157726097854659E-3</v>
      </c>
      <c r="I29" s="2">
        <f t="shared" si="6"/>
        <v>15.236712314043952</v>
      </c>
      <c r="J29" s="2">
        <f t="shared" si="7"/>
        <v>1.953712314043953</v>
      </c>
      <c r="K29" s="2">
        <f t="shared" si="8"/>
        <v>3.8169918060469774</v>
      </c>
      <c r="L29" s="2">
        <f t="shared" si="9"/>
        <v>15.002660546468086</v>
      </c>
      <c r="M29" s="2">
        <f t="shared" si="27"/>
        <v>1.7196605464680861</v>
      </c>
      <c r="N29" s="2">
        <f t="shared" si="10"/>
        <v>2.9572323950789166</v>
      </c>
      <c r="O29" s="2">
        <f t="shared" si="11"/>
        <v>14.482183001911938</v>
      </c>
      <c r="P29" s="2">
        <f t="shared" si="12"/>
        <v>1.1991830019119387</v>
      </c>
      <c r="Q29" s="2">
        <f t="shared" si="13"/>
        <v>1.4380398720745289</v>
      </c>
      <c r="R29" s="2">
        <f t="shared" si="14"/>
        <v>14.575905227073779</v>
      </c>
      <c r="S29" s="2">
        <f t="shared" si="15"/>
        <v>1.2929052270737795</v>
      </c>
      <c r="T29" s="2">
        <f t="shared" si="16"/>
        <v>1.6716039261947013</v>
      </c>
      <c r="U29" s="2">
        <f t="shared" si="17"/>
        <v>14.595471957495731</v>
      </c>
      <c r="V29" s="2">
        <f t="shared" si="18"/>
        <v>1.3124719574957311</v>
      </c>
      <c r="W29" s="2">
        <f t="shared" si="19"/>
        <v>1.7225826392126762</v>
      </c>
      <c r="X29" s="2">
        <f t="shared" si="20"/>
        <v>14.421474887235554</v>
      </c>
      <c r="Y29" s="2">
        <f t="shared" si="21"/>
        <v>1.1384748872355548</v>
      </c>
      <c r="Z29" s="2">
        <f t="shared" si="22"/>
        <v>1.2961250688660091</v>
      </c>
      <c r="AB29" s="28">
        <v>1.0833333329999999</v>
      </c>
      <c r="AC29" s="2">
        <f t="shared" si="23"/>
        <v>14.377272178627745</v>
      </c>
      <c r="AD29" s="2">
        <f t="shared" si="24"/>
        <v>1.0942721786277456</v>
      </c>
      <c r="AE29" s="2">
        <f t="shared" si="25"/>
        <v>1.1974316009187127</v>
      </c>
      <c r="AF29" s="2">
        <f t="shared" si="26"/>
        <v>1.0942721786277456</v>
      </c>
    </row>
    <row r="30" spans="1:32" x14ac:dyDescent="0.3">
      <c r="A30" s="3">
        <v>1.1666666670000001</v>
      </c>
      <c r="B30" s="3">
        <v>13.7</v>
      </c>
      <c r="C30" s="2">
        <f t="shared" si="0"/>
        <v>14.038835315012729</v>
      </c>
      <c r="D30" s="2">
        <f t="shared" si="1"/>
        <v>-0.33883531501273012</v>
      </c>
      <c r="E30" s="2">
        <f t="shared" si="2"/>
        <v>0.11480937069977605</v>
      </c>
      <c r="F30" s="2">
        <f t="shared" si="3"/>
        <v>13.360353870963237</v>
      </c>
      <c r="G30" s="2">
        <f t="shared" si="4"/>
        <v>-0.33964612903676183</v>
      </c>
      <c r="H30" s="2">
        <f t="shared" si="5"/>
        <v>0.11535949296965667</v>
      </c>
      <c r="I30" s="2">
        <f t="shared" si="6"/>
        <v>15.19734720349998</v>
      </c>
      <c r="J30" s="2">
        <f t="shared" si="7"/>
        <v>1.4973472034999808</v>
      </c>
      <c r="K30" s="2">
        <f t="shared" si="8"/>
        <v>2.242048647829213</v>
      </c>
      <c r="L30" s="2">
        <f t="shared" si="9"/>
        <v>14.975506315865479</v>
      </c>
      <c r="M30" s="2">
        <f t="shared" si="27"/>
        <v>1.2755063158654796</v>
      </c>
      <c r="N30" s="2">
        <f t="shared" si="10"/>
        <v>1.6269163618127285</v>
      </c>
      <c r="O30" s="2">
        <f t="shared" si="11"/>
        <v>14.50724561158888</v>
      </c>
      <c r="P30" s="2">
        <f t="shared" si="12"/>
        <v>0.80724561158888086</v>
      </c>
      <c r="Q30" s="2">
        <f t="shared" si="13"/>
        <v>0.65164547742950629</v>
      </c>
      <c r="R30" s="2">
        <f t="shared" si="14"/>
        <v>14.579321886706564</v>
      </c>
      <c r="S30" s="2">
        <f t="shared" si="15"/>
        <v>0.87932188670656508</v>
      </c>
      <c r="T30" s="2">
        <f t="shared" si="16"/>
        <v>0.77320698044119329</v>
      </c>
      <c r="U30" s="2">
        <f t="shared" si="17"/>
        <v>14.521474964658307</v>
      </c>
      <c r="V30" s="2">
        <f t="shared" si="18"/>
        <v>0.82147496465830727</v>
      </c>
      <c r="W30" s="2">
        <f t="shared" si="19"/>
        <v>0.67482111756036722</v>
      </c>
      <c r="X30" s="2">
        <f t="shared" si="20"/>
        <v>14.295770546665153</v>
      </c>
      <c r="Y30" s="2">
        <f t="shared" si="21"/>
        <v>0.59577054666515394</v>
      </c>
      <c r="Z30" s="2">
        <f t="shared" si="22"/>
        <v>0.35494254427369637</v>
      </c>
      <c r="AB30" s="28">
        <v>1.1666666670000001</v>
      </c>
      <c r="AC30" s="2">
        <f t="shared" si="23"/>
        <v>14.245798590090976</v>
      </c>
      <c r="AD30" s="2">
        <f t="shared" si="24"/>
        <v>0.54579859009097653</v>
      </c>
      <c r="AE30" s="2">
        <f t="shared" si="25"/>
        <v>0.29789610094529784</v>
      </c>
      <c r="AF30" s="2">
        <f t="shared" si="26"/>
        <v>0.54579859009097653</v>
      </c>
    </row>
    <row r="31" spans="1:32" x14ac:dyDescent="0.3">
      <c r="A31" s="3">
        <v>1.25</v>
      </c>
      <c r="B31" s="3">
        <v>15.465</v>
      </c>
      <c r="C31" s="2">
        <f t="shared" si="0"/>
        <v>14.0420178375</v>
      </c>
      <c r="D31" s="2">
        <f t="shared" si="1"/>
        <v>1.4229821625000003</v>
      </c>
      <c r="E31" s="2">
        <f t="shared" si="2"/>
        <v>2.0248782347931771</v>
      </c>
      <c r="F31" s="2">
        <f t="shared" si="3"/>
        <v>13.3719800890625</v>
      </c>
      <c r="G31" s="2">
        <f t="shared" si="4"/>
        <v>-2.0930199109374996</v>
      </c>
      <c r="H31" s="2">
        <f t="shared" si="5"/>
        <v>4.3807323475808184</v>
      </c>
      <c r="I31" s="2">
        <f t="shared" si="6"/>
        <v>15.158460665234376</v>
      </c>
      <c r="J31" s="2">
        <f t="shared" si="7"/>
        <v>-0.30653933476562401</v>
      </c>
      <c r="K31" s="2">
        <f t="shared" si="8"/>
        <v>9.3966363758551302E-2</v>
      </c>
      <c r="L31" s="2">
        <f t="shared" si="9"/>
        <v>14.948601719562989</v>
      </c>
      <c r="M31" s="2">
        <f t="shared" si="27"/>
        <v>-0.51639828043701108</v>
      </c>
      <c r="N31" s="2">
        <f t="shared" si="10"/>
        <v>0.26666718403830192</v>
      </c>
      <c r="O31" s="2">
        <f t="shared" si="11"/>
        <v>14.530953400558472</v>
      </c>
      <c r="P31" s="2">
        <f t="shared" si="12"/>
        <v>-0.9340465994415279</v>
      </c>
      <c r="Q31" s="2">
        <f t="shared" si="13"/>
        <v>0.87244304992828203</v>
      </c>
      <c r="R31" s="2">
        <f t="shared" si="14"/>
        <v>14.58240394338875</v>
      </c>
      <c r="S31" s="2">
        <f t="shared" si="15"/>
        <v>-0.88259605661125029</v>
      </c>
      <c r="T31" s="2">
        <f t="shared" si="16"/>
        <v>0.77897579914572934</v>
      </c>
      <c r="U31" s="2">
        <f t="shared" si="17"/>
        <v>14.452578003430272</v>
      </c>
      <c r="V31" s="2">
        <f t="shared" si="18"/>
        <v>-1.0124219965697279</v>
      </c>
      <c r="W31" s="2">
        <f t="shared" si="19"/>
        <v>1.024998299138234</v>
      </c>
      <c r="X31" s="2">
        <f t="shared" si="20"/>
        <v>14.180585040827978</v>
      </c>
      <c r="Y31" s="2">
        <f t="shared" si="21"/>
        <v>-1.2844149591720218</v>
      </c>
      <c r="Z31" s="2">
        <f t="shared" si="22"/>
        <v>1.6497217873448664</v>
      </c>
      <c r="AB31" s="28">
        <v>1.25</v>
      </c>
      <c r="AC31" s="2">
        <f t="shared" si="23"/>
        <v>14.125789261481167</v>
      </c>
      <c r="AD31" s="2">
        <f t="shared" si="24"/>
        <v>-1.3392107385188332</v>
      </c>
      <c r="AE31" s="2">
        <f t="shared" si="25"/>
        <v>1.7934854021641586</v>
      </c>
      <c r="AF31" s="2">
        <f t="shared" si="26"/>
        <v>1.3392107385188332</v>
      </c>
    </row>
    <row r="32" spans="1:32" x14ac:dyDescent="0.3">
      <c r="A32" s="3">
        <v>1.3333333329999999</v>
      </c>
      <c r="B32" s="3">
        <v>16.242999999999999</v>
      </c>
      <c r="C32" s="2">
        <f t="shared" si="0"/>
        <v>14.04520035998727</v>
      </c>
      <c r="D32" s="2">
        <f t="shared" si="1"/>
        <v>2.1977996400127289</v>
      </c>
      <c r="E32" s="2">
        <f t="shared" si="2"/>
        <v>4.8303232576400807</v>
      </c>
      <c r="F32" s="2">
        <f t="shared" si="3"/>
        <v>13.383573194620361</v>
      </c>
      <c r="G32" s="2">
        <f t="shared" si="4"/>
        <v>-2.8594268053796377</v>
      </c>
      <c r="H32" s="2">
        <f t="shared" si="5"/>
        <v>8.1763216553235996</v>
      </c>
      <c r="I32" s="2">
        <f t="shared" si="6"/>
        <v>15.120050696093431</v>
      </c>
      <c r="J32" s="2">
        <f t="shared" si="7"/>
        <v>-1.1229493039065677</v>
      </c>
      <c r="K32" s="2">
        <f t="shared" si="8"/>
        <v>1.2610151391442448</v>
      </c>
      <c r="L32" s="2">
        <f t="shared" si="9"/>
        <v>14.921946882606072</v>
      </c>
      <c r="M32" s="2">
        <f t="shared" si="27"/>
        <v>-1.3210531173939266</v>
      </c>
      <c r="N32" s="2">
        <f t="shared" si="10"/>
        <v>1.7451813389762116</v>
      </c>
      <c r="O32" s="2">
        <f t="shared" si="11"/>
        <v>14.553332662953107</v>
      </c>
      <c r="P32" s="2">
        <f t="shared" si="12"/>
        <v>-1.6896673370468918</v>
      </c>
      <c r="Q32" s="2">
        <f t="shared" si="13"/>
        <v>2.8549757098831345</v>
      </c>
      <c r="R32" s="2">
        <f t="shared" si="14"/>
        <v>14.585151976295858</v>
      </c>
      <c r="S32" s="2">
        <f t="shared" si="15"/>
        <v>-1.6578480237041404</v>
      </c>
      <c r="T32" s="2">
        <f t="shared" si="16"/>
        <v>2.7484600696997243</v>
      </c>
      <c r="U32" s="2">
        <f t="shared" si="17"/>
        <v>14.388584077930819</v>
      </c>
      <c r="V32" s="2">
        <f t="shared" si="18"/>
        <v>-1.8544159220691796</v>
      </c>
      <c r="W32" s="2">
        <f t="shared" si="19"/>
        <v>3.4388584120236856</v>
      </c>
      <c r="X32" s="2">
        <f t="shared" si="20"/>
        <v>14.075448594805092</v>
      </c>
      <c r="Y32" s="2">
        <f t="shared" si="21"/>
        <v>-2.1675514051949065</v>
      </c>
      <c r="Z32" s="2">
        <f t="shared" si="22"/>
        <v>4.6982790941624142</v>
      </c>
      <c r="AB32" s="28">
        <v>1.3333333329999999</v>
      </c>
      <c r="AC32" s="2">
        <f t="shared" si="23"/>
        <v>14.016710028341583</v>
      </c>
      <c r="AD32" s="2">
        <f t="shared" si="24"/>
        <v>-2.2262899716584155</v>
      </c>
      <c r="AE32" s="2">
        <f t="shared" si="25"/>
        <v>4.9563670379068281</v>
      </c>
      <c r="AF32" s="2">
        <f t="shared" si="26"/>
        <v>2.2262899716584155</v>
      </c>
    </row>
    <row r="33" spans="1:32" x14ac:dyDescent="0.3">
      <c r="A33" s="3">
        <v>1.4166666670000001</v>
      </c>
      <c r="B33" s="3">
        <v>16.489999999999998</v>
      </c>
      <c r="C33" s="2">
        <f t="shared" si="0"/>
        <v>14.04838288251273</v>
      </c>
      <c r="D33" s="2">
        <f t="shared" si="1"/>
        <v>2.4416171174872687</v>
      </c>
      <c r="E33" s="2">
        <f t="shared" si="2"/>
        <v>5.9614941484068389</v>
      </c>
      <c r="F33" s="2">
        <f t="shared" si="3"/>
        <v>13.395133187775341</v>
      </c>
      <c r="G33" s="2">
        <f t="shared" si="4"/>
        <v>-3.094866812224657</v>
      </c>
      <c r="H33" s="2">
        <f t="shared" si="5"/>
        <v>9.5782005854096095</v>
      </c>
      <c r="I33" s="2">
        <f t="shared" si="6"/>
        <v>15.082115292946312</v>
      </c>
      <c r="J33" s="2">
        <f t="shared" si="7"/>
        <v>-1.407884707053686</v>
      </c>
      <c r="K33" s="2">
        <f t="shared" si="8"/>
        <v>1.9821393483556431</v>
      </c>
      <c r="L33" s="2">
        <f t="shared" si="9"/>
        <v>14.895541921706871</v>
      </c>
      <c r="M33" s="2">
        <f t="shared" si="27"/>
        <v>-1.5944580782931279</v>
      </c>
      <c r="N33" s="2">
        <f t="shared" si="10"/>
        <v>2.5422965634342143</v>
      </c>
      <c r="O33" s="2">
        <f t="shared" si="11"/>
        <v>14.574409450510316</v>
      </c>
      <c r="P33" s="2">
        <f t="shared" si="12"/>
        <v>-1.9155905494896821</v>
      </c>
      <c r="Q33" s="2">
        <f t="shared" si="13"/>
        <v>3.6694871532941824</v>
      </c>
      <c r="R33" s="2">
        <f t="shared" si="14"/>
        <v>14.587566711891174</v>
      </c>
      <c r="S33" s="2">
        <f t="shared" si="15"/>
        <v>-1.9024332881088242</v>
      </c>
      <c r="T33" s="2">
        <f t="shared" si="16"/>
        <v>3.6192524157045525</v>
      </c>
      <c r="U33" s="2">
        <f t="shared" si="17"/>
        <v>14.329300821054591</v>
      </c>
      <c r="V33" s="2">
        <f t="shared" si="18"/>
        <v>-2.1606991789454071</v>
      </c>
      <c r="W33" s="2">
        <f t="shared" si="19"/>
        <v>4.6686209418953561</v>
      </c>
      <c r="X33" s="2">
        <f t="shared" si="20"/>
        <v>13.979904711313406</v>
      </c>
      <c r="Y33" s="2">
        <f t="shared" si="21"/>
        <v>-2.5100952886865926</v>
      </c>
      <c r="Z33" s="2">
        <f t="shared" si="22"/>
        <v>6.3005783582866286</v>
      </c>
      <c r="AB33" s="28">
        <v>1.4166666670000001</v>
      </c>
      <c r="AC33" s="2">
        <f t="shared" si="23"/>
        <v>13.91804273883522</v>
      </c>
      <c r="AD33" s="2">
        <f t="shared" si="24"/>
        <v>-2.5719572611647781</v>
      </c>
      <c r="AE33" s="2">
        <f t="shared" si="25"/>
        <v>6.6149641532582262</v>
      </c>
      <c r="AF33" s="2">
        <f t="shared" si="26"/>
        <v>2.5719572611647781</v>
      </c>
    </row>
    <row r="34" spans="1:32" x14ac:dyDescent="0.3">
      <c r="A34" s="3">
        <v>1.5</v>
      </c>
      <c r="B34" s="3">
        <v>16.242999999999999</v>
      </c>
      <c r="C34" s="2">
        <f t="shared" si="0"/>
        <v>14.051565405</v>
      </c>
      <c r="D34" s="2">
        <f t="shared" si="1"/>
        <v>2.1914345949999987</v>
      </c>
      <c r="E34" s="2">
        <f t="shared" si="2"/>
        <v>4.802385584162808</v>
      </c>
      <c r="F34" s="2">
        <f t="shared" si="3"/>
        <v>13.40666006825</v>
      </c>
      <c r="G34" s="2">
        <f t="shared" si="4"/>
        <v>-2.8363399317499987</v>
      </c>
      <c r="H34" s="2">
        <f t="shared" si="5"/>
        <v>8.0448242084395876</v>
      </c>
      <c r="I34" s="2">
        <f t="shared" si="6"/>
        <v>15.044652454025</v>
      </c>
      <c r="J34" s="2">
        <f t="shared" si="7"/>
        <v>-1.1983475459749986</v>
      </c>
      <c r="K34" s="2">
        <f t="shared" si="8"/>
        <v>1.4360368409443014</v>
      </c>
      <c r="L34" s="2">
        <f t="shared" si="9"/>
        <v>14.869386946181313</v>
      </c>
      <c r="M34" s="2">
        <f t="shared" si="27"/>
        <v>-1.3736130538186853</v>
      </c>
      <c r="N34" s="2">
        <f t="shared" si="10"/>
        <v>1.8868128216210944</v>
      </c>
      <c r="O34" s="2">
        <f t="shared" si="11"/>
        <v>14.594209572805157</v>
      </c>
      <c r="P34" s="2">
        <f t="shared" si="12"/>
        <v>-1.6487904271948413</v>
      </c>
      <c r="Q34" s="2">
        <f t="shared" si="13"/>
        <v>2.7185098728093471</v>
      </c>
      <c r="R34" s="2">
        <f t="shared" si="14"/>
        <v>14.589649021372002</v>
      </c>
      <c r="S34" s="2">
        <f t="shared" si="15"/>
        <v>-1.6533509786279961</v>
      </c>
      <c r="T34" s="2">
        <f t="shared" si="16"/>
        <v>2.7335694585301522</v>
      </c>
      <c r="U34" s="2">
        <f t="shared" si="17"/>
        <v>14.274540428957906</v>
      </c>
      <c r="V34" s="2">
        <f t="shared" si="18"/>
        <v>-1.9684595710420929</v>
      </c>
      <c r="W34" s="2">
        <f t="shared" si="19"/>
        <v>3.8748330828272204</v>
      </c>
      <c r="X34" s="2">
        <f t="shared" si="20"/>
        <v>13.893509922501005</v>
      </c>
      <c r="Y34" s="2">
        <f t="shared" si="21"/>
        <v>-2.3494900774989933</v>
      </c>
      <c r="Z34" s="2">
        <f t="shared" si="22"/>
        <v>5.5201036242662251</v>
      </c>
      <c r="AB34" s="28">
        <v>1.5</v>
      </c>
      <c r="AC34" s="2">
        <f t="shared" si="23"/>
        <v>13.829284925964524</v>
      </c>
      <c r="AD34" s="2">
        <f t="shared" si="24"/>
        <v>-2.4137150740354745</v>
      </c>
      <c r="AE34" s="2">
        <f t="shared" si="25"/>
        <v>5.8260204586260764</v>
      </c>
      <c r="AF34" s="2">
        <f t="shared" si="26"/>
        <v>2.4137150740354745</v>
      </c>
    </row>
    <row r="35" spans="1:32" x14ac:dyDescent="0.3">
      <c r="A35" s="3">
        <v>1.5833333329999999</v>
      </c>
      <c r="B35" s="3">
        <v>15.787000000000001</v>
      </c>
      <c r="C35" s="2">
        <f t="shared" si="0"/>
        <v>14.05474792748727</v>
      </c>
      <c r="D35" s="2">
        <f t="shared" si="1"/>
        <v>1.7322520725127308</v>
      </c>
      <c r="E35" s="2">
        <f t="shared" si="2"/>
        <v>3.0006972427246512</v>
      </c>
      <c r="F35" s="2">
        <f t="shared" si="3"/>
        <v>13.418153836183258</v>
      </c>
      <c r="G35" s="2">
        <f t="shared" si="4"/>
        <v>-2.3688461638167428</v>
      </c>
      <c r="H35" s="2">
        <f t="shared" si="5"/>
        <v>5.6114321478292988</v>
      </c>
      <c r="I35" s="2">
        <f t="shared" si="6"/>
        <v>15.00766017619298</v>
      </c>
      <c r="J35" s="2">
        <f t="shared" si="7"/>
        <v>-0.77933982380702105</v>
      </c>
      <c r="K35" s="2">
        <f t="shared" si="8"/>
        <v>0.60737056097155862</v>
      </c>
      <c r="L35" s="2">
        <f t="shared" si="9"/>
        <v>14.843482056047945</v>
      </c>
      <c r="M35" s="2">
        <f t="shared" si="27"/>
        <v>-0.94351794395205602</v>
      </c>
      <c r="N35" s="2">
        <f t="shared" si="10"/>
        <v>0.89022611055951517</v>
      </c>
      <c r="O35" s="2">
        <f t="shared" si="11"/>
        <v>14.612758599686657</v>
      </c>
      <c r="P35" s="2">
        <f t="shared" si="12"/>
        <v>-1.1742414003133437</v>
      </c>
      <c r="Q35" s="2">
        <f t="shared" si="13"/>
        <v>1.3788428662098422</v>
      </c>
      <c r="R35" s="2">
        <f t="shared" si="14"/>
        <v>14.591399918372062</v>
      </c>
      <c r="S35" s="2">
        <f t="shared" si="15"/>
        <v>-1.1956000816279388</v>
      </c>
      <c r="T35" s="2">
        <f t="shared" si="16"/>
        <v>1.4294595551887341</v>
      </c>
      <c r="U35" s="2">
        <f t="shared" si="17"/>
        <v>14.224119589982532</v>
      </c>
      <c r="V35" s="2">
        <f t="shared" si="18"/>
        <v>-1.5628804100174687</v>
      </c>
      <c r="W35" s="2">
        <f t="shared" si="19"/>
        <v>2.4425951760163711</v>
      </c>
      <c r="X35" s="2">
        <f t="shared" si="20"/>
        <v>13.815833535127684</v>
      </c>
      <c r="Y35" s="2">
        <f t="shared" si="21"/>
        <v>-1.9711664648723168</v>
      </c>
      <c r="Z35" s="2">
        <f t="shared" si="22"/>
        <v>3.8854972322372268</v>
      </c>
      <c r="AB35" s="28">
        <v>1.5833333329999999</v>
      </c>
      <c r="AC35" s="2">
        <f t="shared" si="23"/>
        <v>13.749949474505819</v>
      </c>
      <c r="AD35" s="2">
        <f t="shared" si="24"/>
        <v>-2.0370505254941822</v>
      </c>
      <c r="AE35" s="2">
        <f t="shared" si="25"/>
        <v>4.1495748434161239</v>
      </c>
      <c r="AF35" s="2">
        <f t="shared" si="26"/>
        <v>2.0370505254941822</v>
      </c>
    </row>
    <row r="36" spans="1:32" x14ac:dyDescent="0.3">
      <c r="A36" s="3">
        <v>1.6666666670000001</v>
      </c>
      <c r="B36" s="3">
        <v>15.446</v>
      </c>
      <c r="C36" s="2">
        <f t="shared" si="0"/>
        <v>14.05793045001273</v>
      </c>
      <c r="D36" s="2">
        <f t="shared" si="1"/>
        <v>1.3880695499872697</v>
      </c>
      <c r="E36" s="2">
        <f t="shared" si="2"/>
        <v>1.9267370756018616</v>
      </c>
      <c r="F36" s="2">
        <f t="shared" si="3"/>
        <v>13.429614491712444</v>
      </c>
      <c r="G36" s="2">
        <f t="shared" si="4"/>
        <v>-2.0163855082875557</v>
      </c>
      <c r="H36" s="2">
        <f t="shared" si="5"/>
        <v>4.0658105180320643</v>
      </c>
      <c r="I36" s="2">
        <f t="shared" si="6"/>
        <v>14.971136456336321</v>
      </c>
      <c r="J36" s="2">
        <f t="shared" si="7"/>
        <v>-0.47486354366367856</v>
      </c>
      <c r="K36" s="2">
        <f t="shared" si="8"/>
        <v>0.22549538510082634</v>
      </c>
      <c r="L36" s="2">
        <f t="shared" si="9"/>
        <v>14.817827342992018</v>
      </c>
      <c r="M36" s="2">
        <f t="shared" si="27"/>
        <v>-0.62817265700798153</v>
      </c>
      <c r="N36" s="2">
        <f t="shared" si="10"/>
        <v>0.39460088701246721</v>
      </c>
      <c r="O36" s="2">
        <f t="shared" si="11"/>
        <v>14.630081861370888</v>
      </c>
      <c r="P36" s="2">
        <f t="shared" si="12"/>
        <v>-0.81591813862911167</v>
      </c>
      <c r="Q36" s="2">
        <f t="shared" si="13"/>
        <v>0.66572240894399426</v>
      </c>
      <c r="R36" s="2">
        <f t="shared" si="14"/>
        <v>14.592820556398628</v>
      </c>
      <c r="S36" s="2">
        <f t="shared" si="15"/>
        <v>-0.85317944360137155</v>
      </c>
      <c r="T36" s="2">
        <f t="shared" si="16"/>
        <v>0.72791516298394598</v>
      </c>
      <c r="U36" s="2">
        <f t="shared" si="17"/>
        <v>14.177859420782838</v>
      </c>
      <c r="V36" s="2">
        <f t="shared" si="18"/>
        <v>-1.2681405792171621</v>
      </c>
      <c r="W36" s="2">
        <f t="shared" si="19"/>
        <v>1.6081805286572393</v>
      </c>
      <c r="X36" s="2">
        <f t="shared" si="20"/>
        <v>13.746457389656138</v>
      </c>
      <c r="Y36" s="2">
        <f t="shared" si="21"/>
        <v>-1.6995426103438618</v>
      </c>
      <c r="Z36" s="2">
        <f t="shared" si="22"/>
        <v>2.8884450843744278</v>
      </c>
      <c r="AB36" s="28">
        <v>1.6666666670000001</v>
      </c>
      <c r="AC36" s="2">
        <f t="shared" si="23"/>
        <v>13.679564303824641</v>
      </c>
      <c r="AD36" s="2">
        <f t="shared" si="24"/>
        <v>-1.7664356961753587</v>
      </c>
      <c r="AE36" s="2">
        <f t="shared" si="25"/>
        <v>3.1202950687225242</v>
      </c>
      <c r="AF36" s="2">
        <f t="shared" si="26"/>
        <v>1.7664356961753587</v>
      </c>
    </row>
    <row r="37" spans="1:32" x14ac:dyDescent="0.3">
      <c r="A37" s="3">
        <v>1.75</v>
      </c>
      <c r="B37" s="3">
        <v>14.648999999999999</v>
      </c>
      <c r="C37" s="2">
        <f t="shared" si="0"/>
        <v>14.0611129725</v>
      </c>
      <c r="D37" s="2">
        <f t="shared" si="1"/>
        <v>0.58788702749999899</v>
      </c>
      <c r="E37" s="2">
        <f t="shared" si="2"/>
        <v>0.34561115710278456</v>
      </c>
      <c r="F37" s="2">
        <f t="shared" si="3"/>
        <v>13.4410420345625</v>
      </c>
      <c r="G37" s="2">
        <f t="shared" si="4"/>
        <v>-1.2079579654374992</v>
      </c>
      <c r="H37" s="2">
        <f t="shared" si="5"/>
        <v>1.4591624462639026</v>
      </c>
      <c r="I37" s="2">
        <f t="shared" si="6"/>
        <v>14.935079292653125</v>
      </c>
      <c r="J37" s="2">
        <f t="shared" si="7"/>
        <v>0.28607929265312571</v>
      </c>
      <c r="K37" s="2">
        <f t="shared" si="8"/>
        <v>8.1841361684912739E-2</v>
      </c>
      <c r="L37" s="2">
        <f t="shared" si="9"/>
        <v>14.792422891275551</v>
      </c>
      <c r="M37" s="2">
        <f t="shared" si="27"/>
        <v>0.14342289127555219</v>
      </c>
      <c r="N37" s="2">
        <f t="shared" si="10"/>
        <v>2.0570125741838863E-2</v>
      </c>
      <c r="O37" s="2">
        <f t="shared" si="11"/>
        <v>14.646204448804284</v>
      </c>
      <c r="P37" s="2">
        <f t="shared" si="12"/>
        <v>-2.7955511957156176E-3</v>
      </c>
      <c r="Q37" s="2">
        <f t="shared" si="13"/>
        <v>7.815106487867019E-6</v>
      </c>
      <c r="R37" s="2">
        <f t="shared" si="14"/>
        <v>14.593912226354652</v>
      </c>
      <c r="S37" s="2">
        <f t="shared" si="15"/>
        <v>-5.5087773645347227E-2</v>
      </c>
      <c r="T37" s="2">
        <f t="shared" si="16"/>
        <v>3.0346628052010127E-3</v>
      </c>
      <c r="U37" s="2">
        <f t="shared" si="17"/>
        <v>14.135585402082855</v>
      </c>
      <c r="V37" s="2">
        <f t="shared" si="18"/>
        <v>-0.51341459791714428</v>
      </c>
      <c r="W37" s="2">
        <f t="shared" si="19"/>
        <v>0.26359454935442295</v>
      </c>
      <c r="X37" s="2">
        <f t="shared" si="20"/>
        <v>13.684975620563979</v>
      </c>
      <c r="Y37" s="2">
        <f t="shared" si="21"/>
        <v>-0.9640243794360206</v>
      </c>
      <c r="Z37" s="2">
        <f t="shared" si="22"/>
        <v>0.92934300414700466</v>
      </c>
      <c r="AB37" s="28">
        <v>1.75</v>
      </c>
      <c r="AC37" s="2">
        <f t="shared" si="23"/>
        <v>13.617672053333504</v>
      </c>
      <c r="AD37" s="2">
        <f t="shared" si="24"/>
        <v>-1.0313279466664955</v>
      </c>
      <c r="AE37" s="2">
        <f t="shared" si="25"/>
        <v>1.0636373335753297</v>
      </c>
      <c r="AF37" s="2">
        <f t="shared" si="26"/>
        <v>1.0313279466664955</v>
      </c>
    </row>
    <row r="38" spans="1:32" x14ac:dyDescent="0.3">
      <c r="A38" s="3">
        <v>1.8333333329999999</v>
      </c>
      <c r="B38" s="3">
        <v>13.776</v>
      </c>
      <c r="C38" s="2">
        <f t="shared" si="0"/>
        <v>14.06429549498727</v>
      </c>
      <c r="D38" s="2">
        <f t="shared" si="1"/>
        <v>-0.28829549498727047</v>
      </c>
      <c r="E38" s="2">
        <f t="shared" si="2"/>
        <v>8.31142924299553E-2</v>
      </c>
      <c r="F38" s="2">
        <f t="shared" si="3"/>
        <v>13.452436464871155</v>
      </c>
      <c r="G38" s="2">
        <f t="shared" si="4"/>
        <v>-0.32356353512884439</v>
      </c>
      <c r="H38" s="2">
        <f t="shared" si="5"/>
        <v>0.10469336126507492</v>
      </c>
      <c r="I38" s="2">
        <f t="shared" si="6"/>
        <v>14.899486682023852</v>
      </c>
      <c r="J38" s="2">
        <f t="shared" si="7"/>
        <v>1.1234866820238523</v>
      </c>
      <c r="K38" s="2">
        <f t="shared" si="8"/>
        <v>1.2622223246849644</v>
      </c>
      <c r="L38" s="2">
        <f t="shared" si="9"/>
        <v>14.767268775890194</v>
      </c>
      <c r="M38" s="2">
        <f t="shared" si="27"/>
        <v>0.99126877589019458</v>
      </c>
      <c r="N38" s="2">
        <f t="shared" si="10"/>
        <v>0.98261378605484484</v>
      </c>
      <c r="O38" s="2">
        <f t="shared" si="11"/>
        <v>14.661151215829854</v>
      </c>
      <c r="P38" s="2">
        <f t="shared" si="12"/>
        <v>0.88515121582985401</v>
      </c>
      <c r="Q38" s="2">
        <f t="shared" si="13"/>
        <v>0.7834926748850688</v>
      </c>
      <c r="R38" s="2">
        <f t="shared" si="14"/>
        <v>14.594676354209779</v>
      </c>
      <c r="S38" s="2">
        <f t="shared" si="15"/>
        <v>0.81867635420977969</v>
      </c>
      <c r="T38" s="2">
        <f t="shared" si="16"/>
        <v>0.67023097294221667</v>
      </c>
      <c r="U38" s="2">
        <f t="shared" si="17"/>
        <v>14.097127310240108</v>
      </c>
      <c r="V38" s="2">
        <f t="shared" si="18"/>
        <v>0.32112731024010799</v>
      </c>
      <c r="W38" s="2">
        <f t="shared" si="19"/>
        <v>0.10312274938204656</v>
      </c>
      <c r="X38" s="2">
        <f t="shared" si="20"/>
        <v>13.630994412722226</v>
      </c>
      <c r="Y38" s="2">
        <f t="shared" si="21"/>
        <v>-0.14500558727777424</v>
      </c>
      <c r="Z38" s="2">
        <f t="shared" si="22"/>
        <v>2.1026620341772204E-2</v>
      </c>
      <c r="AB38" s="28">
        <v>1.8333333329999999</v>
      </c>
      <c r="AC38" s="2">
        <f t="shared" si="23"/>
        <v>13.563829765498134</v>
      </c>
      <c r="AD38" s="2">
        <f t="shared" si="24"/>
        <v>-0.21217023450186545</v>
      </c>
      <c r="AE38" s="2">
        <f t="shared" si="25"/>
        <v>4.5016208408576577E-2</v>
      </c>
      <c r="AF38" s="2">
        <f t="shared" si="26"/>
        <v>0.21217023450186545</v>
      </c>
    </row>
    <row r="39" spans="1:32" x14ac:dyDescent="0.3">
      <c r="A39" s="3">
        <v>1.9166666670000001</v>
      </c>
      <c r="B39" s="3">
        <v>13.188000000000001</v>
      </c>
      <c r="C39" s="2">
        <f t="shared" si="0"/>
        <v>14.06747801751273</v>
      </c>
      <c r="D39" s="2">
        <f t="shared" si="1"/>
        <v>-0.87947801751272969</v>
      </c>
      <c r="E39" s="2">
        <f t="shared" si="2"/>
        <v>0.77348158328812122</v>
      </c>
      <c r="F39" s="2">
        <f t="shared" si="3"/>
        <v>13.463797782774545</v>
      </c>
      <c r="G39" s="2">
        <f t="shared" si="4"/>
        <v>0.27579778277454459</v>
      </c>
      <c r="H39" s="2">
        <f t="shared" si="5"/>
        <v>7.6064416983354879E-2</v>
      </c>
      <c r="I39" s="2">
        <f t="shared" si="6"/>
        <v>14.864356621351259</v>
      </c>
      <c r="J39" s="2">
        <f t="shared" si="7"/>
        <v>1.6763566213512586</v>
      </c>
      <c r="K39" s="2">
        <f t="shared" si="8"/>
        <v>2.8101715219482073</v>
      </c>
      <c r="L39" s="2">
        <f t="shared" si="9"/>
        <v>14.742365063494312</v>
      </c>
      <c r="M39" s="2">
        <f t="shared" si="27"/>
        <v>1.5543650634943109</v>
      </c>
      <c r="N39" s="2">
        <f t="shared" si="10"/>
        <v>2.4160507506116731</v>
      </c>
      <c r="O39" s="2">
        <f t="shared" si="11"/>
        <v>14.674946779419447</v>
      </c>
      <c r="P39" s="2">
        <f t="shared" si="12"/>
        <v>1.486946779419446</v>
      </c>
      <c r="Q39" s="2">
        <f t="shared" si="13"/>
        <v>2.2110107248258624</v>
      </c>
      <c r="R39" s="2">
        <f t="shared" si="14"/>
        <v>14.595114498513693</v>
      </c>
      <c r="S39" s="2">
        <f t="shared" si="15"/>
        <v>1.4071144985136925</v>
      </c>
      <c r="T39" s="2">
        <f t="shared" si="16"/>
        <v>1.9799712119274404</v>
      </c>
      <c r="U39" s="2">
        <f t="shared" si="17"/>
        <v>14.062319154571671</v>
      </c>
      <c r="V39" s="2">
        <f t="shared" si="18"/>
        <v>0.87431915457167086</v>
      </c>
      <c r="W39" s="2">
        <f t="shared" si="19"/>
        <v>0.76443398405092133</v>
      </c>
      <c r="X39" s="2">
        <f t="shared" si="20"/>
        <v>13.584131768721193</v>
      </c>
      <c r="Y39" s="2">
        <f t="shared" si="21"/>
        <v>0.39613176872119205</v>
      </c>
      <c r="Z39" s="2">
        <f t="shared" si="22"/>
        <v>0.15692037819017998</v>
      </c>
      <c r="AB39" s="28">
        <v>1.9166666670000001</v>
      </c>
      <c r="AC39" s="2">
        <f t="shared" si="23"/>
        <v>13.517608581459141</v>
      </c>
      <c r="AD39" s="2">
        <f t="shared" si="24"/>
        <v>0.32960858145914074</v>
      </c>
      <c r="AE39" s="2">
        <f t="shared" si="25"/>
        <v>0.10864181697150702</v>
      </c>
      <c r="AF39" s="2">
        <f t="shared" si="26"/>
        <v>0.32960858145914074</v>
      </c>
    </row>
    <row r="40" spans="1:32" x14ac:dyDescent="0.3">
      <c r="A40" s="3">
        <v>2</v>
      </c>
      <c r="B40" s="3">
        <v>13.282999999999999</v>
      </c>
      <c r="C40" s="2">
        <f t="shared" si="0"/>
        <v>14.07066054</v>
      </c>
      <c r="D40" s="2">
        <f t="shared" si="1"/>
        <v>-0.78766054000000096</v>
      </c>
      <c r="E40" s="2">
        <f t="shared" si="2"/>
        <v>0.62040912627309308</v>
      </c>
      <c r="F40" s="2">
        <f t="shared" si="3"/>
        <v>13.475125988</v>
      </c>
      <c r="G40" s="2">
        <f t="shared" si="4"/>
        <v>0.1921259880000008</v>
      </c>
      <c r="H40" s="2">
        <f t="shared" si="5"/>
        <v>3.6912395264976451E-2</v>
      </c>
      <c r="I40" s="2">
        <f t="shared" si="6"/>
        <v>14.8296871088</v>
      </c>
      <c r="J40" s="2">
        <f t="shared" si="7"/>
        <v>1.5466871088000005</v>
      </c>
      <c r="K40" s="2">
        <f t="shared" si="8"/>
        <v>2.3922410125281046</v>
      </c>
      <c r="L40" s="2">
        <f t="shared" si="9"/>
        <v>14.717711813296001</v>
      </c>
      <c r="M40" s="2">
        <f t="shared" si="27"/>
        <v>1.4347118132960013</v>
      </c>
      <c r="N40" s="2">
        <f t="shared" si="10"/>
        <v>2.0583979872111002</v>
      </c>
      <c r="O40" s="2">
        <f t="shared" si="11"/>
        <v>14.687615520160001</v>
      </c>
      <c r="P40" s="2">
        <f t="shared" si="12"/>
        <v>1.4046155201600019</v>
      </c>
      <c r="Q40" s="2">
        <f t="shared" si="13"/>
        <v>1.9729447594743528</v>
      </c>
      <c r="R40" s="2">
        <f t="shared" si="14"/>
        <v>14.595228347993601</v>
      </c>
      <c r="S40" s="2">
        <f t="shared" si="15"/>
        <v>1.3122283479936012</v>
      </c>
      <c r="T40" s="2">
        <f t="shared" si="16"/>
        <v>1.7219432372780157</v>
      </c>
      <c r="U40" s="2">
        <f t="shared" si="17"/>
        <v>14.030999114416641</v>
      </c>
      <c r="V40" s="2">
        <f t="shared" si="18"/>
        <v>0.74799911441664158</v>
      </c>
      <c r="W40" s="2">
        <f t="shared" si="19"/>
        <v>0.55950267516808005</v>
      </c>
      <c r="X40" s="2">
        <f t="shared" si="20"/>
        <v>13.544017277608498</v>
      </c>
      <c r="Y40" s="2">
        <f t="shared" si="21"/>
        <v>0.26101727760849869</v>
      </c>
      <c r="Z40" s="2">
        <f t="shared" si="22"/>
        <v>6.8130019210152076E-2</v>
      </c>
      <c r="AB40" s="28">
        <v>2</v>
      </c>
      <c r="AC40" s="2">
        <f t="shared" si="23"/>
        <v>13.478593439455764</v>
      </c>
      <c r="AD40" s="2">
        <f t="shared" si="24"/>
        <v>0.19559343945576479</v>
      </c>
      <c r="AE40" s="2">
        <f t="shared" si="25"/>
        <v>3.8256793558135931E-2</v>
      </c>
      <c r="AF40" s="2">
        <f t="shared" si="26"/>
        <v>0.19559343945576479</v>
      </c>
    </row>
    <row r="41" spans="1:32" x14ac:dyDescent="0.3">
      <c r="A41" s="3">
        <v>2.0833333330000001</v>
      </c>
      <c r="B41" s="3">
        <v>12.657</v>
      </c>
      <c r="C41" s="2">
        <f t="shared" si="0"/>
        <v>14.073843062487271</v>
      </c>
      <c r="D41" s="2">
        <f t="shared" si="1"/>
        <v>-1.4168430624872705</v>
      </c>
      <c r="E41" s="2">
        <f t="shared" si="2"/>
        <v>2.0074442637183076</v>
      </c>
      <c r="F41" s="2">
        <f t="shared" si="3"/>
        <v>13.486421080684053</v>
      </c>
      <c r="G41" s="2">
        <f t="shared" si="4"/>
        <v>0.82942108068405318</v>
      </c>
      <c r="H41" s="2">
        <f t="shared" si="5"/>
        <v>0.68793932908310262</v>
      </c>
      <c r="I41" s="2">
        <f t="shared" si="6"/>
        <v>14.795476141267295</v>
      </c>
      <c r="J41" s="2">
        <f t="shared" si="7"/>
        <v>2.1384761412672955</v>
      </c>
      <c r="K41" s="2">
        <f t="shared" si="8"/>
        <v>4.573080206769462</v>
      </c>
      <c r="L41" s="2">
        <f t="shared" si="9"/>
        <v>14.693309075260022</v>
      </c>
      <c r="M41" s="2">
        <f t="shared" si="27"/>
        <v>2.0363090752600215</v>
      </c>
      <c r="N41" s="2">
        <f t="shared" si="10"/>
        <v>4.1465546499863235</v>
      </c>
      <c r="O41" s="2">
        <f t="shared" si="11"/>
        <v>14.699181584165776</v>
      </c>
      <c r="P41" s="2">
        <f t="shared" si="12"/>
        <v>2.0421815841657764</v>
      </c>
      <c r="Q41" s="2">
        <f t="shared" si="13"/>
        <v>4.1705056227058401</v>
      </c>
      <c r="R41" s="2">
        <f t="shared" si="14"/>
        <v>14.595019719194717</v>
      </c>
      <c r="S41" s="2">
        <f t="shared" si="15"/>
        <v>1.9380197191947168</v>
      </c>
      <c r="T41" s="2">
        <f t="shared" si="16"/>
        <v>3.755920431987569</v>
      </c>
      <c r="U41" s="2">
        <f t="shared" si="17"/>
        <v>14.003009473207086</v>
      </c>
      <c r="V41" s="2">
        <f t="shared" si="18"/>
        <v>1.3460094732070864</v>
      </c>
      <c r="W41" s="2">
        <f t="shared" si="19"/>
        <v>1.8117415019632184</v>
      </c>
      <c r="X41" s="2">
        <f t="shared" si="20"/>
        <v>13.510291881987097</v>
      </c>
      <c r="Y41" s="2">
        <f t="shared" si="21"/>
        <v>0.85329188198709716</v>
      </c>
      <c r="Z41" s="2">
        <f t="shared" si="22"/>
        <v>0.72810703586508219</v>
      </c>
      <c r="AB41" s="28">
        <v>2.0833333330000001</v>
      </c>
      <c r="AC41" s="2">
        <f t="shared" si="23"/>
        <v>13.446382773196888</v>
      </c>
      <c r="AD41" s="2">
        <f t="shared" si="24"/>
        <v>0.78938277319688765</v>
      </c>
      <c r="AE41" s="2">
        <f t="shared" si="25"/>
        <v>0.62312516262000894</v>
      </c>
      <c r="AF41" s="2">
        <f t="shared" si="26"/>
        <v>0.78938277319688765</v>
      </c>
    </row>
    <row r="42" spans="1:32" x14ac:dyDescent="0.3">
      <c r="A42" s="3">
        <v>2.1666666669999999</v>
      </c>
      <c r="B42" s="3">
        <v>12.978999999999999</v>
      </c>
      <c r="C42" s="2">
        <f t="shared" si="0"/>
        <v>14.077025585012731</v>
      </c>
      <c r="D42" s="2">
        <f t="shared" si="1"/>
        <v>-1.0980255850127314</v>
      </c>
      <c r="E42" s="2">
        <f t="shared" si="2"/>
        <v>1.205660185342551</v>
      </c>
      <c r="F42" s="2">
        <f t="shared" si="3"/>
        <v>13.497683060961648</v>
      </c>
      <c r="G42" s="2">
        <f t="shared" si="4"/>
        <v>0.51868306096164929</v>
      </c>
      <c r="H42" s="2">
        <f t="shared" si="5"/>
        <v>0.26903211772854602</v>
      </c>
      <c r="I42" s="2">
        <f t="shared" si="6"/>
        <v>14.761721715672374</v>
      </c>
      <c r="J42" s="2">
        <f t="shared" si="7"/>
        <v>1.7827217156723751</v>
      </c>
      <c r="K42" s="2">
        <f t="shared" si="8"/>
        <v>3.1780967155298567</v>
      </c>
      <c r="L42" s="2">
        <f t="shared" si="9"/>
        <v>14.66915689101786</v>
      </c>
      <c r="M42" s="2">
        <f t="shared" si="27"/>
        <v>1.6901568910178604</v>
      </c>
      <c r="N42" s="2">
        <f t="shared" si="10"/>
        <v>2.8566303162551594</v>
      </c>
      <c r="O42" s="2">
        <f t="shared" si="11"/>
        <v>14.709668883441562</v>
      </c>
      <c r="P42" s="2">
        <f t="shared" si="12"/>
        <v>1.7306688834415631</v>
      </c>
      <c r="Q42" s="2">
        <f t="shared" si="13"/>
        <v>2.9952147841128669</v>
      </c>
      <c r="R42" s="2">
        <f t="shared" si="14"/>
        <v>14.594490554069461</v>
      </c>
      <c r="S42" s="2">
        <f t="shared" si="15"/>
        <v>1.6154905540694617</v>
      </c>
      <c r="T42" s="2">
        <f t="shared" si="16"/>
        <v>2.6098097302876564</v>
      </c>
      <c r="U42" s="2">
        <f t="shared" si="17"/>
        <v>13.978196557031803</v>
      </c>
      <c r="V42" s="2">
        <f t="shared" si="18"/>
        <v>0.99919655703180332</v>
      </c>
      <c r="W42" s="2">
        <f t="shared" si="19"/>
        <v>0.99839375958420984</v>
      </c>
      <c r="X42" s="2">
        <f t="shared" si="20"/>
        <v>13.482607653498549</v>
      </c>
      <c r="Y42" s="2">
        <f t="shared" si="21"/>
        <v>0.50360765349855008</v>
      </c>
      <c r="Z42" s="2">
        <f t="shared" si="22"/>
        <v>0.2536206686623157</v>
      </c>
      <c r="AB42" s="28">
        <v>2.1666666669999999</v>
      </c>
      <c r="AC42" s="2">
        <f t="shared" si="23"/>
        <v>13.420588220036047</v>
      </c>
      <c r="AD42" s="2">
        <f t="shared" si="24"/>
        <v>0.44158822003604747</v>
      </c>
      <c r="AE42" s="2">
        <f t="shared" si="25"/>
        <v>0.19500015607460469</v>
      </c>
      <c r="AF42" s="2">
        <f t="shared" si="26"/>
        <v>0.44158822003604747</v>
      </c>
    </row>
    <row r="43" spans="1:32" x14ac:dyDescent="0.3">
      <c r="A43" s="3">
        <v>2.25</v>
      </c>
      <c r="B43" s="3">
        <v>13.909000000000001</v>
      </c>
      <c r="C43" s="2">
        <f t="shared" si="0"/>
        <v>14.080208107499999</v>
      </c>
      <c r="D43" s="2">
        <f t="shared" si="1"/>
        <v>-0.17120810749999826</v>
      </c>
      <c r="E43" s="2">
        <f t="shared" si="2"/>
        <v>2.9312216073730961E-2</v>
      </c>
      <c r="F43" s="2">
        <f t="shared" si="3"/>
        <v>13.508911928562501</v>
      </c>
      <c r="G43" s="2">
        <f t="shared" si="4"/>
        <v>-0.40008807143749969</v>
      </c>
      <c r="H43" s="2">
        <f t="shared" si="5"/>
        <v>0.16007046490657786</v>
      </c>
      <c r="I43" s="2">
        <f t="shared" si="6"/>
        <v>14.728421830146875</v>
      </c>
      <c r="J43" s="2">
        <f t="shared" si="7"/>
        <v>0.81942183014687409</v>
      </c>
      <c r="K43" s="2">
        <f t="shared" si="8"/>
        <v>0.67145213572125262</v>
      </c>
      <c r="L43" s="2">
        <f t="shared" si="9"/>
        <v>14.645255294723677</v>
      </c>
      <c r="M43" s="2">
        <f t="shared" si="27"/>
        <v>0.73625529472367646</v>
      </c>
      <c r="N43" s="2">
        <f t="shared" si="10"/>
        <v>0.54207185900864763</v>
      </c>
      <c r="O43" s="2">
        <f t="shared" si="11"/>
        <v>14.719101096484078</v>
      </c>
      <c r="P43" s="2">
        <f t="shared" si="12"/>
        <v>0.81010109648407713</v>
      </c>
      <c r="Q43" s="2">
        <f t="shared" si="13"/>
        <v>0.65626378652470407</v>
      </c>
      <c r="R43" s="2">
        <f t="shared" si="14"/>
        <v>14.593642917649689</v>
      </c>
      <c r="S43" s="2">
        <f t="shared" si="15"/>
        <v>0.68464291764968799</v>
      </c>
      <c r="T43" s="2">
        <f t="shared" si="16"/>
        <v>0.46873592468787745</v>
      </c>
      <c r="U43" s="2">
        <f t="shared" si="17"/>
        <v>13.956410673034743</v>
      </c>
      <c r="V43" s="2">
        <f t="shared" si="18"/>
        <v>4.741067303474189E-2</v>
      </c>
      <c r="W43" s="2">
        <f t="shared" si="19"/>
        <v>2.247771917607202E-3</v>
      </c>
      <c r="X43" s="2">
        <f t="shared" si="20"/>
        <v>13.460627569887594</v>
      </c>
      <c r="Y43" s="2">
        <f t="shared" si="21"/>
        <v>-0.44837243011240702</v>
      </c>
      <c r="Z43" s="2">
        <f t="shared" si="22"/>
        <v>0.2010378360849053</v>
      </c>
      <c r="AB43" s="28">
        <v>2.25</v>
      </c>
      <c r="AC43" s="2">
        <f t="shared" si="23"/>
        <v>13.400834332083216</v>
      </c>
      <c r="AD43" s="2">
        <f t="shared" si="24"/>
        <v>-0.50816566791678497</v>
      </c>
      <c r="AE43" s="2">
        <f t="shared" si="25"/>
        <v>0.25823234604931217</v>
      </c>
      <c r="AF43" s="2">
        <f t="shared" si="26"/>
        <v>0.50816566791678497</v>
      </c>
    </row>
    <row r="44" spans="1:32" x14ac:dyDescent="0.3">
      <c r="A44" s="3">
        <v>2.3333333330000001</v>
      </c>
      <c r="B44" s="3">
        <v>14.535</v>
      </c>
      <c r="C44" s="2">
        <f t="shared" si="0"/>
        <v>14.083390629987269</v>
      </c>
      <c r="D44" s="2">
        <f t="shared" si="1"/>
        <v>0.45160937001273105</v>
      </c>
      <c r="E44" s="2">
        <f t="shared" si="2"/>
        <v>0.20395102308329582</v>
      </c>
      <c r="F44" s="2">
        <f t="shared" si="3"/>
        <v>13.52010768362195</v>
      </c>
      <c r="G44" s="2">
        <f t="shared" si="4"/>
        <v>-1.0148923163780506</v>
      </c>
      <c r="H44" s="2">
        <f t="shared" si="5"/>
        <v>1.030006413843205</v>
      </c>
      <c r="I44" s="2">
        <f t="shared" si="6"/>
        <v>14.695574481604561</v>
      </c>
      <c r="J44" s="2">
        <f t="shared" si="7"/>
        <v>0.16057448160456111</v>
      </c>
      <c r="K44" s="2">
        <f t="shared" si="8"/>
        <v>2.5784164142573535E-2</v>
      </c>
      <c r="L44" s="2">
        <f t="shared" si="9"/>
        <v>14.62160431131535</v>
      </c>
      <c r="M44" s="2">
        <f t="shared" si="27"/>
        <v>8.6604311315349847E-2</v>
      </c>
      <c r="N44" s="2">
        <f t="shared" si="10"/>
        <v>7.5003067384060334E-3</v>
      </c>
      <c r="O44" s="2">
        <f t="shared" si="11"/>
        <v>14.727501669956023</v>
      </c>
      <c r="P44" s="2">
        <f t="shared" si="12"/>
        <v>0.19250166995602314</v>
      </c>
      <c r="Q44" s="2">
        <f t="shared" si="13"/>
        <v>3.7056892935857663E-2</v>
      </c>
      <c r="R44" s="2">
        <f t="shared" si="14"/>
        <v>14.592478995657743</v>
      </c>
      <c r="S44" s="2">
        <f t="shared" si="15"/>
        <v>5.7478995657742615E-2</v>
      </c>
      <c r="T44" s="2">
        <f t="shared" si="16"/>
        <v>3.3038349418227945E-3</v>
      </c>
      <c r="U44" s="2">
        <f t="shared" si="17"/>
        <v>13.937506045868389</v>
      </c>
      <c r="V44" s="2">
        <f t="shared" si="18"/>
        <v>-0.5974939541316111</v>
      </c>
      <c r="W44" s="2">
        <f t="shared" si="19"/>
        <v>0.35699902522382782</v>
      </c>
      <c r="X44" s="2">
        <f t="shared" si="20"/>
        <v>13.444025292366554</v>
      </c>
      <c r="Y44" s="2">
        <f t="shared" si="21"/>
        <v>-1.0909747076334462</v>
      </c>
      <c r="Z44" s="2">
        <f t="shared" si="22"/>
        <v>1.1902258126958833</v>
      </c>
      <c r="AB44" s="28">
        <v>2.3333333330000001</v>
      </c>
      <c r="AC44" s="2">
        <f t="shared" si="23"/>
        <v>13.386758289268329</v>
      </c>
      <c r="AD44" s="2">
        <f t="shared" si="24"/>
        <v>-1.1482417107316714</v>
      </c>
      <c r="AE44" s="2">
        <f t="shared" si="25"/>
        <v>1.3184590262639952</v>
      </c>
      <c r="AF44" s="2">
        <f t="shared" si="26"/>
        <v>1.1482417107316714</v>
      </c>
    </row>
    <row r="45" spans="1:32" x14ac:dyDescent="0.3">
      <c r="A45" s="3">
        <v>2.4166666669999999</v>
      </c>
      <c r="B45" s="3">
        <v>14.877000000000001</v>
      </c>
      <c r="C45" s="2">
        <f t="shared" si="0"/>
        <v>14.086573152512729</v>
      </c>
      <c r="D45" s="2">
        <f t="shared" si="1"/>
        <v>0.79042684748727154</v>
      </c>
      <c r="E45" s="2">
        <f t="shared" si="2"/>
        <v>0.62477460122866646</v>
      </c>
      <c r="F45" s="2">
        <f t="shared" si="3"/>
        <v>13.53127032627375</v>
      </c>
      <c r="G45" s="2">
        <f t="shared" si="4"/>
        <v>-1.3457296737262503</v>
      </c>
      <c r="H45" s="2">
        <f t="shared" si="5"/>
        <v>1.81098835474736</v>
      </c>
      <c r="I45" s="2">
        <f t="shared" si="6"/>
        <v>14.663177666980918</v>
      </c>
      <c r="J45" s="2">
        <f t="shared" si="7"/>
        <v>-0.21382233301908293</v>
      </c>
      <c r="K45" s="2">
        <f t="shared" si="8"/>
        <v>4.5719990097723602E-2</v>
      </c>
      <c r="L45" s="2">
        <f t="shared" si="9"/>
        <v>14.598203957397491</v>
      </c>
      <c r="M45" s="2">
        <f t="shared" si="27"/>
        <v>-0.27879604260250979</v>
      </c>
      <c r="N45" s="2">
        <f t="shared" si="10"/>
        <v>7.772723337082045E-2</v>
      </c>
      <c r="O45" s="2">
        <f t="shared" si="11"/>
        <v>14.734893819172219</v>
      </c>
      <c r="P45" s="2">
        <f t="shared" si="12"/>
        <v>-0.14210618082778126</v>
      </c>
      <c r="Q45" s="2">
        <f t="shared" si="13"/>
        <v>2.0194166629458065E-2</v>
      </c>
      <c r="R45" s="2">
        <f t="shared" si="14"/>
        <v>14.591001092171005</v>
      </c>
      <c r="S45" s="2">
        <f t="shared" si="15"/>
        <v>-0.28599890782899529</v>
      </c>
      <c r="T45" s="2">
        <f t="shared" si="16"/>
        <v>8.1795375279378135E-2</v>
      </c>
      <c r="U45" s="2">
        <f t="shared" si="17"/>
        <v>13.921340757529768</v>
      </c>
      <c r="V45" s="2">
        <f t="shared" si="18"/>
        <v>-0.95565924247023304</v>
      </c>
      <c r="W45" s="2">
        <f t="shared" si="19"/>
        <v>0.91328458771877963</v>
      </c>
      <c r="X45" s="2">
        <f t="shared" si="20"/>
        <v>13.432484949169291</v>
      </c>
      <c r="Y45" s="2">
        <f t="shared" si="21"/>
        <v>-1.4445150508307094</v>
      </c>
      <c r="Z45" s="2">
        <f t="shared" si="22"/>
        <v>2.0866237320764469</v>
      </c>
      <c r="AB45" s="28">
        <v>2.4166666669999999</v>
      </c>
      <c r="AC45" s="2">
        <f t="shared" si="23"/>
        <v>13.378009619809824</v>
      </c>
      <c r="AD45" s="2">
        <f t="shared" si="24"/>
        <v>-1.4989903801901772</v>
      </c>
      <c r="AE45" s="2">
        <f t="shared" si="25"/>
        <v>2.2469721599026919</v>
      </c>
      <c r="AF45" s="2">
        <f t="shared" si="26"/>
        <v>1.4989903801901772</v>
      </c>
    </row>
    <row r="46" spans="1:32" x14ac:dyDescent="0.3">
      <c r="A46" s="3">
        <v>2.5</v>
      </c>
      <c r="B46" s="3">
        <v>14.858000000000001</v>
      </c>
      <c r="C46" s="2">
        <f t="shared" si="0"/>
        <v>14.089755674999999</v>
      </c>
      <c r="D46" s="2">
        <f t="shared" si="1"/>
        <v>0.76824432500000128</v>
      </c>
      <c r="E46" s="2">
        <f t="shared" si="2"/>
        <v>0.59019934289470755</v>
      </c>
      <c r="F46" s="2">
        <f t="shared" si="3"/>
        <v>13.54239985625</v>
      </c>
      <c r="G46" s="2">
        <f t="shared" si="4"/>
        <v>-1.3156001437500002</v>
      </c>
      <c r="H46" s="2">
        <f t="shared" si="5"/>
        <v>1.7308037382350212</v>
      </c>
      <c r="I46" s="2">
        <f t="shared" si="6"/>
        <v>14.631229384375001</v>
      </c>
      <c r="J46" s="2">
        <f t="shared" si="7"/>
        <v>-0.226770615625</v>
      </c>
      <c r="K46" s="2">
        <f t="shared" si="8"/>
        <v>5.1424912110941495E-2</v>
      </c>
      <c r="L46" s="2">
        <f t="shared" si="9"/>
        <v>14.575054242070314</v>
      </c>
      <c r="M46" s="2">
        <f t="shared" si="27"/>
        <v>-0.28294575792968679</v>
      </c>
      <c r="N46" s="2">
        <f t="shared" si="10"/>
        <v>8.0058301930404918E-2</v>
      </c>
      <c r="O46" s="2">
        <f t="shared" si="11"/>
        <v>14.741300528808594</v>
      </c>
      <c r="P46" s="2">
        <f t="shared" si="12"/>
        <v>-0.11669947119140645</v>
      </c>
      <c r="Q46" s="2">
        <f t="shared" si="13"/>
        <v>1.3618766576353903E-2</v>
      </c>
      <c r="R46" s="2">
        <f t="shared" si="14"/>
        <v>14.589211627368165</v>
      </c>
      <c r="S46" s="2">
        <f t="shared" si="15"/>
        <v>-0.26878837263183541</v>
      </c>
      <c r="T46" s="2">
        <f t="shared" si="16"/>
        <v>7.224718926207041E-2</v>
      </c>
      <c r="U46" s="2">
        <f t="shared" si="17"/>
        <v>13.907776687121583</v>
      </c>
      <c r="V46" s="2">
        <f t="shared" si="18"/>
        <v>-0.95022331287841766</v>
      </c>
      <c r="W46" s="2">
        <f t="shared" si="19"/>
        <v>0.90292434433763524</v>
      </c>
      <c r="X46" s="2">
        <f t="shared" si="20"/>
        <v>13.425700920834656</v>
      </c>
      <c r="Y46" s="2">
        <f t="shared" si="21"/>
        <v>-1.4322990791653449</v>
      </c>
      <c r="Z46" s="2">
        <f t="shared" si="22"/>
        <v>2.051480652177895</v>
      </c>
      <c r="AB46" s="28">
        <v>2.5</v>
      </c>
      <c r="AC46" s="2">
        <f t="shared" si="23"/>
        <v>13.374249923731384</v>
      </c>
      <c r="AD46" s="2">
        <f t="shared" si="24"/>
        <v>-1.4837500762686169</v>
      </c>
      <c r="AE46" s="2">
        <f t="shared" si="25"/>
        <v>2.2015142888271262</v>
      </c>
      <c r="AF46" s="2">
        <f t="shared" si="26"/>
        <v>1.4837500762686169</v>
      </c>
    </row>
    <row r="47" spans="1:32" x14ac:dyDescent="0.3">
      <c r="A47" s="3">
        <v>2.5833333330000001</v>
      </c>
      <c r="B47" s="3">
        <v>14.288</v>
      </c>
      <c r="C47" s="2">
        <f t="shared" si="0"/>
        <v>14.092938197487269</v>
      </c>
      <c r="D47" s="2">
        <f t="shared" si="1"/>
        <v>0.19506180251273086</v>
      </c>
      <c r="E47" s="2">
        <f t="shared" si="2"/>
        <v>3.804910679951562E-2</v>
      </c>
      <c r="F47" s="2">
        <f t="shared" si="3"/>
        <v>13.553496273684848</v>
      </c>
      <c r="G47" s="2">
        <f t="shared" si="4"/>
        <v>-0.73450372631515215</v>
      </c>
      <c r="H47" s="2">
        <f t="shared" si="5"/>
        <v>0.53949572397084389</v>
      </c>
      <c r="I47" s="2">
        <f t="shared" si="6"/>
        <v>14.599727630716899</v>
      </c>
      <c r="J47" s="2">
        <f t="shared" si="7"/>
        <v>0.31172763071689857</v>
      </c>
      <c r="K47" s="2">
        <f t="shared" si="8"/>
        <v>9.7174115752371087E-2</v>
      </c>
      <c r="L47" s="2">
        <f t="shared" si="9"/>
        <v>14.552155165244821</v>
      </c>
      <c r="M47" s="2">
        <f t="shared" si="27"/>
        <v>0.26415516524482108</v>
      </c>
      <c r="N47" s="2">
        <f t="shared" si="10"/>
        <v>6.9777951325518728E-2</v>
      </c>
      <c r="O47" s="2">
        <f t="shared" si="11"/>
        <v>14.746744554353404</v>
      </c>
      <c r="P47" s="2">
        <f t="shared" si="12"/>
        <v>0.45874455435340344</v>
      </c>
      <c r="Q47" s="2">
        <f t="shared" si="13"/>
        <v>0.21044656614890273</v>
      </c>
      <c r="R47" s="2">
        <f t="shared" si="14"/>
        <v>14.587113135112155</v>
      </c>
      <c r="S47" s="2">
        <f t="shared" si="15"/>
        <v>0.29911313511215454</v>
      </c>
      <c r="T47" s="2">
        <f t="shared" si="16"/>
        <v>8.9468667596622017E-2</v>
      </c>
      <c r="U47" s="2">
        <f t="shared" si="17"/>
        <v>13.896679449571135</v>
      </c>
      <c r="V47" s="2">
        <f t="shared" si="18"/>
        <v>-0.39132055042886549</v>
      </c>
      <c r="W47" s="2">
        <f t="shared" si="19"/>
        <v>0.15313177318795027</v>
      </c>
      <c r="X47" s="2">
        <f t="shared" si="20"/>
        <v>13.423377627408211</v>
      </c>
      <c r="Y47" s="2">
        <f t="shared" si="21"/>
        <v>-0.8646223725917892</v>
      </c>
      <c r="Z47" s="2">
        <f t="shared" si="22"/>
        <v>0.7475718471862548</v>
      </c>
      <c r="AB47" s="28">
        <v>2.5833333330000001</v>
      </c>
      <c r="AC47" s="2">
        <f t="shared" si="23"/>
        <v>13.375152599978687</v>
      </c>
      <c r="AD47" s="2">
        <f t="shared" si="24"/>
        <v>-0.91284740002131315</v>
      </c>
      <c r="AE47" s="2">
        <f t="shared" si="25"/>
        <v>0.83329037572567133</v>
      </c>
      <c r="AF47" s="2">
        <f t="shared" si="26"/>
        <v>0.91284740002131315</v>
      </c>
    </row>
    <row r="48" spans="1:32" x14ac:dyDescent="0.3">
      <c r="A48" s="3">
        <v>2.6666666669999999</v>
      </c>
      <c r="B48" s="3">
        <v>13.946999999999999</v>
      </c>
      <c r="C48" s="2">
        <f t="shared" si="0"/>
        <v>14.096120720012729</v>
      </c>
      <c r="D48" s="2">
        <f t="shared" si="1"/>
        <v>-0.14912072001273025</v>
      </c>
      <c r="E48" s="2">
        <f t="shared" si="2"/>
        <v>2.2236989137115085E-2</v>
      </c>
      <c r="F48" s="2">
        <f t="shared" si="3"/>
        <v>13.564559578710854</v>
      </c>
      <c r="G48" s="2">
        <f t="shared" si="4"/>
        <v>-0.38244042128914479</v>
      </c>
      <c r="H48" s="2">
        <f t="shared" si="5"/>
        <v>0.14626067583581856</v>
      </c>
      <c r="I48" s="2">
        <f t="shared" si="6"/>
        <v>14.568670402958141</v>
      </c>
      <c r="J48" s="2">
        <f t="shared" si="7"/>
        <v>0.62167040295814147</v>
      </c>
      <c r="K48" s="2">
        <f t="shared" si="8"/>
        <v>0.38647408991413801</v>
      </c>
      <c r="L48" s="2">
        <f t="shared" si="9"/>
        <v>14.529506718498748</v>
      </c>
      <c r="M48" s="2">
        <f t="shared" si="27"/>
        <v>0.58250671849874891</v>
      </c>
      <c r="N48" s="2">
        <f t="shared" si="10"/>
        <v>0.33931407709618072</v>
      </c>
      <c r="O48" s="2">
        <f t="shared" si="11"/>
        <v>14.751248422708512</v>
      </c>
      <c r="P48" s="2">
        <f t="shared" si="12"/>
        <v>0.80424842270851293</v>
      </c>
      <c r="Q48" s="2">
        <f t="shared" si="13"/>
        <v>0.6468155254291309</v>
      </c>
      <c r="R48" s="2">
        <f t="shared" si="14"/>
        <v>14.584708260689462</v>
      </c>
      <c r="S48" s="2">
        <f t="shared" si="15"/>
        <v>0.63770826068946285</v>
      </c>
      <c r="T48" s="2">
        <f t="shared" si="16"/>
        <v>0.4066718257515799</v>
      </c>
      <c r="U48" s="2">
        <f t="shared" si="17"/>
        <v>13.887918336769175</v>
      </c>
      <c r="V48" s="2">
        <f t="shared" si="18"/>
        <v>-5.9081663230823978E-2</v>
      </c>
      <c r="W48" s="2">
        <f t="shared" si="19"/>
        <v>3.4906429301204979E-3</v>
      </c>
      <c r="X48" s="2">
        <f t="shared" si="20"/>
        <v>13.425229319971272</v>
      </c>
      <c r="Y48" s="2">
        <f t="shared" si="21"/>
        <v>-0.52177068002872673</v>
      </c>
      <c r="Z48" s="2">
        <f t="shared" si="22"/>
        <v>0.27224464253763991</v>
      </c>
      <c r="AB48" s="28">
        <v>2.6666666669999999</v>
      </c>
      <c r="AC48" s="2">
        <f t="shared" si="23"/>
        <v>13.380402578915682</v>
      </c>
      <c r="AD48" s="2">
        <f t="shared" si="24"/>
        <v>-0.56659742108431743</v>
      </c>
      <c r="AE48" s="2">
        <f t="shared" si="25"/>
        <v>0.32103263757939932</v>
      </c>
      <c r="AF48" s="2">
        <f t="shared" si="26"/>
        <v>0.56659742108431743</v>
      </c>
    </row>
    <row r="49" spans="1:32" x14ac:dyDescent="0.3">
      <c r="A49" s="3">
        <v>2.75</v>
      </c>
      <c r="B49" s="3">
        <v>13.416</v>
      </c>
      <c r="C49" s="2">
        <f t="shared" si="0"/>
        <v>14.0993032425</v>
      </c>
      <c r="D49" s="2">
        <f t="shared" si="1"/>
        <v>-0.68330324249999919</v>
      </c>
      <c r="E49" s="2">
        <f t="shared" si="2"/>
        <v>0.46690332121101269</v>
      </c>
      <c r="F49" s="2">
        <f t="shared" si="3"/>
        <v>13.5755897710625</v>
      </c>
      <c r="G49" s="2">
        <f t="shared" si="4"/>
        <v>0.15958977106249961</v>
      </c>
      <c r="H49" s="2">
        <f t="shared" si="5"/>
        <v>2.5468895027781036E-2</v>
      </c>
      <c r="I49" s="2">
        <f t="shared" si="6"/>
        <v>14.538055699165625</v>
      </c>
      <c r="J49" s="2">
        <f t="shared" si="7"/>
        <v>1.1220556991656245</v>
      </c>
      <c r="K49" s="2">
        <f t="shared" si="8"/>
        <v>1.2590089920300584</v>
      </c>
      <c r="L49" s="2">
        <f t="shared" si="9"/>
        <v>14.507108885878363</v>
      </c>
      <c r="M49" s="2">
        <f t="shared" si="27"/>
        <v>1.0911088858783629</v>
      </c>
      <c r="N49" s="2">
        <f t="shared" si="10"/>
        <v>1.1905186008427222</v>
      </c>
      <c r="O49" s="2">
        <f t="shared" si="11"/>
        <v>14.754834432998639</v>
      </c>
      <c r="P49" s="2">
        <f t="shared" si="12"/>
        <v>1.3388344329986381</v>
      </c>
      <c r="Q49" s="2">
        <f t="shared" si="13"/>
        <v>1.7924776389827848</v>
      </c>
      <c r="R49" s="2">
        <f t="shared" si="14"/>
        <v>14.581999758629577</v>
      </c>
      <c r="S49" s="2">
        <f t="shared" si="15"/>
        <v>1.1659997586295763</v>
      </c>
      <c r="T49" s="2">
        <f t="shared" si="16"/>
        <v>1.3595554371242302</v>
      </c>
      <c r="U49" s="2">
        <f t="shared" si="17"/>
        <v>13.881366258716788</v>
      </c>
      <c r="V49" s="2">
        <f t="shared" si="18"/>
        <v>0.46536625871678794</v>
      </c>
      <c r="W49" s="2">
        <f t="shared" si="19"/>
        <v>0.21656575475206041</v>
      </c>
      <c r="X49" s="2">
        <f t="shared" si="20"/>
        <v>13.430979874028125</v>
      </c>
      <c r="Y49" s="2">
        <f t="shared" si="21"/>
        <v>1.497987402812484E-2</v>
      </c>
      <c r="Z49" s="2">
        <f t="shared" si="22"/>
        <v>2.2439662589848912E-4</v>
      </c>
      <c r="AB49" s="28">
        <v>2.75</v>
      </c>
      <c r="AC49" s="2">
        <f t="shared" si="23"/>
        <v>13.389696057958869</v>
      </c>
      <c r="AD49" s="2">
        <f t="shared" si="24"/>
        <v>-2.6303942041131734E-2</v>
      </c>
      <c r="AE49" s="2">
        <f t="shared" si="25"/>
        <v>6.9189736690321746E-4</v>
      </c>
      <c r="AF49" s="2">
        <f t="shared" si="26"/>
        <v>2.6303942041131734E-2</v>
      </c>
    </row>
    <row r="50" spans="1:32" x14ac:dyDescent="0.3">
      <c r="A50" s="3">
        <v>2.8333333330000001</v>
      </c>
      <c r="B50" s="3">
        <v>12.903</v>
      </c>
      <c r="C50" s="2">
        <f t="shared" si="0"/>
        <v>14.10248576498727</v>
      </c>
      <c r="D50" s="2">
        <f t="shared" si="1"/>
        <v>-1.1994857649872692</v>
      </c>
      <c r="E50" s="2">
        <f t="shared" si="2"/>
        <v>1.4387661004070944</v>
      </c>
      <c r="F50" s="2">
        <f t="shared" si="3"/>
        <v>13.586586850872745</v>
      </c>
      <c r="G50" s="2">
        <f t="shared" si="4"/>
        <v>0.68358685087274473</v>
      </c>
      <c r="H50" s="2">
        <f t="shared" si="5"/>
        <v>0.46729098268611613</v>
      </c>
      <c r="I50" s="2">
        <f t="shared" si="6"/>
        <v>14.507881516285559</v>
      </c>
      <c r="J50" s="2">
        <f t="shared" si="7"/>
        <v>1.604881516285559</v>
      </c>
      <c r="K50" s="2">
        <f t="shared" si="8"/>
        <v>2.5756446813150351</v>
      </c>
      <c r="L50" s="2">
        <f t="shared" si="9"/>
        <v>14.484961642267796</v>
      </c>
      <c r="M50" s="2">
        <f t="shared" si="27"/>
        <v>1.581961642267796</v>
      </c>
      <c r="N50" s="2">
        <f t="shared" si="10"/>
        <v>2.5026026376066222</v>
      </c>
      <c r="O50" s="2">
        <f t="shared" si="11"/>
        <v>14.757524657814631</v>
      </c>
      <c r="P50" s="2">
        <f t="shared" si="12"/>
        <v>1.8545246578146308</v>
      </c>
      <c r="Q50" s="2">
        <f t="shared" si="13"/>
        <v>3.4392617064424735</v>
      </c>
      <c r="R50" s="2">
        <f t="shared" si="14"/>
        <v>14.578990490261395</v>
      </c>
      <c r="S50" s="2">
        <f t="shared" si="15"/>
        <v>1.6759904902613947</v>
      </c>
      <c r="T50" s="2">
        <f t="shared" si="16"/>
        <v>2.8089441234466301</v>
      </c>
      <c r="U50" s="2">
        <f t="shared" si="17"/>
        <v>13.87689968440052</v>
      </c>
      <c r="V50" s="2">
        <f t="shared" si="18"/>
        <v>0.97389968440051966</v>
      </c>
      <c r="W50" s="2">
        <f t="shared" si="19"/>
        <v>0.94848059527543183</v>
      </c>
      <c r="X50" s="2">
        <f t="shared" si="20"/>
        <v>13.440362586138642</v>
      </c>
      <c r="Y50" s="2">
        <f t="shared" si="21"/>
        <v>0.53736258613864152</v>
      </c>
      <c r="Z50" s="2">
        <f t="shared" si="22"/>
        <v>0.28875854898160891</v>
      </c>
      <c r="AB50" s="28">
        <v>2.8333333330000001</v>
      </c>
      <c r="AC50" s="2">
        <f t="shared" si="23"/>
        <v>13.402740242139247</v>
      </c>
      <c r="AD50" s="2">
        <f t="shared" si="24"/>
        <v>0.4997402421392465</v>
      </c>
      <c r="AE50" s="2">
        <f t="shared" si="25"/>
        <v>0.24974030961339272</v>
      </c>
      <c r="AF50" s="2">
        <f t="shared" si="26"/>
        <v>0.4997402421392465</v>
      </c>
    </row>
    <row r="51" spans="1:32" x14ac:dyDescent="0.3">
      <c r="A51" s="3">
        <v>2.9166666669999999</v>
      </c>
      <c r="B51" s="3">
        <v>13.454000000000001</v>
      </c>
      <c r="C51" s="2">
        <f t="shared" si="0"/>
        <v>14.10566828751273</v>
      </c>
      <c r="D51" s="2">
        <f t="shared" si="1"/>
        <v>-0.65166828751272909</v>
      </c>
      <c r="E51" s="2">
        <f t="shared" si="2"/>
        <v>0.42467155694977293</v>
      </c>
      <c r="F51" s="2">
        <f t="shared" si="3"/>
        <v>13.597550818272957</v>
      </c>
      <c r="G51" s="2">
        <f t="shared" si="4"/>
        <v>0.14355081827295635</v>
      </c>
      <c r="H51" s="2">
        <f t="shared" si="5"/>
        <v>2.0606837426835337E-2</v>
      </c>
      <c r="I51" s="2">
        <f t="shared" si="6"/>
        <v>14.478145851285289</v>
      </c>
      <c r="J51" s="2">
        <f t="shared" si="7"/>
        <v>1.0241458512852883</v>
      </c>
      <c r="K51" s="2">
        <f t="shared" si="8"/>
        <v>1.048874724704868</v>
      </c>
      <c r="L51" s="2">
        <f t="shared" si="9"/>
        <v>14.463064954217899</v>
      </c>
      <c r="M51" s="2">
        <f t="shared" si="27"/>
        <v>1.009064954217898</v>
      </c>
      <c r="N51" s="2">
        <f t="shared" si="10"/>
        <v>1.0182120818307685</v>
      </c>
      <c r="O51" s="2">
        <f t="shared" si="11"/>
        <v>14.759340943922339</v>
      </c>
      <c r="P51" s="2">
        <f t="shared" si="12"/>
        <v>1.3053409439223387</v>
      </c>
      <c r="Q51" s="2">
        <f t="shared" si="13"/>
        <v>1.7039149798800621</v>
      </c>
      <c r="R51" s="2">
        <f t="shared" si="14"/>
        <v>14.575683421526548</v>
      </c>
      <c r="S51" s="2">
        <f t="shared" si="15"/>
        <v>1.1216834215265479</v>
      </c>
      <c r="T51" s="2">
        <f t="shared" si="16"/>
        <v>1.2581736981275033</v>
      </c>
      <c r="U51" s="2">
        <f t="shared" si="17"/>
        <v>13.874398584260781</v>
      </c>
      <c r="V51" s="2">
        <f t="shared" si="18"/>
        <v>0.42039858426078069</v>
      </c>
      <c r="W51" s="2">
        <f t="shared" si="19"/>
        <v>0.17673496964846871</v>
      </c>
      <c r="X51" s="2">
        <f t="shared" si="20"/>
        <v>13.453119973318696</v>
      </c>
      <c r="Y51" s="2">
        <f t="shared" si="21"/>
        <v>-8.8002668130471307E-4</v>
      </c>
      <c r="Z51" s="2">
        <f t="shared" si="22"/>
        <v>7.7444695980818699E-7</v>
      </c>
      <c r="AB51" s="28">
        <v>2.9166666669999999</v>
      </c>
      <c r="AC51" s="2">
        <f t="shared" si="23"/>
        <v>13.419253088355275</v>
      </c>
      <c r="AD51" s="2">
        <f t="shared" si="24"/>
        <v>-3.4746911644726097E-2</v>
      </c>
      <c r="AE51" s="2">
        <f t="shared" si="25"/>
        <v>1.2073478688464021E-3</v>
      </c>
      <c r="AF51" s="2">
        <f t="shared" si="26"/>
        <v>3.4746911644726097E-2</v>
      </c>
    </row>
    <row r="52" spans="1:32" x14ac:dyDescent="0.3">
      <c r="A52" s="3">
        <v>3</v>
      </c>
      <c r="B52" s="3">
        <v>13.491</v>
      </c>
      <c r="C52" s="2">
        <f t="shared" si="0"/>
        <v>14.10885081</v>
      </c>
      <c r="D52" s="2">
        <f t="shared" si="1"/>
        <v>-0.61785081000000019</v>
      </c>
      <c r="E52" s="2">
        <f t="shared" si="2"/>
        <v>0.38173962341765633</v>
      </c>
      <c r="F52" s="2">
        <f t="shared" si="3"/>
        <v>13.608481673</v>
      </c>
      <c r="G52" s="2">
        <f t="shared" si="4"/>
        <v>0.11748167300000034</v>
      </c>
      <c r="H52" s="2">
        <f t="shared" si="5"/>
        <v>1.380194349087901E-2</v>
      </c>
      <c r="I52" s="2">
        <f t="shared" si="6"/>
        <v>14.448846702200001</v>
      </c>
      <c r="J52" s="2">
        <f t="shared" si="7"/>
        <v>0.95784670220000123</v>
      </c>
      <c r="K52" s="2">
        <f t="shared" si="8"/>
        <v>0.91747030491541781</v>
      </c>
      <c r="L52" s="2">
        <f t="shared" si="9"/>
        <v>14.441418780721001</v>
      </c>
      <c r="M52" s="2">
        <f t="shared" si="27"/>
        <v>0.95041878072100161</v>
      </c>
      <c r="N52" s="2">
        <f t="shared" si="10"/>
        <v>0.90329585874719531</v>
      </c>
      <c r="O52" s="2">
        <f t="shared" si="11"/>
        <v>14.760304913165001</v>
      </c>
      <c r="P52" s="2">
        <f t="shared" si="12"/>
        <v>1.2693049131650014</v>
      </c>
      <c r="Q52" s="2">
        <f t="shared" si="13"/>
        <v>1.6111349625848117</v>
      </c>
      <c r="R52" s="2">
        <f t="shared" si="14"/>
        <v>14.572081620871101</v>
      </c>
      <c r="S52" s="2">
        <f t="shared" si="15"/>
        <v>1.0810816208711014</v>
      </c>
      <c r="T52" s="2">
        <f t="shared" si="16"/>
        <v>1.1687374709852878</v>
      </c>
      <c r="U52" s="2">
        <f t="shared" si="17"/>
        <v>13.873746372744058</v>
      </c>
      <c r="V52" s="2">
        <f t="shared" si="18"/>
        <v>0.38274637274405876</v>
      </c>
      <c r="W52" s="2">
        <f t="shared" si="19"/>
        <v>0.14649478584873396</v>
      </c>
      <c r="X52" s="2">
        <f t="shared" si="20"/>
        <v>13.469003574409149</v>
      </c>
      <c r="Y52" s="2">
        <f t="shared" si="21"/>
        <v>-2.1996425590851132E-2</v>
      </c>
      <c r="Z52" s="2">
        <f t="shared" si="22"/>
        <v>4.8384273877385059E-4</v>
      </c>
      <c r="AB52" s="28">
        <v>3</v>
      </c>
      <c r="AC52" s="2">
        <f t="shared" si="23"/>
        <v>13.438963052833707</v>
      </c>
      <c r="AD52" s="2">
        <f t="shared" si="24"/>
        <v>-5.2036947166293146E-2</v>
      </c>
      <c r="AE52" s="2">
        <f t="shared" si="25"/>
        <v>2.7078438703875842E-3</v>
      </c>
      <c r="AF52" s="2">
        <f t="shared" si="26"/>
        <v>5.2036947166293146E-2</v>
      </c>
    </row>
    <row r="53" spans="1:32" x14ac:dyDescent="0.3">
      <c r="A53" s="3">
        <v>3.0833333330000001</v>
      </c>
      <c r="B53" s="3">
        <v>13.567</v>
      </c>
      <c r="C53" s="2">
        <f t="shared" si="0"/>
        <v>14.11203333248727</v>
      </c>
      <c r="D53" s="2">
        <f t="shared" si="1"/>
        <v>-0.54503333248726982</v>
      </c>
      <c r="E53" s="2">
        <f t="shared" si="2"/>
        <v>0.29706133352217878</v>
      </c>
      <c r="F53" s="2">
        <f t="shared" si="3"/>
        <v>13.619379415185643</v>
      </c>
      <c r="G53" s="2">
        <f t="shared" si="4"/>
        <v>5.2379415185642486E-2</v>
      </c>
      <c r="H53" s="2">
        <f t="shared" si="5"/>
        <v>2.7436031351899147E-3</v>
      </c>
      <c r="I53" s="2">
        <f t="shared" si="6"/>
        <v>14.419982065991793</v>
      </c>
      <c r="J53" s="2">
        <f t="shared" si="7"/>
        <v>0.85298206599179238</v>
      </c>
      <c r="K53" s="2">
        <f t="shared" si="8"/>
        <v>0.72757840490362646</v>
      </c>
      <c r="L53" s="2">
        <f t="shared" si="9"/>
        <v>14.420023071634352</v>
      </c>
      <c r="M53" s="2">
        <f t="shared" si="27"/>
        <v>0.85302307163435209</v>
      </c>
      <c r="N53" s="2">
        <f t="shared" si="10"/>
        <v>0.72764836074050498</v>
      </c>
      <c r="O53" s="2">
        <f t="shared" si="11"/>
        <v>14.76043796351302</v>
      </c>
      <c r="P53" s="2">
        <f t="shared" si="12"/>
        <v>1.1934379635130199</v>
      </c>
      <c r="Q53" s="2">
        <f t="shared" si="13"/>
        <v>1.4242941727541043</v>
      </c>
      <c r="R53" s="2">
        <f t="shared" si="14"/>
        <v>14.568188256777184</v>
      </c>
      <c r="S53" s="2">
        <f t="shared" si="15"/>
        <v>1.0011882567771835</v>
      </c>
      <c r="T53" s="2">
        <f t="shared" si="16"/>
        <v>1.0023779255085354</v>
      </c>
      <c r="U53" s="2">
        <f t="shared" si="17"/>
        <v>13.87482985123205</v>
      </c>
      <c r="V53" s="2">
        <f t="shared" si="18"/>
        <v>0.30782985123205009</v>
      </c>
      <c r="W53" s="2">
        <f t="shared" si="19"/>
        <v>9.475921730954609E-2</v>
      </c>
      <c r="X53" s="2">
        <f t="shared" si="20"/>
        <v>13.487773755754361</v>
      </c>
      <c r="Y53" s="2">
        <f t="shared" si="21"/>
        <v>-7.9226244245639066E-2</v>
      </c>
      <c r="Z53" s="2">
        <f t="shared" si="22"/>
        <v>6.2767977772696572E-3</v>
      </c>
      <c r="AB53" s="28">
        <v>3.0833333330000001</v>
      </c>
      <c r="AC53" s="2">
        <f t="shared" si="23"/>
        <v>13.461608844558194</v>
      </c>
      <c r="AD53" s="2">
        <f t="shared" si="24"/>
        <v>-0.10539115544180611</v>
      </c>
      <c r="AE53" s="2">
        <f t="shared" si="25"/>
        <v>1.1107295645358936E-2</v>
      </c>
      <c r="AF53" s="2">
        <f t="shared" si="26"/>
        <v>0.10539115544180611</v>
      </c>
    </row>
    <row r="54" spans="1:32" x14ac:dyDescent="0.3">
      <c r="A54" s="3">
        <v>3.1666666669999999</v>
      </c>
      <c r="B54" s="3">
        <v>13.397</v>
      </c>
      <c r="C54" s="2">
        <f t="shared" si="0"/>
        <v>14.11521585501273</v>
      </c>
      <c r="D54" s="2">
        <f t="shared" si="1"/>
        <v>-0.71821585501272978</v>
      </c>
      <c r="E54" s="2">
        <f t="shared" si="2"/>
        <v>0.51583401439166643</v>
      </c>
      <c r="F54" s="2">
        <f t="shared" si="3"/>
        <v>13.63024404496006</v>
      </c>
      <c r="G54" s="2">
        <f t="shared" si="4"/>
        <v>0.23324404496005968</v>
      </c>
      <c r="H54" s="2">
        <f t="shared" si="5"/>
        <v>5.4402784509330344E-2</v>
      </c>
      <c r="I54" s="2">
        <f t="shared" si="6"/>
        <v>14.391549939643616</v>
      </c>
      <c r="J54" s="2">
        <f t="shared" si="7"/>
        <v>0.99454993964361549</v>
      </c>
      <c r="K54" s="2">
        <f t="shared" si="8"/>
        <v>0.98912958244511917</v>
      </c>
      <c r="L54" s="2">
        <f t="shared" si="9"/>
        <v>14.398877768481924</v>
      </c>
      <c r="M54" s="2">
        <f t="shared" si="27"/>
        <v>1.0018777684819238</v>
      </c>
      <c r="N54" s="2">
        <f t="shared" si="10"/>
        <v>1.0037590629783193</v>
      </c>
      <c r="O54" s="2">
        <f t="shared" si="11"/>
        <v>14.759761269873101</v>
      </c>
      <c r="P54" s="2">
        <f t="shared" si="12"/>
        <v>1.3627612698731006</v>
      </c>
      <c r="Q54" s="2">
        <f t="shared" si="13"/>
        <v>1.8571182786661458</v>
      </c>
      <c r="R54" s="2">
        <f t="shared" si="14"/>
        <v>14.564006595649516</v>
      </c>
      <c r="S54" s="2">
        <f t="shared" si="15"/>
        <v>1.1670065956495161</v>
      </c>
      <c r="T54" s="2">
        <f t="shared" si="16"/>
        <v>1.3619043942894733</v>
      </c>
      <c r="U54" s="2">
        <f t="shared" si="17"/>
        <v>13.877539151862681</v>
      </c>
      <c r="V54" s="2">
        <f t="shared" si="18"/>
        <v>0.48053915186268092</v>
      </c>
      <c r="W54" s="2">
        <f t="shared" si="19"/>
        <v>0.23091787647290471</v>
      </c>
      <c r="X54" s="2">
        <f t="shared" si="20"/>
        <v>13.509199518362818</v>
      </c>
      <c r="Y54" s="2">
        <f t="shared" si="21"/>
        <v>0.11219951836281794</v>
      </c>
      <c r="Z54" s="2">
        <f t="shared" si="22"/>
        <v>1.258873192084832E-2</v>
      </c>
      <c r="AB54" s="28">
        <v>3.1666666669999999</v>
      </c>
      <c r="AC54" s="2">
        <f t="shared" si="23"/>
        <v>13.486939181003574</v>
      </c>
      <c r="AD54" s="2">
        <f t="shared" si="24"/>
        <v>8.993918100357412E-2</v>
      </c>
      <c r="AE54" s="2">
        <f t="shared" si="25"/>
        <v>8.0890562795936684E-3</v>
      </c>
      <c r="AF54" s="2">
        <f t="shared" si="26"/>
        <v>8.993918100357412E-2</v>
      </c>
    </row>
    <row r="55" spans="1:32" x14ac:dyDescent="0.3">
      <c r="A55" s="3">
        <v>3.25</v>
      </c>
      <c r="B55" s="3">
        <v>14.44</v>
      </c>
      <c r="C55" s="2">
        <f t="shared" si="0"/>
        <v>14.1183983775</v>
      </c>
      <c r="D55" s="2">
        <f t="shared" si="1"/>
        <v>0.32160162249999935</v>
      </c>
      <c r="E55" s="2">
        <f t="shared" si="2"/>
        <v>0.10342760359463209</v>
      </c>
      <c r="F55" s="2">
        <f t="shared" si="3"/>
        <v>13.6410755620625</v>
      </c>
      <c r="G55" s="2">
        <f t="shared" si="4"/>
        <v>-0.79892443793749912</v>
      </c>
      <c r="H55" s="2">
        <f t="shared" si="5"/>
        <v>0.63828025753374884</v>
      </c>
      <c r="I55" s="2">
        <f t="shared" si="6"/>
        <v>14.363548321159376</v>
      </c>
      <c r="J55" s="2">
        <f t="shared" si="7"/>
        <v>-7.6451678840623316E-2</v>
      </c>
      <c r="K55" s="2">
        <f t="shared" si="8"/>
        <v>5.8448591975498107E-3</v>
      </c>
      <c r="L55" s="2">
        <f t="shared" si="9"/>
        <v>14.377982805202114</v>
      </c>
      <c r="M55" s="2">
        <f t="shared" si="27"/>
        <v>-6.2017194797885367E-2</v>
      </c>
      <c r="N55" s="2">
        <f t="shared" si="10"/>
        <v>3.8461324505988598E-3</v>
      </c>
      <c r="O55" s="2">
        <f t="shared" si="11"/>
        <v>14.758295785076871</v>
      </c>
      <c r="P55" s="2">
        <f t="shared" si="12"/>
        <v>0.31829578507687195</v>
      </c>
      <c r="Q55" s="2">
        <f t="shared" si="13"/>
        <v>0.10131220679770227</v>
      </c>
      <c r="R55" s="2">
        <f t="shared" si="14"/>
        <v>14.5595399997783</v>
      </c>
      <c r="S55" s="2">
        <f t="shared" si="15"/>
        <v>0.11953999977830065</v>
      </c>
      <c r="T55" s="2">
        <f t="shared" si="16"/>
        <v>1.428981154699612E-2</v>
      </c>
      <c r="U55" s="2">
        <f t="shared" si="17"/>
        <v>13.881767681503892</v>
      </c>
      <c r="V55" s="2">
        <f t="shared" si="18"/>
        <v>-0.55823231849610799</v>
      </c>
      <c r="W55" s="2">
        <f t="shared" si="19"/>
        <v>0.31162332141354016</v>
      </c>
      <c r="X55" s="2">
        <f t="shared" si="20"/>
        <v>13.533058307129492</v>
      </c>
      <c r="Y55" s="2">
        <f t="shared" si="21"/>
        <v>-0.90694169287050741</v>
      </c>
      <c r="Z55" s="2">
        <f t="shared" si="22"/>
        <v>0.82254323426682174</v>
      </c>
      <c r="AB55" s="28">
        <v>3.25</v>
      </c>
      <c r="AC55" s="2">
        <f t="shared" si="23"/>
        <v>13.514712547129179</v>
      </c>
      <c r="AD55" s="2">
        <f t="shared" si="24"/>
        <v>-0.92528745287082081</v>
      </c>
      <c r="AE55" s="2">
        <f t="shared" si="25"/>
        <v>0.85615687044017141</v>
      </c>
      <c r="AF55" s="2">
        <f t="shared" si="26"/>
        <v>0.92528745287082081</v>
      </c>
    </row>
    <row r="56" spans="1:32" x14ac:dyDescent="0.3">
      <c r="A56" s="3">
        <v>3.3333333330000001</v>
      </c>
      <c r="B56" s="3">
        <v>15.161</v>
      </c>
      <c r="C56" s="2">
        <f t="shared" si="0"/>
        <v>14.12158089998727</v>
      </c>
      <c r="D56" s="2">
        <f t="shared" si="1"/>
        <v>1.0394191000127293</v>
      </c>
      <c r="E56" s="2">
        <f t="shared" si="2"/>
        <v>1.0803920654712722</v>
      </c>
      <c r="F56" s="2">
        <f t="shared" si="3"/>
        <v>13.651873966623539</v>
      </c>
      <c r="G56" s="2">
        <f t="shared" si="4"/>
        <v>-1.5091260333764609</v>
      </c>
      <c r="H56" s="2">
        <f t="shared" si="5"/>
        <v>2.277461384614571</v>
      </c>
      <c r="I56" s="2">
        <f t="shared" si="6"/>
        <v>14.335975207516846</v>
      </c>
      <c r="J56" s="2">
        <f t="shared" si="7"/>
        <v>-0.82502479248315375</v>
      </c>
      <c r="K56" s="2">
        <f t="shared" si="8"/>
        <v>0.6806659082118709</v>
      </c>
      <c r="L56" s="2">
        <f t="shared" si="9"/>
        <v>14.357338106625289</v>
      </c>
      <c r="M56" s="2">
        <f t="shared" si="27"/>
        <v>-0.80366189337471106</v>
      </c>
      <c r="N56" s="2">
        <f t="shared" si="10"/>
        <v>0.64587243886262546</v>
      </c>
      <c r="O56" s="2">
        <f t="shared" si="11"/>
        <v>14.756062240751184</v>
      </c>
      <c r="P56" s="2">
        <f t="shared" si="12"/>
        <v>-0.40493775924881525</v>
      </c>
      <c r="Q56" s="2">
        <f t="shared" si="13"/>
        <v>0.16397458886545146</v>
      </c>
      <c r="R56" s="2">
        <f t="shared" si="14"/>
        <v>14.554791924848084</v>
      </c>
      <c r="S56" s="2">
        <f t="shared" si="15"/>
        <v>-0.60620807515191544</v>
      </c>
      <c r="T56" s="2">
        <f t="shared" si="16"/>
        <v>0.36748823037939038</v>
      </c>
      <c r="U56" s="2">
        <f t="shared" si="17"/>
        <v>13.887412066641392</v>
      </c>
      <c r="V56" s="2">
        <f t="shared" si="18"/>
        <v>-1.2735879333586073</v>
      </c>
      <c r="W56" s="2">
        <f t="shared" si="19"/>
        <v>1.6220262239966483</v>
      </c>
      <c r="X56" s="2">
        <f t="shared" si="20"/>
        <v>13.559135825195598</v>
      </c>
      <c r="Y56" s="2">
        <f t="shared" si="21"/>
        <v>-1.6018641748044011</v>
      </c>
      <c r="Z56" s="2">
        <f t="shared" si="22"/>
        <v>2.5659688345217848</v>
      </c>
      <c r="AB56" s="28">
        <v>3.3333333330000001</v>
      </c>
      <c r="AC56" s="2">
        <f t="shared" si="23"/>
        <v>13.544696961123718</v>
      </c>
      <c r="AD56" s="2">
        <f t="shared" si="24"/>
        <v>-1.616303038876282</v>
      </c>
      <c r="AE56" s="2">
        <f t="shared" si="25"/>
        <v>2.6124355134807038</v>
      </c>
      <c r="AF56" s="2">
        <f t="shared" si="26"/>
        <v>1.616303038876282</v>
      </c>
    </row>
    <row r="57" spans="1:32" x14ac:dyDescent="0.3">
      <c r="A57" s="3">
        <v>3.4166666669999999</v>
      </c>
      <c r="B57" s="3">
        <v>15.427</v>
      </c>
      <c r="C57" s="2">
        <f t="shared" si="0"/>
        <v>14.12476342251273</v>
      </c>
      <c r="D57" s="2">
        <f t="shared" si="1"/>
        <v>1.3022365774872693</v>
      </c>
      <c r="E57" s="2">
        <f t="shared" si="2"/>
        <v>1.6958201037457568</v>
      </c>
      <c r="F57" s="2">
        <f t="shared" si="3"/>
        <v>13.662639258772161</v>
      </c>
      <c r="G57" s="2">
        <f t="shared" si="4"/>
        <v>-1.7643607412278381</v>
      </c>
      <c r="H57" s="2">
        <f t="shared" si="5"/>
        <v>3.1129688251860466</v>
      </c>
      <c r="I57" s="2">
        <f t="shared" si="6"/>
        <v>14.30882859571437</v>
      </c>
      <c r="J57" s="2">
        <f t="shared" si="7"/>
        <v>-1.1181714042856292</v>
      </c>
      <c r="K57" s="2">
        <f t="shared" si="8"/>
        <v>1.2503072893620961</v>
      </c>
      <c r="L57" s="2">
        <f t="shared" si="9"/>
        <v>14.336943589248529</v>
      </c>
      <c r="M57" s="2">
        <f t="shared" si="27"/>
        <v>-1.0900564107514708</v>
      </c>
      <c r="N57" s="2">
        <f t="shared" si="10"/>
        <v>1.1882229786203791</v>
      </c>
      <c r="O57" s="2">
        <f t="shared" si="11"/>
        <v>14.753081148220392</v>
      </c>
      <c r="P57" s="2">
        <f t="shared" si="12"/>
        <v>-0.67391885177960731</v>
      </c>
      <c r="Q57" s="2">
        <f t="shared" si="13"/>
        <v>0.45416661878394432</v>
      </c>
      <c r="R57" s="2">
        <f t="shared" si="14"/>
        <v>14.549765917896519</v>
      </c>
      <c r="S57" s="2">
        <f t="shared" si="15"/>
        <v>-0.87723408210348097</v>
      </c>
      <c r="T57" s="2">
        <f t="shared" si="16"/>
        <v>0.76953963480393683</v>
      </c>
      <c r="U57" s="2">
        <f t="shared" si="17"/>
        <v>13.894372098571875</v>
      </c>
      <c r="V57" s="2">
        <f t="shared" si="18"/>
        <v>-1.5326279014281248</v>
      </c>
      <c r="W57" s="2">
        <f t="shared" si="19"/>
        <v>2.3489482842359779</v>
      </c>
      <c r="X57" s="2">
        <f t="shared" si="20"/>
        <v>13.587225848751284</v>
      </c>
      <c r="Y57" s="2">
        <f t="shared" si="21"/>
        <v>-1.8397741512487151</v>
      </c>
      <c r="Z57" s="2">
        <f t="shared" si="22"/>
        <v>3.3847689276029302</v>
      </c>
      <c r="AB57" s="28">
        <v>3.4166666669999999</v>
      </c>
      <c r="AC57" s="2">
        <f t="shared" si="23"/>
        <v>13.576669741341625</v>
      </c>
      <c r="AD57" s="2">
        <f t="shared" si="24"/>
        <v>-1.8503302586583743</v>
      </c>
      <c r="AE57" s="2">
        <f t="shared" si="25"/>
        <v>3.4237220661067664</v>
      </c>
      <c r="AF57" s="2">
        <f t="shared" si="26"/>
        <v>1.8503302586583743</v>
      </c>
    </row>
    <row r="58" spans="1:32" x14ac:dyDescent="0.3">
      <c r="A58" s="3">
        <v>3.5</v>
      </c>
      <c r="B58" s="3">
        <v>15.693</v>
      </c>
      <c r="C58" s="2">
        <f t="shared" si="0"/>
        <v>14.127945945</v>
      </c>
      <c r="D58" s="2">
        <f t="shared" si="1"/>
        <v>1.5650540549999992</v>
      </c>
      <c r="E58" s="2">
        <f t="shared" si="2"/>
        <v>2.4493941950719402</v>
      </c>
      <c r="F58" s="2">
        <f t="shared" si="3"/>
        <v>13.673371438249999</v>
      </c>
      <c r="G58" s="2">
        <f t="shared" si="4"/>
        <v>-2.0196285617500003</v>
      </c>
      <c r="H58" s="2">
        <f t="shared" si="5"/>
        <v>4.0788995274363744</v>
      </c>
      <c r="I58" s="2">
        <f t="shared" si="6"/>
        <v>14.282106483725</v>
      </c>
      <c r="J58" s="2">
        <f t="shared" si="7"/>
        <v>-1.4108935162749994</v>
      </c>
      <c r="K58" s="2">
        <f t="shared" si="8"/>
        <v>1.9906205142668318</v>
      </c>
      <c r="L58" s="2">
        <f t="shared" si="9"/>
        <v>14.316799161956313</v>
      </c>
      <c r="M58" s="2">
        <f t="shared" si="27"/>
        <v>-1.3762008380436868</v>
      </c>
      <c r="N58" s="2">
        <f t="shared" si="10"/>
        <v>1.8939287466321457</v>
      </c>
      <c r="O58" s="2">
        <f t="shared" si="11"/>
        <v>14.749372799574532</v>
      </c>
      <c r="P58" s="2">
        <f t="shared" si="12"/>
        <v>-0.94362720042546755</v>
      </c>
      <c r="Q58" s="2">
        <f t="shared" si="13"/>
        <v>0.8904322933828055</v>
      </c>
      <c r="R58" s="2">
        <f t="shared" si="14"/>
        <v>14.544465615347315</v>
      </c>
      <c r="S58" s="2">
        <f t="shared" si="15"/>
        <v>-1.1485343846526845</v>
      </c>
      <c r="T58" s="2">
        <f t="shared" si="16"/>
        <v>1.3191312327295208</v>
      </c>
      <c r="U58" s="2">
        <f t="shared" si="17"/>
        <v>13.902550678811464</v>
      </c>
      <c r="V58" s="2">
        <f t="shared" si="18"/>
        <v>-1.7904493211885359</v>
      </c>
      <c r="W58" s="2">
        <f t="shared" si="19"/>
        <v>3.2057087717444892</v>
      </c>
      <c r="X58" s="2">
        <f t="shared" si="20"/>
        <v>13.617130043977298</v>
      </c>
      <c r="Y58" s="2">
        <f t="shared" si="21"/>
        <v>-2.0758699560227019</v>
      </c>
      <c r="Z58" s="2">
        <f t="shared" si="22"/>
        <v>4.3092360743176945</v>
      </c>
      <c r="AB58" s="28">
        <v>3.5</v>
      </c>
      <c r="AC58" s="2">
        <f t="shared" si="23"/>
        <v>13.610417276532646</v>
      </c>
      <c r="AD58" s="2">
        <f t="shared" si="24"/>
        <v>-2.082582723467354</v>
      </c>
      <c r="AE58" s="2">
        <f t="shared" si="25"/>
        <v>4.337150800084701</v>
      </c>
      <c r="AF58" s="2">
        <f t="shared" si="26"/>
        <v>2.082582723467354</v>
      </c>
    </row>
    <row r="59" spans="1:32" x14ac:dyDescent="0.3">
      <c r="A59" s="3">
        <v>3.5833333330000001</v>
      </c>
      <c r="B59" s="3">
        <v>15.141999999999999</v>
      </c>
      <c r="C59" s="2">
        <f t="shared" si="0"/>
        <v>14.131128467487271</v>
      </c>
      <c r="D59" s="2">
        <f t="shared" si="1"/>
        <v>1.0108715325127289</v>
      </c>
      <c r="E59" s="2">
        <f t="shared" si="2"/>
        <v>1.0218612552446331</v>
      </c>
      <c r="F59" s="2">
        <f t="shared" si="3"/>
        <v>13.684070505186437</v>
      </c>
      <c r="G59" s="2">
        <f t="shared" si="4"/>
        <v>-1.4579294948135626</v>
      </c>
      <c r="H59" s="2">
        <f t="shared" si="5"/>
        <v>2.1255584118473299</v>
      </c>
      <c r="I59" s="2">
        <f t="shared" si="6"/>
        <v>14.255806868541972</v>
      </c>
      <c r="J59" s="2">
        <f t="shared" si="7"/>
        <v>-0.88619313145802714</v>
      </c>
      <c r="K59" s="2">
        <f t="shared" si="8"/>
        <v>0.78533826624338421</v>
      </c>
      <c r="L59" s="2">
        <f t="shared" si="9"/>
        <v>14.296904724552121</v>
      </c>
      <c r="M59" s="2">
        <f t="shared" si="27"/>
        <v>-0.84509527544787844</v>
      </c>
      <c r="N59" s="2">
        <f t="shared" si="10"/>
        <v>0.71418602458432556</v>
      </c>
      <c r="O59" s="2">
        <f t="shared" si="11"/>
        <v>14.744957268373728</v>
      </c>
      <c r="P59" s="2">
        <f t="shared" si="12"/>
        <v>-0.39704273162627146</v>
      </c>
      <c r="Q59" s="2">
        <f t="shared" si="13"/>
        <v>0.15764293073725141</v>
      </c>
      <c r="R59" s="2">
        <f t="shared" si="14"/>
        <v>14.538894740498513</v>
      </c>
      <c r="S59" s="2">
        <f t="shared" si="15"/>
        <v>-0.6031052595014863</v>
      </c>
      <c r="T59" s="2">
        <f t="shared" si="16"/>
        <v>0.36373595403835512</v>
      </c>
      <c r="U59" s="2">
        <f t="shared" si="17"/>
        <v>13.911853765853174</v>
      </c>
      <c r="V59" s="2">
        <f t="shared" si="18"/>
        <v>-1.2301462341468259</v>
      </c>
      <c r="W59" s="2">
        <f t="shared" si="19"/>
        <v>1.5132597573856175</v>
      </c>
      <c r="X59" s="2">
        <f t="shared" si="20"/>
        <v>13.648657789740398</v>
      </c>
      <c r="Y59" s="2">
        <f t="shared" si="21"/>
        <v>-1.4933422102596019</v>
      </c>
      <c r="Z59" s="2">
        <f t="shared" si="22"/>
        <v>2.2300709569430333</v>
      </c>
      <c r="AB59" s="28">
        <v>3.5833333330000001</v>
      </c>
      <c r="AC59" s="2">
        <f t="shared" si="23"/>
        <v>13.645734803378955</v>
      </c>
      <c r="AD59" s="2">
        <f t="shared" si="24"/>
        <v>-1.4962651966210441</v>
      </c>
      <c r="AE59" s="2">
        <f t="shared" si="25"/>
        <v>2.2388095386194116</v>
      </c>
      <c r="AF59" s="2">
        <f t="shared" si="26"/>
        <v>1.4962651966210441</v>
      </c>
    </row>
    <row r="60" spans="1:32" x14ac:dyDescent="0.3">
      <c r="A60" s="3">
        <v>3.6666666669999999</v>
      </c>
      <c r="B60" s="3">
        <v>14.763</v>
      </c>
      <c r="C60" s="2">
        <f t="shared" si="0"/>
        <v>14.134310990012731</v>
      </c>
      <c r="D60" s="2">
        <f t="shared" si="1"/>
        <v>0.62868900998726929</v>
      </c>
      <c r="E60" s="2">
        <f t="shared" si="2"/>
        <v>0.39524987127877276</v>
      </c>
      <c r="F60" s="2">
        <f t="shared" si="3"/>
        <v>13.694736459709265</v>
      </c>
      <c r="G60" s="2">
        <f t="shared" si="4"/>
        <v>-1.0682635402907348</v>
      </c>
      <c r="H60" s="2">
        <f t="shared" si="5"/>
        <v>1.1411869915144943</v>
      </c>
      <c r="I60" s="2">
        <f t="shared" si="6"/>
        <v>14.229927747178804</v>
      </c>
      <c r="J60" s="2">
        <f t="shared" si="7"/>
        <v>-0.53307225282119575</v>
      </c>
      <c r="K60" s="2">
        <f t="shared" si="8"/>
        <v>0.28416602672786484</v>
      </c>
      <c r="L60" s="2">
        <f t="shared" si="9"/>
        <v>14.277260168506132</v>
      </c>
      <c r="M60" s="2">
        <f t="shared" si="27"/>
        <v>-0.48573983149386812</v>
      </c>
      <c r="N60" s="2">
        <f t="shared" si="10"/>
        <v>0.23594318389969141</v>
      </c>
      <c r="O60" s="2">
        <f t="shared" si="11"/>
        <v>14.739854410636697</v>
      </c>
      <c r="P60" s="2">
        <f t="shared" si="12"/>
        <v>-2.3145589363302577E-2</v>
      </c>
      <c r="Q60" s="2">
        <f t="shared" si="13"/>
        <v>5.3571830697462543E-4</v>
      </c>
      <c r="R60" s="2">
        <f t="shared" si="14"/>
        <v>14.533057101552437</v>
      </c>
      <c r="S60" s="2">
        <f t="shared" si="15"/>
        <v>-0.22994289844756288</v>
      </c>
      <c r="T60" s="2">
        <f t="shared" si="16"/>
        <v>5.2873736546466217E-2</v>
      </c>
      <c r="U60" s="2">
        <f t="shared" si="17"/>
        <v>13.922190321748573</v>
      </c>
      <c r="V60" s="2">
        <f t="shared" si="18"/>
        <v>-0.84080967825142672</v>
      </c>
      <c r="W60" s="2">
        <f t="shared" si="19"/>
        <v>0.70696091504126768</v>
      </c>
      <c r="X60" s="2">
        <f t="shared" si="20"/>
        <v>13.681625999913713</v>
      </c>
      <c r="Y60" s="2">
        <f t="shared" si="21"/>
        <v>-1.0813740000862868</v>
      </c>
      <c r="Z60" s="2">
        <f t="shared" si="22"/>
        <v>1.1693697280626167</v>
      </c>
      <c r="AB60" s="28">
        <v>3.6666666669999999</v>
      </c>
      <c r="AC60" s="2">
        <f t="shared" si="23"/>
        <v>13.682426184351405</v>
      </c>
      <c r="AD60" s="2">
        <f t="shared" si="24"/>
        <v>-1.0805738156485951</v>
      </c>
      <c r="AE60" s="2">
        <f t="shared" si="25"/>
        <v>1.1676397710653641</v>
      </c>
      <c r="AF60" s="2">
        <f t="shared" si="26"/>
        <v>1.0805738156485951</v>
      </c>
    </row>
    <row r="61" spans="1:32" x14ac:dyDescent="0.3">
      <c r="A61" s="3">
        <v>3.75</v>
      </c>
      <c r="B61" s="3">
        <v>14.288</v>
      </c>
      <c r="C61" s="2">
        <f t="shared" si="0"/>
        <v>14.137493512499999</v>
      </c>
      <c r="D61" s="2">
        <f t="shared" si="1"/>
        <v>0.15050648750000128</v>
      </c>
      <c r="E61" s="2">
        <f t="shared" si="2"/>
        <v>2.2652202779588043E-2</v>
      </c>
      <c r="F61" s="2">
        <f t="shared" si="3"/>
        <v>13.7053693015625</v>
      </c>
      <c r="G61" s="2">
        <f t="shared" si="4"/>
        <v>-0.58263069843749982</v>
      </c>
      <c r="H61" s="2">
        <f t="shared" si="5"/>
        <v>0.33945853076176885</v>
      </c>
      <c r="I61" s="2">
        <f t="shared" si="6"/>
        <v>14.204467117578126</v>
      </c>
      <c r="J61" s="2">
        <f t="shared" si="7"/>
        <v>-8.3532882421874177E-2</v>
      </c>
      <c r="K61" s="2">
        <f t="shared" si="8"/>
        <v>6.9777424457066559E-3</v>
      </c>
      <c r="L61" s="2">
        <f t="shared" si="9"/>
        <v>14.257865377648926</v>
      </c>
      <c r="M61" s="2">
        <f t="shared" si="27"/>
        <v>-3.0134622351074114E-2</v>
      </c>
      <c r="N61" s="2">
        <f t="shared" si="10"/>
        <v>9.0809546424185561E-4</v>
      </c>
      <c r="O61" s="2">
        <f t="shared" si="11"/>
        <v>14.734083865982056</v>
      </c>
      <c r="P61" s="2">
        <f t="shared" si="12"/>
        <v>0.44608386598205563</v>
      </c>
      <c r="Q61" s="2">
        <f t="shared" si="13"/>
        <v>0.19899081548949657</v>
      </c>
      <c r="R61" s="2">
        <f t="shared" si="14"/>
        <v>14.526956589717484</v>
      </c>
      <c r="S61" s="2">
        <f t="shared" si="15"/>
        <v>0.23895658971748368</v>
      </c>
      <c r="T61" s="2">
        <f t="shared" si="16"/>
        <v>5.7100251769409825E-2</v>
      </c>
      <c r="U61" s="2">
        <f t="shared" si="17"/>
        <v>13.933472258961011</v>
      </c>
      <c r="V61" s="2">
        <f t="shared" si="18"/>
        <v>-0.35452774103898932</v>
      </c>
      <c r="W61" s="2">
        <f t="shared" si="19"/>
        <v>0.12568991916620867</v>
      </c>
      <c r="X61" s="2">
        <f t="shared" si="20"/>
        <v>13.715858947898329</v>
      </c>
      <c r="Y61" s="2">
        <f t="shared" si="21"/>
        <v>-0.57214105210167077</v>
      </c>
      <c r="Z61" s="2">
        <f t="shared" si="22"/>
        <v>0.32734538350000675</v>
      </c>
      <c r="AB61" s="28">
        <v>3.75</v>
      </c>
      <c r="AC61" s="2">
        <f t="shared" si="23"/>
        <v>13.720303688877323</v>
      </c>
      <c r="AD61" s="2">
        <f t="shared" si="24"/>
        <v>-0.5676963111226776</v>
      </c>
      <c r="AE61" s="2">
        <f t="shared" si="25"/>
        <v>0.32227910166229595</v>
      </c>
      <c r="AF61" s="2">
        <f t="shared" si="26"/>
        <v>0.5676963111226776</v>
      </c>
    </row>
    <row r="62" spans="1:32" x14ac:dyDescent="0.3">
      <c r="A62" s="3">
        <v>3.8333333330000001</v>
      </c>
      <c r="B62" s="3">
        <v>13.074</v>
      </c>
      <c r="C62" s="2">
        <f t="shared" si="0"/>
        <v>14.140676034987269</v>
      </c>
      <c r="D62" s="2">
        <f t="shared" si="1"/>
        <v>-1.0666760349872693</v>
      </c>
      <c r="E62" s="2">
        <f t="shared" si="2"/>
        <v>1.137797763616162</v>
      </c>
      <c r="F62" s="2">
        <f t="shared" si="3"/>
        <v>13.715969030874334</v>
      </c>
      <c r="G62" s="2">
        <f t="shared" si="4"/>
        <v>0.64196903087433377</v>
      </c>
      <c r="H62" s="2">
        <f t="shared" si="5"/>
        <v>0.41212423660173131</v>
      </c>
      <c r="I62" s="2">
        <f t="shared" si="6"/>
        <v>14.179422976748421</v>
      </c>
      <c r="J62" s="2">
        <f t="shared" si="7"/>
        <v>1.1054229767484216</v>
      </c>
      <c r="K62" s="2">
        <f t="shared" si="8"/>
        <v>1.2219599575233415</v>
      </c>
      <c r="L62" s="2">
        <f t="shared" si="9"/>
        <v>14.238720226757087</v>
      </c>
      <c r="M62" s="2">
        <f t="shared" si="27"/>
        <v>1.1647202267570869</v>
      </c>
      <c r="N62" s="2">
        <f t="shared" si="10"/>
        <v>1.3565732066170799</v>
      </c>
      <c r="O62" s="2">
        <f t="shared" si="11"/>
        <v>14.727665058179939</v>
      </c>
      <c r="P62" s="2">
        <f t="shared" si="12"/>
        <v>1.6536650581799393</v>
      </c>
      <c r="Q62" s="2">
        <f t="shared" si="13"/>
        <v>2.7346081246452618</v>
      </c>
      <c r="R62" s="2">
        <f t="shared" si="14"/>
        <v>14.520597176678166</v>
      </c>
      <c r="S62" s="2">
        <f t="shared" si="15"/>
        <v>1.446597176678166</v>
      </c>
      <c r="T62" s="2">
        <f t="shared" si="16"/>
        <v>2.0926433915732412</v>
      </c>
      <c r="U62" s="2">
        <f t="shared" si="17"/>
        <v>13.945614388910005</v>
      </c>
      <c r="V62" s="2">
        <f t="shared" si="18"/>
        <v>0.87161438891000564</v>
      </c>
      <c r="W62" s="2">
        <f t="shared" si="19"/>
        <v>0.75971164295496252</v>
      </c>
      <c r="X62" s="2">
        <f t="shared" si="20"/>
        <v>13.75118809732688</v>
      </c>
      <c r="Y62" s="2">
        <f t="shared" si="21"/>
        <v>0.67718809732688001</v>
      </c>
      <c r="Z62" s="2">
        <f t="shared" si="22"/>
        <v>0.45858371916119994</v>
      </c>
      <c r="AB62" s="28">
        <v>3.8333333330000001</v>
      </c>
      <c r="AC62" s="2">
        <f t="shared" si="23"/>
        <v>13.759187782171068</v>
      </c>
      <c r="AD62" s="2">
        <f t="shared" si="24"/>
        <v>0.68518778217106835</v>
      </c>
      <c r="AE62" s="2">
        <f t="shared" si="25"/>
        <v>0.46948229683650738</v>
      </c>
      <c r="AF62" s="2">
        <f t="shared" si="26"/>
        <v>0.68518778217106835</v>
      </c>
    </row>
    <row r="63" spans="1:32" x14ac:dyDescent="0.3">
      <c r="A63" s="3">
        <v>3.9166666669999999</v>
      </c>
      <c r="B63" s="3">
        <v>12.542999999999999</v>
      </c>
      <c r="C63" s="2">
        <f t="shared" si="0"/>
        <v>14.143858557512729</v>
      </c>
      <c r="D63" s="2">
        <f t="shared" si="1"/>
        <v>-1.6008585575127299</v>
      </c>
      <c r="E63" s="2">
        <f t="shared" si="2"/>
        <v>2.5627481211617384</v>
      </c>
      <c r="F63" s="2">
        <f t="shared" si="3"/>
        <v>13.726535647771367</v>
      </c>
      <c r="G63" s="2">
        <f t="shared" si="4"/>
        <v>1.1835356477713681</v>
      </c>
      <c r="H63" s="2">
        <f t="shared" si="5"/>
        <v>1.400756629545592</v>
      </c>
      <c r="I63" s="2">
        <f t="shared" si="6"/>
        <v>14.154793321718165</v>
      </c>
      <c r="J63" s="2">
        <f t="shared" si="7"/>
        <v>1.6117933217181655</v>
      </c>
      <c r="K63" s="2">
        <f t="shared" si="8"/>
        <v>2.5978777119352778</v>
      </c>
      <c r="L63" s="2">
        <f t="shared" si="9"/>
        <v>14.219824582273874</v>
      </c>
      <c r="M63" s="2">
        <f t="shared" si="27"/>
        <v>1.6768245822738752</v>
      </c>
      <c r="N63" s="2">
        <f t="shared" si="10"/>
        <v>2.811740679717956</v>
      </c>
      <c r="O63" s="2">
        <f t="shared" si="11"/>
        <v>14.720617196220092</v>
      </c>
      <c r="P63" s="2">
        <f t="shared" si="12"/>
        <v>2.1776171962200923</v>
      </c>
      <c r="Q63" s="2">
        <f t="shared" si="13"/>
        <v>4.7420166532734562</v>
      </c>
      <c r="R63" s="2">
        <f t="shared" si="14"/>
        <v>14.513982912695113</v>
      </c>
      <c r="S63" s="2">
        <f t="shared" si="15"/>
        <v>1.9709829126951135</v>
      </c>
      <c r="T63" s="2">
        <f t="shared" si="16"/>
        <v>3.8847736421361132</v>
      </c>
      <c r="U63" s="2">
        <f t="shared" si="17"/>
        <v>13.958534369954457</v>
      </c>
      <c r="V63" s="2">
        <f t="shared" si="18"/>
        <v>1.4155343699544574</v>
      </c>
      <c r="W63" s="2">
        <f t="shared" si="19"/>
        <v>2.0037375525223626</v>
      </c>
      <c r="X63" s="2">
        <f t="shared" si="20"/>
        <v>13.78745193177136</v>
      </c>
      <c r="Y63" s="2">
        <f t="shared" si="21"/>
        <v>1.2444519317713603</v>
      </c>
      <c r="Z63" s="2">
        <f t="shared" si="22"/>
        <v>1.5486606104894702</v>
      </c>
      <c r="AB63" s="28">
        <v>3.9166666669999999</v>
      </c>
      <c r="AC63" s="2">
        <f t="shared" si="23"/>
        <v>13.798906913725448</v>
      </c>
      <c r="AD63" s="2">
        <f t="shared" si="24"/>
        <v>1.2559069137254486</v>
      </c>
      <c r="AE63" s="2">
        <f t="shared" si="25"/>
        <v>1.5773021759433814</v>
      </c>
      <c r="AF63" s="2">
        <f t="shared" si="26"/>
        <v>1.2559069137254486</v>
      </c>
    </row>
    <row r="64" spans="1:32" x14ac:dyDescent="0.3">
      <c r="A64" s="3">
        <v>4</v>
      </c>
      <c r="B64" s="3">
        <v>12.239000000000001</v>
      </c>
      <c r="C64" s="2">
        <f t="shared" si="0"/>
        <v>14.147041079999999</v>
      </c>
      <c r="D64" s="2">
        <f t="shared" si="1"/>
        <v>-1.9080410799999985</v>
      </c>
      <c r="E64" s="2">
        <f t="shared" si="2"/>
        <v>3.6406207629675609</v>
      </c>
      <c r="F64" s="2">
        <f t="shared" si="3"/>
        <v>13.737069152</v>
      </c>
      <c r="G64" s="2">
        <f t="shared" si="4"/>
        <v>1.4980691519999993</v>
      </c>
      <c r="H64" s="2">
        <f t="shared" si="5"/>
        <v>2.2442111841739973</v>
      </c>
      <c r="I64" s="2">
        <f t="shared" si="6"/>
        <v>14.130576150400001</v>
      </c>
      <c r="J64" s="2">
        <f t="shared" si="7"/>
        <v>1.8915761504000006</v>
      </c>
      <c r="K64" s="2">
        <f t="shared" si="8"/>
        <v>3.5780603327620857</v>
      </c>
      <c r="L64" s="2">
        <f t="shared" si="9"/>
        <v>14.201178302976</v>
      </c>
      <c r="M64" s="2">
        <f t="shared" si="27"/>
        <v>1.9621783029759996</v>
      </c>
      <c r="N64" s="2">
        <f t="shared" si="10"/>
        <v>3.8501436926697736</v>
      </c>
      <c r="O64" s="2">
        <f t="shared" si="11"/>
        <v>14.712959275520001</v>
      </c>
      <c r="P64" s="2">
        <f t="shared" si="12"/>
        <v>2.4739592755200004</v>
      </c>
      <c r="Q64" s="2">
        <f t="shared" si="13"/>
        <v>6.1204744969314451</v>
      </c>
      <c r="R64" s="2">
        <f t="shared" si="14"/>
        <v>14.5071179247744</v>
      </c>
      <c r="S64" s="2">
        <f t="shared" si="15"/>
        <v>2.2681179247743994</v>
      </c>
      <c r="T64" s="2">
        <f t="shared" si="16"/>
        <v>5.1443589206829285</v>
      </c>
      <c r="U64" s="2">
        <f t="shared" si="17"/>
        <v>13.97215265569792</v>
      </c>
      <c r="V64" s="2">
        <f t="shared" si="18"/>
        <v>1.7331526556979195</v>
      </c>
      <c r="W64" s="2">
        <f t="shared" si="19"/>
        <v>3.0038181279527514</v>
      </c>
      <c r="X64" s="2">
        <f t="shared" si="20"/>
        <v>13.824495786700593</v>
      </c>
      <c r="Y64" s="2">
        <f t="shared" si="21"/>
        <v>1.5854957867005925</v>
      </c>
      <c r="Z64" s="2">
        <f t="shared" si="22"/>
        <v>2.5137968896453309</v>
      </c>
      <c r="AB64" s="28">
        <v>4</v>
      </c>
      <c r="AC64" s="2">
        <f t="shared" si="23"/>
        <v>13.839297309118709</v>
      </c>
      <c r="AD64" s="2">
        <f t="shared" si="24"/>
        <v>1.6002973091187087</v>
      </c>
      <c r="AE64" s="2">
        <f t="shared" si="25"/>
        <v>2.5609514775725799</v>
      </c>
      <c r="AF64" s="2">
        <f t="shared" si="26"/>
        <v>1.6002973091187087</v>
      </c>
    </row>
    <row r="65" spans="1:32" x14ac:dyDescent="0.3">
      <c r="A65" s="3">
        <v>4.0833333329999997</v>
      </c>
      <c r="B65" s="3">
        <v>12.010999999999999</v>
      </c>
      <c r="C65" s="2">
        <f t="shared" si="0"/>
        <v>14.150223602487269</v>
      </c>
      <c r="D65" s="2">
        <f t="shared" si="1"/>
        <v>-2.1392236024872702</v>
      </c>
      <c r="E65" s="2">
        <f t="shared" si="2"/>
        <v>4.5762776214386145</v>
      </c>
      <c r="F65" s="2">
        <f t="shared" si="3"/>
        <v>13.747569543687231</v>
      </c>
      <c r="G65" s="2">
        <f t="shared" si="4"/>
        <v>1.7365695436872315</v>
      </c>
      <c r="H65" s="2">
        <f t="shared" si="5"/>
        <v>3.0156737800620794</v>
      </c>
      <c r="I65" s="2">
        <f t="shared" si="6"/>
        <v>14.106769459817443</v>
      </c>
      <c r="J65" s="2">
        <f t="shared" si="7"/>
        <v>2.0957694598174434</v>
      </c>
      <c r="K65" s="2">
        <f t="shared" si="8"/>
        <v>4.3922496287034987</v>
      </c>
      <c r="L65" s="2">
        <f t="shared" si="9"/>
        <v>14.182781238613137</v>
      </c>
      <c r="M65" s="2">
        <f t="shared" si="27"/>
        <v>2.1717812386131374</v>
      </c>
      <c r="N65" s="2">
        <f t="shared" si="10"/>
        <v>4.7166337483920131</v>
      </c>
      <c r="O65" s="2">
        <f t="shared" si="11"/>
        <v>14.704710078336493</v>
      </c>
      <c r="P65" s="2">
        <f t="shared" si="12"/>
        <v>2.693710078336494</v>
      </c>
      <c r="Q65" s="2">
        <f t="shared" si="13"/>
        <v>7.256073986131601</v>
      </c>
      <c r="R65" s="2">
        <f t="shared" si="14"/>
        <v>14.500006414121883</v>
      </c>
      <c r="S65" s="2">
        <f t="shared" si="15"/>
        <v>2.4890064141218833</v>
      </c>
      <c r="T65" s="2">
        <f t="shared" si="16"/>
        <v>6.1951529295398755</v>
      </c>
      <c r="U65" s="2">
        <f t="shared" si="17"/>
        <v>13.986392445243004</v>
      </c>
      <c r="V65" s="2">
        <f t="shared" si="18"/>
        <v>1.9753924452430045</v>
      </c>
      <c r="W65" s="2">
        <f t="shared" si="19"/>
        <v>3.9021753127231364</v>
      </c>
      <c r="X65" s="2">
        <f t="shared" si="20"/>
        <v>13.862171687881478</v>
      </c>
      <c r="Y65" s="2">
        <f t="shared" si="21"/>
        <v>1.8511716878814788</v>
      </c>
      <c r="Z65" s="2">
        <f t="shared" si="22"/>
        <v>3.4268366180139633</v>
      </c>
      <c r="AB65" s="28">
        <v>4.0833333329999997</v>
      </c>
      <c r="AC65" s="2">
        <f t="shared" si="23"/>
        <v>13.880202769663253</v>
      </c>
      <c r="AD65" s="2">
        <f t="shared" si="24"/>
        <v>1.8692027696632536</v>
      </c>
      <c r="AE65" s="2">
        <f t="shared" si="25"/>
        <v>3.4939189941167785</v>
      </c>
      <c r="AF65" s="2">
        <f t="shared" si="26"/>
        <v>1.8692027696632536</v>
      </c>
    </row>
    <row r="66" spans="1:32" x14ac:dyDescent="0.3">
      <c r="A66" s="3">
        <v>4.1666666670000003</v>
      </c>
      <c r="B66" s="3">
        <v>12.827</v>
      </c>
      <c r="C66" s="2">
        <f t="shared" si="0"/>
        <v>14.153406125012729</v>
      </c>
      <c r="D66" s="2">
        <f t="shared" si="1"/>
        <v>-1.3264061250127295</v>
      </c>
      <c r="E66" s="2">
        <f t="shared" si="2"/>
        <v>1.7593532084712846</v>
      </c>
      <c r="F66" s="2">
        <f t="shared" si="3"/>
        <v>13.75803682295847</v>
      </c>
      <c r="G66" s="2">
        <f t="shared" si="4"/>
        <v>0.93103682295847001</v>
      </c>
      <c r="H66" s="2">
        <f t="shared" si="5"/>
        <v>0.86682956570460146</v>
      </c>
      <c r="I66" s="2">
        <f t="shared" si="6"/>
        <v>14.083371247013703</v>
      </c>
      <c r="J66" s="2">
        <f t="shared" si="7"/>
        <v>1.2563712470137034</v>
      </c>
      <c r="K66" s="2">
        <f t="shared" si="8"/>
        <v>1.5784687103227681</v>
      </c>
      <c r="L66" s="2">
        <f t="shared" si="9"/>
        <v>14.164633230601614</v>
      </c>
      <c r="M66" s="2">
        <f t="shared" si="27"/>
        <v>1.3376332306016145</v>
      </c>
      <c r="N66" s="2">
        <f t="shared" si="10"/>
        <v>1.7892626596097121</v>
      </c>
      <c r="O66" s="2">
        <f t="shared" si="11"/>
        <v>14.695888174906928</v>
      </c>
      <c r="P66" s="2">
        <f t="shared" si="12"/>
        <v>1.8688881749069282</v>
      </c>
      <c r="Q66" s="2">
        <f t="shared" si="13"/>
        <v>3.492743010306949</v>
      </c>
      <c r="R66" s="2">
        <f t="shared" si="14"/>
        <v>14.492652654312026</v>
      </c>
      <c r="S66" s="2">
        <f t="shared" si="15"/>
        <v>1.6656526543120265</v>
      </c>
      <c r="T66" s="2">
        <f t="shared" si="16"/>
        <v>2.774398764816699</v>
      </c>
      <c r="U66" s="2">
        <f t="shared" si="17"/>
        <v>14.001179632586227</v>
      </c>
      <c r="V66" s="2">
        <f t="shared" si="18"/>
        <v>1.1741796325862275</v>
      </c>
      <c r="W66" s="2">
        <f t="shared" si="19"/>
        <v>1.3786978095803282</v>
      </c>
      <c r="X66" s="2">
        <f t="shared" si="20"/>
        <v>13.900338188338823</v>
      </c>
      <c r="Y66" s="2">
        <f t="shared" si="21"/>
        <v>1.0733381883388233</v>
      </c>
      <c r="Z66" s="2">
        <f t="shared" si="22"/>
        <v>1.1520548665464674</v>
      </c>
      <c r="AB66" s="28">
        <v>4.1666666670000003</v>
      </c>
      <c r="AC66" s="2">
        <f t="shared" si="23"/>
        <v>13.92147447124589</v>
      </c>
      <c r="AD66" s="2">
        <f t="shared" si="24"/>
        <v>1.0944744712458903</v>
      </c>
      <c r="AE66" s="2">
        <f t="shared" si="25"/>
        <v>1.197874368208971</v>
      </c>
      <c r="AF66" s="2">
        <f t="shared" si="26"/>
        <v>1.0944744712458903</v>
      </c>
    </row>
    <row r="67" spans="1:32" x14ac:dyDescent="0.3">
      <c r="A67" s="3">
        <v>4.25</v>
      </c>
      <c r="B67" s="3">
        <v>13.567</v>
      </c>
      <c r="C67" s="2">
        <f t="shared" si="0"/>
        <v>14.1565886475</v>
      </c>
      <c r="D67" s="2">
        <f t="shared" si="1"/>
        <v>-0.5895886474999994</v>
      </c>
      <c r="E67" s="2">
        <f t="shared" si="2"/>
        <v>0.34761477326087853</v>
      </c>
      <c r="F67" s="2">
        <f t="shared" si="3"/>
        <v>13.7684709895625</v>
      </c>
      <c r="G67" s="2">
        <f t="shared" si="4"/>
        <v>0.20147098956249998</v>
      </c>
      <c r="H67" s="2">
        <f t="shared" si="5"/>
        <v>4.0590559635292976E-2</v>
      </c>
      <c r="I67" s="2">
        <f t="shared" si="6"/>
        <v>14.060379509871876</v>
      </c>
      <c r="J67" s="2">
        <f t="shared" si="7"/>
        <v>0.4933795098718754</v>
      </c>
      <c r="K67" s="2">
        <f t="shared" si="8"/>
        <v>0.243423340761412</v>
      </c>
      <c r="L67" s="2">
        <f t="shared" si="9"/>
        <v>14.146734112664301</v>
      </c>
      <c r="M67" s="2">
        <f t="shared" si="27"/>
        <v>0.57973411266430119</v>
      </c>
      <c r="N67" s="2">
        <f t="shared" si="10"/>
        <v>0.3360916413866647</v>
      </c>
      <c r="O67" s="2">
        <f t="shared" si="11"/>
        <v>14.686511924718101</v>
      </c>
      <c r="P67" s="2">
        <f t="shared" si="12"/>
        <v>1.1195119247181005</v>
      </c>
      <c r="Q67" s="2">
        <f t="shared" si="13"/>
        <v>1.2533069495860258</v>
      </c>
      <c r="R67" s="2">
        <f t="shared" si="14"/>
        <v>14.485060989523395</v>
      </c>
      <c r="S67" s="2">
        <f t="shared" si="15"/>
        <v>0.91806098952339532</v>
      </c>
      <c r="T67" s="2">
        <f t="shared" si="16"/>
        <v>0.84283598048467578</v>
      </c>
      <c r="U67" s="2">
        <f t="shared" si="17"/>
        <v>14.016442756379904</v>
      </c>
      <c r="V67" s="2">
        <f t="shared" si="18"/>
        <v>0.44944275637990394</v>
      </c>
      <c r="W67" s="2">
        <f t="shared" si="19"/>
        <v>0.2019987912623657</v>
      </c>
      <c r="X67" s="2">
        <f t="shared" si="20"/>
        <v>13.938860207600412</v>
      </c>
      <c r="Y67" s="2">
        <f t="shared" si="21"/>
        <v>0.37186020760041139</v>
      </c>
      <c r="Z67" s="2">
        <f t="shared" si="22"/>
        <v>0.13828001399662104</v>
      </c>
      <c r="AB67" s="28">
        <v>4.25</v>
      </c>
      <c r="AC67" s="2">
        <f t="shared" si="23"/>
        <v>13.96297076647425</v>
      </c>
      <c r="AD67" s="2">
        <f t="shared" si="24"/>
        <v>0.39597076647424956</v>
      </c>
      <c r="AE67" s="2">
        <f t="shared" si="25"/>
        <v>0.15679284790220469</v>
      </c>
      <c r="AF67" s="2">
        <f t="shared" si="26"/>
        <v>0.39597076647424956</v>
      </c>
    </row>
    <row r="68" spans="1:32" x14ac:dyDescent="0.3">
      <c r="A68" s="3">
        <v>4.3333333329999997</v>
      </c>
      <c r="B68" s="3">
        <v>13.548</v>
      </c>
      <c r="C68" s="2">
        <f t="shared" si="0"/>
        <v>14.15977116998727</v>
      </c>
      <c r="D68" s="2">
        <f t="shared" si="1"/>
        <v>-0.61177116998726966</v>
      </c>
      <c r="E68" s="2">
        <f t="shared" si="2"/>
        <v>0.3742639644275928</v>
      </c>
      <c r="F68" s="2">
        <f t="shared" si="3"/>
        <v>13.778872043625128</v>
      </c>
      <c r="G68" s="2">
        <f t="shared" si="4"/>
        <v>0.23087204362512814</v>
      </c>
      <c r="H68" s="2">
        <f t="shared" si="5"/>
        <v>5.3301900527643074E-2</v>
      </c>
      <c r="I68" s="2">
        <f t="shared" si="6"/>
        <v>14.037792245430285</v>
      </c>
      <c r="J68" s="2">
        <f t="shared" si="7"/>
        <v>0.48979224543028543</v>
      </c>
      <c r="K68" s="2">
        <f t="shared" si="8"/>
        <v>0.23989644368364096</v>
      </c>
      <c r="L68" s="2">
        <f t="shared" si="9"/>
        <v>14.129083709523945</v>
      </c>
      <c r="M68" s="2">
        <f t="shared" si="27"/>
        <v>0.58108370952394495</v>
      </c>
      <c r="N68" s="2">
        <f t="shared" si="10"/>
        <v>0.33765827747410843</v>
      </c>
      <c r="O68" s="2">
        <f t="shared" si="11"/>
        <v>14.676599476790145</v>
      </c>
      <c r="P68" s="2">
        <f t="shared" si="12"/>
        <v>1.1285994767901446</v>
      </c>
      <c r="Q68" s="2">
        <f t="shared" si="13"/>
        <v>1.2737367790109881</v>
      </c>
      <c r="R68" s="2">
        <f t="shared" si="14"/>
        <v>14.477235831979948</v>
      </c>
      <c r="S68" s="2">
        <f t="shared" si="15"/>
        <v>0.9292358319799483</v>
      </c>
      <c r="T68" s="2">
        <f t="shared" si="16"/>
        <v>0.86347923143546668</v>
      </c>
      <c r="U68" s="2">
        <f t="shared" si="17"/>
        <v>14.032112951825173</v>
      </c>
      <c r="V68" s="2">
        <f t="shared" si="18"/>
        <v>0.484112951825173</v>
      </c>
      <c r="W68" s="2">
        <f t="shared" si="19"/>
        <v>0.23436535012488227</v>
      </c>
      <c r="X68" s="2">
        <f t="shared" si="20"/>
        <v>13.977608877501376</v>
      </c>
      <c r="Y68" s="2">
        <f t="shared" si="21"/>
        <v>0.42960887750137644</v>
      </c>
      <c r="Z68" s="2">
        <f t="shared" si="22"/>
        <v>0.18456378762799266</v>
      </c>
      <c r="AB68" s="28">
        <v>4.3333333329999997</v>
      </c>
      <c r="AC68" s="2">
        <f t="shared" si="23"/>
        <v>14.004556994690919</v>
      </c>
      <c r="AD68" s="2">
        <f t="shared" si="24"/>
        <v>0.45655699469091893</v>
      </c>
      <c r="AE68" s="2">
        <f t="shared" si="25"/>
        <v>0.20844428940120377</v>
      </c>
      <c r="AF68" s="2">
        <f t="shared" si="26"/>
        <v>0.45655699469091893</v>
      </c>
    </row>
    <row r="69" spans="1:32" x14ac:dyDescent="0.3">
      <c r="A69" s="3">
        <v>4.4166666670000003</v>
      </c>
      <c r="B69" s="3">
        <v>13.302</v>
      </c>
      <c r="C69" s="2">
        <f t="shared" si="0"/>
        <v>14.16295369251273</v>
      </c>
      <c r="D69" s="2">
        <f t="shared" si="1"/>
        <v>-0.86095369251273013</v>
      </c>
      <c r="E69" s="2">
        <f t="shared" si="2"/>
        <v>0.74124126065130469</v>
      </c>
      <c r="F69" s="2">
        <f t="shared" si="3"/>
        <v>13.789239985270573</v>
      </c>
      <c r="G69" s="2">
        <f t="shared" si="4"/>
        <v>0.48723998527057333</v>
      </c>
      <c r="H69" s="2">
        <f t="shared" si="5"/>
        <v>0.23740280324646851</v>
      </c>
      <c r="I69" s="2">
        <f t="shared" si="6"/>
        <v>14.015607450746671</v>
      </c>
      <c r="J69" s="2">
        <f t="shared" si="7"/>
        <v>0.71360745074667165</v>
      </c>
      <c r="K69" s="2">
        <f t="shared" si="8"/>
        <v>0.50923559376116345</v>
      </c>
      <c r="L69" s="2">
        <f t="shared" si="9"/>
        <v>14.111681837569929</v>
      </c>
      <c r="M69" s="2">
        <f t="shared" si="27"/>
        <v>0.80968183756992929</v>
      </c>
      <c r="N69" s="2">
        <f t="shared" si="10"/>
        <v>0.65558467809061738</v>
      </c>
      <c r="O69" s="2">
        <f t="shared" si="11"/>
        <v>14.666168770884536</v>
      </c>
      <c r="P69" s="2">
        <f t="shared" si="12"/>
        <v>1.364168770884536</v>
      </c>
      <c r="Q69" s="2">
        <f t="shared" si="13"/>
        <v>1.8609564354566257</v>
      </c>
      <c r="R69" s="2">
        <f t="shared" si="14"/>
        <v>14.469181660187404</v>
      </c>
      <c r="S69" s="2">
        <f t="shared" si="15"/>
        <v>1.1671816601874045</v>
      </c>
      <c r="T69" s="2">
        <f t="shared" si="16"/>
        <v>1.3623130278778259</v>
      </c>
      <c r="U69" s="2">
        <f t="shared" si="17"/>
        <v>14.048123901485756</v>
      </c>
      <c r="V69" s="2">
        <f t="shared" si="18"/>
        <v>0.74612390148575614</v>
      </c>
      <c r="W69" s="2">
        <f t="shared" si="19"/>
        <v>0.55670087636832633</v>
      </c>
      <c r="X69" s="2">
        <f t="shared" si="20"/>
        <v>14.016461386255969</v>
      </c>
      <c r="Y69" s="2">
        <f t="shared" si="21"/>
        <v>0.71446138625596944</v>
      </c>
      <c r="Z69" s="2">
        <f t="shared" si="22"/>
        <v>0.51045507245080157</v>
      </c>
      <c r="AB69" s="28">
        <v>4.4166666670000003</v>
      </c>
      <c r="AC69" s="2">
        <f t="shared" si="23"/>
        <v>14.046105290874834</v>
      </c>
      <c r="AD69" s="2">
        <f t="shared" si="24"/>
        <v>0.74410529087483468</v>
      </c>
      <c r="AE69" s="2">
        <f t="shared" si="25"/>
        <v>0.55369268390792237</v>
      </c>
      <c r="AF69" s="2">
        <f t="shared" si="26"/>
        <v>0.74410529087483468</v>
      </c>
    </row>
    <row r="70" spans="1:32" x14ac:dyDescent="0.3">
      <c r="A70" s="3">
        <v>4.5</v>
      </c>
      <c r="B70" s="3">
        <v>13.188000000000001</v>
      </c>
      <c r="C70" s="2">
        <f t="shared" si="0"/>
        <v>14.166136215</v>
      </c>
      <c r="D70" s="2">
        <f t="shared" si="1"/>
        <v>-0.97813621499999925</v>
      </c>
      <c r="E70" s="2">
        <f t="shared" si="2"/>
        <v>0.95675045509452472</v>
      </c>
      <c r="F70" s="2">
        <f t="shared" si="3"/>
        <v>13.799574814250001</v>
      </c>
      <c r="G70" s="2">
        <f t="shared" si="4"/>
        <v>0.61157481424999993</v>
      </c>
      <c r="H70" s="2">
        <f t="shared" si="5"/>
        <v>0.37402375342492195</v>
      </c>
      <c r="I70" s="2">
        <f t="shared" si="6"/>
        <v>13.993823123675</v>
      </c>
      <c r="J70" s="2">
        <f t="shared" si="7"/>
        <v>0.80582312367499931</v>
      </c>
      <c r="K70" s="2">
        <f t="shared" si="8"/>
        <v>0.64935090664933326</v>
      </c>
      <c r="L70" s="2">
        <f t="shared" si="9"/>
        <v>14.094528305471313</v>
      </c>
      <c r="M70" s="2">
        <f t="shared" si="27"/>
        <v>0.90652830547131202</v>
      </c>
      <c r="N70" s="2">
        <f t="shared" si="10"/>
        <v>0.82179356862068842</v>
      </c>
      <c r="O70" s="2">
        <f t="shared" si="11"/>
        <v>14.65523753882797</v>
      </c>
      <c r="P70" s="2">
        <f t="shared" si="12"/>
        <v>1.4672375388279697</v>
      </c>
      <c r="Q70" s="2">
        <f t="shared" si="13"/>
        <v>2.1527859953459578</v>
      </c>
      <c r="R70" s="2">
        <f t="shared" si="14"/>
        <v>14.460903017233452</v>
      </c>
      <c r="S70" s="2">
        <f t="shared" si="15"/>
        <v>1.2729030172334515</v>
      </c>
      <c r="T70" s="2">
        <f t="shared" si="16"/>
        <v>1.6202820912820244</v>
      </c>
      <c r="U70" s="2">
        <f t="shared" si="17"/>
        <v>14.064411786508494</v>
      </c>
      <c r="V70" s="2">
        <f t="shared" si="18"/>
        <v>0.87641178650849305</v>
      </c>
      <c r="W70" s="2">
        <f t="shared" si="19"/>
        <v>0.76809761953100841</v>
      </c>
      <c r="X70" s="2">
        <f t="shared" si="20"/>
        <v>14.055300824838067</v>
      </c>
      <c r="Y70" s="2">
        <f t="shared" si="21"/>
        <v>0.86730082483806648</v>
      </c>
      <c r="Z70" s="2">
        <f t="shared" si="22"/>
        <v>0.75221072076479045</v>
      </c>
      <c r="AB70" s="28">
        <v>4.5</v>
      </c>
      <c r="AC70" s="2">
        <f t="shared" si="23"/>
        <v>14.087494397827427</v>
      </c>
      <c r="AD70" s="2">
        <f t="shared" si="24"/>
        <v>0.89949439782742679</v>
      </c>
      <c r="AE70" s="2">
        <f t="shared" si="25"/>
        <v>0.80909017172292519</v>
      </c>
      <c r="AF70" s="2">
        <f t="shared" si="26"/>
        <v>0.89949439782742679</v>
      </c>
    </row>
    <row r="71" spans="1:32" x14ac:dyDescent="0.3">
      <c r="A71" s="3">
        <v>4.5833333329999997</v>
      </c>
      <c r="B71" s="3">
        <v>13.112</v>
      </c>
      <c r="C71" s="2">
        <f t="shared" si="0"/>
        <v>14.16931873748727</v>
      </c>
      <c r="D71" s="2">
        <f t="shared" si="1"/>
        <v>-1.0573187374872699</v>
      </c>
      <c r="E71" s="2">
        <f t="shared" si="2"/>
        <v>1.1179229126416743</v>
      </c>
      <c r="F71" s="2">
        <f t="shared" si="3"/>
        <v>13.809876530688026</v>
      </c>
      <c r="G71" s="2">
        <f t="shared" si="4"/>
        <v>0.69787653068802591</v>
      </c>
      <c r="H71" s="2">
        <f t="shared" si="5"/>
        <v>0.48703165208515514</v>
      </c>
      <c r="I71" s="2">
        <f t="shared" si="6"/>
        <v>13.972437261268199</v>
      </c>
      <c r="J71" s="2">
        <f t="shared" si="7"/>
        <v>0.86043726126819919</v>
      </c>
      <c r="K71" s="2">
        <f t="shared" si="8"/>
        <v>0.74035228057871927</v>
      </c>
      <c r="L71" s="2">
        <f t="shared" si="9"/>
        <v>14.077622912923903</v>
      </c>
      <c r="M71" s="2">
        <f t="shared" si="27"/>
        <v>0.96562291292390334</v>
      </c>
      <c r="N71" s="2">
        <f t="shared" si="10"/>
        <v>0.93242760996364427</v>
      </c>
      <c r="O71" s="2">
        <f t="shared" si="11"/>
        <v>14.643823304680414</v>
      </c>
      <c r="P71" s="2">
        <f t="shared" si="12"/>
        <v>1.5318233046804135</v>
      </c>
      <c r="Q71" s="2">
        <f t="shared" si="13"/>
        <v>2.3464826367620231</v>
      </c>
      <c r="R71" s="2">
        <f t="shared" si="14"/>
        <v>14.452404508218811</v>
      </c>
      <c r="S71" s="2">
        <f t="shared" si="15"/>
        <v>1.3404045082188105</v>
      </c>
      <c r="T71" s="2">
        <f t="shared" si="16"/>
        <v>1.7966842456533112</v>
      </c>
      <c r="U71" s="2">
        <f t="shared" si="17"/>
        <v>14.08091524008883</v>
      </c>
      <c r="V71" s="2">
        <f t="shared" si="18"/>
        <v>0.96891524008882968</v>
      </c>
      <c r="W71" s="2">
        <f t="shared" si="19"/>
        <v>0.93879674247639444</v>
      </c>
      <c r="X71" s="2">
        <f t="shared" si="20"/>
        <v>14.094016039909331</v>
      </c>
      <c r="Y71" s="2">
        <f t="shared" si="21"/>
        <v>0.98201603990933073</v>
      </c>
      <c r="Z71" s="2">
        <f t="shared" si="22"/>
        <v>0.96435550263920422</v>
      </c>
      <c r="AB71" s="28">
        <v>4.5833333329999997</v>
      </c>
      <c r="AC71" s="2">
        <f t="shared" si="23"/>
        <v>14.128609486120506</v>
      </c>
      <c r="AD71" s="2">
        <f t="shared" si="24"/>
        <v>1.0166094861205064</v>
      </c>
      <c r="AE71" s="2">
        <f t="shared" si="25"/>
        <v>1.0334948472702001</v>
      </c>
      <c r="AF71" s="2">
        <f t="shared" si="26"/>
        <v>1.0166094861205064</v>
      </c>
    </row>
    <row r="72" spans="1:32" x14ac:dyDescent="0.3">
      <c r="A72" s="3">
        <v>4.6666666670000003</v>
      </c>
      <c r="B72" s="3">
        <v>12.827</v>
      </c>
      <c r="C72" s="2">
        <f t="shared" si="0"/>
        <v>14.17250126001273</v>
      </c>
      <c r="D72" s="2">
        <f t="shared" si="1"/>
        <v>-1.3455012600127301</v>
      </c>
      <c r="E72" s="2">
        <f t="shared" si="2"/>
        <v>1.8103736406958442</v>
      </c>
      <c r="F72" s="2">
        <f t="shared" si="3"/>
        <v>13.820145134707674</v>
      </c>
      <c r="G72" s="2">
        <f t="shared" si="4"/>
        <v>0.99314513470767452</v>
      </c>
      <c r="H72" s="2">
        <f t="shared" si="5"/>
        <v>0.98633725859352495</v>
      </c>
      <c r="I72" s="2">
        <f t="shared" si="6"/>
        <v>13.951447860598314</v>
      </c>
      <c r="J72" s="2">
        <f t="shared" si="7"/>
        <v>1.1244478605983144</v>
      </c>
      <c r="K72" s="2">
        <f t="shared" si="8"/>
        <v>1.2643829912041262</v>
      </c>
      <c r="L72" s="2">
        <f t="shared" si="9"/>
        <v>14.060965451290112</v>
      </c>
      <c r="M72" s="2">
        <f t="shared" si="27"/>
        <v>1.2339654512901124</v>
      </c>
      <c r="N72" s="2">
        <f t="shared" si="10"/>
        <v>1.5226707349776107</v>
      </c>
      <c r="O72" s="2">
        <f t="shared" si="11"/>
        <v>14.631943386003918</v>
      </c>
      <c r="P72" s="2">
        <f t="shared" si="12"/>
        <v>1.8049433860039183</v>
      </c>
      <c r="Q72" s="2">
        <f t="shared" si="13"/>
        <v>3.25782062667929</v>
      </c>
      <c r="R72" s="2">
        <f t="shared" si="14"/>
        <v>14.443690798559759</v>
      </c>
      <c r="S72" s="2">
        <f t="shared" si="15"/>
        <v>1.6166907985597589</v>
      </c>
      <c r="T72" s="2">
        <f t="shared" si="16"/>
        <v>2.6136891381477909</v>
      </c>
      <c r="U72" s="2">
        <f t="shared" si="17"/>
        <v>14.09757529970808</v>
      </c>
      <c r="V72" s="2">
        <f t="shared" si="18"/>
        <v>1.2705752997080797</v>
      </c>
      <c r="W72" s="2">
        <f t="shared" si="19"/>
        <v>1.6143615922282766</v>
      </c>
      <c r="X72" s="2">
        <f t="shared" si="20"/>
        <v>14.132501484858384</v>
      </c>
      <c r="Y72" s="2">
        <f t="shared" si="21"/>
        <v>1.3055014848583841</v>
      </c>
      <c r="Z72" s="2">
        <f t="shared" si="22"/>
        <v>1.7043341269674457</v>
      </c>
      <c r="AB72" s="28">
        <v>4.6666666670000003</v>
      </c>
      <c r="AC72" s="2">
        <f t="shared" si="23"/>
        <v>14.169341972770482</v>
      </c>
      <c r="AD72" s="2">
        <f t="shared" si="24"/>
        <v>1.3423419727704822</v>
      </c>
      <c r="AE72" s="2">
        <f t="shared" si="25"/>
        <v>1.8018819718613499</v>
      </c>
      <c r="AF72" s="2">
        <f t="shared" si="26"/>
        <v>1.3423419727704822</v>
      </c>
    </row>
    <row r="73" spans="1:32" x14ac:dyDescent="0.3">
      <c r="A73" s="3">
        <v>4.75</v>
      </c>
      <c r="B73" s="3">
        <v>12.201000000000001</v>
      </c>
      <c r="C73" s="2">
        <f t="shared" si="0"/>
        <v>14.1756837825</v>
      </c>
      <c r="D73" s="2">
        <f t="shared" si="1"/>
        <v>-1.9746837824999997</v>
      </c>
      <c r="E73" s="2">
        <f t="shared" si="2"/>
        <v>3.8993760408685061</v>
      </c>
      <c r="F73" s="2">
        <f t="shared" si="3"/>
        <v>13.8303806260625</v>
      </c>
      <c r="G73" s="2">
        <f t="shared" si="4"/>
        <v>1.629380626062499</v>
      </c>
      <c r="H73" s="2">
        <f t="shared" si="5"/>
        <v>2.6548812245878213</v>
      </c>
      <c r="I73" s="2">
        <f t="shared" si="6"/>
        <v>13.930852919490626</v>
      </c>
      <c r="J73" s="2">
        <f t="shared" si="7"/>
        <v>1.7298529194906251</v>
      </c>
      <c r="K73" s="2">
        <f t="shared" si="8"/>
        <v>2.9923911230702394</v>
      </c>
      <c r="L73" s="2">
        <f t="shared" si="9"/>
        <v>14.044555704185239</v>
      </c>
      <c r="M73" s="2">
        <f t="shared" si="27"/>
        <v>1.8435557041852384</v>
      </c>
      <c r="N73" s="2">
        <f t="shared" si="10"/>
        <v>3.3986976344339301</v>
      </c>
      <c r="O73" s="2">
        <f t="shared" si="11"/>
        <v>14.619614895235788</v>
      </c>
      <c r="P73" s="2">
        <f t="shared" si="12"/>
        <v>2.4186148952357875</v>
      </c>
      <c r="Q73" s="2">
        <f t="shared" si="13"/>
        <v>5.8496980114564199</v>
      </c>
      <c r="R73" s="2">
        <f t="shared" si="14"/>
        <v>14.434766612351563</v>
      </c>
      <c r="S73" s="2">
        <f t="shared" si="15"/>
        <v>2.2337666123515625</v>
      </c>
      <c r="T73" s="2">
        <f t="shared" si="16"/>
        <v>4.9897132784565752</v>
      </c>
      <c r="U73" s="2">
        <f t="shared" si="17"/>
        <v>14.114335359812186</v>
      </c>
      <c r="V73" s="2">
        <f t="shared" si="18"/>
        <v>1.9133353598121854</v>
      </c>
      <c r="W73" s="2">
        <f t="shared" si="19"/>
        <v>3.6608521991076248</v>
      </c>
      <c r="X73" s="2">
        <f t="shared" si="20"/>
        <v>14.170657073161564</v>
      </c>
      <c r="Y73" s="2">
        <f t="shared" si="21"/>
        <v>1.9696570731615637</v>
      </c>
      <c r="Z73" s="2">
        <f t="shared" si="22"/>
        <v>3.8795489858553776</v>
      </c>
      <c r="AB73" s="28">
        <v>4.75</v>
      </c>
      <c r="AC73" s="2">
        <f t="shared" si="23"/>
        <v>14.209589343164918</v>
      </c>
      <c r="AD73" s="2">
        <f t="shared" si="24"/>
        <v>2.0085893431649176</v>
      </c>
      <c r="AE73" s="2">
        <f t="shared" si="25"/>
        <v>4.034431149475675</v>
      </c>
      <c r="AF73" s="2">
        <f t="shared" si="26"/>
        <v>2.0085893431649176</v>
      </c>
    </row>
    <row r="74" spans="1:32" x14ac:dyDescent="0.3">
      <c r="A74" s="3">
        <v>4.8333333329999997</v>
      </c>
      <c r="B74" s="3">
        <v>11.917</v>
      </c>
      <c r="C74" s="2">
        <f t="shared" si="0"/>
        <v>14.17886630498727</v>
      </c>
      <c r="D74" s="2">
        <f t="shared" si="1"/>
        <v>-2.2618663049872705</v>
      </c>
      <c r="E74" s="2">
        <f t="shared" si="2"/>
        <v>5.1160391816367685</v>
      </c>
      <c r="F74" s="2">
        <f t="shared" si="3"/>
        <v>13.840583004875924</v>
      </c>
      <c r="G74" s="2">
        <f t="shared" si="4"/>
        <v>1.9235830048759244</v>
      </c>
      <c r="H74" s="2">
        <f t="shared" si="5"/>
        <v>3.7001715766474903</v>
      </c>
      <c r="I74" s="2">
        <f t="shared" si="6"/>
        <v>13.910650435012435</v>
      </c>
      <c r="J74" s="2">
        <f t="shared" si="7"/>
        <v>1.9936504350124356</v>
      </c>
      <c r="K74" s="2">
        <f t="shared" si="8"/>
        <v>3.9746420570252736</v>
      </c>
      <c r="L74" s="2">
        <f t="shared" si="9"/>
        <v>14.028393446278121</v>
      </c>
      <c r="M74" s="2">
        <f t="shared" si="27"/>
        <v>2.1113934462781216</v>
      </c>
      <c r="N74" s="2">
        <f t="shared" si="10"/>
        <v>4.457982284986203</v>
      </c>
      <c r="O74" s="2">
        <f t="shared" si="11"/>
        <v>14.606854739752293</v>
      </c>
      <c r="P74" s="2">
        <f t="shared" si="12"/>
        <v>2.6898547397522936</v>
      </c>
      <c r="Q74" s="2">
        <f t="shared" si="13"/>
        <v>7.235318520967879</v>
      </c>
      <c r="R74" s="2">
        <f t="shared" si="14"/>
        <v>14.425636729792249</v>
      </c>
      <c r="S74" s="2">
        <f t="shared" si="15"/>
        <v>2.5086367297922489</v>
      </c>
      <c r="T74" s="2">
        <f t="shared" si="16"/>
        <v>6.2932582420627492</v>
      </c>
      <c r="U74" s="2">
        <f t="shared" si="17"/>
        <v>14.131141126788503</v>
      </c>
      <c r="V74" s="2">
        <f t="shared" si="18"/>
        <v>2.2141411267885029</v>
      </c>
      <c r="W74" s="2">
        <f t="shared" si="19"/>
        <v>4.9024209293362615</v>
      </c>
      <c r="X74" s="2">
        <f t="shared" si="20"/>
        <v>14.208388038169335</v>
      </c>
      <c r="Y74" s="2">
        <f t="shared" si="21"/>
        <v>2.2913880381693357</v>
      </c>
      <c r="Z74" s="2">
        <f t="shared" si="22"/>
        <v>5.2504591414655168</v>
      </c>
      <c r="AB74" s="28">
        <v>4.8333333329999997</v>
      </c>
      <c r="AC74" s="2">
        <f t="shared" si="23"/>
        <v>14.249254980532505</v>
      </c>
      <c r="AD74" s="2">
        <f t="shared" si="24"/>
        <v>2.3322549805325057</v>
      </c>
      <c r="AE74" s="2">
        <f t="shared" si="25"/>
        <v>5.4394132942186788</v>
      </c>
      <c r="AF74" s="2">
        <f t="shared" si="26"/>
        <v>2.3322549805325057</v>
      </c>
    </row>
    <row r="75" spans="1:32" x14ac:dyDescent="0.3">
      <c r="A75" s="3">
        <v>4.9166666670000003</v>
      </c>
      <c r="B75" s="3">
        <v>11.803000000000001</v>
      </c>
      <c r="C75" s="2">
        <f t="shared" si="0"/>
        <v>14.18204882751273</v>
      </c>
      <c r="D75" s="2">
        <f t="shared" si="1"/>
        <v>-2.3790488275127295</v>
      </c>
      <c r="E75" s="2">
        <f t="shared" si="2"/>
        <v>5.659873323689693</v>
      </c>
      <c r="F75" s="2">
        <f t="shared" si="3"/>
        <v>13.850752271269778</v>
      </c>
      <c r="G75" s="2">
        <f t="shared" si="4"/>
        <v>2.0477522712697773</v>
      </c>
      <c r="H75" s="2">
        <f t="shared" si="5"/>
        <v>4.193289364490532</v>
      </c>
      <c r="I75" s="2">
        <f t="shared" si="6"/>
        <v>13.890838404249887</v>
      </c>
      <c r="J75" s="2">
        <f t="shared" si="7"/>
        <v>2.0878384042498865</v>
      </c>
      <c r="K75" s="2">
        <f t="shared" si="8"/>
        <v>4.3590692022607129</v>
      </c>
      <c r="L75" s="2">
        <f t="shared" si="9"/>
        <v>14.012478443904183</v>
      </c>
      <c r="M75" s="2">
        <f t="shared" si="27"/>
        <v>2.2094784439041817</v>
      </c>
      <c r="N75" s="2">
        <f t="shared" si="10"/>
        <v>4.8817949940772438</v>
      </c>
      <c r="O75" s="2">
        <f t="shared" si="11"/>
        <v>14.593679623192447</v>
      </c>
      <c r="P75" s="2">
        <f t="shared" si="12"/>
        <v>2.790679623192446</v>
      </c>
      <c r="Q75" s="2">
        <f t="shared" si="13"/>
        <v>7.7878927593015321</v>
      </c>
      <c r="R75" s="2">
        <f t="shared" si="14"/>
        <v>14.416305985549853</v>
      </c>
      <c r="S75" s="2">
        <f t="shared" si="15"/>
        <v>2.6133059855498519</v>
      </c>
      <c r="T75" s="2">
        <f t="shared" si="16"/>
        <v>6.8293681741106829</v>
      </c>
      <c r="U75" s="2">
        <f t="shared" si="17"/>
        <v>14.147940572628576</v>
      </c>
      <c r="V75" s="2">
        <f t="shared" si="18"/>
        <v>2.344940572628575</v>
      </c>
      <c r="W75" s="2">
        <f t="shared" si="19"/>
        <v>5.4987462891596293</v>
      </c>
      <c r="X75" s="2">
        <f t="shared" si="20"/>
        <v>14.245604790964915</v>
      </c>
      <c r="Y75" s="2">
        <f t="shared" si="21"/>
        <v>2.4426047909649142</v>
      </c>
      <c r="Z75" s="2">
        <f t="shared" si="22"/>
        <v>5.9663181648447523</v>
      </c>
      <c r="AB75" s="28">
        <v>4.9166666670000003</v>
      </c>
      <c r="AC75" s="2">
        <f t="shared" si="23"/>
        <v>14.288247994101582</v>
      </c>
      <c r="AD75" s="2">
        <f t="shared" si="24"/>
        <v>2.4852479941015808</v>
      </c>
      <c r="AE75" s="2">
        <f t="shared" si="25"/>
        <v>6.1764575921859315</v>
      </c>
      <c r="AF75" s="2">
        <f t="shared" si="26"/>
        <v>2.4852479941015808</v>
      </c>
    </row>
    <row r="76" spans="1:32" x14ac:dyDescent="0.3">
      <c r="A76" s="3">
        <v>5</v>
      </c>
      <c r="B76" s="3">
        <v>11.157</v>
      </c>
      <c r="C76" s="2">
        <f t="shared" si="0"/>
        <v>14.18523135</v>
      </c>
      <c r="D76" s="2">
        <f t="shared" si="1"/>
        <v>-3.0282313500000004</v>
      </c>
      <c r="E76" s="2">
        <f t="shared" si="2"/>
        <v>9.1701851091228246</v>
      </c>
      <c r="F76" s="2">
        <f t="shared" si="3"/>
        <v>13.860888425000001</v>
      </c>
      <c r="G76" s="2">
        <f t="shared" si="4"/>
        <v>2.7038884250000006</v>
      </c>
      <c r="H76" s="2">
        <f t="shared" si="5"/>
        <v>7.311012614848984</v>
      </c>
      <c r="I76" s="2">
        <f t="shared" si="6"/>
        <v>13.871414825</v>
      </c>
      <c r="J76" s="2">
        <f t="shared" si="7"/>
        <v>2.7144148250000004</v>
      </c>
      <c r="K76" s="2">
        <f t="shared" si="8"/>
        <v>7.3680478421797826</v>
      </c>
      <c r="L76" s="2">
        <f t="shared" si="9"/>
        <v>13.996810455625001</v>
      </c>
      <c r="M76" s="2">
        <f t="shared" si="27"/>
        <v>2.8398104556250008</v>
      </c>
      <c r="N76" s="2">
        <f t="shared" si="10"/>
        <v>8.0645234238770751</v>
      </c>
      <c r="O76" s="2">
        <f t="shared" si="11"/>
        <v>14.580106046875001</v>
      </c>
      <c r="P76" s="2">
        <f t="shared" si="12"/>
        <v>3.4231060468750005</v>
      </c>
      <c r="Q76" s="2">
        <f t="shared" si="13"/>
        <v>11.717655008152194</v>
      </c>
      <c r="R76" s="2">
        <f t="shared" si="14"/>
        <v>14.406779267187501</v>
      </c>
      <c r="S76" s="2">
        <f t="shared" si="15"/>
        <v>3.2497792671875008</v>
      </c>
      <c r="T76" s="2">
        <f t="shared" si="16"/>
        <v>10.56106528544173</v>
      </c>
      <c r="U76" s="2">
        <f t="shared" si="17"/>
        <v>14.164683889062498</v>
      </c>
      <c r="V76" s="2">
        <f t="shared" si="18"/>
        <v>3.0076838890624984</v>
      </c>
      <c r="W76" s="2">
        <f t="shared" si="19"/>
        <v>9.0461623765261159</v>
      </c>
      <c r="X76" s="2">
        <f t="shared" si="20"/>
        <v>14.282222780546878</v>
      </c>
      <c r="Y76" s="2">
        <f t="shared" si="21"/>
        <v>3.1252227805468777</v>
      </c>
      <c r="Z76" s="2">
        <f t="shared" si="22"/>
        <v>9.767017428049158</v>
      </c>
      <c r="AB76" s="28">
        <v>5</v>
      </c>
      <c r="AC76" s="2">
        <f t="shared" si="23"/>
        <v>14.326483050468745</v>
      </c>
      <c r="AD76" s="2">
        <f t="shared" si="24"/>
        <v>3.1694830504687452</v>
      </c>
      <c r="AE76" s="2">
        <f t="shared" si="25"/>
        <v>10.045622807208662</v>
      </c>
      <c r="AF76" s="2">
        <f t="shared" si="26"/>
        <v>3.1694830504687452</v>
      </c>
    </row>
    <row r="77" spans="1:32" x14ac:dyDescent="0.3">
      <c r="A77" s="3">
        <v>5.0833333329999997</v>
      </c>
      <c r="B77" s="3">
        <v>10.891999999999999</v>
      </c>
      <c r="C77" s="2">
        <f t="shared" si="0"/>
        <v>14.188413872487271</v>
      </c>
      <c r="D77" s="2">
        <f t="shared" si="1"/>
        <v>-3.2964138724872711</v>
      </c>
      <c r="E77" s="2">
        <f t="shared" si="2"/>
        <v>10.866344418726527</v>
      </c>
      <c r="F77" s="2">
        <f t="shared" si="3"/>
        <v>13.870991466188821</v>
      </c>
      <c r="G77" s="2">
        <f t="shared" si="4"/>
        <v>2.9789914661888215</v>
      </c>
      <c r="H77" s="2">
        <f t="shared" si="5"/>
        <v>8.8743901556258251</v>
      </c>
      <c r="I77" s="2">
        <f t="shared" si="6"/>
        <v>13.852377694344245</v>
      </c>
      <c r="J77" s="2">
        <f t="shared" si="7"/>
        <v>2.9603776943442455</v>
      </c>
      <c r="K77" s="2">
        <f t="shared" si="8"/>
        <v>8.7638360931709514</v>
      </c>
      <c r="L77" s="2">
        <f t="shared" si="9"/>
        <v>13.98138923108243</v>
      </c>
      <c r="M77" s="2">
        <f t="shared" si="27"/>
        <v>3.0893892310824302</v>
      </c>
      <c r="N77" s="2">
        <f t="shared" si="10"/>
        <v>9.5443258211280888</v>
      </c>
      <c r="O77" s="2">
        <f t="shared" si="11"/>
        <v>14.566150309768943</v>
      </c>
      <c r="P77" s="2">
        <f t="shared" si="12"/>
        <v>3.6741503097689439</v>
      </c>
      <c r="Q77" s="2">
        <f t="shared" si="13"/>
        <v>13.499380498775226</v>
      </c>
      <c r="R77" s="2">
        <f t="shared" si="14"/>
        <v>14.39706151258296</v>
      </c>
      <c r="S77" s="2">
        <f t="shared" si="15"/>
        <v>3.5050615125829605</v>
      </c>
      <c r="T77" s="2">
        <f t="shared" si="16"/>
        <v>12.28545620699035</v>
      </c>
      <c r="U77" s="2">
        <f t="shared" si="17"/>
        <v>14.181323443990447</v>
      </c>
      <c r="V77" s="2">
        <f t="shared" si="18"/>
        <v>3.2893234439904475</v>
      </c>
      <c r="W77" s="2">
        <f t="shared" si="19"/>
        <v>10.819648719185178</v>
      </c>
      <c r="X77" s="2">
        <f t="shared" si="20"/>
        <v>14.318162360221798</v>
      </c>
      <c r="Y77" s="2">
        <f t="shared" si="21"/>
        <v>3.4261623602217988</v>
      </c>
      <c r="Z77" s="2">
        <f t="shared" si="22"/>
        <v>11.738588518600606</v>
      </c>
      <c r="AB77" s="28">
        <v>5.0833333329999997</v>
      </c>
      <c r="AC77" s="2">
        <f t="shared" si="23"/>
        <v>14.363880212198051</v>
      </c>
      <c r="AD77" s="2">
        <f t="shared" si="24"/>
        <v>3.4718802121980517</v>
      </c>
      <c r="AE77" s="2">
        <f t="shared" si="25"/>
        <v>12.053952207852388</v>
      </c>
      <c r="AF77" s="2">
        <f t="shared" si="26"/>
        <v>3.4718802121980517</v>
      </c>
    </row>
    <row r="78" spans="1:32" x14ac:dyDescent="0.3">
      <c r="A78" s="3">
        <v>5.1666666670000003</v>
      </c>
      <c r="B78" s="3">
        <v>11.12</v>
      </c>
      <c r="C78" s="2">
        <f t="shared" si="0"/>
        <v>14.191596395012731</v>
      </c>
      <c r="D78" s="2">
        <f t="shared" si="1"/>
        <v>-3.0715963950127314</v>
      </c>
      <c r="E78" s="2">
        <f t="shared" si="2"/>
        <v>9.4347044138552079</v>
      </c>
      <c r="F78" s="2">
        <f t="shared" si="3"/>
        <v>13.88106139495688</v>
      </c>
      <c r="G78" s="2">
        <f t="shared" si="4"/>
        <v>2.7610613949568812</v>
      </c>
      <c r="H78" s="2">
        <f t="shared" si="5"/>
        <v>7.6234600267212382</v>
      </c>
      <c r="I78" s="2">
        <f t="shared" si="6"/>
        <v>13.833725009382638</v>
      </c>
      <c r="J78" s="2">
        <f t="shared" si="7"/>
        <v>2.7137250093826388</v>
      </c>
      <c r="K78" s="2">
        <f t="shared" si="8"/>
        <v>7.364303426548803</v>
      </c>
      <c r="L78" s="2">
        <f t="shared" si="9"/>
        <v>13.966214511584873</v>
      </c>
      <c r="M78" s="2">
        <f t="shared" si="27"/>
        <v>2.8462145115848738</v>
      </c>
      <c r="N78" s="2">
        <f t="shared" si="10"/>
        <v>8.1009370459563215</v>
      </c>
      <c r="O78" s="2">
        <f t="shared" si="11"/>
        <v>14.551828509866553</v>
      </c>
      <c r="P78" s="2">
        <f t="shared" si="12"/>
        <v>3.4318285098665537</v>
      </c>
      <c r="Q78" s="2">
        <f t="shared" si="13"/>
        <v>11.77744692113289</v>
      </c>
      <c r="R78" s="2">
        <f t="shared" si="14"/>
        <v>14.387157708359105</v>
      </c>
      <c r="S78" s="2">
        <f t="shared" si="15"/>
        <v>3.2671577083591057</v>
      </c>
      <c r="T78" s="2">
        <f t="shared" si="16"/>
        <v>10.674319491290323</v>
      </c>
      <c r="U78" s="2">
        <f t="shared" si="17"/>
        <v>14.197813736570589</v>
      </c>
      <c r="V78" s="2">
        <f t="shared" si="18"/>
        <v>3.0778137365705902</v>
      </c>
      <c r="W78" s="2">
        <f t="shared" si="19"/>
        <v>9.4729373970226192</v>
      </c>
      <c r="X78" s="2">
        <f t="shared" si="20"/>
        <v>14.353348652130865</v>
      </c>
      <c r="Y78" s="2">
        <f t="shared" si="21"/>
        <v>3.2333486521308661</v>
      </c>
      <c r="Z78" s="2">
        <f t="shared" si="22"/>
        <v>10.454543506236488</v>
      </c>
      <c r="AB78" s="28">
        <v>5.1666666670000003</v>
      </c>
      <c r="AC78" s="2">
        <f t="shared" si="23"/>
        <v>14.400364775175657</v>
      </c>
      <c r="AD78" s="2">
        <f t="shared" si="24"/>
        <v>3.2803647751756575</v>
      </c>
      <c r="AE78" s="2">
        <f t="shared" si="25"/>
        <v>10.760793058213242</v>
      </c>
      <c r="AF78" s="2">
        <f t="shared" si="26"/>
        <v>3.2803647751756575</v>
      </c>
    </row>
    <row r="79" spans="1:32" x14ac:dyDescent="0.3">
      <c r="A79" s="3">
        <v>5.25</v>
      </c>
      <c r="B79" s="3">
        <v>12.6</v>
      </c>
      <c r="C79" s="2">
        <f t="shared" si="0"/>
        <v>14.194778917499999</v>
      </c>
      <c r="D79" s="2">
        <f t="shared" si="1"/>
        <v>-1.5947789174999993</v>
      </c>
      <c r="E79" s="2">
        <f t="shared" si="2"/>
        <v>2.5433197957024696</v>
      </c>
      <c r="F79" s="2">
        <f t="shared" si="3"/>
        <v>13.8910982110625</v>
      </c>
      <c r="G79" s="2">
        <f t="shared" si="4"/>
        <v>1.2910982110625007</v>
      </c>
      <c r="H79" s="2">
        <f t="shared" si="5"/>
        <v>1.6669345906087896</v>
      </c>
      <c r="I79" s="2">
        <f t="shared" si="6"/>
        <v>13.815454767884376</v>
      </c>
      <c r="J79" s="2">
        <f t="shared" si="7"/>
        <v>1.2154547678843759</v>
      </c>
      <c r="K79" s="2">
        <f t="shared" si="8"/>
        <v>1.477330292772862</v>
      </c>
      <c r="L79" s="2">
        <f t="shared" si="9"/>
        <v>13.951286030640238</v>
      </c>
      <c r="M79" s="2">
        <f t="shared" si="27"/>
        <v>1.3512860306402388</v>
      </c>
      <c r="N79" s="2">
        <f t="shared" si="10"/>
        <v>1.8259739366034524</v>
      </c>
      <c r="O79" s="2">
        <f t="shared" si="11"/>
        <v>14.53715654563902</v>
      </c>
      <c r="P79" s="2">
        <f t="shared" si="12"/>
        <v>1.9371565456390201</v>
      </c>
      <c r="Q79" s="2">
        <f t="shared" si="13"/>
        <v>3.7525754823121007</v>
      </c>
      <c r="R79" s="2">
        <f t="shared" si="14"/>
        <v>14.377072888369035</v>
      </c>
      <c r="S79" s="2">
        <f t="shared" si="15"/>
        <v>1.7770728883690357</v>
      </c>
      <c r="T79" s="2">
        <f t="shared" si="16"/>
        <v>3.1579880505762672</v>
      </c>
      <c r="U79" s="2">
        <f t="shared" si="17"/>
        <v>14.214111352804288</v>
      </c>
      <c r="V79" s="2">
        <f t="shared" si="18"/>
        <v>1.6141113528042883</v>
      </c>
      <c r="W79" s="2">
        <f t="shared" si="19"/>
        <v>2.6053554592516899</v>
      </c>
      <c r="X79" s="2">
        <f t="shared" si="20"/>
        <v>14.387711414093587</v>
      </c>
      <c r="Y79" s="2">
        <f t="shared" si="21"/>
        <v>1.7877114140935877</v>
      </c>
      <c r="Z79" s="2">
        <f t="shared" si="22"/>
        <v>3.1959121000804949</v>
      </c>
      <c r="AB79" s="28">
        <v>5.25</v>
      </c>
      <c r="AC79" s="2">
        <f t="shared" si="23"/>
        <v>14.435867109123468</v>
      </c>
      <c r="AD79" s="2">
        <f t="shared" si="24"/>
        <v>1.835867109123468</v>
      </c>
      <c r="AE79" s="2">
        <f t="shared" si="25"/>
        <v>3.3704080423613596</v>
      </c>
      <c r="AF79" s="2">
        <f t="shared" si="26"/>
        <v>1.835867109123468</v>
      </c>
    </row>
    <row r="80" spans="1:32" x14ac:dyDescent="0.3">
      <c r="A80" s="3">
        <v>5.3333333329999997</v>
      </c>
      <c r="B80" s="3">
        <v>13.282999999999999</v>
      </c>
      <c r="C80" s="2">
        <f t="shared" si="0"/>
        <v>14.197961439987269</v>
      </c>
      <c r="D80" s="2">
        <f t="shared" si="1"/>
        <v>-0.91496143998726964</v>
      </c>
      <c r="E80" s="2">
        <f t="shared" si="2"/>
        <v>0.83715443666357803</v>
      </c>
      <c r="F80" s="2">
        <f t="shared" si="3"/>
        <v>13.901101914626718</v>
      </c>
      <c r="G80" s="2">
        <f t="shared" si="4"/>
        <v>0.6181019146267186</v>
      </c>
      <c r="H80" s="2">
        <f t="shared" si="5"/>
        <v>0.3820499768652153</v>
      </c>
      <c r="I80" s="2">
        <f t="shared" si="6"/>
        <v>13.797564966944876</v>
      </c>
      <c r="J80" s="2">
        <f t="shared" si="7"/>
        <v>0.51456496694487619</v>
      </c>
      <c r="K80" s="2">
        <f t="shared" si="8"/>
        <v>0.2647771052069815</v>
      </c>
      <c r="L80" s="2">
        <f t="shared" si="9"/>
        <v>13.936603512863375</v>
      </c>
      <c r="M80" s="2">
        <f t="shared" si="27"/>
        <v>0.65360351286337526</v>
      </c>
      <c r="N80" s="2">
        <f t="shared" si="10"/>
        <v>0.42719755202734433</v>
      </c>
      <c r="O80" s="2">
        <f t="shared" si="11"/>
        <v>14.522150115924379</v>
      </c>
      <c r="P80" s="2">
        <f t="shared" si="12"/>
        <v>1.2391501159243798</v>
      </c>
      <c r="Q80" s="2">
        <f t="shared" si="13"/>
        <v>1.535493009795404</v>
      </c>
      <c r="R80" s="2">
        <f t="shared" si="14"/>
        <v>14.366812131114584</v>
      </c>
      <c r="S80" s="2">
        <f t="shared" si="15"/>
        <v>1.0838121311145841</v>
      </c>
      <c r="T80" s="2">
        <f t="shared" si="16"/>
        <v>1.1746487355511364</v>
      </c>
      <c r="U80" s="2">
        <f t="shared" si="17"/>
        <v>14.230174923370217</v>
      </c>
      <c r="V80" s="2">
        <f t="shared" si="18"/>
        <v>0.94717492337021802</v>
      </c>
      <c r="W80" s="2">
        <f t="shared" si="19"/>
        <v>0.89714033546137839</v>
      </c>
      <c r="X80" s="2">
        <f t="shared" si="20"/>
        <v>14.421184912366996</v>
      </c>
      <c r="Y80" s="2">
        <f t="shared" si="21"/>
        <v>1.1381849123669969</v>
      </c>
      <c r="Z80" s="2">
        <f t="shared" si="22"/>
        <v>1.2954648947398684</v>
      </c>
      <c r="AB80" s="28">
        <v>5.3333333329999997</v>
      </c>
      <c r="AC80" s="2">
        <f t="shared" si="23"/>
        <v>14.470322504952328</v>
      </c>
      <c r="AD80" s="2">
        <f t="shared" si="24"/>
        <v>1.1873225049523288</v>
      </c>
      <c r="AE80" s="2">
        <f t="shared" si="25"/>
        <v>1.4097347307662729</v>
      </c>
      <c r="AF80" s="2">
        <f t="shared" si="26"/>
        <v>1.1873225049523288</v>
      </c>
    </row>
    <row r="81" spans="1:32" x14ac:dyDescent="0.3">
      <c r="A81" s="3">
        <v>5.4166666670000003</v>
      </c>
      <c r="B81" s="3">
        <v>13.416</v>
      </c>
      <c r="C81" s="2">
        <f t="shared" ref="C81:C144" si="28">$C$3*A81+$C$4</f>
        <v>14.201143962512729</v>
      </c>
      <c r="D81" s="2">
        <f t="shared" ref="D81:D144" si="29">B81-C81</f>
        <v>-0.78514396251272878</v>
      </c>
      <c r="E81" s="2">
        <f t="shared" ref="E81:E144" si="30">D81^2</f>
        <v>0.61645104187018929</v>
      </c>
      <c r="F81" s="2">
        <f t="shared" ref="F81:F144" si="31">$D$3*(A81^2)+$D$4*A81+$D$5</f>
        <v>13.911072505768983</v>
      </c>
      <c r="G81" s="2">
        <f t="shared" ref="G81:G144" si="32">F81-B81</f>
        <v>0.49507250576898265</v>
      </c>
      <c r="H81" s="2">
        <f t="shared" ref="H81:H144" si="33">G81^2</f>
        <v>0.24509678596837936</v>
      </c>
      <c r="I81" s="2">
        <f t="shared" ref="I81:I144" si="34">$E$3*(A81^3)+$E$4*(A81^2)+$E$5*(A81)+$E$6</f>
        <v>13.780053603677816</v>
      </c>
      <c r="J81" s="2">
        <f t="shared" ref="J81:J144" si="35">I81-B81</f>
        <v>0.36405360367781547</v>
      </c>
      <c r="K81" s="2">
        <f t="shared" ref="K81:K144" si="36">J81^2</f>
        <v>0.13253502635080394</v>
      </c>
      <c r="L81" s="2">
        <f t="shared" ref="L81:L144" si="37">$F$3*(A81^4)+$F$4*(A81^3)+$F$5*(A81^2)+$F$6*(A81)+$F$7</f>
        <v>13.922166674535632</v>
      </c>
      <c r="M81" s="2">
        <f t="shared" ref="M81:M144" si="38">L81-B81</f>
        <v>0.50616667453563124</v>
      </c>
      <c r="N81" s="2">
        <f t="shared" ref="N81:N144" si="39">M81^2</f>
        <v>0.25620470241045967</v>
      </c>
      <c r="O81" s="2">
        <f t="shared" ref="O81:O144" si="40">$G$3*(A81^5)+$G$4*(A81^4)+$G$5*(A81^3)+$G$6*(A81^2)+$G$7*(A81)+$G$8</f>
        <v>14.506824721344429</v>
      </c>
      <c r="P81" s="2">
        <f t="shared" ref="P81:P144" si="41">O81-B81</f>
        <v>1.0908247213444291</v>
      </c>
      <c r="Q81" s="2">
        <f t="shared" ref="Q81:Q144" si="42">P81^2</f>
        <v>1.1898985726961513</v>
      </c>
      <c r="R81" s="2">
        <f t="shared" ref="R81:R144" si="43">$H$3*(A81^6)+$H$4*(A81^5)+$H$5*(A81^4)+$H$6*(A81^3)+$H$7*(A81^2)+$H$8*(A81)+$H$9</f>
        <v>14.356380558238421</v>
      </c>
      <c r="S81" s="2">
        <f t="shared" ref="S81:S144" si="44">R81-B81</f>
        <v>0.94038055823842015</v>
      </c>
      <c r="T81" s="2">
        <f t="shared" ref="T81:T144" si="45">S81^2</f>
        <v>0.88431559431280271</v>
      </c>
      <c r="U81" s="2">
        <f t="shared" ref="U81:U144" si="46">$I$3*(A81^7)+$I$4*(A81^6)+$I$5*(A81^5)+$I$6*(A81^4)+$I$7*(A81^3)+$I$8*(A81^2)+$I$9*(A81)+$I$10</f>
        <v>14.245965080134827</v>
      </c>
      <c r="V81" s="2">
        <f t="shared" ref="V81:V144" si="47">U81-B81</f>
        <v>0.82996508013482639</v>
      </c>
      <c r="W81" s="2">
        <f t="shared" ref="W81:W144" si="48">V81^2</f>
        <v>0.68884203424320878</v>
      </c>
      <c r="X81" s="2">
        <f t="shared" ref="X81:X144" si="49">$J$3*(A81^8)+$J$4*(A81^7)+$J$5*(A81^6)+$J$6*(A81^5)+$J$7*(A81^4)+$J$8*(A81^3)+$J$9*(A81^2)+$J$10*(A81)+$J$11</f>
        <v>14.453707792685858</v>
      </c>
      <c r="Y81" s="2">
        <f t="shared" ref="Y81:Y144" si="50">X81-B81</f>
        <v>1.0377077926858576</v>
      </c>
      <c r="Z81" s="2">
        <f t="shared" ref="Z81:Z144" si="51">Y81^2</f>
        <v>1.0768374630009547</v>
      </c>
      <c r="AB81" s="28">
        <v>5.4166666670000003</v>
      </c>
      <c r="AC81" s="2">
        <f t="shared" ref="AC81:AC144" si="52">$AC$3*(AB81^9)+$AC$4*(AB81^8)+$AC$5*(AB81^7)+$AC$6*(AB81^6)+$AC$7*(AB81^5)+$AC$8*(AB81^4)+$AC$9*(AB81^3)+$AC$10*(AB81^2)+$AC$11*(AB81)+$AC$12</f>
        <v>14.503671021025607</v>
      </c>
      <c r="AD81" s="2">
        <f t="shared" ref="AD81:AD144" si="53">AC81-B81</f>
        <v>1.0876710210256064</v>
      </c>
      <c r="AE81" s="2">
        <f t="shared" ref="AE81:AE144" si="54">AD81^2</f>
        <v>1.1830282499788851</v>
      </c>
      <c r="AF81" s="2">
        <f t="shared" ref="AF81:AF144" si="55">ABS(AD81)</f>
        <v>1.0876710210256064</v>
      </c>
    </row>
    <row r="82" spans="1:32" x14ac:dyDescent="0.3">
      <c r="A82" s="3">
        <v>5.5</v>
      </c>
      <c r="B82" s="3">
        <v>13.34</v>
      </c>
      <c r="C82" s="2">
        <f t="shared" si="28"/>
        <v>14.204326484999999</v>
      </c>
      <c r="D82" s="2">
        <f t="shared" si="29"/>
        <v>-0.86432648499999942</v>
      </c>
      <c r="E82" s="2">
        <f t="shared" si="30"/>
        <v>0.74706027267245423</v>
      </c>
      <c r="F82" s="2">
        <f t="shared" si="31"/>
        <v>13.92100998425</v>
      </c>
      <c r="G82" s="2">
        <f t="shared" si="32"/>
        <v>0.5810099842500005</v>
      </c>
      <c r="H82" s="2">
        <f t="shared" si="33"/>
        <v>0.33757260179818582</v>
      </c>
      <c r="I82" s="2">
        <f t="shared" si="34"/>
        <v>13.762918675825</v>
      </c>
      <c r="J82" s="2">
        <f t="shared" si="35"/>
        <v>0.42291867582500053</v>
      </c>
      <c r="K82" s="2">
        <f t="shared" si="36"/>
        <v>0.17886020636157188</v>
      </c>
      <c r="L82" s="2">
        <f t="shared" si="37"/>
        <v>13.907975224111313</v>
      </c>
      <c r="M82" s="2">
        <f t="shared" si="38"/>
        <v>0.56797522411131318</v>
      </c>
      <c r="N82" s="2">
        <f t="shared" si="39"/>
        <v>0.32259585520429646</v>
      </c>
      <c r="O82" s="2">
        <f t="shared" si="40"/>
        <v>14.491195665793906</v>
      </c>
      <c r="P82" s="2">
        <f t="shared" si="41"/>
        <v>1.1511956657939066</v>
      </c>
      <c r="Q82" s="2">
        <f t="shared" si="42"/>
        <v>1.325251460942676</v>
      </c>
      <c r="R82" s="2">
        <f t="shared" si="43"/>
        <v>14.345783333067578</v>
      </c>
      <c r="S82" s="2">
        <f t="shared" si="44"/>
        <v>1.0057833330675781</v>
      </c>
      <c r="T82" s="2">
        <f t="shared" si="45"/>
        <v>1.0116001130765266</v>
      </c>
      <c r="U82" s="2">
        <f t="shared" si="46"/>
        <v>14.261444413181515</v>
      </c>
      <c r="V82" s="2">
        <f t="shared" si="47"/>
        <v>0.92144441318151493</v>
      </c>
      <c r="W82" s="2">
        <f t="shared" si="48"/>
        <v>0.84905980658342639</v>
      </c>
      <c r="X82" s="2">
        <f t="shared" si="49"/>
        <v>14.485222953604755</v>
      </c>
      <c r="Y82" s="2">
        <f t="shared" si="50"/>
        <v>1.1452229536047547</v>
      </c>
      <c r="Z82" s="2">
        <f t="shared" si="51"/>
        <v>1.3115356134631981</v>
      </c>
      <c r="AB82" s="28">
        <v>5.5</v>
      </c>
      <c r="AC82" s="2">
        <f t="shared" si="52"/>
        <v>14.535857332522404</v>
      </c>
      <c r="AD82" s="2">
        <f t="shared" si="53"/>
        <v>1.1958573325224044</v>
      </c>
      <c r="AE82" s="2">
        <f t="shared" si="54"/>
        <v>1.4300747597476007</v>
      </c>
      <c r="AF82" s="2">
        <f t="shared" si="55"/>
        <v>1.1958573325224044</v>
      </c>
    </row>
    <row r="83" spans="1:32" x14ac:dyDescent="0.3">
      <c r="A83" s="3">
        <v>5.5833333329999997</v>
      </c>
      <c r="B83" s="3">
        <v>13.529</v>
      </c>
      <c r="C83" s="2">
        <f t="shared" si="28"/>
        <v>14.207509007487269</v>
      </c>
      <c r="D83" s="2">
        <f t="shared" si="29"/>
        <v>-0.6785090074872695</v>
      </c>
      <c r="E83" s="2">
        <f t="shared" si="30"/>
        <v>0.46037447324135955</v>
      </c>
      <c r="F83" s="2">
        <f t="shared" si="31"/>
        <v>13.930914350189616</v>
      </c>
      <c r="G83" s="2">
        <f t="shared" si="32"/>
        <v>0.40191435018961563</v>
      </c>
      <c r="H83" s="2">
        <f t="shared" si="33"/>
        <v>0.16153514488834098</v>
      </c>
      <c r="I83" s="2">
        <f t="shared" si="34"/>
        <v>13.746158180495579</v>
      </c>
      <c r="J83" s="2">
        <f t="shared" si="35"/>
        <v>0.21715818049557889</v>
      </c>
      <c r="K83" s="2">
        <f t="shared" si="36"/>
        <v>4.7157675356150418E-2</v>
      </c>
      <c r="L83" s="2">
        <f t="shared" si="37"/>
        <v>13.894028861178224</v>
      </c>
      <c r="M83" s="2">
        <f t="shared" si="38"/>
        <v>0.36502886117822442</v>
      </c>
      <c r="N83" s="2">
        <f t="shared" si="39"/>
        <v>0.13324606949307144</v>
      </c>
      <c r="O83" s="2">
        <f t="shared" si="40"/>
        <v>14.475278056256169</v>
      </c>
      <c r="P83" s="2">
        <f t="shared" si="41"/>
        <v>0.94627805625616901</v>
      </c>
      <c r="Q83" s="2">
        <f t="shared" si="42"/>
        <v>0.8954421597519534</v>
      </c>
      <c r="R83" s="2">
        <f t="shared" si="43"/>
        <v>14.33502565803415</v>
      </c>
      <c r="S83" s="2">
        <f t="shared" si="44"/>
        <v>0.80602565803414983</v>
      </c>
      <c r="T83" s="2">
        <f t="shared" si="45"/>
        <v>0.64967736140938426</v>
      </c>
      <c r="U83" s="2">
        <f t="shared" si="46"/>
        <v>14.276577429999469</v>
      </c>
      <c r="V83" s="2">
        <f t="shared" si="47"/>
        <v>0.74757742999946863</v>
      </c>
      <c r="W83" s="2">
        <f t="shared" si="48"/>
        <v>0.55887201384461038</v>
      </c>
      <c r="X83" s="2">
        <f t="shared" si="49"/>
        <v>14.515677425395712</v>
      </c>
      <c r="Y83" s="2">
        <f t="shared" si="50"/>
        <v>0.98667742539571179</v>
      </c>
      <c r="Z83" s="2">
        <f t="shared" si="51"/>
        <v>0.9735323417855104</v>
      </c>
      <c r="AB83" s="28">
        <v>5.5833333329999997</v>
      </c>
      <c r="AC83" s="2">
        <f t="shared" si="52"/>
        <v>14.56683058718648</v>
      </c>
      <c r="AD83" s="2">
        <f t="shared" si="53"/>
        <v>1.0378305871864804</v>
      </c>
      <c r="AE83" s="2">
        <f t="shared" si="54"/>
        <v>1.0770923276998345</v>
      </c>
      <c r="AF83" s="2">
        <f t="shared" si="55"/>
        <v>1.0378305871864804</v>
      </c>
    </row>
    <row r="84" spans="1:32" x14ac:dyDescent="0.3">
      <c r="A84" s="3">
        <v>5.6666666670000003</v>
      </c>
      <c r="B84" s="3">
        <v>13.776</v>
      </c>
      <c r="C84" s="2">
        <f t="shared" si="28"/>
        <v>14.210691530012729</v>
      </c>
      <c r="D84" s="2">
        <f t="shared" si="29"/>
        <v>-0.43469153001272964</v>
      </c>
      <c r="E84" s="2">
        <f t="shared" si="30"/>
        <v>0.18895672626480783</v>
      </c>
      <c r="F84" s="2">
        <f t="shared" si="31"/>
        <v>13.940785603706086</v>
      </c>
      <c r="G84" s="2">
        <f t="shared" si="32"/>
        <v>0.16478560370608619</v>
      </c>
      <c r="H84" s="2">
        <f t="shared" si="33"/>
        <v>2.7154295188779286E-2</v>
      </c>
      <c r="I84" s="2">
        <f t="shared" si="34"/>
        <v>13.729770114816672</v>
      </c>
      <c r="J84" s="2">
        <f t="shared" si="35"/>
        <v>-4.6229885183327823E-2</v>
      </c>
      <c r="K84" s="2">
        <f t="shared" si="36"/>
        <v>2.1372022840636736E-3</v>
      </c>
      <c r="L84" s="2">
        <f t="shared" si="37"/>
        <v>13.880327276990634</v>
      </c>
      <c r="M84" s="2">
        <f t="shared" si="38"/>
        <v>0.10432727699063449</v>
      </c>
      <c r="N84" s="2">
        <f t="shared" si="39"/>
        <v>1.0884180724280572E-2</v>
      </c>
      <c r="O84" s="2">
        <f t="shared" si="40"/>
        <v>14.459086804258721</v>
      </c>
      <c r="P84" s="2">
        <f t="shared" si="41"/>
        <v>0.68308680425872126</v>
      </c>
      <c r="Q84" s="2">
        <f t="shared" si="42"/>
        <v>0.46660758215239256</v>
      </c>
      <c r="R84" s="2">
        <f t="shared" si="43"/>
        <v>14.324112773227457</v>
      </c>
      <c r="S84" s="2">
        <f t="shared" si="44"/>
        <v>0.54811277322745688</v>
      </c>
      <c r="T84" s="2">
        <f t="shared" si="45"/>
        <v>0.30042761217509356</v>
      </c>
      <c r="U84" s="2">
        <f t="shared" si="46"/>
        <v>14.291330513411753</v>
      </c>
      <c r="V84" s="2">
        <f t="shared" si="47"/>
        <v>0.51533051341175273</v>
      </c>
      <c r="W84" s="2">
        <f t="shared" si="48"/>
        <v>0.26556553805322064</v>
      </c>
      <c r="X84" s="2">
        <f t="shared" si="49"/>
        <v>14.545022247445221</v>
      </c>
      <c r="Y84" s="2">
        <f t="shared" si="50"/>
        <v>0.7690222474452213</v>
      </c>
      <c r="Z84" s="2">
        <f t="shared" si="51"/>
        <v>0.5913952170656992</v>
      </c>
      <c r="AB84" s="28">
        <v>5.6666666670000003</v>
      </c>
      <c r="AC84" s="2">
        <f t="shared" si="52"/>
        <v>14.596544260212532</v>
      </c>
      <c r="AD84" s="2">
        <f t="shared" si="53"/>
        <v>0.82054426021253235</v>
      </c>
      <c r="AE84" s="2">
        <f t="shared" si="54"/>
        <v>0.67329288296773204</v>
      </c>
      <c r="AF84" s="2">
        <f t="shared" si="55"/>
        <v>0.82054426021253235</v>
      </c>
    </row>
    <row r="85" spans="1:32" x14ac:dyDescent="0.3">
      <c r="A85" s="3">
        <v>5.75</v>
      </c>
      <c r="B85" s="3">
        <v>14.307</v>
      </c>
      <c r="C85" s="2">
        <f t="shared" si="28"/>
        <v>14.2138740525</v>
      </c>
      <c r="D85" s="2">
        <f t="shared" si="29"/>
        <v>9.3125947500000805E-2</v>
      </c>
      <c r="E85" s="2">
        <f t="shared" si="30"/>
        <v>8.6724420977729068E-3</v>
      </c>
      <c r="F85" s="2">
        <f t="shared" si="31"/>
        <v>13.950623744562501</v>
      </c>
      <c r="G85" s="2">
        <f t="shared" si="32"/>
        <v>-0.35637625543749962</v>
      </c>
      <c r="H85" s="2">
        <f t="shared" si="33"/>
        <v>0.12700403543965397</v>
      </c>
      <c r="I85" s="2">
        <f t="shared" si="34"/>
        <v>13.713752476503126</v>
      </c>
      <c r="J85" s="2">
        <f t="shared" si="35"/>
        <v>-0.59324752349687415</v>
      </c>
      <c r="K85" s="2">
        <f t="shared" si="36"/>
        <v>0.35194262413517424</v>
      </c>
      <c r="L85" s="2">
        <f t="shared" si="37"/>
        <v>13.866870154949302</v>
      </c>
      <c r="M85" s="2">
        <f t="shared" si="38"/>
        <v>-0.44012984505069852</v>
      </c>
      <c r="N85" s="2">
        <f t="shared" si="39"/>
        <v>0.19371428050435188</v>
      </c>
      <c r="O85" s="2">
        <f t="shared" si="40"/>
        <v>14.442636627391082</v>
      </c>
      <c r="P85" s="2">
        <f t="shared" si="41"/>
        <v>0.13563662739108118</v>
      </c>
      <c r="Q85" s="2">
        <f t="shared" si="42"/>
        <v>1.8397294690026992E-2</v>
      </c>
      <c r="R85" s="2">
        <f t="shared" si="43"/>
        <v>14.31304995499425</v>
      </c>
      <c r="S85" s="2">
        <f t="shared" si="44"/>
        <v>6.0499549942498732E-3</v>
      </c>
      <c r="T85" s="2">
        <f t="shared" si="45"/>
        <v>3.6601955432448981E-5</v>
      </c>
      <c r="U85" s="2">
        <f t="shared" si="46"/>
        <v>14.305671880039913</v>
      </c>
      <c r="V85" s="2">
        <f t="shared" si="47"/>
        <v>-1.3281199600871929E-3</v>
      </c>
      <c r="W85" s="2">
        <f t="shared" si="48"/>
        <v>1.763902628382007E-6</v>
      </c>
      <c r="X85" s="2">
        <f t="shared" si="49"/>
        <v>14.573212347930077</v>
      </c>
      <c r="Y85" s="2">
        <f t="shared" si="50"/>
        <v>0.26621234793007709</v>
      </c>
      <c r="Z85" s="2">
        <f t="shared" si="51"/>
        <v>7.0869014190444418E-2</v>
      </c>
      <c r="AB85" s="28">
        <v>5.75</v>
      </c>
      <c r="AC85" s="2">
        <f t="shared" si="52"/>
        <v>14.624956012165807</v>
      </c>
      <c r="AD85" s="2">
        <f t="shared" si="53"/>
        <v>0.31795601216580671</v>
      </c>
      <c r="AE85" s="2">
        <f t="shared" si="54"/>
        <v>0.10109602567238263</v>
      </c>
      <c r="AF85" s="2">
        <f t="shared" si="55"/>
        <v>0.31795601216580671</v>
      </c>
    </row>
    <row r="86" spans="1:32" x14ac:dyDescent="0.3">
      <c r="A86" s="3">
        <v>5.8333333329999997</v>
      </c>
      <c r="B86" s="3">
        <v>13.852</v>
      </c>
      <c r="C86" s="2">
        <f t="shared" si="28"/>
        <v>14.21705657498727</v>
      </c>
      <c r="D86" s="2">
        <f t="shared" si="29"/>
        <v>-0.3650565749872694</v>
      </c>
      <c r="E86" s="2">
        <f t="shared" si="30"/>
        <v>0.13326630294143585</v>
      </c>
      <c r="F86" s="2">
        <f t="shared" si="31"/>
        <v>13.960428772877513</v>
      </c>
      <c r="G86" s="2">
        <f t="shared" si="32"/>
        <v>0.10842877287751307</v>
      </c>
      <c r="H86" s="2">
        <f t="shared" si="33"/>
        <v>1.1756798787723314E-2</v>
      </c>
      <c r="I86" s="2">
        <f t="shared" si="34"/>
        <v>13.698103262677606</v>
      </c>
      <c r="J86" s="2">
        <f t="shared" si="35"/>
        <v>-0.15389673732239473</v>
      </c>
      <c r="K86" s="2">
        <f t="shared" si="36"/>
        <v>2.3684205758478162E-2</v>
      </c>
      <c r="L86" s="2">
        <f t="shared" si="37"/>
        <v>13.853657169614962</v>
      </c>
      <c r="M86" s="2">
        <f t="shared" si="38"/>
        <v>1.6571696149618731E-3</v>
      </c>
      <c r="N86" s="2">
        <f t="shared" si="39"/>
        <v>2.7462111327528829E-6</v>
      </c>
      <c r="O86" s="2">
        <f t="shared" si="40"/>
        <v>14.425942049058136</v>
      </c>
      <c r="P86" s="2">
        <f t="shared" si="41"/>
        <v>0.57394204905813595</v>
      </c>
      <c r="Q86" s="2">
        <f t="shared" si="42"/>
        <v>0.32940947567705176</v>
      </c>
      <c r="R86" s="2">
        <f t="shared" si="43"/>
        <v>14.301842513364976</v>
      </c>
      <c r="S86" s="2">
        <f t="shared" si="44"/>
        <v>0.44984251336497572</v>
      </c>
      <c r="T86" s="2">
        <f t="shared" si="45"/>
        <v>0.20235828683051835</v>
      </c>
      <c r="U86" s="2">
        <f t="shared" si="46"/>
        <v>14.319571540803363</v>
      </c>
      <c r="V86" s="2">
        <f t="shared" si="47"/>
        <v>0.4675715408033625</v>
      </c>
      <c r="W86" s="2">
        <f t="shared" si="48"/>
        <v>0.21862314576923048</v>
      </c>
      <c r="X86" s="2">
        <f t="shared" si="49"/>
        <v>14.600206428636351</v>
      </c>
      <c r="Y86" s="2">
        <f t="shared" si="50"/>
        <v>0.74820642863635101</v>
      </c>
      <c r="Z86" s="2">
        <f t="shared" si="51"/>
        <v>0.55981285985276297</v>
      </c>
      <c r="AB86" s="28">
        <v>5.8333333329999997</v>
      </c>
      <c r="AC86" s="2">
        <f t="shared" si="52"/>
        <v>14.652027552784162</v>
      </c>
      <c r="AD86" s="2">
        <f t="shared" si="53"/>
        <v>0.8000275527841616</v>
      </c>
      <c r="AE86" s="2">
        <f t="shared" si="54"/>
        <v>0.64004408521381451</v>
      </c>
      <c r="AF86" s="2">
        <f t="shared" si="55"/>
        <v>0.8000275527841616</v>
      </c>
    </row>
    <row r="87" spans="1:32" x14ac:dyDescent="0.3">
      <c r="A87" s="3">
        <v>5.9166666670000003</v>
      </c>
      <c r="B87" s="3">
        <v>13.833</v>
      </c>
      <c r="C87" s="2">
        <f t="shared" si="28"/>
        <v>14.22023909751273</v>
      </c>
      <c r="D87" s="2">
        <f t="shared" si="29"/>
        <v>-0.38723909751272956</v>
      </c>
      <c r="E87" s="2">
        <f t="shared" si="30"/>
        <v>0.14995411864247327</v>
      </c>
      <c r="F87" s="2">
        <f t="shared" si="31"/>
        <v>13.970200688768188</v>
      </c>
      <c r="G87" s="2">
        <f t="shared" si="32"/>
        <v>0.13720068876818736</v>
      </c>
      <c r="H87" s="2">
        <f t="shared" si="33"/>
        <v>1.8824028998465015E-2</v>
      </c>
      <c r="I87" s="2">
        <f t="shared" si="34"/>
        <v>13.682820470480456</v>
      </c>
      <c r="J87" s="2">
        <f t="shared" si="35"/>
        <v>-0.15017952951954427</v>
      </c>
      <c r="K87" s="2">
        <f t="shared" si="36"/>
        <v>2.2553891086711669E-2</v>
      </c>
      <c r="L87" s="2">
        <f t="shared" si="37"/>
        <v>13.840687987214768</v>
      </c>
      <c r="M87" s="2">
        <f t="shared" si="38"/>
        <v>7.6879872147674888E-3</v>
      </c>
      <c r="N87" s="2">
        <f t="shared" si="39"/>
        <v>5.9105147414428372E-5</v>
      </c>
      <c r="O87" s="2">
        <f t="shared" si="40"/>
        <v>14.409017399969219</v>
      </c>
      <c r="P87" s="2">
        <f t="shared" si="41"/>
        <v>0.57601739996921886</v>
      </c>
      <c r="Q87" s="2">
        <f t="shared" si="42"/>
        <v>0.33179604506729904</v>
      </c>
      <c r="R87" s="2">
        <f t="shared" si="43"/>
        <v>14.290495790664323</v>
      </c>
      <c r="S87" s="2">
        <f t="shared" si="44"/>
        <v>0.45749579066432311</v>
      </c>
      <c r="T87" s="2">
        <f t="shared" si="45"/>
        <v>0.20930239847557416</v>
      </c>
      <c r="U87" s="2">
        <f t="shared" si="46"/>
        <v>14.333001260258387</v>
      </c>
      <c r="V87" s="2">
        <f t="shared" si="47"/>
        <v>0.50000126025838654</v>
      </c>
      <c r="W87" s="2">
        <f t="shared" si="48"/>
        <v>0.25000126025997477</v>
      </c>
      <c r="X87" s="2">
        <f t="shared" si="49"/>
        <v>14.625966848554214</v>
      </c>
      <c r="Y87" s="2">
        <f t="shared" si="50"/>
        <v>0.7929668485542134</v>
      </c>
      <c r="Z87" s="2">
        <f t="shared" si="51"/>
        <v>0.6287964229060008</v>
      </c>
      <c r="AB87" s="28">
        <v>5.9166666670000003</v>
      </c>
      <c r="AC87" s="2">
        <f t="shared" si="52"/>
        <v>14.677724504202537</v>
      </c>
      <c r="AD87" s="2">
        <f t="shared" si="53"/>
        <v>0.84472450420253686</v>
      </c>
      <c r="AE87" s="2">
        <f t="shared" si="54"/>
        <v>0.71355948800022173</v>
      </c>
      <c r="AF87" s="2">
        <f t="shared" si="55"/>
        <v>0.84472450420253686</v>
      </c>
    </row>
    <row r="88" spans="1:32" x14ac:dyDescent="0.3">
      <c r="A88" s="3">
        <v>6</v>
      </c>
      <c r="B88" s="3">
        <v>13.169</v>
      </c>
      <c r="C88" s="2">
        <f t="shared" si="28"/>
        <v>14.22342162</v>
      </c>
      <c r="D88" s="2">
        <f t="shared" si="29"/>
        <v>-1.0544216199999994</v>
      </c>
      <c r="E88" s="2">
        <f t="shared" si="30"/>
        <v>1.1118049527234231</v>
      </c>
      <c r="F88" s="2">
        <f t="shared" si="31"/>
        <v>13.979939492</v>
      </c>
      <c r="G88" s="2">
        <f t="shared" si="32"/>
        <v>0.81093949199999926</v>
      </c>
      <c r="H88" s="2">
        <f t="shared" si="33"/>
        <v>0.65762285968521683</v>
      </c>
      <c r="I88" s="2">
        <f t="shared" si="34"/>
        <v>13.667902097600001</v>
      </c>
      <c r="J88" s="2">
        <f t="shared" si="35"/>
        <v>0.49890209760000026</v>
      </c>
      <c r="K88" s="2">
        <f t="shared" si="36"/>
        <v>0.24890330298968019</v>
      </c>
      <c r="L88" s="2">
        <f t="shared" si="37"/>
        <v>13.827962266096002</v>
      </c>
      <c r="M88" s="2">
        <f t="shared" si="38"/>
        <v>0.65896226609600106</v>
      </c>
      <c r="N88" s="2">
        <f t="shared" si="39"/>
        <v>0.43423126813837692</v>
      </c>
      <c r="O88" s="2">
        <f t="shared" si="40"/>
        <v>14.39187681968</v>
      </c>
      <c r="P88" s="2">
        <f t="shared" si="41"/>
        <v>1.2228768196799997</v>
      </c>
      <c r="Q88" s="2">
        <f t="shared" si="42"/>
        <v>1.4954277161106706</v>
      </c>
      <c r="R88" s="2">
        <f t="shared" si="43"/>
        <v>14.2790151601664</v>
      </c>
      <c r="S88" s="2">
        <f t="shared" si="44"/>
        <v>1.1100151601663999</v>
      </c>
      <c r="T88" s="2">
        <f t="shared" si="45"/>
        <v>1.2321336557992384</v>
      </c>
      <c r="U88" s="2">
        <f t="shared" si="46"/>
        <v>14.345934516487677</v>
      </c>
      <c r="V88" s="2">
        <f t="shared" si="47"/>
        <v>1.1769345164876768</v>
      </c>
      <c r="W88" s="2">
        <f t="shared" si="48"/>
        <v>1.3851748561000816</v>
      </c>
      <c r="X88" s="2">
        <f t="shared" si="49"/>
        <v>14.650459509721649</v>
      </c>
      <c r="Y88" s="2">
        <f t="shared" si="50"/>
        <v>1.481459509721649</v>
      </c>
      <c r="Z88" s="2">
        <f t="shared" si="51"/>
        <v>2.1947222789447087</v>
      </c>
      <c r="AB88" s="28">
        <v>6</v>
      </c>
      <c r="AC88" s="2">
        <f t="shared" si="52"/>
        <v>14.70201626713822</v>
      </c>
      <c r="AD88" s="2">
        <f t="shared" si="53"/>
        <v>1.533016267138219</v>
      </c>
      <c r="AE88" s="2">
        <f t="shared" si="54"/>
        <v>2.3501388753103996</v>
      </c>
      <c r="AF88" s="2">
        <f t="shared" si="55"/>
        <v>1.533016267138219</v>
      </c>
    </row>
    <row r="89" spans="1:32" x14ac:dyDescent="0.3">
      <c r="A89" s="3">
        <v>6.0833333329999997</v>
      </c>
      <c r="B89" s="3">
        <v>12.941000000000001</v>
      </c>
      <c r="C89" s="2">
        <f t="shared" si="28"/>
        <v>14.22660414248727</v>
      </c>
      <c r="D89" s="2">
        <f t="shared" si="29"/>
        <v>-1.2856041424872693</v>
      </c>
      <c r="E89" s="2">
        <f t="shared" si="30"/>
        <v>1.6527780111804269</v>
      </c>
      <c r="F89" s="2">
        <f t="shared" si="31"/>
        <v>13.98964518269041</v>
      </c>
      <c r="G89" s="2">
        <f t="shared" si="32"/>
        <v>1.0486451826904091</v>
      </c>
      <c r="H89" s="2">
        <f t="shared" si="33"/>
        <v>1.0996567191798015</v>
      </c>
      <c r="I89" s="2">
        <f t="shared" si="34"/>
        <v>13.653346141172202</v>
      </c>
      <c r="J89" s="2">
        <f t="shared" si="35"/>
        <v>0.71234614117220119</v>
      </c>
      <c r="K89" s="2">
        <f t="shared" si="36"/>
        <v>0.50743702484292563</v>
      </c>
      <c r="L89" s="2">
        <f t="shared" si="37"/>
        <v>13.815479655792291</v>
      </c>
      <c r="M89" s="2">
        <f t="shared" si="38"/>
        <v>0.8744796557922907</v>
      </c>
      <c r="N89" s="2">
        <f t="shared" si="39"/>
        <v>0.76471466839460323</v>
      </c>
      <c r="O89" s="2">
        <f t="shared" si="40"/>
        <v>14.374534256293041</v>
      </c>
      <c r="P89" s="2">
        <f t="shared" si="41"/>
        <v>1.43353425629304</v>
      </c>
      <c r="Q89" s="2">
        <f t="shared" si="42"/>
        <v>2.0550204639656391</v>
      </c>
      <c r="R89" s="2">
        <f t="shared" si="43"/>
        <v>14.267406023529974</v>
      </c>
      <c r="S89" s="2">
        <f t="shared" si="44"/>
        <v>1.3264060235299731</v>
      </c>
      <c r="T89" s="2">
        <f t="shared" si="45"/>
        <v>1.7593529392565954</v>
      </c>
      <c r="U89" s="2">
        <f t="shared" si="46"/>
        <v>14.358346462869847</v>
      </c>
      <c r="V89" s="2">
        <f t="shared" si="47"/>
        <v>1.4173464628698458</v>
      </c>
      <c r="W89" s="2">
        <f t="shared" si="48"/>
        <v>2.0088709958096631</v>
      </c>
      <c r="X89" s="2">
        <f t="shared" si="49"/>
        <v>14.67365374775769</v>
      </c>
      <c r="Y89" s="2">
        <f t="shared" si="50"/>
        <v>1.7326537477576895</v>
      </c>
      <c r="Z89" s="2">
        <f t="shared" si="51"/>
        <v>3.0020890096187673</v>
      </c>
      <c r="AB89" s="28">
        <v>6.0833333329999997</v>
      </c>
      <c r="AC89" s="2">
        <f t="shared" si="52"/>
        <v>14.724875892418204</v>
      </c>
      <c r="AD89" s="2">
        <f t="shared" si="53"/>
        <v>1.7838758924182034</v>
      </c>
      <c r="AE89" s="2">
        <f t="shared" si="54"/>
        <v>3.1822131995508416</v>
      </c>
      <c r="AF89" s="2">
        <f t="shared" si="55"/>
        <v>1.7838758924182034</v>
      </c>
    </row>
    <row r="90" spans="1:32" x14ac:dyDescent="0.3">
      <c r="A90" s="3">
        <v>6.1666666670000003</v>
      </c>
      <c r="B90" s="3">
        <v>13.188000000000001</v>
      </c>
      <c r="C90" s="2">
        <f t="shared" si="28"/>
        <v>14.22978666501273</v>
      </c>
      <c r="D90" s="2">
        <f t="shared" si="29"/>
        <v>-1.0417866650127294</v>
      </c>
      <c r="E90" s="2">
        <f t="shared" si="30"/>
        <v>1.085319455398345</v>
      </c>
      <c r="F90" s="2">
        <f t="shared" si="31"/>
        <v>13.999317760955291</v>
      </c>
      <c r="G90" s="2">
        <f t="shared" si="32"/>
        <v>0.81131776095529062</v>
      </c>
      <c r="H90" s="2">
        <f t="shared" si="33"/>
        <v>0.65823650924150612</v>
      </c>
      <c r="I90" s="2">
        <f t="shared" si="34"/>
        <v>13.639150598350419</v>
      </c>
      <c r="J90" s="2">
        <f t="shared" si="35"/>
        <v>0.45115059835041826</v>
      </c>
      <c r="K90" s="2">
        <f t="shared" si="36"/>
        <v>0.20353686239194041</v>
      </c>
      <c r="L90" s="2">
        <f t="shared" si="37"/>
        <v>13.803239797503641</v>
      </c>
      <c r="M90" s="2">
        <f t="shared" si="38"/>
        <v>0.61523979750364077</v>
      </c>
      <c r="N90" s="2">
        <f t="shared" si="39"/>
        <v>0.37852000843232092</v>
      </c>
      <c r="O90" s="2">
        <f t="shared" si="40"/>
        <v>14.357003467975563</v>
      </c>
      <c r="P90" s="2">
        <f t="shared" si="41"/>
        <v>1.1690034679755623</v>
      </c>
      <c r="Q90" s="2">
        <f t="shared" si="42"/>
        <v>1.3665691081388915</v>
      </c>
      <c r="R90" s="2">
        <f t="shared" si="43"/>
        <v>14.255673809465701</v>
      </c>
      <c r="S90" s="2">
        <f t="shared" si="44"/>
        <v>1.0676738094657008</v>
      </c>
      <c r="T90" s="2">
        <f t="shared" si="45"/>
        <v>1.1399273634190015</v>
      </c>
      <c r="U90" s="2">
        <f t="shared" si="46"/>
        <v>14.370213888820706</v>
      </c>
      <c r="V90" s="2">
        <f t="shared" si="47"/>
        <v>1.182213888820705</v>
      </c>
      <c r="W90" s="2">
        <f t="shared" si="48"/>
        <v>1.3976296789205742</v>
      </c>
      <c r="X90" s="2">
        <f t="shared" si="49"/>
        <v>14.695522221494439</v>
      </c>
      <c r="Y90" s="2">
        <f t="shared" si="50"/>
        <v>1.5075222214944386</v>
      </c>
      <c r="Z90" s="2">
        <f t="shared" si="51"/>
        <v>2.272623248299527</v>
      </c>
      <c r="AB90" s="28">
        <v>6.1666666670000003</v>
      </c>
      <c r="AC90" s="2">
        <f t="shared" si="52"/>
        <v>14.746279952259513</v>
      </c>
      <c r="AD90" s="2">
        <f t="shared" si="53"/>
        <v>1.5582799522595128</v>
      </c>
      <c r="AE90" s="2">
        <f t="shared" si="54"/>
        <v>2.4282364096139095</v>
      </c>
      <c r="AF90" s="2">
        <f t="shared" si="55"/>
        <v>1.5582799522595128</v>
      </c>
    </row>
    <row r="91" spans="1:32" x14ac:dyDescent="0.3">
      <c r="A91" s="3">
        <v>6.25</v>
      </c>
      <c r="B91" s="3">
        <v>14.382999999999999</v>
      </c>
      <c r="C91" s="2">
        <f t="shared" si="28"/>
        <v>14.2329691875</v>
      </c>
      <c r="D91" s="2">
        <f t="shared" si="29"/>
        <v>0.15003081249999894</v>
      </c>
      <c r="E91" s="2">
        <f t="shared" si="30"/>
        <v>2.250924469940984E-2</v>
      </c>
      <c r="F91" s="2">
        <f t="shared" si="31"/>
        <v>14.008957226562501</v>
      </c>
      <c r="G91" s="2">
        <f t="shared" si="32"/>
        <v>-0.37404277343749825</v>
      </c>
      <c r="H91" s="2">
        <f t="shared" si="33"/>
        <v>0.13990799636081566</v>
      </c>
      <c r="I91" s="2">
        <f t="shared" si="34"/>
        <v>13.625313466796875</v>
      </c>
      <c r="J91" s="2">
        <f t="shared" si="35"/>
        <v>-0.75768653320312396</v>
      </c>
      <c r="K91" s="2">
        <f t="shared" si="36"/>
        <v>0.57408888259736868</v>
      </c>
      <c r="L91" s="2">
        <f t="shared" si="37"/>
        <v>13.791242324523926</v>
      </c>
      <c r="M91" s="2">
        <f t="shared" si="38"/>
        <v>-0.59175767547607272</v>
      </c>
      <c r="N91" s="2">
        <f t="shared" si="39"/>
        <v>0.35017714648484499</v>
      </c>
      <c r="O91" s="2">
        <f t="shared" si="40"/>
        <v>14.339298024520875</v>
      </c>
      <c r="P91" s="2">
        <f t="shared" si="41"/>
        <v>-4.3701975479123689E-2</v>
      </c>
      <c r="Q91" s="2">
        <f t="shared" si="42"/>
        <v>1.9098626607779283E-3</v>
      </c>
      <c r="R91" s="2">
        <f t="shared" si="43"/>
        <v>14.243823972444535</v>
      </c>
      <c r="S91" s="2">
        <f t="shared" si="44"/>
        <v>-0.13917602755546454</v>
      </c>
      <c r="T91" s="2">
        <f t="shared" si="45"/>
        <v>1.9369966646119424E-2</v>
      </c>
      <c r="U91" s="2">
        <f t="shared" si="46"/>
        <v>14.381515181095603</v>
      </c>
      <c r="V91" s="2">
        <f t="shared" si="47"/>
        <v>-1.4848189043963345E-3</v>
      </c>
      <c r="W91" s="2">
        <f t="shared" si="48"/>
        <v>2.2046871788527311E-6</v>
      </c>
      <c r="X91" s="2">
        <f t="shared" si="49"/>
        <v>14.716040804821699</v>
      </c>
      <c r="Y91" s="2">
        <f t="shared" si="50"/>
        <v>0.33304080482169951</v>
      </c>
      <c r="Z91" s="2">
        <f t="shared" si="51"/>
        <v>0.11091617767628535</v>
      </c>
      <c r="AB91" s="28">
        <v>6.25</v>
      </c>
      <c r="AC91" s="2">
        <f t="shared" si="52"/>
        <v>14.766208414432032</v>
      </c>
      <c r="AD91" s="2">
        <f t="shared" si="53"/>
        <v>0.38320841443203335</v>
      </c>
      <c r="AE91" s="2">
        <f t="shared" si="54"/>
        <v>0.14684868889151304</v>
      </c>
      <c r="AF91" s="2">
        <f t="shared" si="55"/>
        <v>0.38320841443203335</v>
      </c>
    </row>
    <row r="92" spans="1:32" x14ac:dyDescent="0.3">
      <c r="A92" s="3">
        <v>6.3333333329999997</v>
      </c>
      <c r="B92" s="3">
        <v>14.763</v>
      </c>
      <c r="C92" s="2">
        <f t="shared" si="28"/>
        <v>14.23615170998727</v>
      </c>
      <c r="D92" s="2">
        <f t="shared" si="29"/>
        <v>0.52684829001272959</v>
      </c>
      <c r="E92" s="2">
        <f t="shared" si="30"/>
        <v>0.2775691206893372</v>
      </c>
      <c r="F92" s="2">
        <f t="shared" si="31"/>
        <v>14.018563579628308</v>
      </c>
      <c r="G92" s="2">
        <f t="shared" si="32"/>
        <v>-0.74443642037169155</v>
      </c>
      <c r="H92" s="2">
        <f t="shared" si="33"/>
        <v>0.55418558397581785</v>
      </c>
      <c r="I92" s="2">
        <f t="shared" si="34"/>
        <v>13.611832743660621</v>
      </c>
      <c r="J92" s="2">
        <f t="shared" si="35"/>
        <v>-1.1511672563393791</v>
      </c>
      <c r="K92" s="2">
        <f t="shared" si="36"/>
        <v>1.3251860520679337</v>
      </c>
      <c r="L92" s="2">
        <f t="shared" si="37"/>
        <v>13.779486861359638</v>
      </c>
      <c r="M92" s="2">
        <f t="shared" si="38"/>
        <v>-0.98351313864036172</v>
      </c>
      <c r="N92" s="2">
        <f t="shared" si="39"/>
        <v>0.96729809387821541</v>
      </c>
      <c r="O92" s="2">
        <f t="shared" si="40"/>
        <v>14.321431307005291</v>
      </c>
      <c r="P92" s="2">
        <f t="shared" si="41"/>
        <v>-0.44156869299470891</v>
      </c>
      <c r="Q92" s="2">
        <f t="shared" si="42"/>
        <v>0.19498291063305548</v>
      </c>
      <c r="R92" s="2">
        <f t="shared" si="43"/>
        <v>14.231861990145401</v>
      </c>
      <c r="S92" s="2">
        <f t="shared" si="44"/>
        <v>-0.53113800985459925</v>
      </c>
      <c r="T92" s="2">
        <f t="shared" si="45"/>
        <v>0.28210758551230436</v>
      </c>
      <c r="U92" s="2">
        <f t="shared" si="46"/>
        <v>14.392230286792076</v>
      </c>
      <c r="V92" s="2">
        <f t="shared" si="47"/>
        <v>-0.37076971320792396</v>
      </c>
      <c r="W92" s="2">
        <f t="shared" si="48"/>
        <v>0.13747018023228619</v>
      </c>
      <c r="X92" s="2">
        <f t="shared" si="49"/>
        <v>14.735188482736817</v>
      </c>
      <c r="Y92" s="2">
        <f t="shared" si="50"/>
        <v>-2.7811517263183205E-2</v>
      </c>
      <c r="Z92" s="2">
        <f t="shared" si="51"/>
        <v>7.7348049248033744E-4</v>
      </c>
      <c r="AB92" s="28">
        <v>6.3333333329999997</v>
      </c>
      <c r="AC92" s="2">
        <f t="shared" si="52"/>
        <v>14.784644521197581</v>
      </c>
      <c r="AD92" s="2">
        <f t="shared" si="53"/>
        <v>2.1644521197581312E-2</v>
      </c>
      <c r="AE92" s="2">
        <f t="shared" si="54"/>
        <v>4.6848529787254676E-4</v>
      </c>
      <c r="AF92" s="2">
        <f t="shared" si="55"/>
        <v>2.1644521197581312E-2</v>
      </c>
    </row>
    <row r="93" spans="1:32" x14ac:dyDescent="0.3">
      <c r="A93" s="3">
        <v>6.4166666670000003</v>
      </c>
      <c r="B93" s="3">
        <v>15.218</v>
      </c>
      <c r="C93" s="2">
        <f t="shared" si="28"/>
        <v>14.23933423251273</v>
      </c>
      <c r="D93" s="2">
        <f t="shared" si="29"/>
        <v>0.97866576748726963</v>
      </c>
      <c r="E93" s="2">
        <f t="shared" si="30"/>
        <v>0.95778668445144655</v>
      </c>
      <c r="F93" s="2">
        <f t="shared" si="31"/>
        <v>14.028136820267394</v>
      </c>
      <c r="G93" s="2">
        <f t="shared" si="32"/>
        <v>-1.1898631797326065</v>
      </c>
      <c r="H93" s="2">
        <f t="shared" si="33"/>
        <v>1.4157743864833889</v>
      </c>
      <c r="I93" s="2">
        <f t="shared" si="34"/>
        <v>13.598706426107809</v>
      </c>
      <c r="J93" s="2">
        <f t="shared" si="35"/>
        <v>-1.6192935738921914</v>
      </c>
      <c r="K93" s="2">
        <f t="shared" si="36"/>
        <v>2.6221116784485461</v>
      </c>
      <c r="L93" s="2">
        <f t="shared" si="37"/>
        <v>13.767973024183583</v>
      </c>
      <c r="M93" s="2">
        <f t="shared" si="38"/>
        <v>-1.4500269758164173</v>
      </c>
      <c r="N93" s="2">
        <f t="shared" si="39"/>
        <v>2.1025782305953049</v>
      </c>
      <c r="O93" s="2">
        <f t="shared" si="40"/>
        <v>14.303416509329928</v>
      </c>
      <c r="P93" s="2">
        <f t="shared" si="41"/>
        <v>-0.91458349067007205</v>
      </c>
      <c r="Q93" s="2">
        <f t="shared" si="42"/>
        <v>0.83646296140625376</v>
      </c>
      <c r="R93" s="2">
        <f t="shared" si="43"/>
        <v>14.219793362177411</v>
      </c>
      <c r="S93" s="2">
        <f t="shared" si="44"/>
        <v>-0.99820663782258912</v>
      </c>
      <c r="T93" s="2">
        <f t="shared" si="45"/>
        <v>0.99641649179307756</v>
      </c>
      <c r="U93" s="2">
        <f t="shared" si="46"/>
        <v>14.402340675482947</v>
      </c>
      <c r="V93" s="2">
        <f t="shared" si="47"/>
        <v>-0.81565932451705336</v>
      </c>
      <c r="W93" s="2">
        <f t="shared" si="48"/>
        <v>0.66530013367161578</v>
      </c>
      <c r="X93" s="2">
        <f t="shared" si="49"/>
        <v>14.752947246851964</v>
      </c>
      <c r="Y93" s="2">
        <f t="shared" si="50"/>
        <v>-0.4650527531480364</v>
      </c>
      <c r="Z93" s="2">
        <f t="shared" si="51"/>
        <v>0.21627406321056847</v>
      </c>
      <c r="AB93" s="28">
        <v>6.4166666670000003</v>
      </c>
      <c r="AC93" s="2">
        <f t="shared" si="52"/>
        <v>14.801574668365706</v>
      </c>
      <c r="AD93" s="2">
        <f t="shared" si="53"/>
        <v>-0.41642533163429363</v>
      </c>
      <c r="AE93" s="2">
        <f t="shared" si="54"/>
        <v>0.17341005682673144</v>
      </c>
      <c r="AF93" s="2">
        <f t="shared" si="55"/>
        <v>0.41642533163429363</v>
      </c>
    </row>
    <row r="94" spans="1:32" x14ac:dyDescent="0.3">
      <c r="A94" s="3">
        <v>6.5</v>
      </c>
      <c r="B94" s="3">
        <v>15.161</v>
      </c>
      <c r="C94" s="2">
        <f t="shared" si="28"/>
        <v>14.242516755</v>
      </c>
      <c r="D94" s="2">
        <f t="shared" si="29"/>
        <v>0.91848324499999912</v>
      </c>
      <c r="E94" s="2">
        <f t="shared" si="30"/>
        <v>0.84361147134572845</v>
      </c>
      <c r="F94" s="2">
        <f t="shared" si="31"/>
        <v>14.037676948250001</v>
      </c>
      <c r="G94" s="2">
        <f t="shared" si="32"/>
        <v>-1.123323051749999</v>
      </c>
      <c r="H94" s="2">
        <f t="shared" si="33"/>
        <v>1.261854678592931</v>
      </c>
      <c r="I94" s="2">
        <f t="shared" si="34"/>
        <v>13.585932511775001</v>
      </c>
      <c r="J94" s="2">
        <f t="shared" si="35"/>
        <v>-1.5750674882249989</v>
      </c>
      <c r="K94" s="2">
        <f t="shared" si="36"/>
        <v>2.480837592463407</v>
      </c>
      <c r="L94" s="2">
        <f t="shared" si="37"/>
        <v>13.756700421236314</v>
      </c>
      <c r="M94" s="2">
        <f t="shared" si="38"/>
        <v>-1.4042995787636858</v>
      </c>
      <c r="N94" s="2">
        <f t="shared" si="39"/>
        <v>1.9720573069158656</v>
      </c>
      <c r="O94" s="2">
        <f t="shared" si="40"/>
        <v>14.285266639797346</v>
      </c>
      <c r="P94" s="2">
        <f t="shared" si="41"/>
        <v>-0.8757333602026538</v>
      </c>
      <c r="Q94" s="2">
        <f t="shared" si="42"/>
        <v>0.76690891817183093</v>
      </c>
      <c r="R94" s="2">
        <f t="shared" si="43"/>
        <v>14.20762360883969</v>
      </c>
      <c r="S94" s="2">
        <f t="shared" si="44"/>
        <v>-0.95337639116030992</v>
      </c>
      <c r="T94" s="2">
        <f t="shared" si="45"/>
        <v>0.90892654322185629</v>
      </c>
      <c r="U94" s="2">
        <f t="shared" si="46"/>
        <v>14.411829301917871</v>
      </c>
      <c r="V94" s="2">
        <f t="shared" si="47"/>
        <v>-0.74917069808212844</v>
      </c>
      <c r="W94" s="2">
        <f t="shared" si="48"/>
        <v>0.5612567348648636</v>
      </c>
      <c r="X94" s="2">
        <f t="shared" si="49"/>
        <v>14.769301993071966</v>
      </c>
      <c r="Y94" s="2">
        <f t="shared" si="50"/>
        <v>-0.39169800692803314</v>
      </c>
      <c r="Z94" s="2">
        <f t="shared" si="51"/>
        <v>0.15342732863139349</v>
      </c>
      <c r="AB94" s="28">
        <v>6.5</v>
      </c>
      <c r="AC94" s="2">
        <f t="shared" si="52"/>
        <v>14.816988287149464</v>
      </c>
      <c r="AD94" s="2">
        <f t="shared" si="53"/>
        <v>-0.344011712850536</v>
      </c>
      <c r="AE94" s="2">
        <f t="shared" si="54"/>
        <v>0.11834405857835964</v>
      </c>
      <c r="AF94" s="2">
        <f t="shared" si="55"/>
        <v>0.344011712850536</v>
      </c>
    </row>
    <row r="95" spans="1:32" x14ac:dyDescent="0.3">
      <c r="A95" s="3">
        <v>6.5833333329999997</v>
      </c>
      <c r="B95" s="3">
        <v>14.858000000000001</v>
      </c>
      <c r="C95" s="2">
        <f t="shared" si="28"/>
        <v>14.245699277487269</v>
      </c>
      <c r="D95" s="2">
        <f t="shared" si="29"/>
        <v>0.61230072251273171</v>
      </c>
      <c r="E95" s="2">
        <f t="shared" si="30"/>
        <v>0.37491217478961325</v>
      </c>
      <c r="F95" s="2">
        <f t="shared" si="31"/>
        <v>14.047183963691205</v>
      </c>
      <c r="G95" s="2">
        <f t="shared" si="32"/>
        <v>-0.81081603630879506</v>
      </c>
      <c r="H95" s="2">
        <f t="shared" si="33"/>
        <v>0.65742264473550527</v>
      </c>
      <c r="I95" s="2">
        <f t="shared" si="34"/>
        <v>13.573508997824113</v>
      </c>
      <c r="J95" s="2">
        <f t="shared" si="35"/>
        <v>-1.2844910021758871</v>
      </c>
      <c r="K95" s="2">
        <f t="shared" si="36"/>
        <v>1.6499171346708148</v>
      </c>
      <c r="L95" s="2">
        <f t="shared" si="37"/>
        <v>13.745668651997141</v>
      </c>
      <c r="M95" s="2">
        <f t="shared" si="38"/>
        <v>-1.1123313480028596</v>
      </c>
      <c r="N95" s="2">
        <f t="shared" si="39"/>
        <v>1.2372810277498587</v>
      </c>
      <c r="O95" s="2">
        <f t="shared" si="40"/>
        <v>14.266994520733629</v>
      </c>
      <c r="P95" s="2">
        <f t="shared" si="41"/>
        <v>-0.59100547926637148</v>
      </c>
      <c r="Q95" s="2">
        <f t="shared" si="42"/>
        <v>0.34928747652287345</v>
      </c>
      <c r="R95" s="2">
        <f t="shared" si="43"/>
        <v>14.195358268585048</v>
      </c>
      <c r="S95" s="2">
        <f t="shared" si="44"/>
        <v>-0.66264173141495242</v>
      </c>
      <c r="T95" s="2">
        <f t="shared" si="45"/>
        <v>0.43909406421260594</v>
      </c>
      <c r="U95" s="2">
        <f t="shared" si="46"/>
        <v>14.420680570225274</v>
      </c>
      <c r="V95" s="2">
        <f t="shared" si="47"/>
        <v>-0.43731942977472649</v>
      </c>
      <c r="W95" s="2">
        <f t="shared" si="48"/>
        <v>0.19124828365849192</v>
      </c>
      <c r="X95" s="2">
        <f t="shared" si="49"/>
        <v>14.784240422971955</v>
      </c>
      <c r="Y95" s="2">
        <f t="shared" si="50"/>
        <v>-7.3759577028045697E-2</v>
      </c>
      <c r="Z95" s="2">
        <f t="shared" si="51"/>
        <v>5.4404752033562062E-3</v>
      </c>
      <c r="AB95" s="28">
        <v>6.5833333329999997</v>
      </c>
      <c r="AC95" s="2">
        <f t="shared" si="52"/>
        <v>14.830877730215427</v>
      </c>
      <c r="AD95" s="2">
        <f t="shared" si="53"/>
        <v>-2.712226978457366E-2</v>
      </c>
      <c r="AE95" s="2">
        <f t="shared" si="54"/>
        <v>7.3561751826719732E-4</v>
      </c>
      <c r="AF95" s="2">
        <f t="shared" si="55"/>
        <v>2.712226978457366E-2</v>
      </c>
    </row>
    <row r="96" spans="1:32" x14ac:dyDescent="0.3">
      <c r="A96" s="3">
        <v>6.6666666670000003</v>
      </c>
      <c r="B96" s="3">
        <v>14.156000000000001</v>
      </c>
      <c r="C96" s="2">
        <f t="shared" si="28"/>
        <v>14.248881800012731</v>
      </c>
      <c r="D96" s="2">
        <f t="shared" si="29"/>
        <v>-9.2881800012730054E-2</v>
      </c>
      <c r="E96" s="2">
        <f t="shared" si="30"/>
        <v>8.6270287736047811E-3</v>
      </c>
      <c r="F96" s="2">
        <f t="shared" si="31"/>
        <v>14.056657866704496</v>
      </c>
      <c r="G96" s="2">
        <f t="shared" si="32"/>
        <v>-9.9342133295504453E-2</v>
      </c>
      <c r="H96" s="2">
        <f t="shared" si="33"/>
        <v>9.8688594477017739E-3</v>
      </c>
      <c r="I96" s="2">
        <f t="shared" si="34"/>
        <v>13.561433881433876</v>
      </c>
      <c r="J96" s="2">
        <f t="shared" si="35"/>
        <v>-0.5945661185661244</v>
      </c>
      <c r="K96" s="2">
        <f t="shared" si="36"/>
        <v>0.35350886934678671</v>
      </c>
      <c r="L96" s="2">
        <f t="shared" si="37"/>
        <v>13.734877307611637</v>
      </c>
      <c r="M96" s="2">
        <f t="shared" si="38"/>
        <v>-0.42112269238836397</v>
      </c>
      <c r="N96" s="2">
        <f t="shared" si="39"/>
        <v>0.17734432204442463</v>
      </c>
      <c r="O96" s="2">
        <f t="shared" si="40"/>
        <v>14.248612790049728</v>
      </c>
      <c r="P96" s="2">
        <f t="shared" si="41"/>
        <v>9.2612790049727778E-2</v>
      </c>
      <c r="Q96" s="2">
        <f t="shared" si="42"/>
        <v>8.5771288807949559E-3</v>
      </c>
      <c r="R96" s="2">
        <f t="shared" si="43"/>
        <v>14.183002896795399</v>
      </c>
      <c r="S96" s="2">
        <f t="shared" si="44"/>
        <v>2.7002896795398357E-2</v>
      </c>
      <c r="T96" s="2">
        <f t="shared" si="45"/>
        <v>7.2915643534293489E-4</v>
      </c>
      <c r="U96" s="2">
        <f t="shared" si="46"/>
        <v>14.428880297425168</v>
      </c>
      <c r="V96" s="2">
        <f t="shared" si="47"/>
        <v>0.27288029742516784</v>
      </c>
      <c r="W96" s="2">
        <f t="shared" si="48"/>
        <v>7.4463656722848062E-2</v>
      </c>
      <c r="X96" s="2">
        <f t="shared" si="49"/>
        <v>14.797752945016892</v>
      </c>
      <c r="Y96" s="2">
        <f t="shared" si="50"/>
        <v>0.64175294501689173</v>
      </c>
      <c r="Z96" s="2">
        <f t="shared" si="51"/>
        <v>0.41184684243785363</v>
      </c>
      <c r="AB96" s="28">
        <v>6.6666666670000003</v>
      </c>
      <c r="AC96" s="2">
        <f t="shared" si="52"/>
        <v>14.843238158237718</v>
      </c>
      <c r="AD96" s="2">
        <f t="shared" si="53"/>
        <v>0.68723815823771695</v>
      </c>
      <c r="AE96" s="2">
        <f t="shared" si="54"/>
        <v>0.47229628613796926</v>
      </c>
      <c r="AF96" s="2">
        <f t="shared" si="55"/>
        <v>0.68723815823771695</v>
      </c>
    </row>
    <row r="97" spans="1:32" x14ac:dyDescent="0.3">
      <c r="A97" s="3">
        <v>6.75</v>
      </c>
      <c r="B97" s="3">
        <v>13.586</v>
      </c>
      <c r="C97" s="2">
        <f t="shared" si="28"/>
        <v>14.252064322499999</v>
      </c>
      <c r="D97" s="2">
        <f t="shared" si="29"/>
        <v>-0.6660643224999987</v>
      </c>
      <c r="E97" s="2">
        <f t="shared" si="30"/>
        <v>0.44364168170738227</v>
      </c>
      <c r="F97" s="2">
        <f t="shared" si="31"/>
        <v>14.066098657062501</v>
      </c>
      <c r="G97" s="2">
        <f t="shared" si="32"/>
        <v>0.48009865706250032</v>
      </c>
      <c r="H97" s="2">
        <f t="shared" si="33"/>
        <v>0.23049472051321629</v>
      </c>
      <c r="I97" s="2">
        <f t="shared" si="34"/>
        <v>13.549705160215627</v>
      </c>
      <c r="J97" s="2">
        <f t="shared" si="35"/>
        <v>-3.6294839784373423E-2</v>
      </c>
      <c r="K97" s="2">
        <f t="shared" si="36"/>
        <v>1.3173153949733358E-3</v>
      </c>
      <c r="L97" s="2">
        <f t="shared" si="37"/>
        <v>13.724325971267113</v>
      </c>
      <c r="M97" s="2">
        <f t="shared" si="38"/>
        <v>0.13832597126711299</v>
      </c>
      <c r="N97" s="2">
        <f t="shared" si="39"/>
        <v>1.9134074326990168E-2</v>
      </c>
      <c r="O97" s="2">
        <f t="shared" si="40"/>
        <v>14.230133902829186</v>
      </c>
      <c r="P97" s="2">
        <f t="shared" si="41"/>
        <v>0.6441339028291857</v>
      </c>
      <c r="Q97" s="2">
        <f t="shared" si="42"/>
        <v>0.41490848477395886</v>
      </c>
      <c r="R97" s="2">
        <f t="shared" si="43"/>
        <v>14.170563064591233</v>
      </c>
      <c r="S97" s="2">
        <f t="shared" si="44"/>
        <v>0.58456306459123297</v>
      </c>
      <c r="T97" s="2">
        <f t="shared" si="45"/>
        <v>0.34171397648429402</v>
      </c>
      <c r="U97" s="2">
        <f t="shared" si="46"/>
        <v>14.436415677514891</v>
      </c>
      <c r="V97" s="2">
        <f t="shared" si="47"/>
        <v>0.85041567751489033</v>
      </c>
      <c r="W97" s="2">
        <f t="shared" si="48"/>
        <v>0.72320682456310992</v>
      </c>
      <c r="X97" s="2">
        <f t="shared" si="49"/>
        <v>14.809832577904459</v>
      </c>
      <c r="Y97" s="2">
        <f t="shared" si="50"/>
        <v>1.2238325779044583</v>
      </c>
      <c r="Z97" s="2">
        <f t="shared" si="51"/>
        <v>1.4977661787402721</v>
      </c>
      <c r="AB97" s="28">
        <v>6.75</v>
      </c>
      <c r="AC97" s="2">
        <f t="shared" si="52"/>
        <v>14.854067429165081</v>
      </c>
      <c r="AD97" s="2">
        <f t="shared" si="53"/>
        <v>1.2680674291650806</v>
      </c>
      <c r="AE97" s="2">
        <f t="shared" si="54"/>
        <v>1.6079950049093368</v>
      </c>
      <c r="AF97" s="2">
        <f t="shared" si="55"/>
        <v>1.2680674291650806</v>
      </c>
    </row>
    <row r="98" spans="1:32" x14ac:dyDescent="0.3">
      <c r="A98" s="3">
        <v>6.8333333329999997</v>
      </c>
      <c r="B98" s="3">
        <v>13.15</v>
      </c>
      <c r="C98" s="2">
        <f t="shared" si="28"/>
        <v>14.255246844987269</v>
      </c>
      <c r="D98" s="2">
        <f t="shared" si="29"/>
        <v>-1.1052468449872688</v>
      </c>
      <c r="E98" s="2">
        <f t="shared" si="30"/>
        <v>1.2215705883543118</v>
      </c>
      <c r="F98" s="2">
        <f t="shared" si="31"/>
        <v>14.075506334879103</v>
      </c>
      <c r="G98" s="2">
        <f t="shared" si="32"/>
        <v>0.92550633487910261</v>
      </c>
      <c r="H98" s="2">
        <f t="shared" si="33"/>
        <v>0.85656197590134964</v>
      </c>
      <c r="I98" s="2">
        <f t="shared" si="34"/>
        <v>13.538320831343926</v>
      </c>
      <c r="J98" s="2">
        <f t="shared" si="35"/>
        <v>0.38832083134392548</v>
      </c>
      <c r="K98" s="2">
        <f t="shared" si="36"/>
        <v>0.15079306805563741</v>
      </c>
      <c r="L98" s="2">
        <f t="shared" si="37"/>
        <v>13.714014217415663</v>
      </c>
      <c r="M98" s="2">
        <f t="shared" si="38"/>
        <v>0.5640142174156626</v>
      </c>
      <c r="N98" s="2">
        <f t="shared" si="39"/>
        <v>0.31811203744700234</v>
      </c>
      <c r="O98" s="2">
        <f t="shared" si="40"/>
        <v>14.211570130923825</v>
      </c>
      <c r="P98" s="2">
        <f t="shared" si="41"/>
        <v>1.0615701309238244</v>
      </c>
      <c r="Q98" s="2">
        <f t="shared" si="42"/>
        <v>1.1269311428696256</v>
      </c>
      <c r="R98" s="2">
        <f t="shared" si="43"/>
        <v>14.158044356314839</v>
      </c>
      <c r="S98" s="2">
        <f t="shared" si="44"/>
        <v>1.0080443563148389</v>
      </c>
      <c r="T98" s="2">
        <f t="shared" si="45"/>
        <v>1.016153424298198</v>
      </c>
      <c r="U98" s="2">
        <f t="shared" si="46"/>
        <v>14.443275246839423</v>
      </c>
      <c r="V98" s="2">
        <f t="shared" si="47"/>
        <v>1.2932752468394231</v>
      </c>
      <c r="W98" s="2">
        <f t="shared" si="48"/>
        <v>1.6725608640875707</v>
      </c>
      <c r="X98" s="2">
        <f t="shared" si="49"/>
        <v>14.820474857089955</v>
      </c>
      <c r="Y98" s="2">
        <f t="shared" si="50"/>
        <v>1.670474857089955</v>
      </c>
      <c r="Z98" s="2">
        <f t="shared" si="51"/>
        <v>2.7904862481697057</v>
      </c>
      <c r="AB98" s="28">
        <v>6.8333333329999997</v>
      </c>
      <c r="AC98" s="2">
        <f t="shared" si="52"/>
        <v>14.863365991093772</v>
      </c>
      <c r="AD98" s="2">
        <f t="shared" si="53"/>
        <v>1.713365991093772</v>
      </c>
      <c r="AE98" s="2">
        <f t="shared" si="54"/>
        <v>2.9356230194367434</v>
      </c>
      <c r="AF98" s="2">
        <f t="shared" si="55"/>
        <v>1.713365991093772</v>
      </c>
    </row>
    <row r="99" spans="1:32" x14ac:dyDescent="0.3">
      <c r="A99" s="3">
        <v>6.9166666670000003</v>
      </c>
      <c r="B99" s="3">
        <v>14.137</v>
      </c>
      <c r="C99" s="2">
        <f t="shared" si="28"/>
        <v>14.258429367512729</v>
      </c>
      <c r="D99" s="2">
        <f t="shared" si="29"/>
        <v>-0.1214293675127287</v>
      </c>
      <c r="E99" s="2">
        <f t="shared" si="30"/>
        <v>1.4745091294541332E-2</v>
      </c>
      <c r="F99" s="2">
        <f t="shared" si="31"/>
        <v>14.084880900266599</v>
      </c>
      <c r="G99" s="2">
        <f t="shared" si="32"/>
        <v>-5.2119099733401342E-2</v>
      </c>
      <c r="H99" s="2">
        <f t="shared" si="33"/>
        <v>2.7164005570202358E-3</v>
      </c>
      <c r="I99" s="2">
        <f t="shared" si="34"/>
        <v>13.527278892009871</v>
      </c>
      <c r="J99" s="2">
        <f t="shared" si="35"/>
        <v>-0.60972110799012924</v>
      </c>
      <c r="K99" s="2">
        <f t="shared" si="36"/>
        <v>0.37175982952871084</v>
      </c>
      <c r="L99" s="2">
        <f t="shared" si="37"/>
        <v>13.703941612175569</v>
      </c>
      <c r="M99" s="2">
        <f t="shared" si="38"/>
        <v>-0.43305838782443118</v>
      </c>
      <c r="N99" s="2">
        <f t="shared" si="39"/>
        <v>0.18753956726509544</v>
      </c>
      <c r="O99" s="2">
        <f t="shared" si="40"/>
        <v>14.192933564530303</v>
      </c>
      <c r="P99" s="2">
        <f t="shared" si="41"/>
        <v>5.5933564530302959E-2</v>
      </c>
      <c r="Q99" s="2">
        <f t="shared" si="42"/>
        <v>3.1285636410655652E-3</v>
      </c>
      <c r="R99" s="2">
        <f t="shared" si="43"/>
        <v>14.145452368357164</v>
      </c>
      <c r="S99" s="2">
        <f t="shared" si="44"/>
        <v>8.4523683571635644E-3</v>
      </c>
      <c r="T99" s="2">
        <f t="shared" si="45"/>
        <v>7.1442530845179891E-5</v>
      </c>
      <c r="U99" s="2">
        <f t="shared" si="46"/>
        <v>14.449448848970336</v>
      </c>
      <c r="V99" s="2">
        <f t="shared" si="47"/>
        <v>0.31244884897033565</v>
      </c>
      <c r="W99" s="2">
        <f t="shared" si="48"/>
        <v>9.7624283222887617E-2</v>
      </c>
      <c r="X99" s="2">
        <f t="shared" si="49"/>
        <v>14.829677741554253</v>
      </c>
      <c r="Y99" s="2">
        <f t="shared" si="50"/>
        <v>0.69267774155425244</v>
      </c>
      <c r="Z99" s="2">
        <f t="shared" si="51"/>
        <v>0.47980245364469976</v>
      </c>
      <c r="AB99" s="28">
        <v>6.9166666670000003</v>
      </c>
      <c r="AC99" s="2">
        <f t="shared" si="52"/>
        <v>14.871136776045347</v>
      </c>
      <c r="AD99" s="2">
        <f t="shared" si="53"/>
        <v>0.73413677604534655</v>
      </c>
      <c r="AE99" s="2">
        <f t="shared" si="54"/>
        <v>0.53895680594225537</v>
      </c>
      <c r="AF99" s="2">
        <f t="shared" si="55"/>
        <v>0.73413677604534655</v>
      </c>
    </row>
    <row r="100" spans="1:32" x14ac:dyDescent="0.3">
      <c r="A100" s="3">
        <v>7</v>
      </c>
      <c r="B100" s="3">
        <v>14.231</v>
      </c>
      <c r="C100" s="2">
        <f t="shared" si="28"/>
        <v>14.261611889999999</v>
      </c>
      <c r="D100" s="2">
        <f t="shared" si="29"/>
        <v>-3.061188999999942E-2</v>
      </c>
      <c r="E100" s="2">
        <f t="shared" si="30"/>
        <v>9.3708780937206445E-4</v>
      </c>
      <c r="F100" s="2">
        <f t="shared" si="31"/>
        <v>14.094222352999999</v>
      </c>
      <c r="G100" s="2">
        <f t="shared" si="32"/>
        <v>-0.13677764700000061</v>
      </c>
      <c r="H100" s="2">
        <f t="shared" si="33"/>
        <v>1.8708124718856776E-2</v>
      </c>
      <c r="I100" s="2">
        <f t="shared" si="34"/>
        <v>13.516577339800001</v>
      </c>
      <c r="J100" s="2">
        <f t="shared" si="35"/>
        <v>-0.71442266019999856</v>
      </c>
      <c r="K100" s="2">
        <f t="shared" si="36"/>
        <v>0.51039973740724265</v>
      </c>
      <c r="L100" s="2">
        <f t="shared" si="37"/>
        <v>13.694107713681001</v>
      </c>
      <c r="M100" s="2">
        <f t="shared" si="38"/>
        <v>-0.53689228631899866</v>
      </c>
      <c r="N100" s="2">
        <f t="shared" si="39"/>
        <v>0.28825332710884161</v>
      </c>
      <c r="O100" s="2">
        <f t="shared" si="40"/>
        <v>14.174236113785001</v>
      </c>
      <c r="P100" s="2">
        <f t="shared" si="41"/>
        <v>-5.6763886214998394E-2</v>
      </c>
      <c r="Q100" s="2">
        <f t="shared" si="42"/>
        <v>3.2221387782292847E-3</v>
      </c>
      <c r="R100" s="2">
        <f t="shared" si="43"/>
        <v>14.132792708015101</v>
      </c>
      <c r="S100" s="2">
        <f t="shared" si="44"/>
        <v>-9.8207291984898859E-2</v>
      </c>
      <c r="T100" s="2">
        <f t="shared" si="45"/>
        <v>9.6446721990071805E-3</v>
      </c>
      <c r="U100" s="2">
        <f t="shared" si="46"/>
        <v>14.454927600159339</v>
      </c>
      <c r="V100" s="2">
        <f t="shared" si="47"/>
        <v>0.22392760015933888</v>
      </c>
      <c r="W100" s="2">
        <f t="shared" si="48"/>
        <v>5.0143570113120747E-2</v>
      </c>
      <c r="X100" s="2">
        <f t="shared" si="49"/>
        <v>14.837441522643509</v>
      </c>
      <c r="Y100" s="2">
        <f t="shared" si="50"/>
        <v>0.60644152264350915</v>
      </c>
      <c r="Z100" s="2">
        <f t="shared" si="51"/>
        <v>0.36777132038617782</v>
      </c>
      <c r="AB100" s="28">
        <v>7</v>
      </c>
      <c r="AC100" s="2">
        <f t="shared" si="52"/>
        <v>14.877385096367249</v>
      </c>
      <c r="AD100" s="2">
        <f t="shared" si="53"/>
        <v>0.64638509636724883</v>
      </c>
      <c r="AE100" s="2">
        <f t="shared" si="54"/>
        <v>0.41781369280569758</v>
      </c>
      <c r="AF100" s="2">
        <f t="shared" si="55"/>
        <v>0.64638509636724883</v>
      </c>
    </row>
    <row r="101" spans="1:32" x14ac:dyDescent="0.3">
      <c r="A101" s="3">
        <v>7.0833333329999997</v>
      </c>
      <c r="B101" s="3">
        <v>14.364000000000001</v>
      </c>
      <c r="C101" s="2">
        <f t="shared" si="28"/>
        <v>14.264794412487269</v>
      </c>
      <c r="D101" s="2">
        <f t="shared" si="29"/>
        <v>9.9205587512731341E-2</v>
      </c>
      <c r="E101" s="2">
        <f t="shared" si="30"/>
        <v>9.8417485937461972E-3</v>
      </c>
      <c r="F101" s="2">
        <f t="shared" si="31"/>
        <v>14.103530693191999</v>
      </c>
      <c r="G101" s="2">
        <f t="shared" si="32"/>
        <v>-0.26046930680800173</v>
      </c>
      <c r="H101" s="2">
        <f t="shared" si="33"/>
        <v>6.7844259789040934E-2</v>
      </c>
      <c r="I101" s="2">
        <f t="shared" si="34"/>
        <v>13.506214171901313</v>
      </c>
      <c r="J101" s="2">
        <f t="shared" si="35"/>
        <v>-0.85778582809868809</v>
      </c>
      <c r="K101" s="2">
        <f t="shared" si="36"/>
        <v>0.73579652688695207</v>
      </c>
      <c r="L101" s="2">
        <f t="shared" si="37"/>
        <v>13.68451207135678</v>
      </c>
      <c r="M101" s="2">
        <f t="shared" si="38"/>
        <v>-0.67948792864322094</v>
      </c>
      <c r="N101" s="2">
        <f t="shared" si="39"/>
        <v>0.46170384517185492</v>
      </c>
      <c r="O101" s="2">
        <f t="shared" si="40"/>
        <v>14.155489508341379</v>
      </c>
      <c r="P101" s="2">
        <f t="shared" si="41"/>
        <v>-0.20851049165862179</v>
      </c>
      <c r="Q101" s="2">
        <f t="shared" si="42"/>
        <v>4.3476625131720188E-2</v>
      </c>
      <c r="R101" s="2">
        <f t="shared" si="43"/>
        <v>14.12007099099789</v>
      </c>
      <c r="S101" s="2">
        <f t="shared" si="44"/>
        <v>-0.24392900900211067</v>
      </c>
      <c r="T101" s="2">
        <f t="shared" si="45"/>
        <v>5.9501361432751788E-2</v>
      </c>
      <c r="U101" s="2">
        <f t="shared" si="46"/>
        <v>14.459703855848886</v>
      </c>
      <c r="V101" s="2">
        <f t="shared" si="47"/>
        <v>9.5703855848885411E-2</v>
      </c>
      <c r="W101" s="2">
        <f t="shared" si="48"/>
        <v>9.1592280243442386E-3</v>
      </c>
      <c r="X101" s="2">
        <f t="shared" si="49"/>
        <v>14.843768735568418</v>
      </c>
      <c r="Y101" s="2">
        <f t="shared" si="50"/>
        <v>0.47976873556841682</v>
      </c>
      <c r="Z101" s="2">
        <f t="shared" si="51"/>
        <v>0.23017803962891745</v>
      </c>
      <c r="AB101" s="28">
        <v>7.0833333329999997</v>
      </c>
      <c r="AC101" s="2">
        <f t="shared" si="52"/>
        <v>14.882118544151954</v>
      </c>
      <c r="AD101" s="2">
        <f t="shared" si="53"/>
        <v>0.51811854415195313</v>
      </c>
      <c r="AE101" s="2">
        <f t="shared" si="54"/>
        <v>0.26844682579413942</v>
      </c>
      <c r="AF101" s="2">
        <f t="shared" si="55"/>
        <v>0.51811854415195313</v>
      </c>
    </row>
    <row r="102" spans="1:32" x14ac:dyDescent="0.3">
      <c r="A102" s="3">
        <v>7.1666666670000003</v>
      </c>
      <c r="B102" s="3">
        <v>13.833</v>
      </c>
      <c r="C102" s="2">
        <f t="shared" si="28"/>
        <v>14.267976935012729</v>
      </c>
      <c r="D102" s="2">
        <f t="shared" si="29"/>
        <v>-0.43497693501272927</v>
      </c>
      <c r="E102" s="2">
        <f t="shared" si="30"/>
        <v>0.18920493399306809</v>
      </c>
      <c r="F102" s="2">
        <f t="shared" si="31"/>
        <v>14.112805920953701</v>
      </c>
      <c r="G102" s="2">
        <f t="shared" si="32"/>
        <v>0.27980592095370049</v>
      </c>
      <c r="H102" s="2">
        <f t="shared" si="33"/>
        <v>7.8291353400748484E-2</v>
      </c>
      <c r="I102" s="2">
        <f t="shared" si="34"/>
        <v>13.496187385517045</v>
      </c>
      <c r="J102" s="2">
        <f t="shared" si="35"/>
        <v>-0.3368126144829553</v>
      </c>
      <c r="K102" s="2">
        <f t="shared" si="36"/>
        <v>0.11344273727484387</v>
      </c>
      <c r="L102" s="2">
        <f t="shared" si="37"/>
        <v>13.675154226293863</v>
      </c>
      <c r="M102" s="2">
        <f t="shared" si="38"/>
        <v>-0.15784577370613739</v>
      </c>
      <c r="N102" s="2">
        <f t="shared" si="39"/>
        <v>2.4915288276889134E-2</v>
      </c>
      <c r="O102" s="2">
        <f t="shared" si="40"/>
        <v>14.136705298957619</v>
      </c>
      <c r="P102" s="2">
        <f t="shared" si="41"/>
        <v>0.30370529895761855</v>
      </c>
      <c r="Q102" s="2">
        <f t="shared" si="42"/>
        <v>9.2236908614936455E-2</v>
      </c>
      <c r="R102" s="2">
        <f t="shared" si="43"/>
        <v>14.107292840303607</v>
      </c>
      <c r="S102" s="2">
        <f t="shared" si="44"/>
        <v>0.27429284030360712</v>
      </c>
      <c r="T102" s="2">
        <f t="shared" si="45"/>
        <v>7.5236562241820126E-2</v>
      </c>
      <c r="U102" s="2">
        <f t="shared" si="46"/>
        <v>14.463771176902137</v>
      </c>
      <c r="V102" s="2">
        <f t="shared" si="47"/>
        <v>0.63077117690213669</v>
      </c>
      <c r="W102" s="2">
        <f t="shared" si="48"/>
        <v>0.39787227761050664</v>
      </c>
      <c r="X102" s="2">
        <f t="shared" si="49"/>
        <v>14.84866407155625</v>
      </c>
      <c r="Y102" s="2">
        <f t="shared" si="50"/>
        <v>1.0156640715562499</v>
      </c>
      <c r="Z102" s="2">
        <f t="shared" si="51"/>
        <v>1.0315735062502192</v>
      </c>
      <c r="AB102" s="28">
        <v>7.1666666670000003</v>
      </c>
      <c r="AC102" s="2">
        <f t="shared" si="52"/>
        <v>14.885346891967497</v>
      </c>
      <c r="AD102" s="2">
        <f t="shared" si="53"/>
        <v>1.0523468919674972</v>
      </c>
      <c r="AE102" s="2">
        <f t="shared" si="54"/>
        <v>1.1074339810336513</v>
      </c>
      <c r="AF102" s="2">
        <f t="shared" si="55"/>
        <v>1.0523468919674972</v>
      </c>
    </row>
    <row r="103" spans="1:32" x14ac:dyDescent="0.3">
      <c r="A103" s="3">
        <v>7.25</v>
      </c>
      <c r="B103" s="3">
        <v>14.478</v>
      </c>
      <c r="C103" s="2">
        <f t="shared" si="28"/>
        <v>14.2711594575</v>
      </c>
      <c r="D103" s="2">
        <f t="shared" si="29"/>
        <v>0.20684054250000017</v>
      </c>
      <c r="E103" s="2">
        <f t="shared" si="30"/>
        <v>4.2783010021694379E-2</v>
      </c>
      <c r="F103" s="2">
        <f t="shared" si="31"/>
        <v>14.1220480360625</v>
      </c>
      <c r="G103" s="2">
        <f t="shared" si="32"/>
        <v>-0.35595196393749973</v>
      </c>
      <c r="H103" s="2">
        <f t="shared" si="33"/>
        <v>0.12670180063096312</v>
      </c>
      <c r="I103" s="2">
        <f t="shared" si="34"/>
        <v>13.486494978209375</v>
      </c>
      <c r="J103" s="2">
        <f t="shared" si="35"/>
        <v>-0.9915050217906245</v>
      </c>
      <c r="K103" s="2">
        <f t="shared" si="36"/>
        <v>0.98308220823602677</v>
      </c>
      <c r="L103" s="2">
        <f t="shared" si="37"/>
        <v>13.666033711573364</v>
      </c>
      <c r="M103" s="2">
        <f t="shared" si="38"/>
        <v>-0.81196628842663543</v>
      </c>
      <c r="N103" s="2">
        <f t="shared" si="39"/>
        <v>0.65928925354132617</v>
      </c>
      <c r="O103" s="2">
        <f t="shared" si="40"/>
        <v>14.117894859094918</v>
      </c>
      <c r="P103" s="2">
        <f t="shared" si="41"/>
        <v>-0.36010514090508217</v>
      </c>
      <c r="Q103" s="2">
        <f t="shared" si="42"/>
        <v>0.12967571250626908</v>
      </c>
      <c r="R103" s="2">
        <f t="shared" si="43"/>
        <v>14.094463885122456</v>
      </c>
      <c r="S103" s="2">
        <f t="shared" si="44"/>
        <v>-0.38353611487754335</v>
      </c>
      <c r="T103" s="2">
        <f t="shared" si="45"/>
        <v>0.14709995141536014</v>
      </c>
      <c r="U103" s="2">
        <f t="shared" si="46"/>
        <v>14.467124296406825</v>
      </c>
      <c r="V103" s="2">
        <f t="shared" si="47"/>
        <v>-1.0875703593175245E-2</v>
      </c>
      <c r="W103" s="2">
        <f t="shared" si="48"/>
        <v>1.1828092864660494E-4</v>
      </c>
      <c r="X103" s="2">
        <f t="shared" si="49"/>
        <v>14.8521342920194</v>
      </c>
      <c r="Y103" s="2">
        <f t="shared" si="50"/>
        <v>0.37413429201940041</v>
      </c>
      <c r="Z103" s="2">
        <f t="shared" si="51"/>
        <v>0.13997646846485798</v>
      </c>
      <c r="AB103" s="28">
        <v>7.25</v>
      </c>
      <c r="AC103" s="2">
        <f t="shared" si="52"/>
        <v>14.88708199611759</v>
      </c>
      <c r="AD103" s="2">
        <f t="shared" si="53"/>
        <v>0.40908199611759066</v>
      </c>
      <c r="AE103" s="2">
        <f t="shared" si="54"/>
        <v>0.16734807954755246</v>
      </c>
      <c r="AF103" s="2">
        <f t="shared" si="55"/>
        <v>0.40908199611759066</v>
      </c>
    </row>
    <row r="104" spans="1:32" x14ac:dyDescent="0.3">
      <c r="A104" s="3">
        <v>7.3333333329999997</v>
      </c>
      <c r="B104" s="3">
        <v>15.009</v>
      </c>
      <c r="C104" s="2">
        <f t="shared" si="28"/>
        <v>14.27434197998727</v>
      </c>
      <c r="D104" s="2">
        <f t="shared" si="29"/>
        <v>0.73465802001273062</v>
      </c>
      <c r="E104" s="2">
        <f t="shared" si="30"/>
        <v>0.53972240636902569</v>
      </c>
      <c r="F104" s="2">
        <f t="shared" si="31"/>
        <v>14.131257038629897</v>
      </c>
      <c r="G104" s="2">
        <f t="shared" si="32"/>
        <v>-0.8777429613701031</v>
      </c>
      <c r="H104" s="2">
        <f t="shared" si="33"/>
        <v>0.77043270623475835</v>
      </c>
      <c r="I104" s="2">
        <f t="shared" si="34"/>
        <v>13.47713494717752</v>
      </c>
      <c r="J104" s="2">
        <f t="shared" si="35"/>
        <v>-1.5318650528224804</v>
      </c>
      <c r="K104" s="2">
        <f t="shared" si="36"/>
        <v>2.3466105400588209</v>
      </c>
      <c r="L104" s="2">
        <f t="shared" si="37"/>
        <v>13.65715005159279</v>
      </c>
      <c r="M104" s="2">
        <f t="shared" si="38"/>
        <v>-1.3518499484072102</v>
      </c>
      <c r="N104" s="2">
        <f t="shared" si="39"/>
        <v>1.8274982830085769</v>
      </c>
      <c r="O104" s="2">
        <f t="shared" si="40"/>
        <v>14.099069384484208</v>
      </c>
      <c r="P104" s="2">
        <f t="shared" si="41"/>
        <v>-0.90993061551579224</v>
      </c>
      <c r="Q104" s="2">
        <f t="shared" si="42"/>
        <v>0.82797372505294853</v>
      </c>
      <c r="R104" s="2">
        <f t="shared" si="43"/>
        <v>14.081589758369969</v>
      </c>
      <c r="S104" s="2">
        <f t="shared" si="44"/>
        <v>-0.92741024163003161</v>
      </c>
      <c r="T104" s="2">
        <f t="shared" si="45"/>
        <v>0.86008975628027362</v>
      </c>
      <c r="U104" s="2">
        <f t="shared" si="46"/>
        <v>14.469759087300449</v>
      </c>
      <c r="V104" s="2">
        <f t="shared" si="47"/>
        <v>-0.53924091269955099</v>
      </c>
      <c r="W104" s="2">
        <f t="shared" si="48"/>
        <v>0.29078076192904478</v>
      </c>
      <c r="X104" s="2">
        <f t="shared" si="49"/>
        <v>14.854188144862878</v>
      </c>
      <c r="Y104" s="2">
        <f t="shared" si="50"/>
        <v>-0.15481185513712248</v>
      </c>
      <c r="Z104" s="2">
        <f t="shared" si="51"/>
        <v>2.3966710490997394E-2</v>
      </c>
      <c r="AB104" s="28">
        <v>7.3333333329999997</v>
      </c>
      <c r="AC104" s="2">
        <f t="shared" si="52"/>
        <v>14.887337702341533</v>
      </c>
      <c r="AD104" s="2">
        <f t="shared" si="53"/>
        <v>-0.12166229765846737</v>
      </c>
      <c r="AE104" s="2">
        <f t="shared" si="54"/>
        <v>1.4801714671537514E-2</v>
      </c>
      <c r="AF104" s="2">
        <f t="shared" si="55"/>
        <v>0.12166229765846737</v>
      </c>
    </row>
    <row r="105" spans="1:32" x14ac:dyDescent="0.3">
      <c r="A105" s="3">
        <v>7.4166666670000003</v>
      </c>
      <c r="B105" s="3">
        <v>15.617000000000001</v>
      </c>
      <c r="C105" s="2">
        <f t="shared" si="28"/>
        <v>14.27752450251273</v>
      </c>
      <c r="D105" s="2">
        <f t="shared" si="29"/>
        <v>1.3394754974872711</v>
      </c>
      <c r="E105" s="2">
        <f t="shared" si="30"/>
        <v>1.7941946083687725</v>
      </c>
      <c r="F105" s="2">
        <f t="shared" si="31"/>
        <v>14.140432928765804</v>
      </c>
      <c r="G105" s="2">
        <f t="shared" si="32"/>
        <v>-1.4765670712341965</v>
      </c>
      <c r="H105" s="2">
        <f t="shared" si="33"/>
        <v>2.1802503158531326</v>
      </c>
      <c r="I105" s="2">
        <f t="shared" si="34"/>
        <v>13.468105289636647</v>
      </c>
      <c r="J105" s="2">
        <f t="shared" si="35"/>
        <v>-2.1488947103633542</v>
      </c>
      <c r="K105" s="2">
        <f t="shared" si="36"/>
        <v>4.6177484762276038</v>
      </c>
      <c r="L105" s="2">
        <f t="shared" si="37"/>
        <v>13.64850276241572</v>
      </c>
      <c r="M105" s="2">
        <f t="shared" si="38"/>
        <v>-1.9684972375842804</v>
      </c>
      <c r="N105" s="2">
        <f t="shared" si="39"/>
        <v>3.8749813743769428</v>
      </c>
      <c r="O105" s="2">
        <f t="shared" si="40"/>
        <v>14.080239894720965</v>
      </c>
      <c r="P105" s="2">
        <f t="shared" si="41"/>
        <v>-1.5367601052790363</v>
      </c>
      <c r="Q105" s="2">
        <f t="shared" si="42"/>
        <v>2.3616316211772346</v>
      </c>
      <c r="R105" s="2">
        <f t="shared" si="43"/>
        <v>14.068676095611321</v>
      </c>
      <c r="S105" s="2">
        <f t="shared" si="44"/>
        <v>-1.5483239043886794</v>
      </c>
      <c r="T105" s="2">
        <f t="shared" si="45"/>
        <v>2.3973069129014046</v>
      </c>
      <c r="U105" s="2">
        <f t="shared" si="46"/>
        <v>14.471672529935011</v>
      </c>
      <c r="V105" s="2">
        <f t="shared" si="47"/>
        <v>-1.1453274700649896</v>
      </c>
      <c r="W105" s="2">
        <f t="shared" si="48"/>
        <v>1.3117750136854696</v>
      </c>
      <c r="X105" s="2">
        <f t="shared" si="49"/>
        <v>14.854836281856308</v>
      </c>
      <c r="Y105" s="2">
        <f t="shared" si="50"/>
        <v>-0.7621637181436931</v>
      </c>
      <c r="Z105" s="2">
        <f t="shared" si="51"/>
        <v>0.5808935332546189</v>
      </c>
      <c r="AB105" s="28">
        <v>7.4166666670000003</v>
      </c>
      <c r="AC105" s="2">
        <f t="shared" si="52"/>
        <v>14.886129753229831</v>
      </c>
      <c r="AD105" s="2">
        <f t="shared" si="53"/>
        <v>-0.73087024677016998</v>
      </c>
      <c r="AE105" s="2">
        <f t="shared" si="54"/>
        <v>0.53417131761388914</v>
      </c>
      <c r="AF105" s="2">
        <f t="shared" si="55"/>
        <v>0.73087024677016998</v>
      </c>
    </row>
    <row r="106" spans="1:32" x14ac:dyDescent="0.3">
      <c r="A106" s="3">
        <v>7.5</v>
      </c>
      <c r="B106" s="3">
        <v>16.148</v>
      </c>
      <c r="C106" s="2">
        <f t="shared" si="28"/>
        <v>14.280707025</v>
      </c>
      <c r="D106" s="2">
        <f t="shared" si="29"/>
        <v>1.8672929749999998</v>
      </c>
      <c r="E106" s="2">
        <f t="shared" si="30"/>
        <v>3.4867830544843499</v>
      </c>
      <c r="F106" s="2">
        <f t="shared" si="31"/>
        <v>14.149575706249999</v>
      </c>
      <c r="G106" s="2">
        <f t="shared" si="32"/>
        <v>-1.9984242937500003</v>
      </c>
      <c r="H106" s="2">
        <f t="shared" si="33"/>
        <v>3.9936996578501875</v>
      </c>
      <c r="I106" s="2">
        <f t="shared" si="34"/>
        <v>13.459404003125</v>
      </c>
      <c r="J106" s="2">
        <f t="shared" si="35"/>
        <v>-2.6885959968749997</v>
      </c>
      <c r="K106" s="2">
        <f t="shared" si="36"/>
        <v>7.2285484344122732</v>
      </c>
      <c r="L106" s="2">
        <f t="shared" si="37"/>
        <v>13.640091352070314</v>
      </c>
      <c r="M106" s="2">
        <f t="shared" si="38"/>
        <v>-2.5079086479296855</v>
      </c>
      <c r="N106" s="2">
        <f t="shared" si="39"/>
        <v>6.2896057863605028</v>
      </c>
      <c r="O106" s="2">
        <f t="shared" si="40"/>
        <v>14.061417234863281</v>
      </c>
      <c r="P106" s="2">
        <f t="shared" si="41"/>
        <v>-2.0865827651367184</v>
      </c>
      <c r="Q106" s="2">
        <f t="shared" si="42"/>
        <v>4.3538276357655938</v>
      </c>
      <c r="R106" s="2">
        <f t="shared" si="43"/>
        <v>14.055728534008789</v>
      </c>
      <c r="S106" s="2">
        <f t="shared" si="44"/>
        <v>-2.0922714659912103</v>
      </c>
      <c r="T106" s="2">
        <f t="shared" si="45"/>
        <v>4.3775998874010078</v>
      </c>
      <c r="U106" s="2">
        <f t="shared" si="46"/>
        <v>14.472862680212408</v>
      </c>
      <c r="V106" s="2">
        <f t="shared" si="47"/>
        <v>-1.6751373197875914</v>
      </c>
      <c r="W106" s="2">
        <f t="shared" si="48"/>
        <v>2.8060850401451551</v>
      </c>
      <c r="X106" s="2">
        <f t="shared" si="49"/>
        <v>14.854091177963568</v>
      </c>
      <c r="Y106" s="2">
        <f t="shared" si="50"/>
        <v>-1.2939088220364319</v>
      </c>
      <c r="Z106" s="2">
        <f t="shared" si="51"/>
        <v>1.6742000397437067</v>
      </c>
      <c r="AB106" s="28">
        <v>7.5</v>
      </c>
      <c r="AC106" s="2">
        <f t="shared" si="52"/>
        <v>14.883475698074026</v>
      </c>
      <c r="AD106" s="2">
        <f t="shared" si="53"/>
        <v>-1.2645243019259738</v>
      </c>
      <c r="AE106" s="2">
        <f t="shared" si="54"/>
        <v>1.5990217101613713</v>
      </c>
      <c r="AF106" s="2">
        <f t="shared" si="55"/>
        <v>1.2645243019259738</v>
      </c>
    </row>
    <row r="107" spans="1:32" x14ac:dyDescent="0.3">
      <c r="A107" s="3">
        <v>7.5833333329999997</v>
      </c>
      <c r="B107" s="3">
        <v>15.977</v>
      </c>
      <c r="C107" s="2">
        <f t="shared" si="28"/>
        <v>14.28388954748727</v>
      </c>
      <c r="D107" s="2">
        <f t="shared" si="29"/>
        <v>1.6931104525127303</v>
      </c>
      <c r="E107" s="2">
        <f t="shared" si="30"/>
        <v>2.8666230044078622</v>
      </c>
      <c r="F107" s="2">
        <f t="shared" si="31"/>
        <v>14.158685371192794</v>
      </c>
      <c r="G107" s="2">
        <f t="shared" si="32"/>
        <v>-1.8183146288072063</v>
      </c>
      <c r="H107" s="2">
        <f t="shared" si="33"/>
        <v>3.3062680893342882</v>
      </c>
      <c r="I107" s="2">
        <f t="shared" si="34"/>
        <v>13.451029084853801</v>
      </c>
      <c r="J107" s="2">
        <f t="shared" si="35"/>
        <v>-2.5259709151461998</v>
      </c>
      <c r="K107" s="2">
        <f t="shared" si="36"/>
        <v>6.3805290641645298</v>
      </c>
      <c r="L107" s="2">
        <f t="shared" si="37"/>
        <v>13.631915319926712</v>
      </c>
      <c r="M107" s="2">
        <f t="shared" si="38"/>
        <v>-2.3450846800732883</v>
      </c>
      <c r="N107" s="2">
        <f t="shared" si="39"/>
        <v>5.499422156714437</v>
      </c>
      <c r="O107" s="2">
        <f t="shared" si="40"/>
        <v>14.04261207499535</v>
      </c>
      <c r="P107" s="2">
        <f t="shared" si="41"/>
        <v>-1.9343879250046498</v>
      </c>
      <c r="Q107" s="2">
        <f t="shared" si="42"/>
        <v>3.7418566444037946</v>
      </c>
      <c r="R107" s="2">
        <f t="shared" si="43"/>
        <v>14.042752709885416</v>
      </c>
      <c r="S107" s="2">
        <f t="shared" si="44"/>
        <v>-1.934247290114584</v>
      </c>
      <c r="T107" s="2">
        <f t="shared" si="45"/>
        <v>3.7413125793156117</v>
      </c>
      <c r="U107" s="2">
        <f t="shared" si="46"/>
        <v>14.473328638300984</v>
      </c>
      <c r="V107" s="2">
        <f t="shared" si="47"/>
        <v>-1.5036713616990163</v>
      </c>
      <c r="W107" s="2">
        <f t="shared" si="48"/>
        <v>2.2610275639937738</v>
      </c>
      <c r="X107" s="2">
        <f t="shared" si="49"/>
        <v>14.851967052298921</v>
      </c>
      <c r="Y107" s="2">
        <f t="shared" si="50"/>
        <v>-1.1250329477010794</v>
      </c>
      <c r="Z107" s="2">
        <f t="shared" si="51"/>
        <v>1.2656991334129797</v>
      </c>
      <c r="AB107" s="28">
        <v>7.5833333329999997</v>
      </c>
      <c r="AC107" s="2">
        <f t="shared" si="52"/>
        <v>14.879394804592291</v>
      </c>
      <c r="AD107" s="2">
        <f t="shared" si="53"/>
        <v>-1.0976051954077093</v>
      </c>
      <c r="AE107" s="2">
        <f t="shared" si="54"/>
        <v>1.2047371649859957</v>
      </c>
      <c r="AF107" s="2">
        <f t="shared" si="55"/>
        <v>1.0976051954077093</v>
      </c>
    </row>
    <row r="108" spans="1:32" x14ac:dyDescent="0.3">
      <c r="A108" s="3">
        <v>7.6666666670000003</v>
      </c>
      <c r="B108" s="3">
        <v>15.141999999999999</v>
      </c>
      <c r="C108" s="2">
        <f t="shared" si="28"/>
        <v>14.28707207001273</v>
      </c>
      <c r="D108" s="2">
        <f t="shared" si="29"/>
        <v>0.85492792998726941</v>
      </c>
      <c r="E108" s="2">
        <f t="shared" si="30"/>
        <v>0.73090176547231744</v>
      </c>
      <c r="F108" s="2">
        <f t="shared" si="31"/>
        <v>14.167761923702907</v>
      </c>
      <c r="G108" s="2">
        <f t="shared" si="32"/>
        <v>-0.9742380762970928</v>
      </c>
      <c r="H108" s="2">
        <f t="shared" si="33"/>
        <v>0.94913982930705998</v>
      </c>
      <c r="I108" s="2">
        <f t="shared" si="34"/>
        <v>13.442978532049926</v>
      </c>
      <c r="J108" s="2">
        <f t="shared" si="35"/>
        <v>-1.6990214679500735</v>
      </c>
      <c r="K108" s="2">
        <f t="shared" si="36"/>
        <v>2.8866739485552224</v>
      </c>
      <c r="L108" s="2">
        <f t="shared" si="37"/>
        <v>13.623974157021063</v>
      </c>
      <c r="M108" s="2">
        <f t="shared" si="38"/>
        <v>-1.5180258429789362</v>
      </c>
      <c r="N108" s="2">
        <f t="shared" si="39"/>
        <v>2.30440245995191</v>
      </c>
      <c r="O108" s="2">
        <f t="shared" si="40"/>
        <v>14.02383491182564</v>
      </c>
      <c r="P108" s="2">
        <f t="shared" si="41"/>
        <v>-1.1181650881743597</v>
      </c>
      <c r="Q108" s="2">
        <f t="shared" si="42"/>
        <v>1.2502931644119735</v>
      </c>
      <c r="R108" s="2">
        <f t="shared" si="43"/>
        <v>14.029754257695307</v>
      </c>
      <c r="S108" s="2">
        <f t="shared" si="44"/>
        <v>-1.1122457423046921</v>
      </c>
      <c r="T108" s="2">
        <f t="shared" si="45"/>
        <v>1.2370905912749155</v>
      </c>
      <c r="U108" s="2">
        <f t="shared" si="46"/>
        <v>14.473070517517494</v>
      </c>
      <c r="V108" s="2">
        <f t="shared" si="47"/>
        <v>-0.66892948248250583</v>
      </c>
      <c r="W108" s="2">
        <f t="shared" si="48"/>
        <v>0.44746665253431306</v>
      </c>
      <c r="X108" s="2">
        <f t="shared" si="49"/>
        <v>14.848479790555032</v>
      </c>
      <c r="Y108" s="2">
        <f t="shared" si="50"/>
        <v>-0.29352020944496715</v>
      </c>
      <c r="Z108" s="2">
        <f t="shared" si="51"/>
        <v>8.6154113352617384E-2</v>
      </c>
      <c r="AB108" s="28">
        <v>7.6666666670000003</v>
      </c>
      <c r="AC108" s="2">
        <f t="shared" si="52"/>
        <v>14.87390797276613</v>
      </c>
      <c r="AD108" s="2">
        <f t="shared" si="53"/>
        <v>-0.2680920272338696</v>
      </c>
      <c r="AE108" s="2">
        <f t="shared" si="54"/>
        <v>7.1873335066365882E-2</v>
      </c>
      <c r="AF108" s="2">
        <f t="shared" si="55"/>
        <v>0.2680920272338696</v>
      </c>
    </row>
    <row r="109" spans="1:32" x14ac:dyDescent="0.3">
      <c r="A109" s="3">
        <v>7.75</v>
      </c>
      <c r="B109" s="3">
        <v>14.592000000000001</v>
      </c>
      <c r="C109" s="2">
        <f t="shared" si="28"/>
        <v>14.2902545925</v>
      </c>
      <c r="D109" s="2">
        <f t="shared" si="29"/>
        <v>0.30174540750000034</v>
      </c>
      <c r="E109" s="2">
        <f t="shared" si="30"/>
        <v>9.1050290947341267E-2</v>
      </c>
      <c r="F109" s="2">
        <f t="shared" si="31"/>
        <v>14.176805363562501</v>
      </c>
      <c r="G109" s="2">
        <f t="shared" si="32"/>
        <v>-0.41519463643749965</v>
      </c>
      <c r="H109" s="2">
        <f t="shared" si="33"/>
        <v>0.17238658612646751</v>
      </c>
      <c r="I109" s="2">
        <f t="shared" si="34"/>
        <v>13.435250342228127</v>
      </c>
      <c r="J109" s="2">
        <f t="shared" si="35"/>
        <v>-1.1567496577718739</v>
      </c>
      <c r="K109" s="2">
        <f t="shared" si="36"/>
        <v>1.3380697707553473</v>
      </c>
      <c r="L109" s="2">
        <f t="shared" si="37"/>
        <v>13.616267346328677</v>
      </c>
      <c r="M109" s="2">
        <f t="shared" si="38"/>
        <v>-0.975732653671324</v>
      </c>
      <c r="N109" s="2">
        <f t="shared" si="39"/>
        <v>0.95205421144048386</v>
      </c>
      <c r="O109" s="2">
        <f t="shared" si="40"/>
        <v>14.005096070281354</v>
      </c>
      <c r="P109" s="2">
        <f t="shared" si="41"/>
        <v>-0.58690392971864647</v>
      </c>
      <c r="Q109" s="2">
        <f t="shared" si="42"/>
        <v>0.34445622271918991</v>
      </c>
      <c r="R109" s="2">
        <f t="shared" si="43"/>
        <v>14.01673880901345</v>
      </c>
      <c r="S109" s="2">
        <f t="shared" si="44"/>
        <v>-0.57526119098655037</v>
      </c>
      <c r="T109" s="2">
        <f t="shared" si="45"/>
        <v>0.3309254378552644</v>
      </c>
      <c r="U109" s="2">
        <f t="shared" si="46"/>
        <v>14.472089413774242</v>
      </c>
      <c r="V109" s="2">
        <f t="shared" si="47"/>
        <v>-0.11991058622575856</v>
      </c>
      <c r="W109" s="2">
        <f t="shared" si="48"/>
        <v>1.437854868900508E-2</v>
      </c>
      <c r="X109" s="2">
        <f t="shared" si="49"/>
        <v>14.843646869326225</v>
      </c>
      <c r="Y109" s="2">
        <f t="shared" si="50"/>
        <v>0.25164686932622438</v>
      </c>
      <c r="Z109" s="2">
        <f t="shared" si="51"/>
        <v>6.3326146841689843E-2</v>
      </c>
      <c r="AB109" s="28">
        <v>7.75</v>
      </c>
      <c r="AC109" s="2">
        <f t="shared" si="52"/>
        <v>14.867037651014687</v>
      </c>
      <c r="AD109" s="2">
        <f t="shared" si="53"/>
        <v>0.2750376510146868</v>
      </c>
      <c r="AE109" s="2">
        <f t="shared" si="54"/>
        <v>7.5645709475676642E-2</v>
      </c>
      <c r="AF109" s="2">
        <f t="shared" si="55"/>
        <v>0.2750376510146868</v>
      </c>
    </row>
    <row r="110" spans="1:32" x14ac:dyDescent="0.3">
      <c r="A110" s="3">
        <v>7.8333333329999997</v>
      </c>
      <c r="B110" s="3">
        <v>14.364000000000001</v>
      </c>
      <c r="C110" s="2">
        <f t="shared" si="28"/>
        <v>14.29343711498727</v>
      </c>
      <c r="D110" s="2">
        <f t="shared" si="29"/>
        <v>7.0562885012730447E-2</v>
      </c>
      <c r="E110" s="2">
        <f t="shared" si="30"/>
        <v>4.979120741319819E-3</v>
      </c>
      <c r="F110" s="2">
        <f t="shared" si="31"/>
        <v>14.185815690880691</v>
      </c>
      <c r="G110" s="2">
        <f t="shared" si="32"/>
        <v>-0.1781843091193096</v>
      </c>
      <c r="H110" s="2">
        <f t="shared" si="33"/>
        <v>3.1749648016325682E-2</v>
      </c>
      <c r="I110" s="2">
        <f t="shared" si="34"/>
        <v>13.427842512611402</v>
      </c>
      <c r="J110" s="2">
        <f t="shared" si="35"/>
        <v>-0.9361574873885985</v>
      </c>
      <c r="K110" s="2">
        <f t="shared" si="36"/>
        <v>0.876390841193734</v>
      </c>
      <c r="L110" s="2">
        <f t="shared" si="37"/>
        <v>13.608794362192281</v>
      </c>
      <c r="M110" s="2">
        <f t="shared" si="38"/>
        <v>-0.75520563780771965</v>
      </c>
      <c r="N110" s="2">
        <f t="shared" si="39"/>
        <v>0.57033555537656466</v>
      </c>
      <c r="O110" s="2">
        <f t="shared" si="40"/>
        <v>13.986405703075654</v>
      </c>
      <c r="P110" s="2">
        <f t="shared" si="41"/>
        <v>-0.37759429692434665</v>
      </c>
      <c r="Q110" s="2">
        <f t="shared" si="42"/>
        <v>0.14257745306979167</v>
      </c>
      <c r="R110" s="2">
        <f t="shared" si="43"/>
        <v>14.003711990133475</v>
      </c>
      <c r="S110" s="2">
        <f t="shared" si="44"/>
        <v>-0.36028800986652598</v>
      </c>
      <c r="T110" s="2">
        <f t="shared" si="45"/>
        <v>0.12980745005358194</v>
      </c>
      <c r="U110" s="2">
        <f t="shared" si="46"/>
        <v>14.470387375365977</v>
      </c>
      <c r="V110" s="2">
        <f t="shared" si="47"/>
        <v>0.10638737536597631</v>
      </c>
      <c r="W110" s="2">
        <f t="shared" si="48"/>
        <v>1.1318273637261143E-2</v>
      </c>
      <c r="X110" s="2">
        <f t="shared" si="49"/>
        <v>14.837487281560389</v>
      </c>
      <c r="Y110" s="2">
        <f t="shared" si="50"/>
        <v>0.47348728156038788</v>
      </c>
      <c r="Z110" s="2">
        <f t="shared" si="51"/>
        <v>0.22419020579944604</v>
      </c>
      <c r="AB110" s="28">
        <v>7.8333333329999997</v>
      </c>
      <c r="AC110" s="2">
        <f t="shared" si="52"/>
        <v>14.858807753700287</v>
      </c>
      <c r="AD110" s="2">
        <f t="shared" si="53"/>
        <v>0.49480775370028596</v>
      </c>
      <c r="AE110" s="2">
        <f t="shared" si="54"/>
        <v>0.24483471312192284</v>
      </c>
      <c r="AF110" s="2">
        <f t="shared" si="55"/>
        <v>0.49480775370028596</v>
      </c>
    </row>
    <row r="111" spans="1:32" x14ac:dyDescent="0.3">
      <c r="A111" s="3">
        <v>7.9166666670000003</v>
      </c>
      <c r="B111" s="3">
        <v>14.497</v>
      </c>
      <c r="C111" s="2">
        <f t="shared" si="28"/>
        <v>14.29661963751273</v>
      </c>
      <c r="D111" s="2">
        <f t="shared" si="29"/>
        <v>0.20038036248726954</v>
      </c>
      <c r="E111" s="2">
        <f t="shared" si="30"/>
        <v>4.0152289670529535E-2</v>
      </c>
      <c r="F111" s="2">
        <f t="shared" si="31"/>
        <v>14.194792905765009</v>
      </c>
      <c r="G111" s="2">
        <f t="shared" si="32"/>
        <v>-0.30220709423499059</v>
      </c>
      <c r="H111" s="2">
        <f t="shared" si="33"/>
        <v>9.1329127805956478E-2</v>
      </c>
      <c r="I111" s="2">
        <f t="shared" si="34"/>
        <v>13.420753040438134</v>
      </c>
      <c r="J111" s="2">
        <f t="shared" si="35"/>
        <v>-1.0762469595618658</v>
      </c>
      <c r="K111" s="2">
        <f t="shared" si="36"/>
        <v>1.1583075179661604</v>
      </c>
      <c r="L111" s="2">
        <f t="shared" si="37"/>
        <v>13.60155467062053</v>
      </c>
      <c r="M111" s="2">
        <f t="shared" si="38"/>
        <v>-0.89544532937946997</v>
      </c>
      <c r="N111" s="2">
        <f t="shared" si="39"/>
        <v>0.80182233790750745</v>
      </c>
      <c r="O111" s="2">
        <f t="shared" si="40"/>
        <v>13.967773792305666</v>
      </c>
      <c r="P111" s="2">
        <f t="shared" si="41"/>
        <v>-0.52922620769433415</v>
      </c>
      <c r="Q111" s="2">
        <f t="shared" si="42"/>
        <v>0.28008037891052651</v>
      </c>
      <c r="R111" s="2">
        <f t="shared" si="43"/>
        <v>13.990679421082126</v>
      </c>
      <c r="S111" s="2">
        <f t="shared" si="44"/>
        <v>-0.50632057891787419</v>
      </c>
      <c r="T111" s="2">
        <f t="shared" si="45"/>
        <v>0.25636052863573128</v>
      </c>
      <c r="U111" s="2">
        <f t="shared" si="46"/>
        <v>14.467967373150254</v>
      </c>
      <c r="V111" s="2">
        <f t="shared" si="47"/>
        <v>-2.9032626849746279E-2</v>
      </c>
      <c r="W111" s="2">
        <f t="shared" si="48"/>
        <v>8.4289342179660854E-4</v>
      </c>
      <c r="X111" s="2">
        <f t="shared" si="49"/>
        <v>14.830021463878751</v>
      </c>
      <c r="Y111" s="2">
        <f t="shared" si="50"/>
        <v>0.33302146387875098</v>
      </c>
      <c r="Z111" s="2">
        <f t="shared" si="51"/>
        <v>0.11090329540394624</v>
      </c>
      <c r="AB111" s="28">
        <v>7.9166666670000003</v>
      </c>
      <c r="AC111" s="2">
        <f t="shared" si="52"/>
        <v>14.849243581126668</v>
      </c>
      <c r="AD111" s="2">
        <f t="shared" si="53"/>
        <v>0.3522435811266682</v>
      </c>
      <c r="AE111" s="2">
        <f t="shared" si="54"/>
        <v>0.12407554044493968</v>
      </c>
      <c r="AF111" s="2">
        <f t="shared" si="55"/>
        <v>0.3522435811266682</v>
      </c>
    </row>
    <row r="112" spans="1:32" x14ac:dyDescent="0.3">
      <c r="A112" s="3">
        <v>8</v>
      </c>
      <c r="B112" s="3">
        <v>14.554</v>
      </c>
      <c r="C112" s="2">
        <f t="shared" si="28"/>
        <v>14.29980216</v>
      </c>
      <c r="D112" s="2">
        <f t="shared" si="29"/>
        <v>0.25419783999999979</v>
      </c>
      <c r="E112" s="2">
        <f t="shared" si="30"/>
        <v>6.4616541860665497E-2</v>
      </c>
      <c r="F112" s="2">
        <f t="shared" si="31"/>
        <v>14.203737008000001</v>
      </c>
      <c r="G112" s="2">
        <f t="shared" si="32"/>
        <v>-0.35026299199999933</v>
      </c>
      <c r="H112" s="2">
        <f t="shared" si="33"/>
        <v>0.12268416356479159</v>
      </c>
      <c r="I112" s="2">
        <f t="shared" si="34"/>
        <v>13.413979923200001</v>
      </c>
      <c r="J112" s="2">
        <f t="shared" si="35"/>
        <v>-1.1400200767999991</v>
      </c>
      <c r="K112" s="2">
        <f t="shared" si="36"/>
        <v>1.2996457755070758</v>
      </c>
      <c r="L112" s="2">
        <f t="shared" si="37"/>
        <v>13.594547729536</v>
      </c>
      <c r="M112" s="2">
        <f t="shared" si="38"/>
        <v>-0.95945227046400028</v>
      </c>
      <c r="N112" s="2">
        <f t="shared" si="39"/>
        <v>0.92054865929852514</v>
      </c>
      <c r="O112" s="2">
        <f t="shared" si="40"/>
        <v>13.949210151040001</v>
      </c>
      <c r="P112" s="2">
        <f t="shared" si="41"/>
        <v>-0.60478984895999943</v>
      </c>
      <c r="Q112" s="2">
        <f t="shared" si="42"/>
        <v>0.36577076140505893</v>
      </c>
      <c r="R112" s="2">
        <f t="shared" si="43"/>
        <v>13.977646714649602</v>
      </c>
      <c r="S112" s="2">
        <f t="shared" si="44"/>
        <v>-0.57635328535039854</v>
      </c>
      <c r="T112" s="2">
        <f t="shared" si="45"/>
        <v>0.33218310953419794</v>
      </c>
      <c r="U112" s="2">
        <f t="shared" si="46"/>
        <v>14.464833271285762</v>
      </c>
      <c r="V112" s="2">
        <f t="shared" si="47"/>
        <v>-8.9166728714237919E-2</v>
      </c>
      <c r="W112" s="2">
        <f t="shared" si="48"/>
        <v>7.9507055095985012E-3</v>
      </c>
      <c r="X112" s="2">
        <f t="shared" si="49"/>
        <v>14.821271225726765</v>
      </c>
      <c r="Y112" s="2">
        <f t="shared" si="50"/>
        <v>0.26727122572676443</v>
      </c>
      <c r="Z112" s="2">
        <f t="shared" si="51"/>
        <v>7.1433908101487059E-2</v>
      </c>
      <c r="AB112" s="28">
        <v>8</v>
      </c>
      <c r="AC112" s="2">
        <f t="shared" si="52"/>
        <v>14.838371741776779</v>
      </c>
      <c r="AD112" s="2">
        <f t="shared" si="53"/>
        <v>0.28437174177677882</v>
      </c>
      <c r="AE112" s="2">
        <f t="shared" si="54"/>
        <v>8.0867287521158973E-2</v>
      </c>
      <c r="AF112" s="2">
        <f t="shared" si="55"/>
        <v>0.28437174177677882</v>
      </c>
    </row>
    <row r="113" spans="1:32" x14ac:dyDescent="0.3">
      <c r="A113" s="3">
        <v>8.0833333330000006</v>
      </c>
      <c r="B113" s="3">
        <v>14.991</v>
      </c>
      <c r="C113" s="2">
        <f t="shared" si="28"/>
        <v>14.302984682487271</v>
      </c>
      <c r="D113" s="2">
        <f t="shared" si="29"/>
        <v>0.68801531751272904</v>
      </c>
      <c r="E113" s="2">
        <f t="shared" si="30"/>
        <v>0.47336507713214138</v>
      </c>
      <c r="F113" s="2">
        <f t="shared" si="31"/>
        <v>14.212647997693589</v>
      </c>
      <c r="G113" s="2">
        <f t="shared" si="32"/>
        <v>-0.77835200230641099</v>
      </c>
      <c r="H113" s="2">
        <f t="shared" si="33"/>
        <v>0.60583183949439923</v>
      </c>
      <c r="I113" s="2">
        <f t="shared" si="34"/>
        <v>13.407521158131576</v>
      </c>
      <c r="J113" s="2">
        <f t="shared" si="35"/>
        <v>-1.5834788418684234</v>
      </c>
      <c r="K113" s="2">
        <f t="shared" si="36"/>
        <v>2.5074052426449631</v>
      </c>
      <c r="L113" s="2">
        <f t="shared" si="37"/>
        <v>13.587772988253949</v>
      </c>
      <c r="M113" s="2">
        <f t="shared" si="38"/>
        <v>-1.4032270117460506</v>
      </c>
      <c r="N113" s="2">
        <f t="shared" si="39"/>
        <v>1.9690460464937507</v>
      </c>
      <c r="O113" s="2">
        <f t="shared" si="40"/>
        <v>13.930724422896475</v>
      </c>
      <c r="P113" s="2">
        <f t="shared" si="41"/>
        <v>-1.0602755771035248</v>
      </c>
      <c r="Q113" s="2">
        <f t="shared" si="42"/>
        <v>1.1241842994022127</v>
      </c>
      <c r="R113" s="2">
        <f t="shared" si="43"/>
        <v>13.964619474025067</v>
      </c>
      <c r="S113" s="2">
        <f t="shared" si="44"/>
        <v>-1.0263805259749326</v>
      </c>
      <c r="T113" s="2">
        <f t="shared" si="45"/>
        <v>1.0534569841005792</v>
      </c>
      <c r="U113" s="2">
        <f t="shared" si="46"/>
        <v>14.460989798070372</v>
      </c>
      <c r="V113" s="2">
        <f t="shared" si="47"/>
        <v>-0.53001020192962756</v>
      </c>
      <c r="W113" s="2">
        <f t="shared" si="48"/>
        <v>0.2809108141494846</v>
      </c>
      <c r="X113" s="2">
        <f t="shared" si="49"/>
        <v>14.811259679173848</v>
      </c>
      <c r="Y113" s="2">
        <f t="shared" si="50"/>
        <v>-0.1797403208261521</v>
      </c>
      <c r="Z113" s="2">
        <f t="shared" si="51"/>
        <v>3.2306582930688089E-2</v>
      </c>
      <c r="AB113" s="28">
        <v>8.0833333330000006</v>
      </c>
      <c r="AC113" s="2">
        <f t="shared" si="52"/>
        <v>14.82622007536165</v>
      </c>
      <c r="AD113" s="2">
        <f t="shared" si="53"/>
        <v>-0.16477992463834923</v>
      </c>
      <c r="AE113" s="2">
        <f t="shared" si="54"/>
        <v>2.7152423563820052E-2</v>
      </c>
      <c r="AF113" s="2">
        <f t="shared" si="55"/>
        <v>0.16477992463834923</v>
      </c>
    </row>
    <row r="114" spans="1:32" x14ac:dyDescent="0.3">
      <c r="A114" s="3">
        <v>8.1666666669999994</v>
      </c>
      <c r="B114" s="3">
        <v>15.863</v>
      </c>
      <c r="C114" s="2">
        <f t="shared" si="28"/>
        <v>14.306167205012731</v>
      </c>
      <c r="D114" s="2">
        <f t="shared" si="29"/>
        <v>1.5568327949872689</v>
      </c>
      <c r="E114" s="2">
        <f t="shared" si="30"/>
        <v>2.4237283515478718</v>
      </c>
      <c r="F114" s="2">
        <f t="shared" si="31"/>
        <v>14.221525874952112</v>
      </c>
      <c r="G114" s="2">
        <f t="shared" si="32"/>
        <v>-1.6414741250478873</v>
      </c>
      <c r="H114" s="2">
        <f t="shared" si="33"/>
        <v>2.694437303201727</v>
      </c>
      <c r="I114" s="2">
        <f t="shared" si="34"/>
        <v>13.401374742482519</v>
      </c>
      <c r="J114" s="2">
        <f t="shared" si="35"/>
        <v>-2.4616252575174808</v>
      </c>
      <c r="K114" s="2">
        <f t="shared" si="36"/>
        <v>6.0595989084480042</v>
      </c>
      <c r="L114" s="2">
        <f t="shared" si="37"/>
        <v>13.58122988775548</v>
      </c>
      <c r="M114" s="2">
        <f t="shared" si="38"/>
        <v>-2.2817701122445193</v>
      </c>
      <c r="N114" s="2">
        <f t="shared" si="39"/>
        <v>5.2064748451323659</v>
      </c>
      <c r="O114" s="2">
        <f t="shared" si="40"/>
        <v>13.912326083636458</v>
      </c>
      <c r="P114" s="2">
        <f t="shared" si="41"/>
        <v>-1.9506739163635416</v>
      </c>
      <c r="Q114" s="2">
        <f t="shared" si="42"/>
        <v>3.8051287279810775</v>
      </c>
      <c r="R114" s="2">
        <f t="shared" si="43"/>
        <v>13.951603291853475</v>
      </c>
      <c r="S114" s="2">
        <f t="shared" si="44"/>
        <v>-1.9113967081465244</v>
      </c>
      <c r="T114" s="2">
        <f t="shared" si="45"/>
        <v>3.6534373759133696</v>
      </c>
      <c r="U114" s="2">
        <f t="shared" si="46"/>
        <v>14.456442517400166</v>
      </c>
      <c r="V114" s="2">
        <f t="shared" si="47"/>
        <v>-1.4065574825998333</v>
      </c>
      <c r="W114" s="2">
        <f t="shared" si="48"/>
        <v>1.9784039518575802</v>
      </c>
      <c r="X114" s="2">
        <f t="shared" si="49"/>
        <v>14.800011170961746</v>
      </c>
      <c r="Y114" s="2">
        <f t="shared" si="50"/>
        <v>-1.0629888290382539</v>
      </c>
      <c r="Z114" s="2">
        <f t="shared" si="51"/>
        <v>1.1299452506601182</v>
      </c>
      <c r="AB114" s="28">
        <v>8.1666666669999994</v>
      </c>
      <c r="AC114" s="2">
        <f t="shared" si="52"/>
        <v>14.812817578724886</v>
      </c>
      <c r="AD114" s="2">
        <f t="shared" si="53"/>
        <v>-1.0501824212751139</v>
      </c>
      <c r="AE114" s="2">
        <f t="shared" si="54"/>
        <v>1.1028831179552607</v>
      </c>
      <c r="AF114" s="2">
        <f t="shared" si="55"/>
        <v>1.0501824212751139</v>
      </c>
    </row>
    <row r="115" spans="1:32" x14ac:dyDescent="0.3">
      <c r="A115" s="3">
        <v>8.25</v>
      </c>
      <c r="B115" s="3">
        <v>17.931999999999999</v>
      </c>
      <c r="C115" s="2">
        <f t="shared" si="28"/>
        <v>14.309349727499999</v>
      </c>
      <c r="D115" s="2">
        <f t="shared" si="29"/>
        <v>3.6226502724999996</v>
      </c>
      <c r="E115" s="2">
        <f t="shared" si="30"/>
        <v>13.123594996844322</v>
      </c>
      <c r="F115" s="2">
        <f t="shared" si="31"/>
        <v>14.2303706395625</v>
      </c>
      <c r="G115" s="2">
        <f t="shared" si="32"/>
        <v>-3.701629360437499</v>
      </c>
      <c r="H115" s="2">
        <f t="shared" si="33"/>
        <v>13.702059922052928</v>
      </c>
      <c r="I115" s="2">
        <f t="shared" si="34"/>
        <v>13.395538673721877</v>
      </c>
      <c r="J115" s="2">
        <f t="shared" si="35"/>
        <v>-4.5364613262781219</v>
      </c>
      <c r="K115" s="2">
        <f t="shared" si="36"/>
        <v>20.579481364817056</v>
      </c>
      <c r="L115" s="2">
        <f t="shared" si="37"/>
        <v>13.574917860910551</v>
      </c>
      <c r="M115" s="2">
        <f t="shared" si="38"/>
        <v>-4.3570821390894476</v>
      </c>
      <c r="N115" s="2">
        <f t="shared" si="39"/>
        <v>18.984164766772277</v>
      </c>
      <c r="O115" s="2">
        <f t="shared" si="40"/>
        <v>13.894024442742399</v>
      </c>
      <c r="P115" s="2">
        <f t="shared" si="41"/>
        <v>-4.0379755572575995</v>
      </c>
      <c r="Q115" s="2">
        <f t="shared" si="42"/>
        <v>16.30524660100982</v>
      </c>
      <c r="R115" s="2">
        <f t="shared" si="43"/>
        <v>13.93860374930461</v>
      </c>
      <c r="S115" s="2">
        <f t="shared" si="44"/>
        <v>-3.9933962506953886</v>
      </c>
      <c r="T115" s="2">
        <f t="shared" si="45"/>
        <v>15.947213615067987</v>
      </c>
      <c r="U115" s="2">
        <f t="shared" si="46"/>
        <v>14.451197800777511</v>
      </c>
      <c r="V115" s="2">
        <f t="shared" si="47"/>
        <v>-3.480802199222488</v>
      </c>
      <c r="W115" s="2">
        <f t="shared" si="48"/>
        <v>12.11598395011211</v>
      </c>
      <c r="X115" s="2">
        <f t="shared" si="49"/>
        <v>14.787551216317897</v>
      </c>
      <c r="Y115" s="2">
        <f t="shared" si="50"/>
        <v>-3.1444487836821011</v>
      </c>
      <c r="Z115" s="2">
        <f t="shared" si="51"/>
        <v>9.887558153199846</v>
      </c>
      <c r="AB115" s="28">
        <v>8.25</v>
      </c>
      <c r="AC115" s="2">
        <f t="shared" si="52"/>
        <v>14.798194333887555</v>
      </c>
      <c r="AD115" s="2">
        <f t="shared" si="53"/>
        <v>-3.133805666112444</v>
      </c>
      <c r="AE115" s="2">
        <f t="shared" si="54"/>
        <v>9.82073795295846</v>
      </c>
      <c r="AF115" s="2">
        <f t="shared" si="55"/>
        <v>3.133805666112444</v>
      </c>
    </row>
    <row r="116" spans="1:32" x14ac:dyDescent="0.3">
      <c r="A116" s="3">
        <v>8.3333333330000006</v>
      </c>
      <c r="B116" s="3">
        <v>19.184000000000001</v>
      </c>
      <c r="C116" s="2">
        <f t="shared" si="28"/>
        <v>14.312532249987269</v>
      </c>
      <c r="D116" s="2">
        <f t="shared" si="29"/>
        <v>4.8714677500127319</v>
      </c>
      <c r="E116" s="2">
        <f t="shared" si="30"/>
        <v>23.73119803941411</v>
      </c>
      <c r="F116" s="2">
        <f t="shared" si="31"/>
        <v>14.239182291631487</v>
      </c>
      <c r="G116" s="2">
        <f t="shared" si="32"/>
        <v>-4.9448177083685145</v>
      </c>
      <c r="H116" s="2">
        <f t="shared" si="33"/>
        <v>24.451222168994846</v>
      </c>
      <c r="I116" s="2">
        <f t="shared" si="34"/>
        <v>13.390010949095572</v>
      </c>
      <c r="J116" s="2">
        <f t="shared" si="35"/>
        <v>-5.793989050904429</v>
      </c>
      <c r="K116" s="2">
        <f t="shared" si="36"/>
        <v>33.570309122000403</v>
      </c>
      <c r="L116" s="2">
        <f t="shared" si="37"/>
        <v>13.568836332006891</v>
      </c>
      <c r="M116" s="2">
        <f t="shared" si="38"/>
        <v>-5.6151636679931105</v>
      </c>
      <c r="N116" s="2">
        <f t="shared" si="39"/>
        <v>31.530063018349843</v>
      </c>
      <c r="O116" s="2">
        <f t="shared" si="40"/>
        <v>13.875828643012376</v>
      </c>
      <c r="P116" s="2">
        <f t="shared" si="41"/>
        <v>-5.308171356987625</v>
      </c>
      <c r="Q116" s="2">
        <f t="shared" si="42"/>
        <v>28.176683155143845</v>
      </c>
      <c r="R116" s="2">
        <f t="shared" si="43"/>
        <v>13.925626413749988</v>
      </c>
      <c r="S116" s="2">
        <f t="shared" si="44"/>
        <v>-5.2583735862500127</v>
      </c>
      <c r="T116" s="2">
        <f t="shared" si="45"/>
        <v>27.65049277257182</v>
      </c>
      <c r="U116" s="2">
        <f t="shared" si="46"/>
        <v>14.445262799182768</v>
      </c>
      <c r="V116" s="2">
        <f t="shared" si="47"/>
        <v>-4.7387372008172335</v>
      </c>
      <c r="W116" s="2">
        <f t="shared" si="48"/>
        <v>22.455630258409151</v>
      </c>
      <c r="X116" s="2">
        <f t="shared" si="49"/>
        <v>14.773906432960331</v>
      </c>
      <c r="Y116" s="2">
        <f t="shared" si="50"/>
        <v>-4.4100935670396701</v>
      </c>
      <c r="Z116" s="2">
        <f t="shared" si="51"/>
        <v>19.448925270044683</v>
      </c>
      <c r="AB116" s="28">
        <v>8.3333333330000006</v>
      </c>
      <c r="AC116" s="2">
        <f t="shared" si="52"/>
        <v>14.782381436412724</v>
      </c>
      <c r="AD116" s="2">
        <f t="shared" si="53"/>
        <v>-4.4016185635872773</v>
      </c>
      <c r="AE116" s="2">
        <f t="shared" si="54"/>
        <v>19.374245979316125</v>
      </c>
      <c r="AF116" s="2">
        <f t="shared" si="55"/>
        <v>4.4016185635872773</v>
      </c>
    </row>
    <row r="117" spans="1:32" x14ac:dyDescent="0.3">
      <c r="A117" s="3">
        <v>8.4166666669999994</v>
      </c>
      <c r="B117" s="3">
        <v>19.184000000000001</v>
      </c>
      <c r="C117" s="2">
        <f t="shared" si="28"/>
        <v>14.315714772512729</v>
      </c>
      <c r="D117" s="2">
        <f t="shared" si="29"/>
        <v>4.8682852274872719</v>
      </c>
      <c r="E117" s="2">
        <f t="shared" si="30"/>
        <v>23.700201056170798</v>
      </c>
      <c r="F117" s="2">
        <f t="shared" si="31"/>
        <v>14.247960831264216</v>
      </c>
      <c r="G117" s="2">
        <f t="shared" si="32"/>
        <v>-4.9360391687357854</v>
      </c>
      <c r="H117" s="2">
        <f t="shared" si="33"/>
        <v>24.364482675293864</v>
      </c>
      <c r="I117" s="2">
        <f t="shared" si="34"/>
        <v>13.384789565864331</v>
      </c>
      <c r="J117" s="2">
        <f t="shared" si="35"/>
        <v>-5.7992104341356701</v>
      </c>
      <c r="K117" s="2">
        <f t="shared" si="36"/>
        <v>33.630841659388025</v>
      </c>
      <c r="L117" s="2">
        <f t="shared" si="37"/>
        <v>13.56298471699799</v>
      </c>
      <c r="M117" s="2">
        <f t="shared" si="38"/>
        <v>-5.621015283002011</v>
      </c>
      <c r="N117" s="2">
        <f t="shared" si="39"/>
        <v>31.595812811742178</v>
      </c>
      <c r="O117" s="2">
        <f t="shared" si="40"/>
        <v>13.857747662147542</v>
      </c>
      <c r="P117" s="2">
        <f t="shared" si="41"/>
        <v>-5.3262523378524591</v>
      </c>
      <c r="Q117" s="2">
        <f t="shared" si="42"/>
        <v>28.368963966478788</v>
      </c>
      <c r="R117" s="2">
        <f t="shared" si="43"/>
        <v>13.912676837860205</v>
      </c>
      <c r="S117" s="2">
        <f t="shared" si="44"/>
        <v>-5.2713231621397956</v>
      </c>
      <c r="T117" s="2">
        <f t="shared" si="45"/>
        <v>27.786847879711495</v>
      </c>
      <c r="U117" s="2">
        <f t="shared" si="46"/>
        <v>14.438645415791598</v>
      </c>
      <c r="V117" s="2">
        <f t="shared" si="47"/>
        <v>-4.7453545842084033</v>
      </c>
      <c r="W117" s="2">
        <f t="shared" si="48"/>
        <v>22.518390129867708</v>
      </c>
      <c r="X117" s="2">
        <f t="shared" si="49"/>
        <v>14.759104477712391</v>
      </c>
      <c r="Y117" s="2">
        <f t="shared" si="50"/>
        <v>-4.4248955222876099</v>
      </c>
      <c r="Z117" s="2">
        <f t="shared" si="51"/>
        <v>19.57970038316094</v>
      </c>
      <c r="AB117" s="28">
        <v>8.4166666669999994</v>
      </c>
      <c r="AC117" s="2">
        <f t="shared" si="52"/>
        <v>14.765410926965128</v>
      </c>
      <c r="AD117" s="2">
        <f t="shared" si="53"/>
        <v>-4.4185890730348731</v>
      </c>
      <c r="AE117" s="2">
        <f t="shared" si="54"/>
        <v>19.523929396343178</v>
      </c>
      <c r="AF117" s="2">
        <f t="shared" si="55"/>
        <v>4.4185890730348731</v>
      </c>
    </row>
    <row r="118" spans="1:32" x14ac:dyDescent="0.3">
      <c r="A118" s="3">
        <v>8.5</v>
      </c>
      <c r="B118" s="3">
        <v>18.956</v>
      </c>
      <c r="C118" s="2">
        <f t="shared" si="28"/>
        <v>14.318897294999999</v>
      </c>
      <c r="D118" s="2">
        <f t="shared" si="29"/>
        <v>4.6371027050000002</v>
      </c>
      <c r="E118" s="2">
        <f t="shared" si="30"/>
        <v>21.502721496718319</v>
      </c>
      <c r="F118" s="2">
        <f t="shared" si="31"/>
        <v>14.25670625825</v>
      </c>
      <c r="G118" s="2">
        <f t="shared" si="32"/>
        <v>-4.6992937417499991</v>
      </c>
      <c r="H118" s="2">
        <f t="shared" si="33"/>
        <v>22.083361671250707</v>
      </c>
      <c r="I118" s="2">
        <f t="shared" si="34"/>
        <v>13.379872521475001</v>
      </c>
      <c r="J118" s="2">
        <f t="shared" si="35"/>
        <v>-5.5761274785249988</v>
      </c>
      <c r="K118" s="2">
        <f t="shared" si="36"/>
        <v>31.093197656761561</v>
      </c>
      <c r="L118" s="2">
        <f t="shared" si="37"/>
        <v>13.557362423701314</v>
      </c>
      <c r="M118" s="2">
        <f t="shared" si="38"/>
        <v>-5.398637576298686</v>
      </c>
      <c r="N118" s="2">
        <f t="shared" si="39"/>
        <v>29.145287680224151</v>
      </c>
      <c r="O118" s="2">
        <f t="shared" si="40"/>
        <v>13.839790314316719</v>
      </c>
      <c r="P118" s="2">
        <f t="shared" si="41"/>
        <v>-5.1162096856832804</v>
      </c>
      <c r="Q118" s="2">
        <f t="shared" si="42"/>
        <v>26.17560154787941</v>
      </c>
      <c r="R118" s="2">
        <f t="shared" si="43"/>
        <v>13.899760558710877</v>
      </c>
      <c r="S118" s="2">
        <f t="shared" si="44"/>
        <v>-5.0562394412891223</v>
      </c>
      <c r="T118" s="2">
        <f t="shared" si="45"/>
        <v>25.565557287647735</v>
      </c>
      <c r="U118" s="2">
        <f t="shared" si="46"/>
        <v>14.431354279230057</v>
      </c>
      <c r="V118" s="2">
        <f t="shared" si="47"/>
        <v>-4.5246457207699429</v>
      </c>
      <c r="W118" s="2">
        <f t="shared" si="48"/>
        <v>20.472418898481756</v>
      </c>
      <c r="X118" s="2">
        <f t="shared" si="49"/>
        <v>14.743173984814355</v>
      </c>
      <c r="Y118" s="2">
        <f t="shared" si="50"/>
        <v>-4.2128260151856445</v>
      </c>
      <c r="Z118" s="2">
        <f t="shared" si="51"/>
        <v>17.747903034224954</v>
      </c>
      <c r="AB118" s="28">
        <v>8.5</v>
      </c>
      <c r="AC118" s="2">
        <f t="shared" si="52"/>
        <v>14.747315724911278</v>
      </c>
      <c r="AD118" s="2">
        <f t="shared" si="53"/>
        <v>-4.2086842750887214</v>
      </c>
      <c r="AE118" s="2">
        <f t="shared" si="54"/>
        <v>17.713023327379076</v>
      </c>
      <c r="AF118" s="2">
        <f t="shared" si="55"/>
        <v>4.2086842750887214</v>
      </c>
    </row>
    <row r="119" spans="1:32" x14ac:dyDescent="0.3">
      <c r="A119" s="3">
        <v>8.5833333330000006</v>
      </c>
      <c r="B119" s="3">
        <v>18.254000000000001</v>
      </c>
      <c r="C119" s="2">
        <f t="shared" si="28"/>
        <v>14.322079817487269</v>
      </c>
      <c r="D119" s="2">
        <f t="shared" si="29"/>
        <v>3.9319201825127319</v>
      </c>
      <c r="E119" s="2">
        <f t="shared" si="30"/>
        <v>15.459996321650955</v>
      </c>
      <c r="F119" s="2">
        <f t="shared" si="31"/>
        <v>14.265418572694383</v>
      </c>
      <c r="G119" s="2">
        <f t="shared" si="32"/>
        <v>-3.9885814273056184</v>
      </c>
      <c r="H119" s="2">
        <f t="shared" si="33"/>
        <v>15.908781802247324</v>
      </c>
      <c r="I119" s="2">
        <f t="shared" si="34"/>
        <v>13.375257813184639</v>
      </c>
      <c r="J119" s="2">
        <f t="shared" si="35"/>
        <v>-4.8787421868153622</v>
      </c>
      <c r="K119" s="2">
        <f t="shared" si="36"/>
        <v>23.802125325411943</v>
      </c>
      <c r="L119" s="2">
        <f t="shared" si="37"/>
        <v>13.551968851376998</v>
      </c>
      <c r="M119" s="2">
        <f t="shared" si="38"/>
        <v>-4.7020311486230035</v>
      </c>
      <c r="N119" s="2">
        <f t="shared" si="39"/>
        <v>22.10909692262096</v>
      </c>
      <c r="O119" s="2">
        <f t="shared" si="40"/>
        <v>13.821965249773809</v>
      </c>
      <c r="P119" s="2">
        <f t="shared" si="41"/>
        <v>-4.4320347502261921</v>
      </c>
      <c r="Q119" s="2">
        <f t="shared" si="42"/>
        <v>19.642932027212545</v>
      </c>
      <c r="R119" s="2">
        <f t="shared" si="43"/>
        <v>13.886883095504555</v>
      </c>
      <c r="S119" s="2">
        <f t="shared" si="44"/>
        <v>-4.3671169044954468</v>
      </c>
      <c r="T119" s="2">
        <f t="shared" si="45"/>
        <v>19.071710057529891</v>
      </c>
      <c r="U119" s="2">
        <f t="shared" si="46"/>
        <v>14.423398716464717</v>
      </c>
      <c r="V119" s="2">
        <f t="shared" si="47"/>
        <v>-3.8306012835352838</v>
      </c>
      <c r="W119" s="2">
        <f t="shared" si="48"/>
        <v>14.673506193422163</v>
      </c>
      <c r="X119" s="2">
        <f t="shared" si="49"/>
        <v>14.726144503995776</v>
      </c>
      <c r="Y119" s="2">
        <f t="shared" si="50"/>
        <v>-3.527855496004225</v>
      </c>
      <c r="Z119" s="2">
        <f t="shared" si="51"/>
        <v>12.445764400687215</v>
      </c>
      <c r="AB119" s="28">
        <v>8.5833333330000006</v>
      </c>
      <c r="AC119" s="2">
        <f t="shared" si="52"/>
        <v>14.728129561780715</v>
      </c>
      <c r="AD119" s="2">
        <f t="shared" si="53"/>
        <v>-3.525870438219286</v>
      </c>
      <c r="AE119" s="2">
        <f t="shared" si="54"/>
        <v>12.431762347108661</v>
      </c>
      <c r="AF119" s="2">
        <f t="shared" si="55"/>
        <v>3.525870438219286</v>
      </c>
    </row>
    <row r="120" spans="1:32" x14ac:dyDescent="0.3">
      <c r="A120" s="3">
        <v>8.6666666669999994</v>
      </c>
      <c r="B120" s="3">
        <v>17.513999999999999</v>
      </c>
      <c r="C120" s="2">
        <f t="shared" si="28"/>
        <v>14.325262340012729</v>
      </c>
      <c r="D120" s="2">
        <f t="shared" si="29"/>
        <v>3.1887376599872699</v>
      </c>
      <c r="E120" s="2">
        <f t="shared" si="30"/>
        <v>10.168047864221089</v>
      </c>
      <c r="F120" s="2">
        <f t="shared" si="31"/>
        <v>14.274097774701318</v>
      </c>
      <c r="G120" s="2">
        <f t="shared" si="32"/>
        <v>-3.2399022252986818</v>
      </c>
      <c r="H120" s="2">
        <f t="shared" si="33"/>
        <v>10.49696642949535</v>
      </c>
      <c r="I120" s="2">
        <f t="shared" si="34"/>
        <v>13.370943438264824</v>
      </c>
      <c r="J120" s="2">
        <f t="shared" si="35"/>
        <v>-4.1430565617351753</v>
      </c>
      <c r="K120" s="2">
        <f t="shared" si="36"/>
        <v>17.164917673736891</v>
      </c>
      <c r="L120" s="2">
        <f t="shared" si="37"/>
        <v>13.546803390950856</v>
      </c>
      <c r="M120" s="2">
        <f t="shared" si="38"/>
        <v>-3.9671966090491431</v>
      </c>
      <c r="N120" s="2">
        <f t="shared" si="39"/>
        <v>15.738648934851019</v>
      </c>
      <c r="O120" s="2">
        <f t="shared" si="40"/>
        <v>13.804280956435235</v>
      </c>
      <c r="P120" s="2">
        <f t="shared" si="41"/>
        <v>-3.709719043564764</v>
      </c>
      <c r="Q120" s="2">
        <f t="shared" si="42"/>
        <v>13.762015382187068</v>
      </c>
      <c r="R120" s="2">
        <f t="shared" si="43"/>
        <v>13.874049948706766</v>
      </c>
      <c r="S120" s="2">
        <f t="shared" si="44"/>
        <v>-3.6399500512932335</v>
      </c>
      <c r="T120" s="2">
        <f t="shared" si="45"/>
        <v>13.249236375909613</v>
      </c>
      <c r="U120" s="2">
        <f t="shared" si="46"/>
        <v>14.41478872675631</v>
      </c>
      <c r="V120" s="2">
        <f t="shared" si="47"/>
        <v>-3.0992112732436894</v>
      </c>
      <c r="W120" s="2">
        <f t="shared" si="48"/>
        <v>9.6051105162007708</v>
      </c>
      <c r="X120" s="2">
        <f t="shared" si="49"/>
        <v>14.708046441495277</v>
      </c>
      <c r="Y120" s="2">
        <f t="shared" si="50"/>
        <v>-2.8059535585047222</v>
      </c>
      <c r="Z120" s="2">
        <f t="shared" si="51"/>
        <v>7.8733753724853131</v>
      </c>
      <c r="AB120" s="28">
        <v>8.6666666669999994</v>
      </c>
      <c r="AC120" s="2">
        <f t="shared" si="52"/>
        <v>14.70788691823353</v>
      </c>
      <c r="AD120" s="2">
        <f t="shared" si="53"/>
        <v>-2.806113081766469</v>
      </c>
      <c r="AE120" s="2">
        <f t="shared" si="54"/>
        <v>7.87427062766091</v>
      </c>
      <c r="AF120" s="2">
        <f t="shared" si="55"/>
        <v>2.806113081766469</v>
      </c>
    </row>
    <row r="121" spans="1:32" x14ac:dyDescent="0.3">
      <c r="A121" s="3">
        <v>8.75</v>
      </c>
      <c r="B121" s="3">
        <v>16.66</v>
      </c>
      <c r="C121" s="2">
        <f t="shared" si="28"/>
        <v>14.3284448625</v>
      </c>
      <c r="D121" s="2">
        <f t="shared" si="29"/>
        <v>2.3315551375000005</v>
      </c>
      <c r="E121" s="2">
        <f t="shared" si="30"/>
        <v>5.4361493592026466</v>
      </c>
      <c r="F121" s="2">
        <f t="shared" si="31"/>
        <v>14.2827438640625</v>
      </c>
      <c r="G121" s="2">
        <f t="shared" si="32"/>
        <v>-2.3772561359375004</v>
      </c>
      <c r="H121" s="2">
        <f t="shared" si="33"/>
        <v>5.6513467358524956</v>
      </c>
      <c r="I121" s="2">
        <f t="shared" si="34"/>
        <v>13.366927394140625</v>
      </c>
      <c r="J121" s="2">
        <f t="shared" si="35"/>
        <v>-3.2930726058593756</v>
      </c>
      <c r="K121" s="2">
        <f t="shared" si="36"/>
        <v>10.844327187461458</v>
      </c>
      <c r="L121" s="2">
        <f t="shared" si="37"/>
        <v>13.541865425187989</v>
      </c>
      <c r="M121" s="2">
        <f t="shared" si="38"/>
        <v>-3.1181345748120108</v>
      </c>
      <c r="N121" s="2">
        <f t="shared" si="39"/>
        <v>9.7227632266380795</v>
      </c>
      <c r="O121" s="2">
        <f t="shared" si="40"/>
        <v>13.786745761428834</v>
      </c>
      <c r="P121" s="2">
        <f t="shared" si="41"/>
        <v>-2.8732542385711657</v>
      </c>
      <c r="Q121" s="2">
        <f t="shared" si="42"/>
        <v>8.2555899194671696</v>
      </c>
      <c r="R121" s="2">
        <f t="shared" si="43"/>
        <v>13.86126659918709</v>
      </c>
      <c r="S121" s="2">
        <f t="shared" si="44"/>
        <v>-2.7987334008129103</v>
      </c>
      <c r="T121" s="2">
        <f t="shared" si="45"/>
        <v>7.8329086488257982</v>
      </c>
      <c r="U121" s="2">
        <f t="shared" si="46"/>
        <v>14.405534956139277</v>
      </c>
      <c r="V121" s="2">
        <f t="shared" si="47"/>
        <v>-2.2544650438607228</v>
      </c>
      <c r="W121" s="2">
        <f t="shared" si="48"/>
        <v>5.0826126339899309</v>
      </c>
      <c r="X121" s="2">
        <f t="shared" si="49"/>
        <v>14.688911002707705</v>
      </c>
      <c r="Y121" s="2">
        <f t="shared" si="50"/>
        <v>-1.9710889972922949</v>
      </c>
      <c r="Z121" s="2">
        <f t="shared" si="51"/>
        <v>3.8851918352467445</v>
      </c>
      <c r="AB121" s="28">
        <v>8.75</v>
      </c>
      <c r="AC121" s="2">
        <f t="shared" si="52"/>
        <v>14.686622962969988</v>
      </c>
      <c r="AD121" s="2">
        <f t="shared" si="53"/>
        <v>-1.9733770370300121</v>
      </c>
      <c r="AE121" s="2">
        <f t="shared" si="54"/>
        <v>3.8942169302773499</v>
      </c>
      <c r="AF121" s="2">
        <f t="shared" si="55"/>
        <v>1.9733770370300121</v>
      </c>
    </row>
    <row r="122" spans="1:32" x14ac:dyDescent="0.3">
      <c r="A122" s="3">
        <v>8.8333333330000006</v>
      </c>
      <c r="B122" s="3">
        <v>16.338000000000001</v>
      </c>
      <c r="C122" s="2">
        <f t="shared" si="28"/>
        <v>14.33162738498727</v>
      </c>
      <c r="D122" s="2">
        <f t="shared" si="29"/>
        <v>2.0063726150127312</v>
      </c>
      <c r="E122" s="2">
        <f t="shared" si="30"/>
        <v>4.0255310702730256</v>
      </c>
      <c r="F122" s="2">
        <f t="shared" si="31"/>
        <v>14.291356840882282</v>
      </c>
      <c r="G122" s="2">
        <f t="shared" si="32"/>
        <v>-2.0466431591177194</v>
      </c>
      <c r="H122" s="2">
        <f t="shared" si="33"/>
        <v>4.1887482207633591</v>
      </c>
      <c r="I122" s="2">
        <f t="shared" si="34"/>
        <v>13.36320767808003</v>
      </c>
      <c r="J122" s="2">
        <f t="shared" si="35"/>
        <v>-2.9747923219199706</v>
      </c>
      <c r="K122" s="2">
        <f t="shared" si="36"/>
        <v>8.84938935855401</v>
      </c>
      <c r="L122" s="2">
        <f t="shared" si="37"/>
        <v>13.537154328320877</v>
      </c>
      <c r="M122" s="2">
        <f t="shared" si="38"/>
        <v>-2.8008456716791237</v>
      </c>
      <c r="N122" s="2">
        <f t="shared" si="39"/>
        <v>7.8447364765636811</v>
      </c>
      <c r="O122" s="2">
        <f t="shared" si="40"/>
        <v>13.769367830739832</v>
      </c>
      <c r="P122" s="2">
        <f t="shared" si="41"/>
        <v>-2.5686321692601695</v>
      </c>
      <c r="Q122" s="2">
        <f t="shared" si="42"/>
        <v>6.5978712209582042</v>
      </c>
      <c r="R122" s="2">
        <f t="shared" si="43"/>
        <v>13.84853850598965</v>
      </c>
      <c r="S122" s="2">
        <f t="shared" si="44"/>
        <v>-2.4894614940103512</v>
      </c>
      <c r="T122" s="2">
        <f t="shared" si="45"/>
        <v>6.1974185301602498</v>
      </c>
      <c r="U122" s="2">
        <f t="shared" si="46"/>
        <v>14.395648671315701</v>
      </c>
      <c r="V122" s="2">
        <f t="shared" si="47"/>
        <v>-1.9423513286842997</v>
      </c>
      <c r="W122" s="2">
        <f t="shared" si="48"/>
        <v>3.7727286840416645</v>
      </c>
      <c r="X122" s="2">
        <f t="shared" si="49"/>
        <v>14.668770134190758</v>
      </c>
      <c r="Y122" s="2">
        <f t="shared" si="50"/>
        <v>-1.6692298658092426</v>
      </c>
      <c r="Z122" s="2">
        <f t="shared" si="51"/>
        <v>2.786328344909542</v>
      </c>
      <c r="AB122" s="28">
        <v>8.8333333330000006</v>
      </c>
      <c r="AC122" s="2">
        <f t="shared" si="52"/>
        <v>14.664373491075839</v>
      </c>
      <c r="AD122" s="2">
        <f t="shared" si="53"/>
        <v>-1.673626508924162</v>
      </c>
      <c r="AE122" s="2">
        <f t="shared" si="54"/>
        <v>2.801025691373678</v>
      </c>
      <c r="AF122" s="2">
        <f t="shared" si="55"/>
        <v>1.673626508924162</v>
      </c>
    </row>
    <row r="123" spans="1:32" x14ac:dyDescent="0.3">
      <c r="A123" s="3">
        <v>8.9166666669999994</v>
      </c>
      <c r="B123" s="3">
        <v>16.318999999999999</v>
      </c>
      <c r="C123" s="2">
        <f t="shared" si="28"/>
        <v>14.33480990751273</v>
      </c>
      <c r="D123" s="2">
        <f t="shared" si="29"/>
        <v>1.9841900924872693</v>
      </c>
      <c r="E123" s="2">
        <f t="shared" si="30"/>
        <v>3.9370103231246385</v>
      </c>
      <c r="F123" s="2">
        <f t="shared" si="31"/>
        <v>14.29993670526342</v>
      </c>
      <c r="G123" s="2">
        <f t="shared" si="32"/>
        <v>-2.0190632947365792</v>
      </c>
      <c r="H123" s="2">
        <f t="shared" si="33"/>
        <v>4.0766165881525307</v>
      </c>
      <c r="I123" s="2">
        <f t="shared" si="34"/>
        <v>13.359782287365242</v>
      </c>
      <c r="J123" s="2">
        <f t="shared" si="35"/>
        <v>-2.9592177126347572</v>
      </c>
      <c r="K123" s="2">
        <f t="shared" si="36"/>
        <v>8.7569694707712848</v>
      </c>
      <c r="L123" s="2">
        <f t="shared" si="37"/>
        <v>13.532669466247594</v>
      </c>
      <c r="M123" s="2">
        <f t="shared" si="38"/>
        <v>-2.7863305337524054</v>
      </c>
      <c r="N123" s="2">
        <f t="shared" si="39"/>
        <v>7.7636378433209643</v>
      </c>
      <c r="O123" s="2">
        <f t="shared" si="40"/>
        <v>13.752155170775353</v>
      </c>
      <c r="P123" s="2">
        <f t="shared" si="41"/>
        <v>-2.566844829224646</v>
      </c>
      <c r="Q123" s="2">
        <f t="shared" si="42"/>
        <v>6.5886923773173018</v>
      </c>
      <c r="R123" s="2">
        <f t="shared" si="43"/>
        <v>13.835871105506072</v>
      </c>
      <c r="S123" s="2">
        <f t="shared" si="44"/>
        <v>-2.4831288944939267</v>
      </c>
      <c r="T123" s="2">
        <f t="shared" si="45"/>
        <v>6.1659291066706308</v>
      </c>
      <c r="U123" s="2">
        <f t="shared" si="46"/>
        <v>14.385141734823197</v>
      </c>
      <c r="V123" s="2">
        <f t="shared" si="47"/>
        <v>-1.9338582651768021</v>
      </c>
      <c r="W123" s="2">
        <f t="shared" si="48"/>
        <v>3.7398077897926307</v>
      </c>
      <c r="X123" s="2">
        <f t="shared" si="49"/>
        <v>14.647656468929434</v>
      </c>
      <c r="Y123" s="2">
        <f t="shared" si="50"/>
        <v>-1.6713435310705655</v>
      </c>
      <c r="Z123" s="2">
        <f t="shared" si="51"/>
        <v>2.7933891988514263</v>
      </c>
      <c r="AB123" s="28">
        <v>8.9166666669999994</v>
      </c>
      <c r="AC123" s="2">
        <f t="shared" si="52"/>
        <v>14.641174866156259</v>
      </c>
      <c r="AD123" s="2">
        <f t="shared" si="53"/>
        <v>-1.67782513384374</v>
      </c>
      <c r="AE123" s="2">
        <f t="shared" si="54"/>
        <v>2.815097179757764</v>
      </c>
      <c r="AF123" s="2">
        <f t="shared" si="55"/>
        <v>1.67782513384374</v>
      </c>
    </row>
    <row r="124" spans="1:32" x14ac:dyDescent="0.3">
      <c r="A124" s="3">
        <v>9</v>
      </c>
      <c r="B124" s="3">
        <v>17.457000000000001</v>
      </c>
      <c r="C124" s="2">
        <f t="shared" si="28"/>
        <v>14.33799243</v>
      </c>
      <c r="D124" s="2">
        <f t="shared" si="29"/>
        <v>3.1190075700000008</v>
      </c>
      <c r="E124" s="2">
        <f t="shared" si="30"/>
        <v>9.7282082217173098</v>
      </c>
      <c r="F124" s="2">
        <f t="shared" si="31"/>
        <v>14.308483457000001</v>
      </c>
      <c r="G124" s="2">
        <f t="shared" si="32"/>
        <v>-3.1485165429999995</v>
      </c>
      <c r="H124" s="2">
        <f t="shared" si="33"/>
        <v>9.9131564215446684</v>
      </c>
      <c r="I124" s="2">
        <f t="shared" si="34"/>
        <v>13.356649219400001</v>
      </c>
      <c r="J124" s="2">
        <f t="shared" si="35"/>
        <v>-4.1003507805999995</v>
      </c>
      <c r="K124" s="2">
        <f t="shared" si="36"/>
        <v>16.812876523967024</v>
      </c>
      <c r="L124" s="2">
        <f t="shared" si="37"/>
        <v>13.528410196681001</v>
      </c>
      <c r="M124" s="2">
        <f t="shared" si="38"/>
        <v>-3.9285898033189994</v>
      </c>
      <c r="N124" s="2">
        <f t="shared" si="39"/>
        <v>15.433817842742014</v>
      </c>
      <c r="O124" s="2">
        <f t="shared" si="40"/>
        <v>13.735115629895001</v>
      </c>
      <c r="P124" s="2">
        <f t="shared" si="41"/>
        <v>-3.7218843701050002</v>
      </c>
      <c r="Q124" s="2">
        <f t="shared" si="42"/>
        <v>13.852423264431893</v>
      </c>
      <c r="R124" s="2">
        <f t="shared" si="43"/>
        <v>13.823269810649901</v>
      </c>
      <c r="S124" s="2">
        <f t="shared" si="44"/>
        <v>-3.6337301893500999</v>
      </c>
      <c r="T124" s="2">
        <f t="shared" si="45"/>
        <v>13.203995088994313</v>
      </c>
      <c r="U124" s="2">
        <f t="shared" si="46"/>
        <v>14.374026580715217</v>
      </c>
      <c r="V124" s="2">
        <f t="shared" si="47"/>
        <v>-3.0829734192847837</v>
      </c>
      <c r="W124" s="2">
        <f t="shared" si="48"/>
        <v>9.5047251040165115</v>
      </c>
      <c r="X124" s="2">
        <f t="shared" si="49"/>
        <v>14.625603273158028</v>
      </c>
      <c r="Y124" s="2">
        <f t="shared" si="50"/>
        <v>-2.8313967268419731</v>
      </c>
      <c r="Z124" s="2">
        <f t="shared" si="51"/>
        <v>8.0168074247714394</v>
      </c>
      <c r="AB124" s="28">
        <v>9</v>
      </c>
      <c r="AC124" s="2">
        <f t="shared" si="52"/>
        <v>14.617063964313626</v>
      </c>
      <c r="AD124" s="2">
        <f t="shared" si="53"/>
        <v>-2.8399360356863745</v>
      </c>
      <c r="AE124" s="2">
        <f t="shared" si="54"/>
        <v>8.0652366867900405</v>
      </c>
      <c r="AF124" s="2">
        <f t="shared" si="55"/>
        <v>2.8399360356863745</v>
      </c>
    </row>
    <row r="125" spans="1:32" x14ac:dyDescent="0.3">
      <c r="A125" s="3">
        <v>9.0833333330000006</v>
      </c>
      <c r="B125" s="3">
        <v>17.172999999999998</v>
      </c>
      <c r="C125" s="2">
        <f t="shared" si="28"/>
        <v>14.34117495248727</v>
      </c>
      <c r="D125" s="2">
        <f t="shared" si="29"/>
        <v>2.8318250475127282</v>
      </c>
      <c r="E125" s="2">
        <f t="shared" si="30"/>
        <v>8.0192330997204664</v>
      </c>
      <c r="F125" s="2">
        <f t="shared" si="31"/>
        <v>14.316997096195179</v>
      </c>
      <c r="G125" s="2">
        <f t="shared" si="32"/>
        <v>-2.8560029038048196</v>
      </c>
      <c r="H125" s="2">
        <f t="shared" si="33"/>
        <v>8.1567525865415611</v>
      </c>
      <c r="I125" s="2">
        <f t="shared" si="34"/>
        <v>13.353806471462992</v>
      </c>
      <c r="J125" s="2">
        <f t="shared" si="35"/>
        <v>-3.8191935285370064</v>
      </c>
      <c r="K125" s="2">
        <f t="shared" si="36"/>
        <v>14.58623920841895</v>
      </c>
      <c r="L125" s="2">
        <f t="shared" si="37"/>
        <v>13.524375868825862</v>
      </c>
      <c r="M125" s="2">
        <f t="shared" si="38"/>
        <v>-3.6486241311741363</v>
      </c>
      <c r="N125" s="2">
        <f t="shared" si="39"/>
        <v>13.312458050586221</v>
      </c>
      <c r="O125" s="2">
        <f t="shared" si="40"/>
        <v>13.718256898090775</v>
      </c>
      <c r="P125" s="2">
        <f t="shared" si="41"/>
        <v>-3.454743101909223</v>
      </c>
      <c r="Q125" s="2">
        <f t="shared" si="42"/>
        <v>11.93524990018936</v>
      </c>
      <c r="R125" s="2">
        <f t="shared" si="43"/>
        <v>13.810740008679241</v>
      </c>
      <c r="S125" s="2">
        <f t="shared" si="44"/>
        <v>-3.3622599913207569</v>
      </c>
      <c r="T125" s="2">
        <f t="shared" si="45"/>
        <v>11.304792249236256</v>
      </c>
      <c r="U125" s="2">
        <f t="shared" si="46"/>
        <v>14.362316189445892</v>
      </c>
      <c r="V125" s="2">
        <f t="shared" si="47"/>
        <v>-2.8106838105541065</v>
      </c>
      <c r="W125" s="2">
        <f t="shared" si="48"/>
        <v>7.8999434829109525</v>
      </c>
      <c r="X125" s="2">
        <f t="shared" si="49"/>
        <v>14.602644392171364</v>
      </c>
      <c r="Y125" s="2">
        <f t="shared" si="50"/>
        <v>-2.5703556078286347</v>
      </c>
      <c r="Z125" s="2">
        <f t="shared" si="51"/>
        <v>6.6067279506961105</v>
      </c>
      <c r="AB125" s="28">
        <v>9.0833333330000006</v>
      </c>
      <c r="AC125" s="2">
        <f t="shared" si="52"/>
        <v>14.592078117171514</v>
      </c>
      <c r="AD125" s="2">
        <f t="shared" si="53"/>
        <v>-2.5809218828284841</v>
      </c>
      <c r="AE125" s="2">
        <f t="shared" si="54"/>
        <v>6.6611577652629279</v>
      </c>
      <c r="AF125" s="2">
        <f t="shared" si="55"/>
        <v>2.5809218828284841</v>
      </c>
    </row>
    <row r="126" spans="1:32" x14ac:dyDescent="0.3">
      <c r="A126" s="3">
        <v>9.1666666669999994</v>
      </c>
      <c r="B126" s="3">
        <v>17.856000000000002</v>
      </c>
      <c r="C126" s="2">
        <f t="shared" si="28"/>
        <v>14.34435747501273</v>
      </c>
      <c r="D126" s="2">
        <f t="shared" si="29"/>
        <v>3.5116425249872716</v>
      </c>
      <c r="E126" s="2">
        <f t="shared" si="30"/>
        <v>12.331633223298981</v>
      </c>
      <c r="F126" s="2">
        <f t="shared" si="31"/>
        <v>14.325477622950523</v>
      </c>
      <c r="G126" s="2">
        <f t="shared" si="32"/>
        <v>-3.5305223770494791</v>
      </c>
      <c r="H126" s="2">
        <f t="shared" si="33"/>
        <v>12.464588254847104</v>
      </c>
      <c r="I126" s="2">
        <f t="shared" si="34"/>
        <v>13.351252040846838</v>
      </c>
      <c r="J126" s="2">
        <f t="shared" si="35"/>
        <v>-4.5047479591531641</v>
      </c>
      <c r="K126" s="2">
        <f t="shared" si="36"/>
        <v>20.292754175494597</v>
      </c>
      <c r="L126" s="2">
        <f t="shared" si="37"/>
        <v>13.520565823552435</v>
      </c>
      <c r="M126" s="2">
        <f t="shared" si="38"/>
        <v>-4.335434176447567</v>
      </c>
      <c r="N126" s="2">
        <f t="shared" si="39"/>
        <v>18.795989498309595</v>
      </c>
      <c r="O126" s="2">
        <f t="shared" si="40"/>
        <v>13.701586508535897</v>
      </c>
      <c r="P126" s="2">
        <f t="shared" si="41"/>
        <v>-4.1544134914641049</v>
      </c>
      <c r="Q126" s="2">
        <f t="shared" si="42"/>
        <v>17.259151458058973</v>
      </c>
      <c r="R126" s="2">
        <f t="shared" si="43"/>
        <v>13.798287060404826</v>
      </c>
      <c r="S126" s="2">
        <f t="shared" si="44"/>
        <v>-4.0577129395951754</v>
      </c>
      <c r="T126" s="2">
        <f t="shared" si="45"/>
        <v>16.46503430015812</v>
      </c>
      <c r="U126" s="2">
        <f t="shared" si="46"/>
        <v>14.350024064229217</v>
      </c>
      <c r="V126" s="2">
        <f t="shared" si="47"/>
        <v>-3.5059759357707847</v>
      </c>
      <c r="W126" s="2">
        <f t="shared" si="48"/>
        <v>12.29186726220383</v>
      </c>
      <c r="X126" s="2">
        <f t="shared" si="49"/>
        <v>14.578814199675342</v>
      </c>
      <c r="Y126" s="2">
        <f t="shared" si="50"/>
        <v>-3.2771858003246592</v>
      </c>
      <c r="Z126" s="2">
        <f t="shared" si="51"/>
        <v>10.739946769849578</v>
      </c>
      <c r="AB126" s="28">
        <v>9.1666666669999994</v>
      </c>
      <c r="AC126" s="2">
        <f t="shared" si="52"/>
        <v>14.56625505893879</v>
      </c>
      <c r="AD126" s="2">
        <f t="shared" si="53"/>
        <v>-3.2897449410612118</v>
      </c>
      <c r="AE126" s="2">
        <f t="shared" si="54"/>
        <v>10.822421777237837</v>
      </c>
      <c r="AF126" s="2">
        <f t="shared" si="55"/>
        <v>3.2897449410612118</v>
      </c>
    </row>
    <row r="127" spans="1:32" x14ac:dyDescent="0.3">
      <c r="A127" s="3">
        <v>9.25</v>
      </c>
      <c r="B127" s="3">
        <v>18.596</v>
      </c>
      <c r="C127" s="2">
        <f t="shared" si="28"/>
        <v>14.3475399975</v>
      </c>
      <c r="D127" s="2">
        <f t="shared" si="29"/>
        <v>4.2484600024999999</v>
      </c>
      <c r="E127" s="2">
        <f t="shared" si="30"/>
        <v>18.049412392842299</v>
      </c>
      <c r="F127" s="2">
        <f t="shared" si="31"/>
        <v>14.3339250370625</v>
      </c>
      <c r="G127" s="2">
        <f t="shared" si="32"/>
        <v>-4.2620749629375005</v>
      </c>
      <c r="H127" s="2">
        <f t="shared" si="33"/>
        <v>18.165282989698696</v>
      </c>
      <c r="I127" s="2">
        <f t="shared" si="34"/>
        <v>13.348983924934377</v>
      </c>
      <c r="J127" s="2">
        <f t="shared" si="35"/>
        <v>-5.2470160750656234</v>
      </c>
      <c r="K127" s="2">
        <f t="shared" si="36"/>
        <v>27.531177691997058</v>
      </c>
      <c r="L127" s="2">
        <f t="shared" si="37"/>
        <v>13.516979393521488</v>
      </c>
      <c r="M127" s="2">
        <f t="shared" si="38"/>
        <v>-5.0790206064785117</v>
      </c>
      <c r="N127" s="2">
        <f t="shared" si="39"/>
        <v>25.796450321033348</v>
      </c>
      <c r="O127" s="2">
        <f t="shared" si="40"/>
        <v>13.685111839094567</v>
      </c>
      <c r="P127" s="2">
        <f t="shared" si="41"/>
        <v>-4.9108881609054329</v>
      </c>
      <c r="Q127" s="2">
        <f t="shared" si="42"/>
        <v>24.116822528921144</v>
      </c>
      <c r="R127" s="2">
        <f t="shared" si="43"/>
        <v>13.78591629939606</v>
      </c>
      <c r="S127" s="2">
        <f t="shared" si="44"/>
        <v>-4.8100837006039399</v>
      </c>
      <c r="T127" s="2">
        <f t="shared" si="45"/>
        <v>23.136905206815694</v>
      </c>
      <c r="U127" s="2">
        <f t="shared" si="46"/>
        <v>14.337164207895878</v>
      </c>
      <c r="V127" s="2">
        <f t="shared" si="47"/>
        <v>-4.2588357921041222</v>
      </c>
      <c r="W127" s="2">
        <f t="shared" si="48"/>
        <v>18.137682304107145</v>
      </c>
      <c r="X127" s="2">
        <f t="shared" si="49"/>
        <v>14.554147548624691</v>
      </c>
      <c r="Y127" s="2">
        <f t="shared" si="50"/>
        <v>-4.0418524513753091</v>
      </c>
      <c r="Z127" s="2">
        <f t="shared" si="51"/>
        <v>16.336571238688595</v>
      </c>
      <c r="AB127" s="28">
        <v>9.25</v>
      </c>
      <c r="AC127" s="2">
        <f t="shared" si="52"/>
        <v>14.539632875219088</v>
      </c>
      <c r="AD127" s="2">
        <f t="shared" si="53"/>
        <v>-4.0563671247809125</v>
      </c>
      <c r="AE127" s="2">
        <f t="shared" si="54"/>
        <v>16.454114251003368</v>
      </c>
      <c r="AF127" s="2">
        <f t="shared" si="55"/>
        <v>4.0563671247809125</v>
      </c>
    </row>
    <row r="128" spans="1:32" x14ac:dyDescent="0.3">
      <c r="A128" s="3">
        <v>9.3333333330000006</v>
      </c>
      <c r="B128" s="3">
        <v>18.558</v>
      </c>
      <c r="C128" s="2">
        <f t="shared" si="28"/>
        <v>14.35072251998727</v>
      </c>
      <c r="D128" s="2">
        <f t="shared" si="29"/>
        <v>4.2072774800127295</v>
      </c>
      <c r="E128" s="2">
        <f t="shared" si="30"/>
        <v>17.701183793822263</v>
      </c>
      <c r="F128" s="2">
        <f t="shared" si="31"/>
        <v>14.342339338633076</v>
      </c>
      <c r="G128" s="2">
        <f t="shared" si="32"/>
        <v>-4.2156606613669236</v>
      </c>
      <c r="H128" s="2">
        <f t="shared" si="33"/>
        <v>17.771794811796607</v>
      </c>
      <c r="I128" s="2">
        <f t="shared" si="34"/>
        <v>13.347000121014778</v>
      </c>
      <c r="J128" s="2">
        <f t="shared" si="35"/>
        <v>-5.2109998789852217</v>
      </c>
      <c r="K128" s="2">
        <f t="shared" si="36"/>
        <v>27.154519738783996</v>
      </c>
      <c r="L128" s="2">
        <f t="shared" si="37"/>
        <v>13.513615902909997</v>
      </c>
      <c r="M128" s="2">
        <f t="shared" si="38"/>
        <v>-5.0443840970900027</v>
      </c>
      <c r="N128" s="2">
        <f t="shared" si="39"/>
        <v>25.445810918974523</v>
      </c>
      <c r="O128" s="2">
        <f t="shared" si="40"/>
        <v>13.668840112040968</v>
      </c>
      <c r="P128" s="2">
        <f t="shared" si="41"/>
        <v>-4.8891598879590319</v>
      </c>
      <c r="Q128" s="2">
        <f t="shared" si="42"/>
        <v>23.903884410027572</v>
      </c>
      <c r="R128" s="2">
        <f t="shared" si="43"/>
        <v>13.773633029859292</v>
      </c>
      <c r="S128" s="2">
        <f t="shared" si="44"/>
        <v>-4.7843669701407077</v>
      </c>
      <c r="T128" s="2">
        <f t="shared" si="45"/>
        <v>22.890167304973374</v>
      </c>
      <c r="U128" s="2">
        <f t="shared" si="46"/>
        <v>14.323751098757381</v>
      </c>
      <c r="V128" s="2">
        <f t="shared" si="47"/>
        <v>-4.2342489012426192</v>
      </c>
      <c r="W128" s="2">
        <f t="shared" si="48"/>
        <v>17.928863757674328</v>
      </c>
      <c r="X128" s="2">
        <f t="shared" si="49"/>
        <v>14.528679720712738</v>
      </c>
      <c r="Y128" s="2">
        <f t="shared" si="50"/>
        <v>-4.029320279287262</v>
      </c>
      <c r="Z128" s="2">
        <f t="shared" si="51"/>
        <v>16.23542191307558</v>
      </c>
      <c r="AB128" s="28">
        <v>9.3333333330000006</v>
      </c>
      <c r="AC128" s="2">
        <f t="shared" si="52"/>
        <v>14.512249950515507</v>
      </c>
      <c r="AD128" s="2">
        <f t="shared" si="53"/>
        <v>-4.0457500494844929</v>
      </c>
      <c r="AE128" s="2">
        <f t="shared" si="54"/>
        <v>16.368093462903776</v>
      </c>
      <c r="AF128" s="2">
        <f t="shared" si="55"/>
        <v>4.0457500494844929</v>
      </c>
    </row>
    <row r="129" spans="1:32" x14ac:dyDescent="0.3">
      <c r="A129" s="3">
        <v>9.4166666669999994</v>
      </c>
      <c r="B129" s="3">
        <v>18.158999999999999</v>
      </c>
      <c r="C129" s="2">
        <f t="shared" si="28"/>
        <v>14.35390504251273</v>
      </c>
      <c r="D129" s="2">
        <f t="shared" si="29"/>
        <v>3.8050949574872686</v>
      </c>
      <c r="E129" s="2">
        <f t="shared" si="30"/>
        <v>14.478747635495038</v>
      </c>
      <c r="F129" s="2">
        <f t="shared" si="31"/>
        <v>14.350720527762626</v>
      </c>
      <c r="G129" s="2">
        <f t="shared" si="32"/>
        <v>-3.8082794722373734</v>
      </c>
      <c r="H129" s="2">
        <f t="shared" si="33"/>
        <v>14.502992538664568</v>
      </c>
      <c r="I129" s="2">
        <f t="shared" si="34"/>
        <v>13.345298626390864</v>
      </c>
      <c r="J129" s="2">
        <f t="shared" si="35"/>
        <v>-4.8137013736091347</v>
      </c>
      <c r="K129" s="2">
        <f t="shared" si="36"/>
        <v>23.171720914286471</v>
      </c>
      <c r="L129" s="2">
        <f t="shared" si="37"/>
        <v>13.510474667560333</v>
      </c>
      <c r="M129" s="2">
        <f t="shared" si="38"/>
        <v>-4.6485253324396663</v>
      </c>
      <c r="N129" s="2">
        <f t="shared" si="39"/>
        <v>21.608787766333311</v>
      </c>
      <c r="O129" s="2">
        <f t="shared" si="40"/>
        <v>13.652778395589745</v>
      </c>
      <c r="P129" s="2">
        <f t="shared" si="41"/>
        <v>-4.5062216044102534</v>
      </c>
      <c r="Q129" s="2">
        <f t="shared" si="42"/>
        <v>20.306033148053718</v>
      </c>
      <c r="R129" s="2">
        <f t="shared" si="43"/>
        <v>13.761442525879247</v>
      </c>
      <c r="S129" s="2">
        <f t="shared" si="44"/>
        <v>-4.3975574741207524</v>
      </c>
      <c r="T129" s="2">
        <f t="shared" si="45"/>
        <v>19.33851173819529</v>
      </c>
      <c r="U129" s="2">
        <f t="shared" si="46"/>
        <v>14.309799668132687</v>
      </c>
      <c r="V129" s="2">
        <f t="shared" si="47"/>
        <v>-3.849200331867312</v>
      </c>
      <c r="W129" s="2">
        <f t="shared" si="48"/>
        <v>14.816343194847425</v>
      </c>
      <c r="X129" s="2">
        <f t="shared" si="49"/>
        <v>14.502446379651346</v>
      </c>
      <c r="Y129" s="2">
        <f t="shared" si="50"/>
        <v>-3.6565536203486531</v>
      </c>
      <c r="Z129" s="2">
        <f t="shared" si="51"/>
        <v>13.370384378484841</v>
      </c>
      <c r="AB129" s="28">
        <v>9.4166666669999994</v>
      </c>
      <c r="AC129" s="2">
        <f t="shared" si="52"/>
        <v>14.484144919992676</v>
      </c>
      <c r="AD129" s="2">
        <f t="shared" si="53"/>
        <v>-3.6748550800073225</v>
      </c>
      <c r="AE129" s="2">
        <f t="shared" si="54"/>
        <v>13.504559859055625</v>
      </c>
      <c r="AF129" s="2">
        <f t="shared" si="55"/>
        <v>3.6748550800073225</v>
      </c>
    </row>
    <row r="130" spans="1:32" x14ac:dyDescent="0.3">
      <c r="A130" s="3">
        <v>9.5</v>
      </c>
      <c r="B130" s="3">
        <v>17.684999999999999</v>
      </c>
      <c r="C130" s="2">
        <f t="shared" si="28"/>
        <v>14.357087565</v>
      </c>
      <c r="D130" s="2">
        <f t="shared" si="29"/>
        <v>3.3279124349999982</v>
      </c>
      <c r="E130" s="2">
        <f t="shared" si="30"/>
        <v>11.075001175027618</v>
      </c>
      <c r="F130" s="2">
        <f t="shared" si="31"/>
        <v>14.35906860425</v>
      </c>
      <c r="G130" s="2">
        <f t="shared" si="32"/>
        <v>-3.3259313957499987</v>
      </c>
      <c r="H130" s="2">
        <f t="shared" si="33"/>
        <v>11.061819649235535</v>
      </c>
      <c r="I130" s="2">
        <f t="shared" si="34"/>
        <v>13.343877438425</v>
      </c>
      <c r="J130" s="2">
        <f t="shared" si="35"/>
        <v>-4.3411225615749984</v>
      </c>
      <c r="K130" s="2">
        <f t="shared" si="36"/>
        <v>18.845345094615475</v>
      </c>
      <c r="L130" s="2">
        <f t="shared" si="37"/>
        <v>13.507554995081314</v>
      </c>
      <c r="M130" s="2">
        <f t="shared" si="38"/>
        <v>-4.1774450049186846</v>
      </c>
      <c r="N130" s="2">
        <f t="shared" si="39"/>
        <v>17.451046769120069</v>
      </c>
      <c r="O130" s="2">
        <f t="shared" si="40"/>
        <v>13.636933605382657</v>
      </c>
      <c r="P130" s="2">
        <f t="shared" si="41"/>
        <v>-4.0480663946173419</v>
      </c>
      <c r="Q130" s="2">
        <f t="shared" si="42"/>
        <v>16.386841535230246</v>
      </c>
      <c r="R130" s="2">
        <f t="shared" si="43"/>
        <v>13.749350030654952</v>
      </c>
      <c r="S130" s="2">
        <f t="shared" si="44"/>
        <v>-3.9356499693450466</v>
      </c>
      <c r="T130" s="2">
        <f t="shared" si="45"/>
        <v>15.489340681205666</v>
      </c>
      <c r="U130" s="2">
        <f t="shared" si="46"/>
        <v>14.295325278357264</v>
      </c>
      <c r="V130" s="2">
        <f t="shared" si="47"/>
        <v>-3.3896747216427343</v>
      </c>
      <c r="W130" s="2">
        <f t="shared" si="48"/>
        <v>11.489894718543749</v>
      </c>
      <c r="X130" s="2">
        <f t="shared" si="49"/>
        <v>14.475483525866984</v>
      </c>
      <c r="Y130" s="2">
        <f t="shared" si="50"/>
        <v>-3.2095164741330144</v>
      </c>
      <c r="Z130" s="2">
        <f t="shared" si="51"/>
        <v>10.300995997731217</v>
      </c>
      <c r="AB130" s="28">
        <v>9.5</v>
      </c>
      <c r="AC130" s="2">
        <f t="shared" si="52"/>
        <v>14.455356622887162</v>
      </c>
      <c r="AD130" s="2">
        <f t="shared" si="53"/>
        <v>-3.2296433771128363</v>
      </c>
      <c r="AE130" s="2">
        <f t="shared" si="54"/>
        <v>10.430596343328807</v>
      </c>
      <c r="AF130" s="2">
        <f t="shared" si="55"/>
        <v>3.2296433771128363</v>
      </c>
    </row>
    <row r="131" spans="1:32" x14ac:dyDescent="0.3">
      <c r="A131" s="3">
        <v>9.5833333330000006</v>
      </c>
      <c r="B131" s="3">
        <v>16.812000000000001</v>
      </c>
      <c r="C131" s="2">
        <f t="shared" si="28"/>
        <v>14.360270087487269</v>
      </c>
      <c r="D131" s="2">
        <f t="shared" si="29"/>
        <v>2.4517299125127323</v>
      </c>
      <c r="E131" s="2">
        <f t="shared" si="30"/>
        <v>6.0109795639096903</v>
      </c>
      <c r="F131" s="2">
        <f t="shared" si="31"/>
        <v>14.367383568195972</v>
      </c>
      <c r="G131" s="2">
        <f t="shared" si="32"/>
        <v>-2.4446164318040289</v>
      </c>
      <c r="H131" s="2">
        <f t="shared" si="33"/>
        <v>5.9761494986462624</v>
      </c>
      <c r="I131" s="2">
        <f t="shared" si="34"/>
        <v>13.342734554416634</v>
      </c>
      <c r="J131" s="2">
        <f t="shared" si="35"/>
        <v>-3.4692654455833676</v>
      </c>
      <c r="K131" s="2">
        <f t="shared" si="36"/>
        <v>12.035802731918762</v>
      </c>
      <c r="L131" s="2">
        <f t="shared" si="37"/>
        <v>13.504856184622051</v>
      </c>
      <c r="M131" s="2">
        <f t="shared" si="38"/>
        <v>-3.30714381537795</v>
      </c>
      <c r="N131" s="2">
        <f t="shared" si="39"/>
        <v>10.937200215592624</v>
      </c>
      <c r="O131" s="2">
        <f t="shared" si="40"/>
        <v>13.621312504251414</v>
      </c>
      <c r="P131" s="2">
        <f t="shared" si="41"/>
        <v>-3.1906874957485876</v>
      </c>
      <c r="Q131" s="2">
        <f t="shared" si="42"/>
        <v>10.180486695526392</v>
      </c>
      <c r="R131" s="2">
        <f t="shared" si="43"/>
        <v>13.737360754437134</v>
      </c>
      <c r="S131" s="2">
        <f t="shared" si="44"/>
        <v>-3.0746392455628673</v>
      </c>
      <c r="T131" s="2">
        <f t="shared" si="45"/>
        <v>9.4534064903553983</v>
      </c>
      <c r="U131" s="2">
        <f t="shared" si="46"/>
        <v>14.280343699615379</v>
      </c>
      <c r="V131" s="2">
        <f t="shared" si="47"/>
        <v>-2.531656300384622</v>
      </c>
      <c r="W131" s="2">
        <f t="shared" si="48"/>
        <v>6.4092836232771511</v>
      </c>
      <c r="X131" s="2">
        <f t="shared" si="49"/>
        <v>14.447827449546644</v>
      </c>
      <c r="Y131" s="2">
        <f t="shared" si="50"/>
        <v>-2.3641725504533575</v>
      </c>
      <c r="Z131" s="2">
        <f t="shared" si="51"/>
        <v>5.5893118483171333</v>
      </c>
      <c r="AB131" s="28">
        <v>9.5833333330000006</v>
      </c>
      <c r="AC131" s="2">
        <f t="shared" si="52"/>
        <v>14.4259240543015</v>
      </c>
      <c r="AD131" s="2">
        <f t="shared" si="53"/>
        <v>-2.3860759456985008</v>
      </c>
      <c r="AE131" s="2">
        <f t="shared" si="54"/>
        <v>5.6933584186409947</v>
      </c>
      <c r="AF131" s="2">
        <f t="shared" si="55"/>
        <v>2.3860759456985008</v>
      </c>
    </row>
    <row r="132" spans="1:32" x14ac:dyDescent="0.3">
      <c r="A132" s="3">
        <v>9.6666666669999994</v>
      </c>
      <c r="B132" s="3">
        <v>16.071999999999999</v>
      </c>
      <c r="C132" s="2">
        <f t="shared" si="28"/>
        <v>14.363452610012731</v>
      </c>
      <c r="D132" s="2">
        <f t="shared" si="29"/>
        <v>1.7085473899872685</v>
      </c>
      <c r="E132" s="2">
        <f t="shared" si="30"/>
        <v>2.9191341838323073</v>
      </c>
      <c r="F132" s="2">
        <f t="shared" si="31"/>
        <v>14.375665419699729</v>
      </c>
      <c r="G132" s="2">
        <f t="shared" si="32"/>
        <v>-1.6963345803002703</v>
      </c>
      <c r="H132" s="2">
        <f t="shared" si="33"/>
        <v>2.8775510083224942</v>
      </c>
      <c r="I132" s="2">
        <f t="shared" si="34"/>
        <v>13.341867971678568</v>
      </c>
      <c r="J132" s="2">
        <f t="shared" si="35"/>
        <v>-2.7301320283214316</v>
      </c>
      <c r="K132" s="2">
        <f t="shared" si="36"/>
        <v>7.4536208920664944</v>
      </c>
      <c r="L132" s="2">
        <f t="shared" si="37"/>
        <v>13.502377526996957</v>
      </c>
      <c r="M132" s="2">
        <f t="shared" si="38"/>
        <v>-2.5696224730030419</v>
      </c>
      <c r="N132" s="2">
        <f t="shared" si="39"/>
        <v>6.6029596537622686</v>
      </c>
      <c r="O132" s="2">
        <f t="shared" si="40"/>
        <v>13.605921703727365</v>
      </c>
      <c r="P132" s="2">
        <f t="shared" si="41"/>
        <v>-2.4660782962726344</v>
      </c>
      <c r="Q132" s="2">
        <f t="shared" si="42"/>
        <v>6.0815421633469393</v>
      </c>
      <c r="R132" s="2">
        <f t="shared" si="43"/>
        <v>13.725479873801239</v>
      </c>
      <c r="S132" s="2">
        <f t="shared" si="44"/>
        <v>-2.3465201261987598</v>
      </c>
      <c r="T132" s="2">
        <f t="shared" si="45"/>
        <v>5.5061567026558436</v>
      </c>
      <c r="U132" s="2">
        <f t="shared" si="46"/>
        <v>14.264871088610448</v>
      </c>
      <c r="V132" s="2">
        <f t="shared" si="47"/>
        <v>-1.807128911389551</v>
      </c>
      <c r="W132" s="2">
        <f t="shared" si="48"/>
        <v>3.2657149023799836</v>
      </c>
      <c r="X132" s="2">
        <f t="shared" si="49"/>
        <v>14.419514687691859</v>
      </c>
      <c r="Y132" s="2">
        <f t="shared" si="50"/>
        <v>-1.6524853123081407</v>
      </c>
      <c r="Z132" s="2">
        <f t="shared" si="51"/>
        <v>2.7307077073941333</v>
      </c>
      <c r="AB132" s="28">
        <v>9.6666666669999994</v>
      </c>
      <c r="AC132" s="2">
        <f t="shared" si="52"/>
        <v>14.395886321437008</v>
      </c>
      <c r="AD132" s="2">
        <f t="shared" si="53"/>
        <v>-1.6761136785629915</v>
      </c>
      <c r="AE132" s="2">
        <f t="shared" si="54"/>
        <v>2.8093570634659635</v>
      </c>
      <c r="AF132" s="2">
        <f t="shared" si="55"/>
        <v>1.6761136785629915</v>
      </c>
    </row>
    <row r="133" spans="1:32" x14ac:dyDescent="0.3">
      <c r="A133" s="3">
        <v>9.75</v>
      </c>
      <c r="B133" s="3">
        <v>15.332000000000001</v>
      </c>
      <c r="C133" s="2">
        <f t="shared" si="28"/>
        <v>14.366635132499999</v>
      </c>
      <c r="D133" s="2">
        <f t="shared" si="29"/>
        <v>0.96536486750000172</v>
      </c>
      <c r="E133" s="2">
        <f t="shared" si="30"/>
        <v>0.93192932740329593</v>
      </c>
      <c r="F133" s="2">
        <f t="shared" si="31"/>
        <v>14.383914158562501</v>
      </c>
      <c r="G133" s="2">
        <f t="shared" si="32"/>
        <v>-0.94808584143749997</v>
      </c>
      <c r="H133" s="2">
        <f t="shared" si="33"/>
        <v>0.89886676273425237</v>
      </c>
      <c r="I133" s="2">
        <f t="shared" si="34"/>
        <v>13.341275687553125</v>
      </c>
      <c r="J133" s="2">
        <f t="shared" si="35"/>
        <v>-1.9907243124468756</v>
      </c>
      <c r="K133" s="2">
        <f t="shared" si="36"/>
        <v>3.9629832881670857</v>
      </c>
      <c r="L133" s="2">
        <f t="shared" si="37"/>
        <v>13.500118304763053</v>
      </c>
      <c r="M133" s="2">
        <f t="shared" si="38"/>
        <v>-1.8318816952369481</v>
      </c>
      <c r="N133" s="2">
        <f t="shared" si="39"/>
        <v>3.355790545344195</v>
      </c>
      <c r="O133" s="2">
        <f t="shared" si="40"/>
        <v>13.590767665502877</v>
      </c>
      <c r="P133" s="2">
        <f t="shared" si="41"/>
        <v>-1.7412323344971234</v>
      </c>
      <c r="Q133" s="2">
        <f t="shared" si="42"/>
        <v>3.0318900426983024</v>
      </c>
      <c r="R133" s="2">
        <f t="shared" si="43"/>
        <v>13.713712530911586</v>
      </c>
      <c r="S133" s="2">
        <f t="shared" si="44"/>
        <v>-1.6182874690884148</v>
      </c>
      <c r="T133" s="2">
        <f t="shared" si="45"/>
        <v>2.6188543326085871</v>
      </c>
      <c r="U133" s="2">
        <f t="shared" si="46"/>
        <v>14.248923967700854</v>
      </c>
      <c r="V133" s="2">
        <f t="shared" si="47"/>
        <v>-1.0830760322991466</v>
      </c>
      <c r="W133" s="2">
        <f t="shared" si="48"/>
        <v>1.173053691740862</v>
      </c>
      <c r="X133" s="2">
        <f t="shared" si="49"/>
        <v>14.39058198251761</v>
      </c>
      <c r="Y133" s="2">
        <f t="shared" si="50"/>
        <v>-0.94141801748239118</v>
      </c>
      <c r="Z133" s="2">
        <f t="shared" si="51"/>
        <v>0.88626788364047582</v>
      </c>
      <c r="AB133" s="28">
        <v>9.75</v>
      </c>
      <c r="AC133" s="2">
        <f t="shared" si="52"/>
        <v>14.365282601379715</v>
      </c>
      <c r="AD133" s="2">
        <f t="shared" si="53"/>
        <v>-0.96671739862028616</v>
      </c>
      <c r="AE133" s="2">
        <f t="shared" si="54"/>
        <v>0.9345425287951733</v>
      </c>
      <c r="AF133" s="2">
        <f t="shared" si="55"/>
        <v>0.96671739862028616</v>
      </c>
    </row>
    <row r="134" spans="1:32" x14ac:dyDescent="0.3">
      <c r="A134" s="3">
        <v>9.8333333330000006</v>
      </c>
      <c r="B134" s="3">
        <v>14.478</v>
      </c>
      <c r="C134" s="2">
        <f t="shared" si="28"/>
        <v>14.369817654987269</v>
      </c>
      <c r="D134" s="2">
        <f t="shared" si="29"/>
        <v>0.10818234501273061</v>
      </c>
      <c r="E134" s="2">
        <f t="shared" si="30"/>
        <v>1.1703419772453479E-2</v>
      </c>
      <c r="F134" s="2">
        <f t="shared" si="31"/>
        <v>14.392129784883871</v>
      </c>
      <c r="G134" s="2">
        <f t="shared" si="32"/>
        <v>-8.5870215116129245E-2</v>
      </c>
      <c r="H134" s="2">
        <f t="shared" si="33"/>
        <v>7.3736938440903113E-3</v>
      </c>
      <c r="I134" s="2">
        <f t="shared" si="34"/>
        <v>13.340955699349813</v>
      </c>
      <c r="J134" s="2">
        <f t="shared" si="35"/>
        <v>-1.1370443006501869</v>
      </c>
      <c r="K134" s="2">
        <f t="shared" si="36"/>
        <v>1.2928697416410726</v>
      </c>
      <c r="L134" s="2">
        <f t="shared" si="37"/>
        <v>13.498077792041508</v>
      </c>
      <c r="M134" s="2">
        <f t="shared" si="38"/>
        <v>-0.9799222079584915</v>
      </c>
      <c r="N134" s="2">
        <f t="shared" si="39"/>
        <v>0.96024753365024507</v>
      </c>
      <c r="O134" s="2">
        <f t="shared" si="40"/>
        <v>13.57585670124249</v>
      </c>
      <c r="P134" s="2">
        <f t="shared" si="41"/>
        <v>-0.90214329875750998</v>
      </c>
      <c r="Q134" s="2">
        <f t="shared" si="42"/>
        <v>0.81386253149308196</v>
      </c>
      <c r="R134" s="2">
        <f t="shared" si="43"/>
        <v>13.702063831521253</v>
      </c>
      <c r="S134" s="2">
        <f t="shared" si="44"/>
        <v>-0.77593616847874713</v>
      </c>
      <c r="T134" s="2">
        <f t="shared" si="45"/>
        <v>0.60207693755347869</v>
      </c>
      <c r="U134" s="2">
        <f t="shared" si="46"/>
        <v>14.232519202690892</v>
      </c>
      <c r="V134" s="2">
        <f t="shared" si="47"/>
        <v>-0.24548079730910821</v>
      </c>
      <c r="W134" s="2">
        <f t="shared" si="48"/>
        <v>6.0260821847515467E-2</v>
      </c>
      <c r="X134" s="2">
        <f t="shared" si="49"/>
        <v>14.361066237935724</v>
      </c>
      <c r="Y134" s="2">
        <f t="shared" si="50"/>
        <v>-0.11693376206427608</v>
      </c>
      <c r="Z134" s="2">
        <f t="shared" si="51"/>
        <v>1.3673504710504733E-2</v>
      </c>
      <c r="AB134" s="28">
        <v>9.8333333330000006</v>
      </c>
      <c r="AC134" s="2">
        <f t="shared" si="52"/>
        <v>14.334152096998142</v>
      </c>
      <c r="AD134" s="2">
        <f t="shared" si="53"/>
        <v>-0.14384790300185735</v>
      </c>
      <c r="AE134" s="2">
        <f t="shared" si="54"/>
        <v>2.0692219198031759E-2</v>
      </c>
      <c r="AF134" s="2">
        <f t="shared" si="55"/>
        <v>0.14384790300185735</v>
      </c>
    </row>
    <row r="135" spans="1:32" x14ac:dyDescent="0.3">
      <c r="A135" s="3">
        <v>9.9166666669999994</v>
      </c>
      <c r="B135" s="3">
        <v>14.212999999999999</v>
      </c>
      <c r="C135" s="2">
        <f t="shared" si="28"/>
        <v>14.373000177512729</v>
      </c>
      <c r="D135" s="2">
        <f t="shared" si="29"/>
        <v>-0.16000017751272999</v>
      </c>
      <c r="E135" s="2">
        <f t="shared" si="30"/>
        <v>2.5600056804105108E-2</v>
      </c>
      <c r="F135" s="2">
        <f t="shared" si="31"/>
        <v>14.400312298761831</v>
      </c>
      <c r="G135" s="2">
        <f t="shared" si="32"/>
        <v>0.18731229876183164</v>
      </c>
      <c r="H135" s="2">
        <f t="shared" si="33"/>
        <v>3.5085897267441678E-2</v>
      </c>
      <c r="I135" s="2">
        <f t="shared" si="34"/>
        <v>13.340906004391197</v>
      </c>
      <c r="J135" s="2">
        <f t="shared" si="35"/>
        <v>-0.87209399560880208</v>
      </c>
      <c r="K135" s="2">
        <f t="shared" si="36"/>
        <v>0.76054793717692526</v>
      </c>
      <c r="L135" s="2">
        <f t="shared" si="37"/>
        <v>13.496255254618701</v>
      </c>
      <c r="M135" s="2">
        <f t="shared" si="38"/>
        <v>-0.71674474538129829</v>
      </c>
      <c r="N135" s="2">
        <f t="shared" si="39"/>
        <v>0.51372303003170217</v>
      </c>
      <c r="O135" s="2">
        <f t="shared" si="40"/>
        <v>13.561194974069489</v>
      </c>
      <c r="P135" s="2">
        <f t="shared" si="41"/>
        <v>-0.6518050259305106</v>
      </c>
      <c r="Q135" s="2">
        <f t="shared" si="42"/>
        <v>0.42484979182827359</v>
      </c>
      <c r="R135" s="2">
        <f t="shared" si="43"/>
        <v>13.690538844275006</v>
      </c>
      <c r="S135" s="2">
        <f t="shared" si="44"/>
        <v>-0.52246115572499363</v>
      </c>
      <c r="T135" s="2">
        <f t="shared" si="45"/>
        <v>0.27296565924149607</v>
      </c>
      <c r="U135" s="2">
        <f t="shared" si="46"/>
        <v>14.215673982619979</v>
      </c>
      <c r="V135" s="2">
        <f t="shared" si="47"/>
        <v>2.6739826199797534E-3</v>
      </c>
      <c r="W135" s="2">
        <f t="shared" si="48"/>
        <v>7.1501830519537864E-6</v>
      </c>
      <c r="X135" s="2">
        <f t="shared" si="49"/>
        <v>14.33100448022887</v>
      </c>
      <c r="Y135" s="2">
        <f t="shared" si="50"/>
        <v>0.11800448022887089</v>
      </c>
      <c r="Z135" s="2">
        <f t="shared" si="51"/>
        <v>1.392505735408598E-2</v>
      </c>
      <c r="AB135" s="28">
        <v>9.9166666669999994</v>
      </c>
      <c r="AC135" s="2">
        <f t="shared" si="52"/>
        <v>14.302533997425254</v>
      </c>
      <c r="AD135" s="2">
        <f t="shared" si="53"/>
        <v>8.9533997425254697E-2</v>
      </c>
      <c r="AE135" s="2">
        <f t="shared" si="54"/>
        <v>8.016336694945515E-3</v>
      </c>
      <c r="AF135" s="2">
        <f t="shared" si="55"/>
        <v>8.9533997425254697E-2</v>
      </c>
    </row>
    <row r="136" spans="1:32" x14ac:dyDescent="0.3">
      <c r="A136" s="3">
        <v>10</v>
      </c>
      <c r="B136" s="3">
        <v>13.738</v>
      </c>
      <c r="C136" s="2">
        <f t="shared" si="28"/>
        <v>14.376182699999999</v>
      </c>
      <c r="D136" s="2">
        <f t="shared" si="29"/>
        <v>-0.63818269999999977</v>
      </c>
      <c r="E136" s="2">
        <f t="shared" si="30"/>
        <v>0.4072771585792897</v>
      </c>
      <c r="F136" s="2">
        <f t="shared" si="31"/>
        <v>14.4084617</v>
      </c>
      <c r="G136" s="2">
        <f t="shared" si="32"/>
        <v>0.6704617000000006</v>
      </c>
      <c r="H136" s="2">
        <f t="shared" si="33"/>
        <v>0.44951889116689081</v>
      </c>
      <c r="I136" s="2">
        <f t="shared" si="34"/>
        <v>13.341124600000001</v>
      </c>
      <c r="J136" s="2">
        <f t="shared" si="35"/>
        <v>-0.39687539999999899</v>
      </c>
      <c r="K136" s="2">
        <f t="shared" si="36"/>
        <v>0.15751008312515921</v>
      </c>
      <c r="L136" s="2">
        <f t="shared" si="37"/>
        <v>13.494649950000001</v>
      </c>
      <c r="M136" s="2">
        <f t="shared" si="38"/>
        <v>-0.24335004999999832</v>
      </c>
      <c r="N136" s="2">
        <f t="shared" si="39"/>
        <v>5.9219246835001682E-2</v>
      </c>
      <c r="O136" s="2">
        <f t="shared" si="40"/>
        <v>13.546788500000002</v>
      </c>
      <c r="P136" s="2">
        <f t="shared" si="41"/>
        <v>-0.19121149999999787</v>
      </c>
      <c r="Q136" s="2">
        <f t="shared" si="42"/>
        <v>3.6561837732249185E-2</v>
      </c>
      <c r="R136" s="2">
        <f t="shared" si="43"/>
        <v>13.6791426</v>
      </c>
      <c r="S136" s="2">
        <f t="shared" si="44"/>
        <v>-5.885739999999906E-2</v>
      </c>
      <c r="T136" s="2">
        <f t="shared" si="45"/>
        <v>3.4641935347598895E-3</v>
      </c>
      <c r="U136" s="2">
        <f t="shared" si="46"/>
        <v>14.198405799999993</v>
      </c>
      <c r="V136" s="2">
        <f t="shared" si="47"/>
        <v>0.46040579999999309</v>
      </c>
      <c r="W136" s="2">
        <f t="shared" si="48"/>
        <v>0.21197350067363363</v>
      </c>
      <c r="X136" s="2">
        <f t="shared" si="49"/>
        <v>14.300433819999995</v>
      </c>
      <c r="Y136" s="2">
        <f t="shared" si="50"/>
        <v>0.56243381999999542</v>
      </c>
      <c r="Z136" s="2">
        <f t="shared" si="51"/>
        <v>0.31633180187978727</v>
      </c>
      <c r="AB136" s="28">
        <v>10</v>
      </c>
      <c r="AC136" s="2">
        <f t="shared" si="52"/>
        <v>14.270467439999994</v>
      </c>
      <c r="AD136" s="2">
        <f t="shared" si="53"/>
        <v>0.53246743999999424</v>
      </c>
      <c r="AE136" s="2">
        <f t="shared" si="54"/>
        <v>0.28352157466014749</v>
      </c>
      <c r="AF136" s="2">
        <f t="shared" si="55"/>
        <v>0.53246743999999424</v>
      </c>
    </row>
    <row r="137" spans="1:32" x14ac:dyDescent="0.3">
      <c r="A137" s="3">
        <v>10.08333333</v>
      </c>
      <c r="B137" s="3">
        <v>13.169</v>
      </c>
      <c r="C137" s="2">
        <f t="shared" si="28"/>
        <v>14.3793652223727</v>
      </c>
      <c r="D137" s="2">
        <f t="shared" si="29"/>
        <v>-1.2103652223726993</v>
      </c>
      <c r="E137" s="2">
        <f t="shared" si="30"/>
        <v>1.4649839715293138</v>
      </c>
      <c r="F137" s="2">
        <f t="shared" si="31"/>
        <v>14.416577988405177</v>
      </c>
      <c r="G137" s="2">
        <f t="shared" si="32"/>
        <v>1.2475779884051761</v>
      </c>
      <c r="H137" s="2">
        <f t="shared" si="33"/>
        <v>1.5564508371531056</v>
      </c>
      <c r="I137" s="2">
        <f t="shared" si="34"/>
        <v>13.34160948347334</v>
      </c>
      <c r="J137" s="2">
        <f t="shared" si="35"/>
        <v>0.17260948347333915</v>
      </c>
      <c r="K137" s="2">
        <f t="shared" si="36"/>
        <v>2.9794033784932943E-2</v>
      </c>
      <c r="L137" s="2">
        <f t="shared" si="37"/>
        <v>13.493261127324683</v>
      </c>
      <c r="M137" s="2">
        <f t="shared" si="38"/>
        <v>0.32426112732468226</v>
      </c>
      <c r="N137" s="2">
        <f t="shared" si="39"/>
        <v>0.1051452786938738</v>
      </c>
      <c r="O137" s="2">
        <f t="shared" si="40"/>
        <v>13.532643148311106</v>
      </c>
      <c r="P137" s="2">
        <f t="shared" si="41"/>
        <v>0.36364314831110534</v>
      </c>
      <c r="Q137" s="2">
        <f t="shared" si="42"/>
        <v>0.13223633931361256</v>
      </c>
      <c r="R137" s="2">
        <f t="shared" si="43"/>
        <v>13.667880090174497</v>
      </c>
      <c r="S137" s="2">
        <f t="shared" si="44"/>
        <v>0.49888009017449697</v>
      </c>
      <c r="T137" s="2">
        <f t="shared" si="45"/>
        <v>0.24888134437251422</v>
      </c>
      <c r="U137" s="2">
        <f t="shared" si="46"/>
        <v>14.180732430199058</v>
      </c>
      <c r="V137" s="2">
        <f t="shared" si="47"/>
        <v>1.0117324301990571</v>
      </c>
      <c r="W137" s="2">
        <f t="shared" si="48"/>
        <v>1.0236025103164901</v>
      </c>
      <c r="X137" s="2">
        <f t="shared" si="49"/>
        <v>14.269391413101246</v>
      </c>
      <c r="Y137" s="2">
        <f t="shared" si="50"/>
        <v>1.1003914131012458</v>
      </c>
      <c r="Z137" s="2">
        <f t="shared" si="51"/>
        <v>1.2108612620269565</v>
      </c>
      <c r="AB137" s="28">
        <v>10.08333333</v>
      </c>
      <c r="AC137" s="2">
        <f t="shared" si="52"/>
        <v>14.237991471264461</v>
      </c>
      <c r="AD137" s="2">
        <f t="shared" si="53"/>
        <v>1.0689914712644608</v>
      </c>
      <c r="AE137" s="2">
        <f t="shared" si="54"/>
        <v>1.1427427656361566</v>
      </c>
      <c r="AF137" s="2">
        <f t="shared" si="55"/>
        <v>1.0689914712644608</v>
      </c>
    </row>
    <row r="138" spans="1:32" x14ac:dyDescent="0.3">
      <c r="A138" s="3">
        <v>10.16666667</v>
      </c>
      <c r="B138" s="3">
        <v>12.581</v>
      </c>
      <c r="C138" s="2">
        <f t="shared" si="28"/>
        <v>14.382547745127301</v>
      </c>
      <c r="D138" s="2">
        <f t="shared" si="29"/>
        <v>-1.8015477451273014</v>
      </c>
      <c r="E138" s="2">
        <f t="shared" si="30"/>
        <v>3.2455742779732644</v>
      </c>
      <c r="F138" s="2">
        <f t="shared" si="31"/>
        <v>14.424661165239332</v>
      </c>
      <c r="G138" s="2">
        <f t="shared" si="32"/>
        <v>1.8436611652393324</v>
      </c>
      <c r="H138" s="2">
        <f t="shared" si="33"/>
        <v>3.3990864922116533</v>
      </c>
      <c r="I138" s="2">
        <f t="shared" si="34"/>
        <v>13.342358652241709</v>
      </c>
      <c r="J138" s="2">
        <f t="shared" si="35"/>
        <v>0.76135865224170907</v>
      </c>
      <c r="K138" s="2">
        <f t="shared" si="36"/>
        <v>0.57966699734331173</v>
      </c>
      <c r="L138" s="2">
        <f t="shared" si="37"/>
        <v>13.49208802717431</v>
      </c>
      <c r="M138" s="2">
        <f t="shared" si="38"/>
        <v>0.91108802717431026</v>
      </c>
      <c r="N138" s="2">
        <f t="shared" si="39"/>
        <v>0.83008139326037667</v>
      </c>
      <c r="O138" s="2">
        <f t="shared" si="40"/>
        <v>13.518764639985068</v>
      </c>
      <c r="P138" s="2">
        <f t="shared" si="41"/>
        <v>0.93776463998506898</v>
      </c>
      <c r="Q138" s="2">
        <f t="shared" si="42"/>
        <v>0.87940252000632602</v>
      </c>
      <c r="R138" s="2">
        <f t="shared" si="43"/>
        <v>13.656756263846171</v>
      </c>
      <c r="S138" s="2">
        <f t="shared" si="44"/>
        <v>1.0757562638461717</v>
      </c>
      <c r="T138" s="2">
        <f t="shared" si="45"/>
        <v>1.1572515392042741</v>
      </c>
      <c r="U138" s="2">
        <f t="shared" si="46"/>
        <v>14.162671908450903</v>
      </c>
      <c r="V138" s="2">
        <f t="shared" si="47"/>
        <v>1.5816719084509039</v>
      </c>
      <c r="W138" s="2">
        <f t="shared" si="48"/>
        <v>2.5016860259827243</v>
      </c>
      <c r="X138" s="2">
        <f t="shared" si="49"/>
        <v>14.237914418009346</v>
      </c>
      <c r="Y138" s="2">
        <f t="shared" si="50"/>
        <v>1.6569144180093467</v>
      </c>
      <c r="Z138" s="2">
        <f t="shared" si="51"/>
        <v>2.7453653886072522</v>
      </c>
      <c r="AB138" s="28">
        <v>10.16666667</v>
      </c>
      <c r="AC138" s="2">
        <f t="shared" si="52"/>
        <v>14.205145004410038</v>
      </c>
      <c r="AD138" s="2">
        <f t="shared" si="53"/>
        <v>1.624145004410039</v>
      </c>
      <c r="AE138" s="2">
        <f t="shared" si="54"/>
        <v>2.6378469953500856</v>
      </c>
      <c r="AF138" s="2">
        <f t="shared" si="55"/>
        <v>1.624145004410039</v>
      </c>
    </row>
    <row r="139" spans="1:32" x14ac:dyDescent="0.3">
      <c r="A139" s="3">
        <v>10.25</v>
      </c>
      <c r="B139" s="3">
        <v>13.244999999999999</v>
      </c>
      <c r="C139" s="2">
        <f t="shared" si="28"/>
        <v>14.3857302675</v>
      </c>
      <c r="D139" s="2">
        <f t="shared" si="29"/>
        <v>-1.1407302675000004</v>
      </c>
      <c r="E139" s="2">
        <f t="shared" si="30"/>
        <v>1.3012655431906224</v>
      </c>
      <c r="F139" s="2">
        <f t="shared" si="31"/>
        <v>14.4327112285625</v>
      </c>
      <c r="G139" s="2">
        <f t="shared" si="32"/>
        <v>1.1877112285625007</v>
      </c>
      <c r="H139" s="2">
        <f t="shared" si="33"/>
        <v>1.4106579624534448</v>
      </c>
      <c r="I139" s="2">
        <f t="shared" si="34"/>
        <v>13.343370103446876</v>
      </c>
      <c r="J139" s="2">
        <f t="shared" si="35"/>
        <v>9.8370103446876911E-2</v>
      </c>
      <c r="K139" s="2">
        <f t="shared" si="36"/>
        <v>9.6766772521492649E-3</v>
      </c>
      <c r="L139" s="2">
        <f t="shared" si="37"/>
        <v>13.491129882256176</v>
      </c>
      <c r="M139" s="2">
        <f t="shared" si="38"/>
        <v>0.24612988225617727</v>
      </c>
      <c r="N139" s="2">
        <f t="shared" si="39"/>
        <v>6.0579918939439682E-2</v>
      </c>
      <c r="O139" s="2">
        <f t="shared" si="40"/>
        <v>13.50515855663267</v>
      </c>
      <c r="P139" s="2">
        <f t="shared" si="41"/>
        <v>0.26015855663267118</v>
      </c>
      <c r="Q139" s="2">
        <f t="shared" si="42"/>
        <v>6.7682474589194783E-2</v>
      </c>
      <c r="R139" s="2">
        <f t="shared" si="43"/>
        <v>13.645776032967118</v>
      </c>
      <c r="S139" s="2">
        <f t="shared" si="44"/>
        <v>0.40077603296711928</v>
      </c>
      <c r="T139" s="2">
        <f t="shared" si="45"/>
        <v>0.16062142860086148</v>
      </c>
      <c r="U139" s="2">
        <f t="shared" si="46"/>
        <v>14.144242520886294</v>
      </c>
      <c r="V139" s="2">
        <f t="shared" si="47"/>
        <v>0.89924252088629508</v>
      </c>
      <c r="W139" s="2">
        <f t="shared" si="48"/>
        <v>0.80863711136993888</v>
      </c>
      <c r="X139" s="2">
        <f t="shared" si="49"/>
        <v>14.206039978132267</v>
      </c>
      <c r="Y139" s="2">
        <f t="shared" si="50"/>
        <v>0.96103997813226805</v>
      </c>
      <c r="Z139" s="2">
        <f t="shared" si="51"/>
        <v>0.92359783956847019</v>
      </c>
      <c r="AB139" s="28">
        <v>10.25</v>
      </c>
      <c r="AC139" s="2">
        <f t="shared" si="52"/>
        <v>14.171966802864123</v>
      </c>
      <c r="AD139" s="2">
        <f t="shared" si="53"/>
        <v>0.92696680286412381</v>
      </c>
      <c r="AE139" s="2">
        <f t="shared" si="54"/>
        <v>0.85926745361213541</v>
      </c>
      <c r="AF139" s="2">
        <f t="shared" si="55"/>
        <v>0.92696680286412381</v>
      </c>
    </row>
    <row r="140" spans="1:32" x14ac:dyDescent="0.3">
      <c r="A140" s="3">
        <v>10.33333333</v>
      </c>
      <c r="B140" s="3">
        <v>13.852</v>
      </c>
      <c r="C140" s="2">
        <f t="shared" si="28"/>
        <v>14.388912789872698</v>
      </c>
      <c r="D140" s="2">
        <f t="shared" si="29"/>
        <v>-0.53691278987269797</v>
      </c>
      <c r="E140" s="2">
        <f t="shared" si="30"/>
        <v>0.28827534392888393</v>
      </c>
      <c r="F140" s="2">
        <f t="shared" si="31"/>
        <v>14.440728179346651</v>
      </c>
      <c r="G140" s="2">
        <f t="shared" si="32"/>
        <v>0.588728179346651</v>
      </c>
      <c r="H140" s="2">
        <f t="shared" si="33"/>
        <v>0.34660086915682248</v>
      </c>
      <c r="I140" s="2">
        <f t="shared" si="34"/>
        <v>13.344641834484694</v>
      </c>
      <c r="J140" s="2">
        <f t="shared" si="35"/>
        <v>-0.50735816551530633</v>
      </c>
      <c r="K140" s="2">
        <f t="shared" si="36"/>
        <v>0.25741230811505694</v>
      </c>
      <c r="L140" s="2">
        <f t="shared" si="37"/>
        <v>13.490385916497104</v>
      </c>
      <c r="M140" s="2">
        <f t="shared" si="38"/>
        <v>-0.36161408350289648</v>
      </c>
      <c r="N140" s="2">
        <f t="shared" si="39"/>
        <v>0.1307647453876398</v>
      </c>
      <c r="O140" s="2">
        <f t="shared" si="40"/>
        <v>13.491830330895837</v>
      </c>
      <c r="P140" s="2">
        <f t="shared" si="41"/>
        <v>-0.36016966910416315</v>
      </c>
      <c r="Q140" s="2">
        <f t="shared" si="42"/>
        <v>0.12972219054260237</v>
      </c>
      <c r="R140" s="2">
        <f t="shared" si="43"/>
        <v>13.63494426290703</v>
      </c>
      <c r="S140" s="2">
        <f t="shared" si="44"/>
        <v>-0.21705573709296999</v>
      </c>
      <c r="T140" s="2">
        <f t="shared" si="45"/>
        <v>4.7113193004972506E-2</v>
      </c>
      <c r="U140" s="2">
        <f t="shared" si="46"/>
        <v>14.125462771893609</v>
      </c>
      <c r="V140" s="2">
        <f t="shared" si="47"/>
        <v>0.2734627718936089</v>
      </c>
      <c r="W140" s="2">
        <f t="shared" si="48"/>
        <v>7.4781887611735973E-2</v>
      </c>
      <c r="X140" s="2">
        <f t="shared" si="49"/>
        <v>14.173805163324786</v>
      </c>
      <c r="Y140" s="2">
        <f t="shared" si="50"/>
        <v>0.32180516332478604</v>
      </c>
      <c r="Z140" s="2">
        <f t="shared" si="51"/>
        <v>0.10355856314249222</v>
      </c>
      <c r="AB140" s="28">
        <v>10.33333333</v>
      </c>
      <c r="AC140" s="2">
        <f t="shared" si="52"/>
        <v>14.138495421421911</v>
      </c>
      <c r="AD140" s="2">
        <f t="shared" si="53"/>
        <v>0.28649542142191109</v>
      </c>
      <c r="AE140" s="2">
        <f t="shared" si="54"/>
        <v>8.2079626495718427E-2</v>
      </c>
      <c r="AF140" s="2">
        <f t="shared" si="55"/>
        <v>0.28649542142191109</v>
      </c>
    </row>
    <row r="141" spans="1:32" x14ac:dyDescent="0.3">
      <c r="A141" s="3">
        <v>10.41666667</v>
      </c>
      <c r="B141" s="3">
        <v>14.175000000000001</v>
      </c>
      <c r="C141" s="2">
        <f t="shared" si="28"/>
        <v>14.392095312627301</v>
      </c>
      <c r="D141" s="2">
        <f t="shared" si="29"/>
        <v>-0.21709531262730053</v>
      </c>
      <c r="E141" s="2">
        <f t="shared" si="30"/>
        <v>4.7130374764745353E-2</v>
      </c>
      <c r="F141" s="2">
        <f t="shared" si="31"/>
        <v>14.448712018547859</v>
      </c>
      <c r="G141" s="2">
        <f t="shared" si="32"/>
        <v>0.27371201854785809</v>
      </c>
      <c r="H141" s="2">
        <f t="shared" si="33"/>
        <v>7.4918269097543011E-2</v>
      </c>
      <c r="I141" s="2">
        <f t="shared" si="34"/>
        <v>13.346171842875947</v>
      </c>
      <c r="J141" s="2">
        <f t="shared" si="35"/>
        <v>-0.82882815712405389</v>
      </c>
      <c r="K141" s="2">
        <f t="shared" si="36"/>
        <v>0.68695611404165535</v>
      </c>
      <c r="L141" s="2">
        <f t="shared" si="37"/>
        <v>13.489855345581422</v>
      </c>
      <c r="M141" s="2">
        <f t="shared" si="38"/>
        <v>-0.68514465441857908</v>
      </c>
      <c r="N141" s="2">
        <f t="shared" si="39"/>
        <v>0.46942319747835415</v>
      </c>
      <c r="O141" s="2">
        <f t="shared" si="40"/>
        <v>13.478785252513269</v>
      </c>
      <c r="P141" s="2">
        <f t="shared" si="41"/>
        <v>-0.69621474748673151</v>
      </c>
      <c r="Q141" s="2">
        <f t="shared" si="42"/>
        <v>0.48471497461801333</v>
      </c>
      <c r="R141" s="2">
        <f t="shared" si="43"/>
        <v>13.624265775487155</v>
      </c>
      <c r="S141" s="2">
        <f t="shared" si="44"/>
        <v>-0.55073422451284593</v>
      </c>
      <c r="T141" s="2">
        <f t="shared" si="45"/>
        <v>0.30330818604976578</v>
      </c>
      <c r="U141" s="2">
        <f t="shared" si="46"/>
        <v>14.106351371752101</v>
      </c>
      <c r="V141" s="2">
        <f t="shared" si="47"/>
        <v>-6.8648628247899524E-2</v>
      </c>
      <c r="W141" s="2">
        <f t="shared" si="48"/>
        <v>4.7126341603183084E-3</v>
      </c>
      <c r="X141" s="2">
        <f t="shared" si="49"/>
        <v>14.141246947375606</v>
      </c>
      <c r="Y141" s="2">
        <f t="shared" si="50"/>
        <v>-3.3753052624394542E-2</v>
      </c>
      <c r="Z141" s="2">
        <f t="shared" si="51"/>
        <v>1.1392685614651473E-3</v>
      </c>
      <c r="AB141" s="28">
        <v>10.41666667</v>
      </c>
      <c r="AC141" s="2">
        <f t="shared" si="52"/>
        <v>14.10476918508424</v>
      </c>
      <c r="AD141" s="2">
        <f t="shared" si="53"/>
        <v>-7.023081491576022E-2</v>
      </c>
      <c r="AE141" s="2">
        <f t="shared" si="54"/>
        <v>4.9323673637317678E-3</v>
      </c>
      <c r="AF141" s="2">
        <f t="shared" si="55"/>
        <v>7.023081491576022E-2</v>
      </c>
    </row>
    <row r="142" spans="1:32" x14ac:dyDescent="0.3">
      <c r="A142" s="3">
        <v>10.5</v>
      </c>
      <c r="B142" s="3">
        <v>14.288</v>
      </c>
      <c r="C142" s="2">
        <f t="shared" si="28"/>
        <v>14.395277835</v>
      </c>
      <c r="D142" s="2">
        <f t="shared" si="29"/>
        <v>-0.10727783499999965</v>
      </c>
      <c r="E142" s="2">
        <f t="shared" si="30"/>
        <v>1.1508533882287151E-2</v>
      </c>
      <c r="F142" s="2">
        <f t="shared" si="31"/>
        <v>14.45666274425</v>
      </c>
      <c r="G142" s="2">
        <f t="shared" si="32"/>
        <v>0.16866274424999972</v>
      </c>
      <c r="H142" s="2">
        <f t="shared" si="33"/>
        <v>2.8447121297940813E-2</v>
      </c>
      <c r="I142" s="2">
        <f t="shared" si="34"/>
        <v>13.347958125575001</v>
      </c>
      <c r="J142" s="2">
        <f t="shared" si="35"/>
        <v>-0.94004187442499898</v>
      </c>
      <c r="K142" s="2">
        <f t="shared" si="36"/>
        <v>0.88367872567246553</v>
      </c>
      <c r="L142" s="2">
        <f t="shared" si="37"/>
        <v>13.489537377026313</v>
      </c>
      <c r="M142" s="2">
        <f t="shared" si="38"/>
        <v>-0.79846262297368753</v>
      </c>
      <c r="N142" s="2">
        <f t="shared" si="39"/>
        <v>0.63754256028602108</v>
      </c>
      <c r="O142" s="2">
        <f t="shared" si="40"/>
        <v>13.466028473786093</v>
      </c>
      <c r="P142" s="2">
        <f t="shared" si="41"/>
        <v>-0.82197152621390757</v>
      </c>
      <c r="Q142" s="2">
        <f t="shared" si="42"/>
        <v>0.67563718990642052</v>
      </c>
      <c r="R142" s="2">
        <f t="shared" si="43"/>
        <v>13.613745351707015</v>
      </c>
      <c r="S142" s="2">
        <f t="shared" si="44"/>
        <v>-0.67425464829298498</v>
      </c>
      <c r="T142" s="2">
        <f t="shared" si="45"/>
        <v>0.45461933074469685</v>
      </c>
      <c r="U142" s="2">
        <f t="shared" si="46"/>
        <v>14.086927225357396</v>
      </c>
      <c r="V142" s="2">
        <f t="shared" si="47"/>
        <v>-0.2010727746426042</v>
      </c>
      <c r="W142" s="2">
        <f t="shared" si="48"/>
        <v>4.0430260702475497E-2</v>
      </c>
      <c r="X142" s="2">
        <f t="shared" si="49"/>
        <v>14.108402187330199</v>
      </c>
      <c r="Y142" s="2">
        <f t="shared" si="50"/>
        <v>-0.17959781266980102</v>
      </c>
      <c r="Z142" s="2">
        <f t="shared" si="51"/>
        <v>3.2255374315776936E-2</v>
      </c>
      <c r="AB142" s="28">
        <v>10.5</v>
      </c>
      <c r="AC142" s="2">
        <f t="shared" si="52"/>
        <v>14.07082616974122</v>
      </c>
      <c r="AD142" s="2">
        <f t="shared" si="53"/>
        <v>-0.21717383025877979</v>
      </c>
      <c r="AE142" s="2">
        <f t="shared" si="54"/>
        <v>4.7164472549269296E-2</v>
      </c>
      <c r="AF142" s="2">
        <f t="shared" si="55"/>
        <v>0.21717383025877979</v>
      </c>
    </row>
    <row r="143" spans="1:32" x14ac:dyDescent="0.3">
      <c r="A143" s="3">
        <v>10.58333333</v>
      </c>
      <c r="B143" s="3">
        <v>13.984999999999999</v>
      </c>
      <c r="C143" s="2">
        <f t="shared" si="28"/>
        <v>14.398460357372699</v>
      </c>
      <c r="D143" s="2">
        <f t="shared" si="29"/>
        <v>-0.41346035737269915</v>
      </c>
      <c r="E143" s="2">
        <f t="shared" si="30"/>
        <v>0.17094946711876011</v>
      </c>
      <c r="F143" s="2">
        <f t="shared" si="31"/>
        <v>14.464580357413125</v>
      </c>
      <c r="G143" s="2">
        <f t="shared" si="32"/>
        <v>0.47958035741312521</v>
      </c>
      <c r="H143" s="2">
        <f t="shared" si="33"/>
        <v>0.22999731921650093</v>
      </c>
      <c r="I143" s="2">
        <f t="shared" si="34"/>
        <v>13.349998680071769</v>
      </c>
      <c r="J143" s="2">
        <f t="shared" si="35"/>
        <v>-0.6350013199282305</v>
      </c>
      <c r="K143" s="2">
        <f t="shared" si="36"/>
        <v>0.40322667631059494</v>
      </c>
      <c r="L143" s="2">
        <f t="shared" si="37"/>
        <v>13.489431209799951</v>
      </c>
      <c r="M143" s="2">
        <f t="shared" si="38"/>
        <v>-0.49556879020004807</v>
      </c>
      <c r="N143" s="2">
        <f t="shared" si="39"/>
        <v>0.24558842582033927</v>
      </c>
      <c r="O143" s="2">
        <f t="shared" si="40"/>
        <v>13.453565001103836</v>
      </c>
      <c r="P143" s="2">
        <f t="shared" si="41"/>
        <v>-0.53143499889616308</v>
      </c>
      <c r="Q143" s="2">
        <f t="shared" si="42"/>
        <v>0.28242315805176488</v>
      </c>
      <c r="R143" s="2">
        <f t="shared" si="43"/>
        <v>13.603387723031071</v>
      </c>
      <c r="S143" s="2">
        <f t="shared" si="44"/>
        <v>-0.3816122769689283</v>
      </c>
      <c r="T143" s="2">
        <f t="shared" si="45"/>
        <v>0.14562792993341003</v>
      </c>
      <c r="U143" s="2">
        <f t="shared" si="46"/>
        <v>14.067209400448487</v>
      </c>
      <c r="V143" s="2">
        <f t="shared" si="47"/>
        <v>8.2209400448487457E-2</v>
      </c>
      <c r="W143" s="2">
        <f t="shared" si="48"/>
        <v>6.7583855220997701E-3</v>
      </c>
      <c r="X143" s="2">
        <f t="shared" si="49"/>
        <v>14.075307568492931</v>
      </c>
      <c r="Y143" s="2">
        <f t="shared" si="50"/>
        <v>9.0307568492931978E-2</v>
      </c>
      <c r="Z143" s="2">
        <f t="shared" si="51"/>
        <v>8.1554569271056008E-3</v>
      </c>
      <c r="AB143" s="28">
        <v>10.58333333</v>
      </c>
      <c r="AC143" s="2">
        <f t="shared" si="52"/>
        <v>14.036704147461453</v>
      </c>
      <c r="AD143" s="2">
        <f t="shared" si="53"/>
        <v>5.1704147461453687E-2</v>
      </c>
      <c r="AE143" s="2">
        <f t="shared" si="54"/>
        <v>2.6733188647157478E-3</v>
      </c>
      <c r="AF143" s="2">
        <f t="shared" si="55"/>
        <v>5.1704147461453687E-2</v>
      </c>
    </row>
    <row r="144" spans="1:32" x14ac:dyDescent="0.3">
      <c r="A144" s="3">
        <v>10.66666667</v>
      </c>
      <c r="B144" s="3">
        <v>13.435</v>
      </c>
      <c r="C144" s="2">
        <f t="shared" si="28"/>
        <v>14.401642880127302</v>
      </c>
      <c r="D144" s="2">
        <f t="shared" si="29"/>
        <v>-0.96664288012730104</v>
      </c>
      <c r="E144" s="2">
        <f t="shared" si="30"/>
        <v>0.93439845770080365</v>
      </c>
      <c r="F144" s="2">
        <f t="shared" si="31"/>
        <v>14.472464858981384</v>
      </c>
      <c r="G144" s="2">
        <f t="shared" si="32"/>
        <v>1.0374648589813837</v>
      </c>
      <c r="H144" s="2">
        <f t="shared" si="33"/>
        <v>1.0763333336212624</v>
      </c>
      <c r="I144" s="2">
        <f t="shared" si="34"/>
        <v>13.352291503978215</v>
      </c>
      <c r="J144" s="2">
        <f t="shared" si="35"/>
        <v>-8.2708496021785649E-2</v>
      </c>
      <c r="K144" s="2">
        <f t="shared" si="36"/>
        <v>6.8406953141857329E-3</v>
      </c>
      <c r="L144" s="2">
        <f t="shared" si="37"/>
        <v>13.489536034626873</v>
      </c>
      <c r="M144" s="2">
        <f t="shared" si="38"/>
        <v>5.453603462687262E-2</v>
      </c>
      <c r="N144" s="2">
        <f t="shared" si="39"/>
        <v>2.9741790728234495E-3</v>
      </c>
      <c r="O144" s="2">
        <f t="shared" si="40"/>
        <v>13.441399700718428</v>
      </c>
      <c r="P144" s="2">
        <f t="shared" si="41"/>
        <v>6.3997007184273258E-3</v>
      </c>
      <c r="Q144" s="2">
        <f t="shared" si="42"/>
        <v>4.0956169285439229E-5</v>
      </c>
      <c r="R144" s="2">
        <f t="shared" si="43"/>
        <v>13.593197574310311</v>
      </c>
      <c r="S144" s="2">
        <f t="shared" si="44"/>
        <v>0.15819757431031078</v>
      </c>
      <c r="T144" s="2">
        <f t="shared" si="45"/>
        <v>2.5026472517666303E-2</v>
      </c>
      <c r="U144" s="2">
        <f t="shared" si="46"/>
        <v>14.047217116651545</v>
      </c>
      <c r="V144" s="2">
        <f t="shared" si="47"/>
        <v>0.61221711665154466</v>
      </c>
      <c r="W144" s="2">
        <f t="shared" si="48"/>
        <v>0.37480979792113106</v>
      </c>
      <c r="X144" s="2">
        <f t="shared" si="49"/>
        <v>14.041999585490885</v>
      </c>
      <c r="Y144" s="2">
        <f t="shared" si="50"/>
        <v>0.60699958549088429</v>
      </c>
      <c r="Z144" s="2">
        <f t="shared" si="51"/>
        <v>0.36844849678610536</v>
      </c>
      <c r="AB144" s="28">
        <v>10.66666667</v>
      </c>
      <c r="AC144" s="2">
        <f t="shared" si="52"/>
        <v>14.002440569285131</v>
      </c>
      <c r="AD144" s="2">
        <f t="shared" si="53"/>
        <v>0.56744056928513054</v>
      </c>
      <c r="AE144" s="2">
        <f t="shared" si="54"/>
        <v>0.32198879967063304</v>
      </c>
      <c r="AF144" s="2">
        <f t="shared" si="55"/>
        <v>0.56744056928513054</v>
      </c>
    </row>
    <row r="145" spans="1:32" x14ac:dyDescent="0.3">
      <c r="A145" s="3">
        <v>10.75</v>
      </c>
      <c r="B145" s="3">
        <v>12.884</v>
      </c>
      <c r="C145" s="2">
        <f t="shared" ref="C145:C208" si="56">$C$3*A145+$C$4</f>
        <v>14.4048254025</v>
      </c>
      <c r="D145" s="2">
        <f t="shared" ref="D145:D208" si="57">B145-C145</f>
        <v>-1.5208254024999999</v>
      </c>
      <c r="E145" s="2">
        <f t="shared" ref="E145:E208" si="58">D145^2</f>
        <v>2.3129099048892865</v>
      </c>
      <c r="F145" s="2">
        <f t="shared" ref="F145:F208" si="59">$D$3*(A145^2)+$D$4*A145+$D$5</f>
        <v>14.4803162470625</v>
      </c>
      <c r="G145" s="2">
        <f t="shared" ref="G145:G208" si="60">F145-B145</f>
        <v>1.5963162470625001</v>
      </c>
      <c r="H145" s="2">
        <f t="shared" ref="H145:H208" si="61">G145^2</f>
        <v>2.5482255606357049</v>
      </c>
      <c r="I145" s="2">
        <f t="shared" ref="I145:I208" si="62">$E$3*(A145^3)+$E$4*(A145^2)+$E$5*(A145)+$E$6</f>
        <v>13.354834594065625</v>
      </c>
      <c r="J145" s="2">
        <f t="shared" ref="J145:J208" si="63">I145-B145</f>
        <v>0.47083459406562511</v>
      </c>
      <c r="K145" s="2">
        <f t="shared" ref="K145:K208" si="64">J145^2</f>
        <v>0.22168521496894197</v>
      </c>
      <c r="L145" s="2">
        <f t="shared" ref="L145:L208" si="65">$F$3*(A145^4)+$F$4*(A145^3)+$F$5*(A145^2)+$F$6*(A145)+$F$7</f>
        <v>13.489851033835864</v>
      </c>
      <c r="M145" s="2">
        <f t="shared" ref="M145:M208" si="66">L145-B145</f>
        <v>0.60585103383586336</v>
      </c>
      <c r="N145" s="2">
        <f t="shared" ref="N145:N208" si="67">M145^2</f>
        <v>0.36705547519998444</v>
      </c>
      <c r="O145" s="2">
        <f t="shared" ref="O145:O208" si="68">$G$3*(A145^5)+$G$4*(A145^4)+$G$5*(A145^3)+$G$6*(A145^2)+$G$7*(A145)+$G$8</f>
        <v>13.429537303884732</v>
      </c>
      <c r="P145" s="2">
        <f t="shared" ref="P145:P208" si="69">O145-B145</f>
        <v>0.54553730388473198</v>
      </c>
      <c r="Q145" s="2">
        <f t="shared" ref="Q145:Q208" si="70">P145^2</f>
        <v>0.2976109499298224</v>
      </c>
      <c r="R145" s="2">
        <f t="shared" ref="R145:R208" si="71">$H$3*(A145^6)+$H$4*(A145^5)+$H$5*(A145^4)+$H$6*(A145^3)+$H$7*(A145^2)+$H$8*(A145)+$H$9</f>
        <v>13.58317954636563</v>
      </c>
      <c r="S145" s="2">
        <f t="shared" ref="S145:S208" si="72">R145-B145</f>
        <v>0.69917954636562918</v>
      </c>
      <c r="T145" s="2">
        <f t="shared" ref="T145:T208" si="73">S145^2</f>
        <v>0.48885203805604699</v>
      </c>
      <c r="U145" s="2">
        <f t="shared" ref="U145:U208" si="74">$I$3*(A145^7)+$I$4*(A145^6)+$I$5*(A145^5)+$I$6*(A145^4)+$I$7*(A145^3)+$I$8*(A145^2)+$I$9*(A145)+$I$10</f>
        <v>14.026969735487526</v>
      </c>
      <c r="V145" s="2">
        <f t="shared" ref="V145:V208" si="75">U145-B145</f>
        <v>1.1429697354875259</v>
      </c>
      <c r="W145" s="2">
        <f t="shared" ref="W145:W208" si="76">V145^2</f>
        <v>1.306379816240425</v>
      </c>
      <c r="X145" s="2">
        <f t="shared" ref="X145:X208" si="77">$J$3*(A145^8)+$J$4*(A145^7)+$J$5*(A145^6)+$J$6*(A145^5)+$J$7*(A145^4)+$J$8*(A145^3)+$J$9*(A145^2)+$J$10*(A145)+$J$11</f>
        <v>14.008514524891297</v>
      </c>
      <c r="Y145" s="2">
        <f t="shared" ref="Y145:Y208" si="78">X145-B145</f>
        <v>1.1245145248912962</v>
      </c>
      <c r="Z145" s="2">
        <f t="shared" ref="Z145:Z208" si="79">Y145^2</f>
        <v>1.2645329166914976</v>
      </c>
      <c r="AB145" s="28">
        <v>10.75</v>
      </c>
      <c r="AC145" s="2">
        <f t="shared" ref="AC145:AC208" si="80">$AC$3*(AB145^9)+$AC$4*(AB145^8)+$AC$5*(AB145^7)+$AC$6*(AB145^6)+$AC$7*(AB145^5)+$AC$8*(AB145^4)+$AC$9*(AB145^3)+$AC$10*(AB145^2)+$AC$11*(AB145)+$AC$12</f>
        <v>13.968072549556769</v>
      </c>
      <c r="AD145" s="2">
        <f t="shared" ref="AD145:AD208" si="81">AC145-B145</f>
        <v>1.0840725495567689</v>
      </c>
      <c r="AE145" s="2">
        <f t="shared" ref="AE145:AE208" si="82">AD145^2</f>
        <v>1.1752132927025132</v>
      </c>
      <c r="AF145" s="2">
        <f t="shared" ref="AF145:AF208" si="83">ABS(AD145)</f>
        <v>1.0840725495567689</v>
      </c>
    </row>
    <row r="146" spans="1:32" x14ac:dyDescent="0.3">
      <c r="A146" s="3">
        <v>10.83333333</v>
      </c>
      <c r="B146" s="3">
        <v>12.429</v>
      </c>
      <c r="C146" s="2">
        <f t="shared" si="56"/>
        <v>14.408007924872699</v>
      </c>
      <c r="D146" s="2">
        <f t="shared" si="57"/>
        <v>-1.9790079248726986</v>
      </c>
      <c r="E146" s="2">
        <f t="shared" si="58"/>
        <v>3.9164723667089447</v>
      </c>
      <c r="F146" s="2">
        <f t="shared" si="59"/>
        <v>14.488134522604598</v>
      </c>
      <c r="G146" s="2">
        <f t="shared" si="60"/>
        <v>2.0591345226045981</v>
      </c>
      <c r="H146" s="2">
        <f t="shared" si="61"/>
        <v>4.240034982182066</v>
      </c>
      <c r="I146" s="2">
        <f t="shared" si="62"/>
        <v>13.357625947915816</v>
      </c>
      <c r="J146" s="2">
        <f t="shared" si="63"/>
        <v>0.92862594791581543</v>
      </c>
      <c r="K146" s="2">
        <f t="shared" si="64"/>
        <v>0.86234615114254676</v>
      </c>
      <c r="L146" s="2">
        <f t="shared" si="65"/>
        <v>13.490375381435596</v>
      </c>
      <c r="M146" s="2">
        <f t="shared" si="66"/>
        <v>1.061375381435596</v>
      </c>
      <c r="N146" s="2">
        <f t="shared" si="67"/>
        <v>1.1265177003175568</v>
      </c>
      <c r="O146" s="2">
        <f t="shared" si="68"/>
        <v>13.417982399020078</v>
      </c>
      <c r="P146" s="2">
        <f t="shared" si="69"/>
        <v>0.98898239902007745</v>
      </c>
      <c r="Q146" s="2">
        <f t="shared" si="70"/>
        <v>0.97808618557150773</v>
      </c>
      <c r="R146" s="2">
        <f t="shared" si="71"/>
        <v>13.573338227666326</v>
      </c>
      <c r="S146" s="2">
        <f t="shared" si="72"/>
        <v>1.1443382276663261</v>
      </c>
      <c r="T146" s="2">
        <f t="shared" si="73"/>
        <v>1.3095099792985083</v>
      </c>
      <c r="U146" s="2">
        <f t="shared" si="74"/>
        <v>14.00648672895344</v>
      </c>
      <c r="V146" s="2">
        <f t="shared" si="75"/>
        <v>1.5774867289534402</v>
      </c>
      <c r="W146" s="2">
        <f t="shared" si="76"/>
        <v>2.4884643800242245</v>
      </c>
      <c r="X146" s="2">
        <f t="shared" si="77"/>
        <v>13.974888412703251</v>
      </c>
      <c r="Y146" s="2">
        <f t="shared" si="78"/>
        <v>1.5458884127032508</v>
      </c>
      <c r="Z146" s="2">
        <f t="shared" si="79"/>
        <v>2.3897709845301764</v>
      </c>
      <c r="AB146" s="28">
        <v>10.83333333</v>
      </c>
      <c r="AC146" s="2">
        <f t="shared" si="80"/>
        <v>13.933636814279591</v>
      </c>
      <c r="AD146" s="2">
        <f t="shared" si="81"/>
        <v>1.504636814279591</v>
      </c>
      <c r="AE146" s="2">
        <f t="shared" si="82"/>
        <v>2.2639319428854363</v>
      </c>
      <c r="AF146" s="2">
        <f t="shared" si="83"/>
        <v>1.504636814279591</v>
      </c>
    </row>
    <row r="147" spans="1:32" x14ac:dyDescent="0.3">
      <c r="A147" s="3">
        <v>10.91666667</v>
      </c>
      <c r="B147" s="3">
        <v>12.41</v>
      </c>
      <c r="C147" s="2">
        <f t="shared" si="56"/>
        <v>14.4111904476273</v>
      </c>
      <c r="D147" s="2">
        <f t="shared" si="57"/>
        <v>-2.0011904476272999</v>
      </c>
      <c r="E147" s="2">
        <f t="shared" si="58"/>
        <v>4.0047632076747526</v>
      </c>
      <c r="F147" s="2">
        <f t="shared" si="59"/>
        <v>14.495919686539912</v>
      </c>
      <c r="G147" s="2">
        <f t="shared" si="60"/>
        <v>2.0859196865399117</v>
      </c>
      <c r="H147" s="2">
        <f t="shared" si="61"/>
        <v>4.3510609386947632</v>
      </c>
      <c r="I147" s="2">
        <f t="shared" si="62"/>
        <v>13.36066356322976</v>
      </c>
      <c r="J147" s="2">
        <f t="shared" si="63"/>
        <v>0.9506635632297602</v>
      </c>
      <c r="K147" s="2">
        <f t="shared" si="64"/>
        <v>0.9037612104527043</v>
      </c>
      <c r="L147" s="2">
        <f t="shared" si="65"/>
        <v>13.49110824318992</v>
      </c>
      <c r="M147" s="2">
        <f t="shared" si="66"/>
        <v>1.0811082431899202</v>
      </c>
      <c r="N147" s="2">
        <f t="shared" si="67"/>
        <v>1.1687950334931956</v>
      </c>
      <c r="O147" s="2">
        <f t="shared" si="68"/>
        <v>13.406739437169186</v>
      </c>
      <c r="P147" s="2">
        <f t="shared" si="69"/>
        <v>0.996739437169186</v>
      </c>
      <c r="Q147" s="2">
        <f t="shared" si="70"/>
        <v>0.9934895056083457</v>
      </c>
      <c r="R147" s="2">
        <f t="shared" si="71"/>
        <v>13.563678157123624</v>
      </c>
      <c r="S147" s="2">
        <f t="shared" si="72"/>
        <v>1.1536781571236236</v>
      </c>
      <c r="T147" s="2">
        <f t="shared" si="73"/>
        <v>1.3309732902241604</v>
      </c>
      <c r="U147" s="2">
        <f t="shared" si="74"/>
        <v>13.985787669896833</v>
      </c>
      <c r="V147" s="2">
        <f t="shared" si="75"/>
        <v>1.5757876698968332</v>
      </c>
      <c r="W147" s="2">
        <f t="shared" si="76"/>
        <v>2.4831067805988907</v>
      </c>
      <c r="X147" s="2">
        <f t="shared" si="77"/>
        <v>13.941156998766246</v>
      </c>
      <c r="Y147" s="2">
        <f t="shared" si="78"/>
        <v>1.5311569987662459</v>
      </c>
      <c r="Z147" s="2">
        <f t="shared" si="79"/>
        <v>2.3444417548708576</v>
      </c>
      <c r="AB147" s="28">
        <v>10.91666667</v>
      </c>
      <c r="AC147" s="2">
        <f t="shared" si="80"/>
        <v>13.899169687553904</v>
      </c>
      <c r="AD147" s="2">
        <f t="shared" si="81"/>
        <v>1.489169687553904</v>
      </c>
      <c r="AE147" s="2">
        <f t="shared" si="82"/>
        <v>2.217626358329392</v>
      </c>
      <c r="AF147" s="2">
        <f t="shared" si="83"/>
        <v>1.489169687553904</v>
      </c>
    </row>
    <row r="148" spans="1:32" x14ac:dyDescent="0.3">
      <c r="A148" s="3">
        <v>11</v>
      </c>
      <c r="B148" s="3">
        <v>13.397</v>
      </c>
      <c r="C148" s="2">
        <f t="shared" si="56"/>
        <v>14.414372970000001</v>
      </c>
      <c r="D148" s="2">
        <f t="shared" si="57"/>
        <v>-1.0173729700000003</v>
      </c>
      <c r="E148" s="2">
        <f t="shared" si="58"/>
        <v>1.0350477600866215</v>
      </c>
      <c r="F148" s="2">
        <f t="shared" si="59"/>
        <v>14.503671737000001</v>
      </c>
      <c r="G148" s="2">
        <f t="shared" si="60"/>
        <v>1.106671737000001</v>
      </c>
      <c r="H148" s="2">
        <f t="shared" si="61"/>
        <v>1.2247223334745994</v>
      </c>
      <c r="I148" s="2">
        <f t="shared" si="62"/>
        <v>13.363945436600002</v>
      </c>
      <c r="J148" s="2">
        <f t="shared" si="63"/>
        <v>-3.3054563399998571E-2</v>
      </c>
      <c r="K148" s="2">
        <f t="shared" si="64"/>
        <v>1.0926041615645251E-3</v>
      </c>
      <c r="L148" s="2">
        <f t="shared" si="65"/>
        <v>13.492048776241001</v>
      </c>
      <c r="M148" s="2">
        <f t="shared" si="66"/>
        <v>9.504877624100061E-2</v>
      </c>
      <c r="N148" s="2">
        <f t="shared" si="67"/>
        <v>9.0342698649118012E-3</v>
      </c>
      <c r="O148" s="2">
        <f t="shared" si="68"/>
        <v>13.395812736804999</v>
      </c>
      <c r="P148" s="2">
        <f t="shared" si="69"/>
        <v>-1.1872631950016199E-3</v>
      </c>
      <c r="Q148" s="2">
        <f t="shared" si="70"/>
        <v>1.4095938942054545E-6</v>
      </c>
      <c r="R148" s="2">
        <f t="shared" si="71"/>
        <v>13.5542038265159</v>
      </c>
      <c r="S148" s="2">
        <f t="shared" si="72"/>
        <v>0.15720382651590015</v>
      </c>
      <c r="T148" s="2">
        <f t="shared" si="73"/>
        <v>2.4713043071241229E-2</v>
      </c>
      <c r="U148" s="2">
        <f t="shared" si="74"/>
        <v>13.96489222322197</v>
      </c>
      <c r="V148" s="2">
        <f t="shared" si="75"/>
        <v>0.56789222322196942</v>
      </c>
      <c r="W148" s="2">
        <f t="shared" si="76"/>
        <v>0.32250157719599115</v>
      </c>
      <c r="X148" s="2">
        <f t="shared" si="77"/>
        <v>13.907355742413358</v>
      </c>
      <c r="Y148" s="2">
        <f t="shared" si="78"/>
        <v>0.51035574241335802</v>
      </c>
      <c r="Z148" s="2">
        <f t="shared" si="79"/>
        <v>0.26046298381428984</v>
      </c>
      <c r="AB148" s="28">
        <v>11</v>
      </c>
      <c r="AC148" s="2">
        <f t="shared" si="80"/>
        <v>13.86470707925297</v>
      </c>
      <c r="AD148" s="2">
        <f t="shared" si="81"/>
        <v>0.46770707925296939</v>
      </c>
      <c r="AE148" s="2">
        <f t="shared" si="82"/>
        <v>0.2187499119833434</v>
      </c>
      <c r="AF148" s="2">
        <f t="shared" si="83"/>
        <v>0.46770707925296939</v>
      </c>
    </row>
    <row r="149" spans="1:32" x14ac:dyDescent="0.3">
      <c r="A149" s="3">
        <v>11.08333333</v>
      </c>
      <c r="B149" s="3">
        <v>13.909000000000001</v>
      </c>
      <c r="C149" s="2">
        <f t="shared" si="56"/>
        <v>14.417555492372699</v>
      </c>
      <c r="D149" s="2">
        <f t="shared" si="57"/>
        <v>-0.50855549237269848</v>
      </c>
      <c r="E149" s="2">
        <f t="shared" si="58"/>
        <v>0.25862868882243778</v>
      </c>
      <c r="F149" s="2">
        <f t="shared" si="59"/>
        <v>14.511390674921072</v>
      </c>
      <c r="G149" s="2">
        <f t="shared" si="60"/>
        <v>0.60239067492107168</v>
      </c>
      <c r="H149" s="2">
        <f t="shared" si="61"/>
        <v>0.36287452523186425</v>
      </c>
      <c r="I149" s="2">
        <f t="shared" si="62"/>
        <v>13.367469565698084</v>
      </c>
      <c r="J149" s="2">
        <f t="shared" si="63"/>
        <v>-0.54153043430191694</v>
      </c>
      <c r="K149" s="2">
        <f t="shared" si="64"/>
        <v>0.2932552112752228</v>
      </c>
      <c r="L149" s="2">
        <f t="shared" si="65"/>
        <v>13.493196129637123</v>
      </c>
      <c r="M149" s="2">
        <f t="shared" si="66"/>
        <v>-0.41580387036287725</v>
      </c>
      <c r="N149" s="2">
        <f t="shared" si="67"/>
        <v>0.17289285860874842</v>
      </c>
      <c r="O149" s="2">
        <f t="shared" si="68"/>
        <v>13.385206476652375</v>
      </c>
      <c r="P149" s="2">
        <f t="shared" si="69"/>
        <v>-0.52379352334762608</v>
      </c>
      <c r="Q149" s="2">
        <f t="shared" si="70"/>
        <v>0.27435965510092009</v>
      </c>
      <c r="R149" s="2">
        <f t="shared" si="71"/>
        <v>13.544919672589096</v>
      </c>
      <c r="S149" s="2">
        <f t="shared" si="72"/>
        <v>-0.36408032741090501</v>
      </c>
      <c r="T149" s="2">
        <f t="shared" si="73"/>
        <v>0.13255448480763179</v>
      </c>
      <c r="U149" s="2">
        <f t="shared" si="74"/>
        <v>13.943820114931182</v>
      </c>
      <c r="V149" s="2">
        <f t="shared" si="75"/>
        <v>3.4820114931180868E-2</v>
      </c>
      <c r="W149" s="2">
        <f t="shared" si="76"/>
        <v>1.2124404038206449E-3</v>
      </c>
      <c r="X149" s="2">
        <f t="shared" si="77"/>
        <v>13.873519762577246</v>
      </c>
      <c r="Y149" s="2">
        <f t="shared" si="78"/>
        <v>-3.5480237422754968E-2</v>
      </c>
      <c r="Z149" s="2">
        <f t="shared" si="79"/>
        <v>1.258847247575062E-3</v>
      </c>
      <c r="AB149" s="28">
        <v>11.08333333</v>
      </c>
      <c r="AC149" s="2">
        <f t="shared" si="80"/>
        <v>13.830284436499138</v>
      </c>
      <c r="AD149" s="2">
        <f t="shared" si="81"/>
        <v>-7.8715563500862729E-2</v>
      </c>
      <c r="AE149" s="2">
        <f t="shared" si="82"/>
        <v>6.1961399372583523E-3</v>
      </c>
      <c r="AF149" s="2">
        <f t="shared" si="83"/>
        <v>7.8715563500862729E-2</v>
      </c>
    </row>
    <row r="150" spans="1:32" x14ac:dyDescent="0.3">
      <c r="A150" s="3">
        <v>11.16666667</v>
      </c>
      <c r="B150" s="3">
        <v>13.833</v>
      </c>
      <c r="C150" s="2">
        <f t="shared" si="56"/>
        <v>14.4207380151273</v>
      </c>
      <c r="D150" s="2">
        <f t="shared" si="57"/>
        <v>-0.58773801512730017</v>
      </c>
      <c r="E150" s="2">
        <f t="shared" si="58"/>
        <v>0.3454359744257785</v>
      </c>
      <c r="F150" s="2">
        <f t="shared" si="59"/>
        <v>14.519076501223438</v>
      </c>
      <c r="G150" s="2">
        <f t="shared" si="60"/>
        <v>0.68607650122343777</v>
      </c>
      <c r="H150" s="2">
        <f t="shared" si="61"/>
        <v>0.47070096553099383</v>
      </c>
      <c r="I150" s="2">
        <f t="shared" si="62"/>
        <v>13.371233948311836</v>
      </c>
      <c r="J150" s="2">
        <f t="shared" si="63"/>
        <v>-0.46176605168816387</v>
      </c>
      <c r="K150" s="2">
        <f t="shared" si="64"/>
        <v>0.21322788649167604</v>
      </c>
      <c r="L150" s="2">
        <f t="shared" si="65"/>
        <v>13.494549444180542</v>
      </c>
      <c r="M150" s="2">
        <f t="shared" si="66"/>
        <v>-0.33845055581945793</v>
      </c>
      <c r="N150" s="2">
        <f t="shared" si="67"/>
        <v>0.11454877873450001</v>
      </c>
      <c r="O150" s="2">
        <f t="shared" si="68"/>
        <v>13.374924700827947</v>
      </c>
      <c r="P150" s="2">
        <f t="shared" si="69"/>
        <v>-0.45807529917205336</v>
      </c>
      <c r="Q150" s="2">
        <f t="shared" si="70"/>
        <v>0.2098329797115662</v>
      </c>
      <c r="R150" s="2">
        <f t="shared" si="71"/>
        <v>13.535830079706852</v>
      </c>
      <c r="S150" s="2">
        <f t="shared" si="72"/>
        <v>-0.29716992029314859</v>
      </c>
      <c r="T150" s="2">
        <f t="shared" si="73"/>
        <v>8.8309961527036282E-2</v>
      </c>
      <c r="U150" s="2">
        <f t="shared" si="74"/>
        <v>13.922591123747704</v>
      </c>
      <c r="V150" s="2">
        <f t="shared" si="75"/>
        <v>8.959112374770406E-2</v>
      </c>
      <c r="W150" s="2">
        <f t="shared" si="76"/>
        <v>8.0265694543764227E-3</v>
      </c>
      <c r="X150" s="2">
        <f t="shared" si="77"/>
        <v>13.839683825254042</v>
      </c>
      <c r="Y150" s="2">
        <f t="shared" si="78"/>
        <v>6.6838252540417642E-3</v>
      </c>
      <c r="Z150" s="2">
        <f t="shared" si="79"/>
        <v>4.4673520026566456E-5</v>
      </c>
      <c r="AB150" s="28">
        <v>11.16666667</v>
      </c>
      <c r="AC150" s="2">
        <f t="shared" si="80"/>
        <v>13.795936733443465</v>
      </c>
      <c r="AD150" s="2">
        <f t="shared" si="81"/>
        <v>-3.7063266556534913E-2</v>
      </c>
      <c r="AE150" s="2">
        <f t="shared" si="82"/>
        <v>1.3736857278407594E-3</v>
      </c>
      <c r="AF150" s="2">
        <f t="shared" si="83"/>
        <v>3.7063266556534913E-2</v>
      </c>
    </row>
    <row r="151" spans="1:32" x14ac:dyDescent="0.3">
      <c r="A151" s="3">
        <v>11.25</v>
      </c>
      <c r="B151" s="3">
        <v>14.099</v>
      </c>
      <c r="C151" s="2">
        <f t="shared" si="56"/>
        <v>14.423920537499999</v>
      </c>
      <c r="D151" s="2">
        <f t="shared" si="57"/>
        <v>-0.32492053749999883</v>
      </c>
      <c r="E151" s="2">
        <f t="shared" si="58"/>
        <v>0.10557335568928815</v>
      </c>
      <c r="F151" s="2">
        <f t="shared" si="59"/>
        <v>14.526729214062501</v>
      </c>
      <c r="G151" s="2">
        <f t="shared" si="60"/>
        <v>0.42772921406250042</v>
      </c>
      <c r="H151" s="2">
        <f t="shared" si="61"/>
        <v>0.1829522805625243</v>
      </c>
      <c r="I151" s="2">
        <f t="shared" si="62"/>
        <v>13.375236580859376</v>
      </c>
      <c r="J151" s="2">
        <f t="shared" si="63"/>
        <v>-0.72376341914062436</v>
      </c>
      <c r="K151" s="2">
        <f t="shared" si="64"/>
        <v>0.52383348688612708</v>
      </c>
      <c r="L151" s="2">
        <f t="shared" si="65"/>
        <v>13.496107851828615</v>
      </c>
      <c r="M151" s="2">
        <f t="shared" si="66"/>
        <v>-0.60289214817138514</v>
      </c>
      <c r="N151" s="2">
        <f t="shared" si="67"/>
        <v>0.36347894232670741</v>
      </c>
      <c r="O151" s="2">
        <f t="shared" si="68"/>
        <v>13.364971323287964</v>
      </c>
      <c r="P151" s="2">
        <f t="shared" si="69"/>
        <v>-0.73402867671203609</v>
      </c>
      <c r="Q151" s="2">
        <f t="shared" si="70"/>
        <v>0.53879809823562275</v>
      </c>
      <c r="R151" s="2">
        <f t="shared" si="71"/>
        <v>13.526939382103349</v>
      </c>
      <c r="S151" s="2">
        <f t="shared" si="72"/>
        <v>-0.57206061789665164</v>
      </c>
      <c r="T151" s="2">
        <f t="shared" si="73"/>
        <v>0.32725335054829885</v>
      </c>
      <c r="U151" s="2">
        <f t="shared" si="74"/>
        <v>13.901225073436834</v>
      </c>
      <c r="V151" s="2">
        <f t="shared" si="75"/>
        <v>-0.19777492656316653</v>
      </c>
      <c r="W151" s="2">
        <f t="shared" si="76"/>
        <v>3.9114921577065913E-2</v>
      </c>
      <c r="X151" s="2">
        <f t="shared" si="77"/>
        <v>13.805882331969855</v>
      </c>
      <c r="Y151" s="2">
        <f t="shared" si="78"/>
        <v>-0.2931176680301455</v>
      </c>
      <c r="Z151" s="2">
        <f t="shared" si="79"/>
        <v>8.5917967311430574E-2</v>
      </c>
      <c r="AB151" s="28">
        <v>11.25</v>
      </c>
      <c r="AC151" s="2">
        <f t="shared" si="80"/>
        <v>13.761698461988555</v>
      </c>
      <c r="AD151" s="2">
        <f t="shared" si="81"/>
        <v>-0.33730153801144525</v>
      </c>
      <c r="AE151" s="2">
        <f t="shared" si="82"/>
        <v>0.11377232754488645</v>
      </c>
      <c r="AF151" s="2">
        <f t="shared" si="83"/>
        <v>0.33730153801144525</v>
      </c>
    </row>
    <row r="152" spans="1:32" x14ac:dyDescent="0.3">
      <c r="A152" s="3">
        <v>11.33333333</v>
      </c>
      <c r="B152" s="3">
        <v>14.686999999999999</v>
      </c>
      <c r="C152" s="2">
        <f t="shared" si="56"/>
        <v>14.427103059872699</v>
      </c>
      <c r="D152" s="2">
        <f t="shared" si="57"/>
        <v>0.25989694012729991</v>
      </c>
      <c r="E152" s="2">
        <f t="shared" si="58"/>
        <v>6.7546419487533316E-2</v>
      </c>
      <c r="F152" s="2">
        <f t="shared" si="59"/>
        <v>14.534348814362545</v>
      </c>
      <c r="G152" s="2">
        <f t="shared" si="60"/>
        <v>-0.15265118563745439</v>
      </c>
      <c r="H152" s="2">
        <f t="shared" si="61"/>
        <v>2.3302384476520561E-2</v>
      </c>
      <c r="I152" s="2">
        <f t="shared" si="62"/>
        <v>13.379475461099823</v>
      </c>
      <c r="J152" s="2">
        <f t="shared" si="63"/>
        <v>-1.3075245389001768</v>
      </c>
      <c r="K152" s="2">
        <f t="shared" si="64"/>
        <v>1.70962041982612</v>
      </c>
      <c r="L152" s="2">
        <f t="shared" si="65"/>
        <v>13.497870476668338</v>
      </c>
      <c r="M152" s="2">
        <f t="shared" si="66"/>
        <v>-1.1891295233316619</v>
      </c>
      <c r="N152" s="2">
        <f t="shared" si="67"/>
        <v>1.4140290232589854</v>
      </c>
      <c r="O152" s="2">
        <f t="shared" si="68"/>
        <v>13.355350121344081</v>
      </c>
      <c r="P152" s="2">
        <f t="shared" si="69"/>
        <v>-1.3316498786559183</v>
      </c>
      <c r="Q152" s="2">
        <f t="shared" si="70"/>
        <v>1.773291399324322</v>
      </c>
      <c r="R152" s="2">
        <f t="shared" si="71"/>
        <v>13.518251856434651</v>
      </c>
      <c r="S152" s="2">
        <f t="shared" si="72"/>
        <v>-1.1687481435653488</v>
      </c>
      <c r="T152" s="2">
        <f t="shared" si="73"/>
        <v>1.3659722230874494</v>
      </c>
      <c r="U152" s="2">
        <f t="shared" si="74"/>
        <v>13.879741802414458</v>
      </c>
      <c r="V152" s="2">
        <f t="shared" si="75"/>
        <v>-0.80725819758554174</v>
      </c>
      <c r="W152" s="2">
        <f t="shared" si="76"/>
        <v>0.65166579756905751</v>
      </c>
      <c r="X152" s="2">
        <f t="shared" si="77"/>
        <v>13.772149272591669</v>
      </c>
      <c r="Y152" s="2">
        <f t="shared" si="78"/>
        <v>-0.9148507274083304</v>
      </c>
      <c r="Z152" s="2">
        <f t="shared" si="79"/>
        <v>0.83695185343955125</v>
      </c>
      <c r="AB152" s="28">
        <v>11.33333333</v>
      </c>
      <c r="AC152" s="2">
        <f t="shared" si="80"/>
        <v>13.727603586441905</v>
      </c>
      <c r="AD152" s="2">
        <f t="shared" si="81"/>
        <v>-0.95939641355809435</v>
      </c>
      <c r="AE152" s="2">
        <f t="shared" si="82"/>
        <v>0.92044147834813406</v>
      </c>
      <c r="AF152" s="2">
        <f t="shared" si="83"/>
        <v>0.95939641355809435</v>
      </c>
    </row>
    <row r="153" spans="1:32" x14ac:dyDescent="0.3">
      <c r="A153" s="3">
        <v>11.41666667</v>
      </c>
      <c r="B153" s="3">
        <v>14.611000000000001</v>
      </c>
      <c r="C153" s="2">
        <f t="shared" si="56"/>
        <v>14.430285582627301</v>
      </c>
      <c r="D153" s="2">
        <f t="shared" si="57"/>
        <v>0.1807144173727</v>
      </c>
      <c r="E153" s="2">
        <f t="shared" si="58"/>
        <v>3.2657700646354412E-2</v>
      </c>
      <c r="F153" s="2">
        <f t="shared" si="59"/>
        <v>14.541935303031964</v>
      </c>
      <c r="G153" s="2">
        <f t="shared" si="60"/>
        <v>-6.9064696968036188E-2</v>
      </c>
      <c r="H153" s="2">
        <f t="shared" si="61"/>
        <v>4.7699323672866674E-3</v>
      </c>
      <c r="I153" s="2">
        <f t="shared" si="62"/>
        <v>13.383948586905692</v>
      </c>
      <c r="J153" s="2">
        <f t="shared" si="63"/>
        <v>-1.2270514130943084</v>
      </c>
      <c r="K153" s="2">
        <f t="shared" si="64"/>
        <v>1.5056551703767391</v>
      </c>
      <c r="L153" s="2">
        <f t="shared" si="65"/>
        <v>13.499836434539429</v>
      </c>
      <c r="M153" s="2">
        <f t="shared" si="66"/>
        <v>-1.111163565460572</v>
      </c>
      <c r="N153" s="2">
        <f t="shared" si="67"/>
        <v>1.2346844692070509</v>
      </c>
      <c r="O153" s="2">
        <f t="shared" si="68"/>
        <v>13.346064740463557</v>
      </c>
      <c r="P153" s="2">
        <f t="shared" si="69"/>
        <v>-1.2649352595364434</v>
      </c>
      <c r="Q153" s="2">
        <f t="shared" si="70"/>
        <v>1.6000612108185293</v>
      </c>
      <c r="R153" s="2">
        <f t="shared" si="71"/>
        <v>13.509771724270729</v>
      </c>
      <c r="S153" s="2">
        <f t="shared" si="72"/>
        <v>-1.1012282757292713</v>
      </c>
      <c r="T153" s="2">
        <f t="shared" si="73"/>
        <v>1.2127037152656639</v>
      </c>
      <c r="U153" s="2">
        <f t="shared" si="74"/>
        <v>13.858161156535523</v>
      </c>
      <c r="V153" s="2">
        <f t="shared" si="75"/>
        <v>-0.75283884346447749</v>
      </c>
      <c r="W153" s="2">
        <f t="shared" si="76"/>
        <v>0.56676632422893203</v>
      </c>
      <c r="X153" s="2">
        <f t="shared" si="77"/>
        <v>13.738518215622719</v>
      </c>
      <c r="Y153" s="2">
        <f t="shared" si="78"/>
        <v>-0.87248178437728185</v>
      </c>
      <c r="Z153" s="2">
        <f t="shared" si="79"/>
        <v>0.76122446407016575</v>
      </c>
      <c r="AB153" s="28">
        <v>11.41666667</v>
      </c>
      <c r="AC153" s="2">
        <f t="shared" si="80"/>
        <v>13.693685536339164</v>
      </c>
      <c r="AD153" s="2">
        <f t="shared" si="81"/>
        <v>-0.91731446366083702</v>
      </c>
      <c r="AE153" s="2">
        <f t="shared" si="82"/>
        <v>0.84146582524136904</v>
      </c>
      <c r="AF153" s="2">
        <f t="shared" si="83"/>
        <v>0.91731446366083702</v>
      </c>
    </row>
    <row r="154" spans="1:32" x14ac:dyDescent="0.3">
      <c r="A154" s="3">
        <v>11.5</v>
      </c>
      <c r="B154" s="3">
        <v>14.382999999999999</v>
      </c>
      <c r="C154" s="2">
        <f t="shared" si="56"/>
        <v>14.433468104999999</v>
      </c>
      <c r="D154" s="2">
        <f t="shared" si="57"/>
        <v>-5.0468105000000207E-2</v>
      </c>
      <c r="E154" s="2">
        <f t="shared" si="58"/>
        <v>2.5470296222910461E-3</v>
      </c>
      <c r="F154" s="2">
        <f t="shared" si="59"/>
        <v>14.54948867825</v>
      </c>
      <c r="G154" s="2">
        <f t="shared" si="60"/>
        <v>0.16648867825000124</v>
      </c>
      <c r="H154" s="2">
        <f t="shared" si="61"/>
        <v>2.7718479985432438E-2</v>
      </c>
      <c r="I154" s="2">
        <f t="shared" si="62"/>
        <v>13.388653954525001</v>
      </c>
      <c r="J154" s="2">
        <f t="shared" si="63"/>
        <v>-0.99434604547499816</v>
      </c>
      <c r="K154" s="2">
        <f t="shared" si="64"/>
        <v>0.98872405815176712</v>
      </c>
      <c r="L154" s="2">
        <f t="shared" si="65"/>
        <v>13.502004832216313</v>
      </c>
      <c r="M154" s="2">
        <f t="shared" si="66"/>
        <v>-0.88099516778368603</v>
      </c>
      <c r="N154" s="2">
        <f t="shared" si="67"/>
        <v>0.77615248565820505</v>
      </c>
      <c r="O154" s="2">
        <f t="shared" si="68"/>
        <v>13.337118698352032</v>
      </c>
      <c r="P154" s="2">
        <f t="shared" si="69"/>
        <v>-1.0458813016479667</v>
      </c>
      <c r="Q154" s="2">
        <f t="shared" si="70"/>
        <v>1.0938676971368451</v>
      </c>
      <c r="R154" s="2">
        <f t="shared" si="71"/>
        <v>13.501503154162066</v>
      </c>
      <c r="S154" s="2">
        <f t="shared" si="72"/>
        <v>-0.88149684583793331</v>
      </c>
      <c r="T154" s="2">
        <f t="shared" si="73"/>
        <v>0.77703668922222513</v>
      </c>
      <c r="U154" s="2">
        <f t="shared" si="74"/>
        <v>13.836502982445236</v>
      </c>
      <c r="V154" s="2">
        <f t="shared" si="75"/>
        <v>-0.54649701755476343</v>
      </c>
      <c r="W154" s="2">
        <f t="shared" si="76"/>
        <v>0.29865899019625142</v>
      </c>
      <c r="X154" s="2">
        <f t="shared" si="77"/>
        <v>13.705022299235509</v>
      </c>
      <c r="Y154" s="2">
        <f t="shared" si="78"/>
        <v>-0.67797770076449027</v>
      </c>
      <c r="Z154" s="2">
        <f t="shared" si="79"/>
        <v>0.45965376273390468</v>
      </c>
      <c r="AB154" s="28">
        <v>11.5</v>
      </c>
      <c r="AC154" s="2">
        <f t="shared" si="80"/>
        <v>13.659977199930108</v>
      </c>
      <c r="AD154" s="2">
        <f t="shared" si="81"/>
        <v>-0.7230228000698915</v>
      </c>
      <c r="AE154" s="2">
        <f t="shared" si="82"/>
        <v>0.52276196942090625</v>
      </c>
      <c r="AF154" s="2">
        <f t="shared" si="83"/>
        <v>0.7230228000698915</v>
      </c>
    </row>
    <row r="155" spans="1:32" x14ac:dyDescent="0.3">
      <c r="A155" s="3">
        <v>11.58333333</v>
      </c>
      <c r="B155" s="3">
        <v>13.909000000000001</v>
      </c>
      <c r="C155" s="2">
        <f t="shared" si="56"/>
        <v>14.4366506273727</v>
      </c>
      <c r="D155" s="2">
        <f t="shared" si="57"/>
        <v>-0.52765062737269908</v>
      </c>
      <c r="E155" s="2">
        <f t="shared" si="58"/>
        <v>0.27841518456680292</v>
      </c>
      <c r="F155" s="2">
        <f t="shared" si="59"/>
        <v>14.557008940929018</v>
      </c>
      <c r="G155" s="2">
        <f t="shared" si="60"/>
        <v>0.64800894092901729</v>
      </c>
      <c r="H155" s="2">
        <f t="shared" si="61"/>
        <v>0.41991558752394659</v>
      </c>
      <c r="I155" s="2">
        <f t="shared" si="62"/>
        <v>13.393589561802282</v>
      </c>
      <c r="J155" s="2">
        <f t="shared" si="63"/>
        <v>-0.51541043819771915</v>
      </c>
      <c r="K155" s="2">
        <f t="shared" si="64"/>
        <v>0.26564791980316488</v>
      </c>
      <c r="L155" s="2">
        <f t="shared" si="65"/>
        <v>13.504374768823766</v>
      </c>
      <c r="M155" s="2">
        <f t="shared" si="66"/>
        <v>-0.40462523117623483</v>
      </c>
      <c r="N155" s="2">
        <f t="shared" si="67"/>
        <v>0.16372157770442147</v>
      </c>
      <c r="O155" s="2">
        <f t="shared" si="68"/>
        <v>13.328515379186801</v>
      </c>
      <c r="P155" s="2">
        <f t="shared" si="69"/>
        <v>-0.58048462081320018</v>
      </c>
      <c r="Q155" s="2">
        <f t="shared" si="70"/>
        <v>0.33696239500064479</v>
      </c>
      <c r="R155" s="2">
        <f t="shared" si="71"/>
        <v>13.493450254670055</v>
      </c>
      <c r="S155" s="2">
        <f t="shared" si="72"/>
        <v>-0.41554974532994571</v>
      </c>
      <c r="T155" s="2">
        <f t="shared" si="73"/>
        <v>0.17268159084378273</v>
      </c>
      <c r="U155" s="2">
        <f t="shared" si="74"/>
        <v>13.814787097863995</v>
      </c>
      <c r="V155" s="2">
        <f t="shared" si="75"/>
        <v>-9.4212902136005638E-2</v>
      </c>
      <c r="W155" s="2">
        <f t="shared" si="76"/>
        <v>8.8760709288885752E-3</v>
      </c>
      <c r="X155" s="2">
        <f t="shared" si="77"/>
        <v>13.671694186884345</v>
      </c>
      <c r="Y155" s="2">
        <f t="shared" si="78"/>
        <v>-0.23730581311565579</v>
      </c>
      <c r="Z155" s="2">
        <f t="shared" si="79"/>
        <v>5.6314048938482554E-2</v>
      </c>
      <c r="AB155" s="28">
        <v>11.58333333</v>
      </c>
      <c r="AC155" s="2">
        <f t="shared" si="80"/>
        <v>13.626510882058096</v>
      </c>
      <c r="AD155" s="2">
        <f t="shared" si="81"/>
        <v>-0.28248911794190512</v>
      </c>
      <c r="AE155" s="2">
        <f t="shared" si="82"/>
        <v>7.9800101755595584E-2</v>
      </c>
      <c r="AF155" s="2">
        <f t="shared" si="83"/>
        <v>0.28248911794190512</v>
      </c>
    </row>
    <row r="156" spans="1:32" x14ac:dyDescent="0.3">
      <c r="A156" s="3">
        <v>11.66666667</v>
      </c>
      <c r="B156" s="3">
        <v>13.359</v>
      </c>
      <c r="C156" s="2">
        <f t="shared" si="56"/>
        <v>14.439833150127301</v>
      </c>
      <c r="D156" s="2">
        <f t="shared" si="57"/>
        <v>-1.080833150127301</v>
      </c>
      <c r="E156" s="2">
        <f t="shared" si="58"/>
        <v>1.1682002984141047</v>
      </c>
      <c r="F156" s="2">
        <f t="shared" si="59"/>
        <v>14.564496091965491</v>
      </c>
      <c r="G156" s="2">
        <f t="shared" si="60"/>
        <v>1.2054960919654913</v>
      </c>
      <c r="H156" s="2">
        <f t="shared" si="61"/>
        <v>1.4532208277440724</v>
      </c>
      <c r="I156" s="2">
        <f t="shared" si="62"/>
        <v>13.398753406692574</v>
      </c>
      <c r="J156" s="2">
        <f t="shared" si="63"/>
        <v>3.9753406692573989E-2</v>
      </c>
      <c r="K156" s="2">
        <f t="shared" si="64"/>
        <v>1.5803333436651865E-3</v>
      </c>
      <c r="L156" s="2">
        <f t="shared" si="65"/>
        <v>13.506945335237997</v>
      </c>
      <c r="M156" s="2">
        <f t="shared" si="66"/>
        <v>0.14794533523799736</v>
      </c>
      <c r="N156" s="2">
        <f t="shared" si="67"/>
        <v>2.1887822218683423E-2</v>
      </c>
      <c r="O156" s="2">
        <f t="shared" si="68"/>
        <v>13.320258038064015</v>
      </c>
      <c r="P156" s="2">
        <f t="shared" si="69"/>
        <v>-3.8741961935985003E-2</v>
      </c>
      <c r="Q156" s="2">
        <f t="shared" si="70"/>
        <v>1.5009396146493108E-3</v>
      </c>
      <c r="R156" s="2">
        <f t="shared" si="71"/>
        <v>13.485617076686578</v>
      </c>
      <c r="S156" s="2">
        <f t="shared" si="72"/>
        <v>0.1266170766865784</v>
      </c>
      <c r="T156" s="2">
        <f t="shared" si="73"/>
        <v>1.6031884108654876E-2</v>
      </c>
      <c r="U156" s="2">
        <f t="shared" si="74"/>
        <v>13.793033285456954</v>
      </c>
      <c r="V156" s="2">
        <f t="shared" si="75"/>
        <v>0.43403328545695352</v>
      </c>
      <c r="W156" s="2">
        <f t="shared" si="76"/>
        <v>0.18838489288455731</v>
      </c>
      <c r="X156" s="2">
        <f t="shared" si="77"/>
        <v>13.63856606019317</v>
      </c>
      <c r="Y156" s="2">
        <f t="shared" si="78"/>
        <v>0.27956606019317043</v>
      </c>
      <c r="Z156" s="2">
        <f t="shared" si="79"/>
        <v>7.8157182011931392E-2</v>
      </c>
      <c r="AB156" s="28">
        <v>11.66666667</v>
      </c>
      <c r="AC156" s="2">
        <f t="shared" si="80"/>
        <v>13.59331829974084</v>
      </c>
      <c r="AD156" s="2">
        <f t="shared" si="81"/>
        <v>0.23431829974084017</v>
      </c>
      <c r="AE156" s="2">
        <f t="shared" si="82"/>
        <v>5.4905065593438218E-2</v>
      </c>
      <c r="AF156" s="2">
        <f t="shared" si="83"/>
        <v>0.23431829974084017</v>
      </c>
    </row>
    <row r="157" spans="1:32" x14ac:dyDescent="0.3">
      <c r="A157" s="3">
        <v>11.75</v>
      </c>
      <c r="B157" s="3">
        <v>12.295999999999999</v>
      </c>
      <c r="C157" s="2">
        <f t="shared" si="56"/>
        <v>14.4430156725</v>
      </c>
      <c r="D157" s="2">
        <f t="shared" si="57"/>
        <v>-2.1470156725000002</v>
      </c>
      <c r="E157" s="2">
        <f t="shared" si="58"/>
        <v>4.6096762979606281</v>
      </c>
      <c r="F157" s="2">
        <f t="shared" si="59"/>
        <v>14.5719501295625</v>
      </c>
      <c r="G157" s="2">
        <f t="shared" si="60"/>
        <v>2.2759501295625011</v>
      </c>
      <c r="H157" s="2">
        <f t="shared" si="61"/>
        <v>5.1799489922555653</v>
      </c>
      <c r="I157" s="2">
        <f t="shared" si="62"/>
        <v>13.404143485278126</v>
      </c>
      <c r="J157" s="2">
        <f t="shared" si="63"/>
        <v>1.1081434852781271</v>
      </c>
      <c r="K157" s="2">
        <f t="shared" si="64"/>
        <v>1.2279819839643547</v>
      </c>
      <c r="L157" s="2">
        <f t="shared" si="65"/>
        <v>13.509715613052427</v>
      </c>
      <c r="M157" s="2">
        <f t="shared" si="66"/>
        <v>1.2137156130524271</v>
      </c>
      <c r="N157" s="2">
        <f t="shared" si="67"/>
        <v>1.4731055893672291</v>
      </c>
      <c r="O157" s="2">
        <f t="shared" si="68"/>
        <v>13.312349804705651</v>
      </c>
      <c r="P157" s="2">
        <f t="shared" si="69"/>
        <v>1.0163498047056514</v>
      </c>
      <c r="Q157" s="2">
        <f t="shared" si="70"/>
        <v>1.0329669255252156</v>
      </c>
      <c r="R157" s="2">
        <f t="shared" si="71"/>
        <v>13.478007615301156</v>
      </c>
      <c r="S157" s="2">
        <f t="shared" si="72"/>
        <v>1.1820076153011563</v>
      </c>
      <c r="T157" s="2">
        <f t="shared" si="73"/>
        <v>1.3971420026299262</v>
      </c>
      <c r="U157" s="2">
        <f t="shared" si="74"/>
        <v>13.771261287131637</v>
      </c>
      <c r="V157" s="2">
        <f t="shared" si="75"/>
        <v>1.4752612871316373</v>
      </c>
      <c r="W157" s="2">
        <f t="shared" si="76"/>
        <v>2.1763958653092952</v>
      </c>
      <c r="X157" s="2">
        <f t="shared" si="77"/>
        <v>13.605669612325393</v>
      </c>
      <c r="Y157" s="2">
        <f t="shared" si="78"/>
        <v>1.3096696123253935</v>
      </c>
      <c r="Z157" s="2">
        <f t="shared" si="79"/>
        <v>1.7152344934485464</v>
      </c>
      <c r="AB157" s="28">
        <v>11.75</v>
      </c>
      <c r="AC157" s="2">
        <f t="shared" si="80"/>
        <v>13.560430578145375</v>
      </c>
      <c r="AD157" s="2">
        <f t="shared" si="81"/>
        <v>1.264430578145376</v>
      </c>
      <c r="AE157" s="2">
        <f t="shared" si="82"/>
        <v>1.5987846869490496</v>
      </c>
      <c r="AF157" s="2">
        <f t="shared" si="83"/>
        <v>1.264430578145376</v>
      </c>
    </row>
    <row r="158" spans="1:32" x14ac:dyDescent="0.3">
      <c r="A158" s="3">
        <v>11.83333333</v>
      </c>
      <c r="B158" s="3">
        <v>12.106</v>
      </c>
      <c r="C158" s="2">
        <f t="shared" si="56"/>
        <v>14.446198194872698</v>
      </c>
      <c r="D158" s="2">
        <f t="shared" si="57"/>
        <v>-2.3401981948726984</v>
      </c>
      <c r="E158" s="2">
        <f t="shared" si="58"/>
        <v>5.4765275912854365</v>
      </c>
      <c r="F158" s="2">
        <f t="shared" si="59"/>
        <v>14.579371054620491</v>
      </c>
      <c r="G158" s="2">
        <f t="shared" si="60"/>
        <v>2.4733710546204914</v>
      </c>
      <c r="H158" s="2">
        <f t="shared" si="61"/>
        <v>6.1175643738344823</v>
      </c>
      <c r="I158" s="2">
        <f t="shared" si="62"/>
        <v>13.409757795486712</v>
      </c>
      <c r="J158" s="2">
        <f t="shared" si="63"/>
        <v>1.3037577954867121</v>
      </c>
      <c r="K158" s="2">
        <f t="shared" si="64"/>
        <v>1.6997843892923714</v>
      </c>
      <c r="L158" s="2">
        <f t="shared" si="65"/>
        <v>13.512684676428648</v>
      </c>
      <c r="M158" s="2">
        <f t="shared" si="66"/>
        <v>1.4066846764286485</v>
      </c>
      <c r="N158" s="2">
        <f t="shared" si="67"/>
        <v>1.9787617788991714</v>
      </c>
      <c r="O158" s="2">
        <f t="shared" si="68"/>
        <v>13.304793678433068</v>
      </c>
      <c r="P158" s="2">
        <f t="shared" si="69"/>
        <v>1.1987936784330682</v>
      </c>
      <c r="Q158" s="2">
        <f t="shared" si="70"/>
        <v>1.4371062834510864</v>
      </c>
      <c r="R158" s="2">
        <f t="shared" si="71"/>
        <v>13.470625803337402</v>
      </c>
      <c r="S158" s="2">
        <f t="shared" si="72"/>
        <v>1.3646258033374021</v>
      </c>
      <c r="T158" s="2">
        <f t="shared" si="73"/>
        <v>1.8622035831342501</v>
      </c>
      <c r="U158" s="2">
        <f t="shared" si="74"/>
        <v>13.749490775107553</v>
      </c>
      <c r="V158" s="2">
        <f t="shared" si="75"/>
        <v>1.6434907751075531</v>
      </c>
      <c r="W158" s="2">
        <f t="shared" si="76"/>
        <v>2.7010619278636256</v>
      </c>
      <c r="X158" s="2">
        <f t="shared" si="77"/>
        <v>13.573036006488259</v>
      </c>
      <c r="Y158" s="2">
        <f t="shared" si="78"/>
        <v>1.467036006488259</v>
      </c>
      <c r="Z158" s="2">
        <f t="shared" si="79"/>
        <v>2.1521946443330191</v>
      </c>
      <c r="AB158" s="28">
        <v>11.83333333</v>
      </c>
      <c r="AC158" s="2">
        <f t="shared" si="80"/>
        <v>13.527878211737242</v>
      </c>
      <c r="AD158" s="2">
        <f t="shared" si="81"/>
        <v>1.4218782117372424</v>
      </c>
      <c r="AE158" s="2">
        <f t="shared" si="82"/>
        <v>2.0217376490130983</v>
      </c>
      <c r="AF158" s="2">
        <f t="shared" si="83"/>
        <v>1.4218782117372424</v>
      </c>
    </row>
    <row r="159" spans="1:32" x14ac:dyDescent="0.3">
      <c r="A159" s="3">
        <v>11.91666667</v>
      </c>
      <c r="B159" s="3">
        <v>11.803000000000001</v>
      </c>
      <c r="C159" s="2">
        <f t="shared" si="56"/>
        <v>14.449380717627301</v>
      </c>
      <c r="D159" s="2">
        <f t="shared" si="57"/>
        <v>-2.6463807176273004</v>
      </c>
      <c r="E159" s="2">
        <f t="shared" si="58"/>
        <v>7.0033309026295854</v>
      </c>
      <c r="F159" s="2">
        <f t="shared" si="59"/>
        <v>14.586758868024017</v>
      </c>
      <c r="G159" s="2">
        <f t="shared" si="60"/>
        <v>2.783758868024016</v>
      </c>
      <c r="H159" s="2">
        <f t="shared" si="61"/>
        <v>7.7493134353023505</v>
      </c>
      <c r="I159" s="2">
        <f t="shared" si="62"/>
        <v>13.415594335353738</v>
      </c>
      <c r="J159" s="2">
        <f t="shared" si="63"/>
        <v>1.6125943353537373</v>
      </c>
      <c r="K159" s="2">
        <f t="shared" si="64"/>
        <v>2.600460490414962</v>
      </c>
      <c r="L159" s="2">
        <f t="shared" si="65"/>
        <v>13.515851591278375</v>
      </c>
      <c r="M159" s="2">
        <f t="shared" si="66"/>
        <v>1.7128515912783744</v>
      </c>
      <c r="N159" s="2">
        <f t="shared" si="67"/>
        <v>2.9338605737448593</v>
      </c>
      <c r="O159" s="2">
        <f t="shared" si="68"/>
        <v>13.297592532249144</v>
      </c>
      <c r="P159" s="2">
        <f t="shared" si="69"/>
        <v>1.4945925322491433</v>
      </c>
      <c r="Q159" s="2">
        <f t="shared" si="70"/>
        <v>2.2338068374549067</v>
      </c>
      <c r="R159" s="2">
        <f t="shared" si="71"/>
        <v>13.463475513486372</v>
      </c>
      <c r="S159" s="2">
        <f t="shared" si="72"/>
        <v>1.6604755134863716</v>
      </c>
      <c r="T159" s="2">
        <f t="shared" si="73"/>
        <v>2.7571789308878292</v>
      </c>
      <c r="U159" s="2">
        <f t="shared" si="74"/>
        <v>13.727741346782949</v>
      </c>
      <c r="V159" s="2">
        <f t="shared" si="75"/>
        <v>1.9247413467829482</v>
      </c>
      <c r="W159" s="2">
        <f t="shared" si="76"/>
        <v>3.7046292520158373</v>
      </c>
      <c r="X159" s="2">
        <f t="shared" si="77"/>
        <v>13.540695871181555</v>
      </c>
      <c r="Y159" s="2">
        <f t="shared" si="78"/>
        <v>1.737695871181554</v>
      </c>
      <c r="Z159" s="2">
        <f t="shared" si="79"/>
        <v>3.0195869407214198</v>
      </c>
      <c r="AB159" s="28">
        <v>11.91666667</v>
      </c>
      <c r="AC159" s="2">
        <f t="shared" si="80"/>
        <v>13.495691062342981</v>
      </c>
      <c r="AD159" s="2">
        <f t="shared" si="81"/>
        <v>1.6926910623429805</v>
      </c>
      <c r="AE159" s="2">
        <f t="shared" si="82"/>
        <v>2.865203032535808</v>
      </c>
      <c r="AF159" s="2">
        <f t="shared" si="83"/>
        <v>1.6926910623429805</v>
      </c>
    </row>
    <row r="160" spans="1:32" x14ac:dyDescent="0.3">
      <c r="A160" s="3">
        <v>12</v>
      </c>
      <c r="B160" s="3">
        <v>12.353</v>
      </c>
      <c r="C160" s="2">
        <f t="shared" si="56"/>
        <v>14.45256324</v>
      </c>
      <c r="D160" s="2">
        <f t="shared" si="57"/>
        <v>-2.0995632400000002</v>
      </c>
      <c r="E160" s="2">
        <f t="shared" si="58"/>
        <v>4.4081657987592981</v>
      </c>
      <c r="F160" s="2">
        <f t="shared" si="59"/>
        <v>14.594113568000001</v>
      </c>
      <c r="G160" s="2">
        <f t="shared" si="60"/>
        <v>2.2411135680000012</v>
      </c>
      <c r="H160" s="2">
        <f t="shared" si="61"/>
        <v>5.0225900246736961</v>
      </c>
      <c r="I160" s="2">
        <f t="shared" si="62"/>
        <v>13.421651100800002</v>
      </c>
      <c r="J160" s="2">
        <f t="shared" si="63"/>
        <v>1.0686511008000021</v>
      </c>
      <c r="K160" s="2">
        <f t="shared" si="64"/>
        <v>1.1420151752410563</v>
      </c>
      <c r="L160" s="2">
        <f t="shared" si="65"/>
        <v>13.519215414016001</v>
      </c>
      <c r="M160" s="2">
        <f t="shared" si="66"/>
        <v>1.1662154140160013</v>
      </c>
      <c r="N160" s="2">
        <f t="shared" si="67"/>
        <v>1.3600583918885132</v>
      </c>
      <c r="O160" s="2">
        <f t="shared" si="68"/>
        <v>13.290749116160001</v>
      </c>
      <c r="P160" s="2">
        <f t="shared" si="69"/>
        <v>0.9377491161600009</v>
      </c>
      <c r="Q160" s="2">
        <f t="shared" si="70"/>
        <v>0.87937340485886284</v>
      </c>
      <c r="R160" s="2">
        <f t="shared" si="71"/>
        <v>13.456560559961602</v>
      </c>
      <c r="S160" s="2">
        <f t="shared" si="72"/>
        <v>1.1035605599616023</v>
      </c>
      <c r="T160" s="2">
        <f t="shared" si="73"/>
        <v>1.2178459095027652</v>
      </c>
      <c r="U160" s="2">
        <f t="shared" si="74"/>
        <v>13.706032519895022</v>
      </c>
      <c r="V160" s="2">
        <f t="shared" si="75"/>
        <v>1.3530325198950219</v>
      </c>
      <c r="W160" s="2">
        <f t="shared" si="76"/>
        <v>1.830696999893473</v>
      </c>
      <c r="X160" s="2">
        <f t="shared" si="77"/>
        <v>13.508679295680288</v>
      </c>
      <c r="Y160" s="2">
        <f t="shared" si="78"/>
        <v>1.1556792956802884</v>
      </c>
      <c r="Z160" s="2">
        <f t="shared" si="79"/>
        <v>1.3355946344640874</v>
      </c>
      <c r="AB160" s="28">
        <v>12</v>
      </c>
      <c r="AC160" s="2">
        <f t="shared" si="80"/>
        <v>13.463898357350363</v>
      </c>
      <c r="AD160" s="2">
        <f t="shared" si="81"/>
        <v>1.1108983573503632</v>
      </c>
      <c r="AE160" s="2">
        <f t="shared" si="82"/>
        <v>1.2340951603637353</v>
      </c>
      <c r="AF160" s="2">
        <f t="shared" si="83"/>
        <v>1.1108983573503632</v>
      </c>
    </row>
    <row r="161" spans="1:32" x14ac:dyDescent="0.3">
      <c r="A161" s="3">
        <v>12.08333333</v>
      </c>
      <c r="B161" s="3">
        <v>12.22</v>
      </c>
      <c r="C161" s="2">
        <f t="shared" si="56"/>
        <v>14.455745762372699</v>
      </c>
      <c r="D161" s="2">
        <f t="shared" si="57"/>
        <v>-2.235745762372698</v>
      </c>
      <c r="E161" s="2">
        <f t="shared" si="58"/>
        <v>4.9985591139674765</v>
      </c>
      <c r="F161" s="2">
        <f t="shared" si="59"/>
        <v>14.601435155436965</v>
      </c>
      <c r="G161" s="2">
        <f t="shared" si="60"/>
        <v>2.3814351554369644</v>
      </c>
      <c r="H161" s="2">
        <f t="shared" si="61"/>
        <v>5.6712333995510784</v>
      </c>
      <c r="I161" s="2">
        <f t="shared" si="62"/>
        <v>13.427926089834362</v>
      </c>
      <c r="J161" s="2">
        <f t="shared" si="63"/>
        <v>1.2079260898343609</v>
      </c>
      <c r="K161" s="2">
        <f t="shared" si="64"/>
        <v>1.4590854385025285</v>
      </c>
      <c r="L161" s="2">
        <f t="shared" si="65"/>
        <v>13.522775193838953</v>
      </c>
      <c r="M161" s="2">
        <f t="shared" si="66"/>
        <v>1.3027751938389525</v>
      </c>
      <c r="N161" s="2">
        <f t="shared" si="67"/>
        <v>1.6972232056821202</v>
      </c>
      <c r="O161" s="2">
        <f t="shared" si="68"/>
        <v>13.284266052909032</v>
      </c>
      <c r="P161" s="2">
        <f t="shared" si="69"/>
        <v>1.0642660529090318</v>
      </c>
      <c r="Q161" s="2">
        <f t="shared" si="70"/>
        <v>1.13266223137457</v>
      </c>
      <c r="R161" s="2">
        <f t="shared" si="71"/>
        <v>13.449884692567499</v>
      </c>
      <c r="S161" s="2">
        <f t="shared" si="72"/>
        <v>1.2298846925674987</v>
      </c>
      <c r="T161" s="2">
        <f t="shared" si="73"/>
        <v>1.5126163570118507</v>
      </c>
      <c r="U161" s="2">
        <f t="shared" si="74"/>
        <v>13.68438370448234</v>
      </c>
      <c r="V161" s="2">
        <f t="shared" si="75"/>
        <v>1.4643837044823389</v>
      </c>
      <c r="W161" s="2">
        <f t="shared" si="76"/>
        <v>2.1444196339534183</v>
      </c>
      <c r="X161" s="2">
        <f t="shared" si="77"/>
        <v>13.477015791516358</v>
      </c>
      <c r="Y161" s="2">
        <f t="shared" si="78"/>
        <v>1.2570157915163573</v>
      </c>
      <c r="Z161" s="2">
        <f t="shared" si="79"/>
        <v>1.5800887001214943</v>
      </c>
      <c r="AB161" s="28">
        <v>12.08333333</v>
      </c>
      <c r="AC161" s="2">
        <f t="shared" si="80"/>
        <v>13.43252865416466</v>
      </c>
      <c r="AD161" s="2">
        <f t="shared" si="81"/>
        <v>1.2125286541646592</v>
      </c>
      <c r="AE161" s="2">
        <f t="shared" si="82"/>
        <v>1.4702257371703595</v>
      </c>
      <c r="AF161" s="2">
        <f t="shared" si="83"/>
        <v>1.2125286541646592</v>
      </c>
    </row>
    <row r="162" spans="1:32" x14ac:dyDescent="0.3">
      <c r="A162" s="3">
        <v>12.16666667</v>
      </c>
      <c r="B162" s="3">
        <v>12.827</v>
      </c>
      <c r="C162" s="2">
        <f t="shared" si="56"/>
        <v>14.458928285127302</v>
      </c>
      <c r="D162" s="2">
        <f t="shared" si="57"/>
        <v>-1.6319282851273016</v>
      </c>
      <c r="E162" s="2">
        <f t="shared" si="58"/>
        <v>2.6631899277985354</v>
      </c>
      <c r="F162" s="2">
        <f t="shared" si="59"/>
        <v>14.608723631207543</v>
      </c>
      <c r="G162" s="2">
        <f t="shared" si="60"/>
        <v>1.7817236312075426</v>
      </c>
      <c r="H162" s="2">
        <f t="shared" si="61"/>
        <v>3.1745390980033914</v>
      </c>
      <c r="I162" s="2">
        <f t="shared" si="62"/>
        <v>13.434417300570427</v>
      </c>
      <c r="J162" s="2">
        <f t="shared" si="63"/>
        <v>0.60741730057042709</v>
      </c>
      <c r="K162" s="2">
        <f t="shared" si="64"/>
        <v>0.36895577703226456</v>
      </c>
      <c r="L162" s="2">
        <f t="shared" si="65"/>
        <v>13.526529971693417</v>
      </c>
      <c r="M162" s="2">
        <f t="shared" si="66"/>
        <v>0.69952997169341735</v>
      </c>
      <c r="N162" s="2">
        <f t="shared" si="67"/>
        <v>0.48934218129739326</v>
      </c>
      <c r="O162" s="2">
        <f t="shared" si="68"/>
        <v>13.278145841683319</v>
      </c>
      <c r="P162" s="2">
        <f t="shared" si="69"/>
        <v>0.45114584168331895</v>
      </c>
      <c r="Q162" s="2">
        <f t="shared" si="70"/>
        <v>0.20353257046815029</v>
      </c>
      <c r="R162" s="2">
        <f t="shared" si="71"/>
        <v>13.443451598633221</v>
      </c>
      <c r="S162" s="2">
        <f t="shared" si="72"/>
        <v>0.61645159863322085</v>
      </c>
      <c r="T162" s="2">
        <f t="shared" si="73"/>
        <v>0.3800125734574536</v>
      </c>
      <c r="U162" s="2">
        <f t="shared" si="74"/>
        <v>13.662814198664567</v>
      </c>
      <c r="V162" s="2">
        <f t="shared" si="75"/>
        <v>0.83581419866456663</v>
      </c>
      <c r="W162" s="2">
        <f t="shared" si="76"/>
        <v>0.6985853746892916</v>
      </c>
      <c r="X162" s="2">
        <f t="shared" si="77"/>
        <v>13.445734289860305</v>
      </c>
      <c r="Y162" s="2">
        <f t="shared" si="78"/>
        <v>0.61873428986030454</v>
      </c>
      <c r="Z162" s="2">
        <f t="shared" si="79"/>
        <v>0.38283212144893536</v>
      </c>
      <c r="AB162" s="28">
        <v>12.16666667</v>
      </c>
      <c r="AC162" s="2">
        <f t="shared" si="80"/>
        <v>13.401609840487897</v>
      </c>
      <c r="AD162" s="2">
        <f t="shared" si="81"/>
        <v>0.57460984048789676</v>
      </c>
      <c r="AE162" s="2">
        <f t="shared" si="82"/>
        <v>0.33017646878552614</v>
      </c>
      <c r="AF162" s="2">
        <f t="shared" si="83"/>
        <v>0.57460984048789676</v>
      </c>
    </row>
    <row r="163" spans="1:32" x14ac:dyDescent="0.3">
      <c r="A163" s="3">
        <v>12.25</v>
      </c>
      <c r="B163" s="3">
        <v>14.25</v>
      </c>
      <c r="C163" s="2">
        <f t="shared" si="56"/>
        <v>14.4621108075</v>
      </c>
      <c r="D163" s="2">
        <f t="shared" si="57"/>
        <v>-0.21211080750000022</v>
      </c>
      <c r="E163" s="2">
        <f t="shared" si="58"/>
        <v>4.4990994658302148E-2</v>
      </c>
      <c r="F163" s="2">
        <f t="shared" si="59"/>
        <v>14.6159789935625</v>
      </c>
      <c r="G163" s="2">
        <f t="shared" si="60"/>
        <v>0.36597899356249997</v>
      </c>
      <c r="H163" s="2">
        <f t="shared" si="61"/>
        <v>0.13394062372902038</v>
      </c>
      <c r="I163" s="2">
        <f t="shared" si="62"/>
        <v>13.441122728771877</v>
      </c>
      <c r="J163" s="2">
        <f t="shared" si="63"/>
        <v>-0.80887727122812336</v>
      </c>
      <c r="K163" s="2">
        <f t="shared" si="64"/>
        <v>0.654282439909455</v>
      </c>
      <c r="L163" s="2">
        <f t="shared" si="65"/>
        <v>13.530478778816802</v>
      </c>
      <c r="M163" s="2">
        <f t="shared" si="66"/>
        <v>-0.71952122118319828</v>
      </c>
      <c r="N163" s="2">
        <f t="shared" si="67"/>
        <v>0.51771078773296098</v>
      </c>
      <c r="O163" s="2">
        <f t="shared" si="68"/>
        <v>13.272390861041695</v>
      </c>
      <c r="P163" s="2">
        <f t="shared" si="69"/>
        <v>-0.97760913895830548</v>
      </c>
      <c r="Q163" s="2">
        <f t="shared" si="70"/>
        <v>0.95571962857479942</v>
      </c>
      <c r="R163" s="2">
        <f t="shared" si="71"/>
        <v>13.437264904443563</v>
      </c>
      <c r="S163" s="2">
        <f t="shared" si="72"/>
        <v>-0.81273509555643741</v>
      </c>
      <c r="T163" s="2">
        <f t="shared" si="73"/>
        <v>0.66053833554913144</v>
      </c>
      <c r="U163" s="2">
        <f t="shared" si="74"/>
        <v>13.641343184582805</v>
      </c>
      <c r="V163" s="2">
        <f t="shared" si="75"/>
        <v>-0.60865681541719496</v>
      </c>
      <c r="W163" s="2">
        <f t="shared" si="76"/>
        <v>0.37046311895380135</v>
      </c>
      <c r="X163" s="2">
        <f t="shared" si="77"/>
        <v>13.414863138903407</v>
      </c>
      <c r="Y163" s="2">
        <f t="shared" si="78"/>
        <v>-0.83513686109659346</v>
      </c>
      <c r="Z163" s="2">
        <f t="shared" si="79"/>
        <v>0.69745357676227082</v>
      </c>
      <c r="AB163" s="28">
        <v>12.25</v>
      </c>
      <c r="AC163" s="2">
        <f t="shared" si="80"/>
        <v>13.371169134490938</v>
      </c>
      <c r="AD163" s="2">
        <f t="shared" si="81"/>
        <v>-0.87883086550906242</v>
      </c>
      <c r="AE163" s="2">
        <f t="shared" si="82"/>
        <v>0.7723436901714078</v>
      </c>
      <c r="AF163" s="2">
        <f t="shared" si="83"/>
        <v>0.87883086550906242</v>
      </c>
    </row>
    <row r="164" spans="1:32" x14ac:dyDescent="0.3">
      <c r="A164" s="3">
        <v>12.33333333</v>
      </c>
      <c r="B164" s="3">
        <v>15.085000000000001</v>
      </c>
      <c r="C164" s="2">
        <f t="shared" si="56"/>
        <v>14.465293329872699</v>
      </c>
      <c r="D164" s="2">
        <f t="shared" si="57"/>
        <v>0.61970667012730196</v>
      </c>
      <c r="E164" s="2">
        <f t="shared" si="58"/>
        <v>0.38403635700026867</v>
      </c>
      <c r="F164" s="2">
        <f t="shared" si="59"/>
        <v>14.623201243378439</v>
      </c>
      <c r="G164" s="2">
        <f t="shared" si="60"/>
        <v>-0.46179875662156178</v>
      </c>
      <c r="H164" s="2">
        <f t="shared" si="61"/>
        <v>0.21325809161722045</v>
      </c>
      <c r="I164" s="2">
        <f t="shared" si="62"/>
        <v>13.448040372526485</v>
      </c>
      <c r="J164" s="2">
        <f t="shared" si="63"/>
        <v>-1.6369596274735159</v>
      </c>
      <c r="K164" s="2">
        <f t="shared" si="64"/>
        <v>2.6796368219782321</v>
      </c>
      <c r="L164" s="2">
        <f t="shared" si="65"/>
        <v>13.534620639441355</v>
      </c>
      <c r="M164" s="2">
        <f t="shared" si="66"/>
        <v>-1.5503793605586456</v>
      </c>
      <c r="N164" s="2">
        <f t="shared" si="67"/>
        <v>2.4036761616462345</v>
      </c>
      <c r="O164" s="2">
        <f t="shared" si="68"/>
        <v>13.2670033654272</v>
      </c>
      <c r="P164" s="2">
        <f t="shared" si="69"/>
        <v>-1.8179966345728005</v>
      </c>
      <c r="Q164" s="2">
        <f t="shared" si="70"/>
        <v>3.3051117633180285</v>
      </c>
      <c r="R164" s="2">
        <f t="shared" si="71"/>
        <v>13.431328169863967</v>
      </c>
      <c r="S164" s="2">
        <f t="shared" si="72"/>
        <v>-1.6536718301360338</v>
      </c>
      <c r="T164" s="2">
        <f t="shared" si="73"/>
        <v>2.7346305217854594</v>
      </c>
      <c r="U164" s="2">
        <f t="shared" si="74"/>
        <v>13.619989701361249</v>
      </c>
      <c r="V164" s="2">
        <f t="shared" si="75"/>
        <v>-1.4650102986387523</v>
      </c>
      <c r="W164" s="2">
        <f t="shared" si="76"/>
        <v>2.1462551751176062</v>
      </c>
      <c r="X164" s="2">
        <f t="shared" si="77"/>
        <v>13.384430068391772</v>
      </c>
      <c r="Y164" s="2">
        <f t="shared" si="78"/>
        <v>-1.7005699316082286</v>
      </c>
      <c r="Z164" s="2">
        <f t="shared" si="79"/>
        <v>2.8919380922900153</v>
      </c>
      <c r="AB164" s="28">
        <v>12.33333333</v>
      </c>
      <c r="AC164" s="2">
        <f t="shared" si="80"/>
        <v>13.341233052609031</v>
      </c>
      <c r="AD164" s="2">
        <f t="shared" si="81"/>
        <v>-1.74376694739097</v>
      </c>
      <c r="AE164" s="2">
        <f t="shared" si="82"/>
        <v>3.0407231668132222</v>
      </c>
      <c r="AF164" s="2">
        <f t="shared" si="83"/>
        <v>1.74376694739097</v>
      </c>
    </row>
    <row r="165" spans="1:32" x14ac:dyDescent="0.3">
      <c r="A165" s="3">
        <v>12.41666667</v>
      </c>
      <c r="B165" s="3">
        <v>14.952999999999999</v>
      </c>
      <c r="C165" s="2">
        <f t="shared" si="56"/>
        <v>14.4684758526273</v>
      </c>
      <c r="D165" s="2">
        <f t="shared" si="57"/>
        <v>0.48452414737269933</v>
      </c>
      <c r="E165" s="2">
        <f t="shared" si="58"/>
        <v>0.23476364938724126</v>
      </c>
      <c r="F165" s="2">
        <f t="shared" si="59"/>
        <v>14.630390381516071</v>
      </c>
      <c r="G165" s="2">
        <f t="shared" si="60"/>
        <v>-0.32260961848392888</v>
      </c>
      <c r="H165" s="2">
        <f t="shared" si="61"/>
        <v>0.10407696593834614</v>
      </c>
      <c r="I165" s="2">
        <f t="shared" si="62"/>
        <v>13.455168230023899</v>
      </c>
      <c r="J165" s="2">
        <f t="shared" si="63"/>
        <v>-1.4978317699761003</v>
      </c>
      <c r="K165" s="2">
        <f t="shared" si="64"/>
        <v>2.2435000111497376</v>
      </c>
      <c r="L165" s="2">
        <f t="shared" si="65"/>
        <v>13.538954569546688</v>
      </c>
      <c r="M165" s="2">
        <f t="shared" si="66"/>
        <v>-1.4140454304533119</v>
      </c>
      <c r="N165" s="2">
        <f t="shared" si="67"/>
        <v>1.9995244793858922</v>
      </c>
      <c r="O165" s="2">
        <f t="shared" si="68"/>
        <v>13.261985488488129</v>
      </c>
      <c r="P165" s="2">
        <f t="shared" si="69"/>
        <v>-1.6910145115118702</v>
      </c>
      <c r="Q165" s="2">
        <f t="shared" si="70"/>
        <v>2.8595300781437292</v>
      </c>
      <c r="R165" s="2">
        <f t="shared" si="71"/>
        <v>13.425644890062292</v>
      </c>
      <c r="S165" s="2">
        <f t="shared" si="72"/>
        <v>-1.527355109937707</v>
      </c>
      <c r="T165" s="2">
        <f t="shared" si="73"/>
        <v>2.332813631852825</v>
      </c>
      <c r="U165" s="2">
        <f t="shared" si="74"/>
        <v>13.598772641716458</v>
      </c>
      <c r="V165" s="2">
        <f t="shared" si="75"/>
        <v>-1.3542273582835413</v>
      </c>
      <c r="W165" s="2">
        <f t="shared" si="76"/>
        <v>1.8339317379236191</v>
      </c>
      <c r="X165" s="2">
        <f t="shared" si="77"/>
        <v>13.354462188922817</v>
      </c>
      <c r="Y165" s="2">
        <f t="shared" si="78"/>
        <v>-1.5985378110771826</v>
      </c>
      <c r="Z165" s="2">
        <f t="shared" si="79"/>
        <v>2.5553231334434305</v>
      </c>
      <c r="AB165" s="28">
        <v>12.41666667</v>
      </c>
      <c r="AC165" s="2">
        <f t="shared" si="80"/>
        <v>13.311827411780531</v>
      </c>
      <c r="AD165" s="2">
        <f t="shared" si="81"/>
        <v>-1.6411725882194688</v>
      </c>
      <c r="AE165" s="2">
        <f t="shared" si="82"/>
        <v>2.6934474643229902</v>
      </c>
      <c r="AF165" s="2">
        <f t="shared" si="83"/>
        <v>1.6411725882194688</v>
      </c>
    </row>
    <row r="166" spans="1:32" x14ac:dyDescent="0.3">
      <c r="A166" s="3">
        <v>12.499999989999999</v>
      </c>
      <c r="B166" s="3">
        <v>14.44</v>
      </c>
      <c r="C166" s="2">
        <f t="shared" si="56"/>
        <v>14.471658374618096</v>
      </c>
      <c r="D166" s="2">
        <f t="shared" si="57"/>
        <v>-3.165837461809673E-2</v>
      </c>
      <c r="E166" s="2">
        <f t="shared" si="58"/>
        <v>1.0022526834597512E-3</v>
      </c>
      <c r="F166" s="2">
        <f t="shared" si="59"/>
        <v>14.637546405393264</v>
      </c>
      <c r="G166" s="2">
        <f t="shared" si="60"/>
        <v>0.19754640539326473</v>
      </c>
      <c r="H166" s="2">
        <f t="shared" si="61"/>
        <v>3.9024582283800097E-2</v>
      </c>
      <c r="I166" s="2">
        <f t="shared" si="62"/>
        <v>13.46250429598226</v>
      </c>
      <c r="J166" s="2">
        <f t="shared" si="63"/>
        <v>-0.97749570401773944</v>
      </c>
      <c r="K166" s="2">
        <f t="shared" si="64"/>
        <v>0.95549785137313603</v>
      </c>
      <c r="L166" s="2">
        <f t="shared" si="65"/>
        <v>13.543479574640887</v>
      </c>
      <c r="M166" s="2">
        <f t="shared" si="66"/>
        <v>-0.89652042535911214</v>
      </c>
      <c r="N166" s="2">
        <f t="shared" si="67"/>
        <v>0.80374887308608334</v>
      </c>
      <c r="O166" s="2">
        <f t="shared" si="68"/>
        <v>13.257339246140644</v>
      </c>
      <c r="P166" s="2">
        <f t="shared" si="69"/>
        <v>-1.1826607538593557</v>
      </c>
      <c r="Q166" s="2">
        <f t="shared" si="70"/>
        <v>1.3986864587191794</v>
      </c>
      <c r="R166" s="2">
        <f t="shared" si="71"/>
        <v>13.420218497339722</v>
      </c>
      <c r="S166" s="2">
        <f t="shared" si="72"/>
        <v>-1.0197815026602779</v>
      </c>
      <c r="T166" s="2">
        <f t="shared" si="73"/>
        <v>1.0399543131680544</v>
      </c>
      <c r="U166" s="2">
        <f t="shared" si="74"/>
        <v>13.577710751113546</v>
      </c>
      <c r="V166" s="2">
        <f t="shared" si="75"/>
        <v>-0.86228924888645331</v>
      </c>
      <c r="W166" s="2">
        <f t="shared" si="76"/>
        <v>0.7435427487451638</v>
      </c>
      <c r="X166" s="2">
        <f t="shared" si="77"/>
        <v>13.324985994526763</v>
      </c>
      <c r="Y166" s="2">
        <f t="shared" si="78"/>
        <v>-1.1150140054732365</v>
      </c>
      <c r="Z166" s="2">
        <f t="shared" si="79"/>
        <v>1.2432562324014707</v>
      </c>
      <c r="AB166" s="28">
        <v>12.499999989999999</v>
      </c>
      <c r="AC166" s="2">
        <f t="shared" si="80"/>
        <v>13.282977334779947</v>
      </c>
      <c r="AD166" s="2">
        <f t="shared" si="81"/>
        <v>-1.1570226652200528</v>
      </c>
      <c r="AE166" s="2">
        <f t="shared" si="82"/>
        <v>1.3387014478329144</v>
      </c>
      <c r="AF166" s="2">
        <f t="shared" si="83"/>
        <v>1.1570226652200528</v>
      </c>
    </row>
    <row r="167" spans="1:32" x14ac:dyDescent="0.3">
      <c r="A167" s="3">
        <v>12.583333319999999</v>
      </c>
      <c r="B167" s="3">
        <v>13.89</v>
      </c>
      <c r="C167" s="2">
        <f t="shared" si="56"/>
        <v>14.474840896990797</v>
      </c>
      <c r="D167" s="2">
        <f t="shared" si="57"/>
        <v>-0.58484089699079611</v>
      </c>
      <c r="E167" s="2">
        <f t="shared" si="58"/>
        <v>0.34203887479299899</v>
      </c>
      <c r="F167" s="2">
        <f t="shared" si="59"/>
        <v>14.64466931759215</v>
      </c>
      <c r="G167" s="2">
        <f t="shared" si="60"/>
        <v>0.75466931759214972</v>
      </c>
      <c r="H167" s="2">
        <f t="shared" si="61"/>
        <v>0.56952577891500089</v>
      </c>
      <c r="I167" s="2">
        <f t="shared" si="62"/>
        <v>13.470046570326963</v>
      </c>
      <c r="J167" s="2">
        <f t="shared" si="63"/>
        <v>-0.41995342967303806</v>
      </c>
      <c r="K167" s="2">
        <f t="shared" si="64"/>
        <v>0.17636088309414732</v>
      </c>
      <c r="L167" s="2">
        <f t="shared" si="65"/>
        <v>13.548194655076083</v>
      </c>
      <c r="M167" s="2">
        <f t="shared" si="66"/>
        <v>-0.34180534492391779</v>
      </c>
      <c r="N167" s="2">
        <f t="shared" si="67"/>
        <v>0.11683089381855841</v>
      </c>
      <c r="O167" s="2">
        <f t="shared" si="68"/>
        <v>13.253066531689303</v>
      </c>
      <c r="P167" s="2">
        <f t="shared" si="69"/>
        <v>-0.63693346831069775</v>
      </c>
      <c r="Q167" s="2">
        <f t="shared" si="70"/>
        <v>0.40568424305429462</v>
      </c>
      <c r="R167" s="2">
        <f t="shared" si="71"/>
        <v>13.415052353761979</v>
      </c>
      <c r="S167" s="2">
        <f t="shared" si="72"/>
        <v>-0.47494764623802155</v>
      </c>
      <c r="T167" s="2">
        <f t="shared" si="73"/>
        <v>0.22557526666703687</v>
      </c>
      <c r="U167" s="2">
        <f t="shared" si="74"/>
        <v>13.556822591740335</v>
      </c>
      <c r="V167" s="2">
        <f t="shared" si="75"/>
        <v>-0.33317740825966524</v>
      </c>
      <c r="W167" s="2">
        <f t="shared" si="76"/>
        <v>0.11100718537462764</v>
      </c>
      <c r="X167" s="2">
        <f t="shared" si="77"/>
        <v>13.296027316229576</v>
      </c>
      <c r="Y167" s="2">
        <f t="shared" si="78"/>
        <v>-0.59397268377042423</v>
      </c>
      <c r="Z167" s="2">
        <f t="shared" si="79"/>
        <v>0.35280354906544037</v>
      </c>
      <c r="AB167" s="28">
        <v>12.583333319999999</v>
      </c>
      <c r="AC167" s="2">
        <f t="shared" si="80"/>
        <v>13.254707207591959</v>
      </c>
      <c r="AD167" s="2">
        <f t="shared" si="81"/>
        <v>-0.63529279240804115</v>
      </c>
      <c r="AE167" s="2">
        <f t="shared" si="82"/>
        <v>0.40359693208560649</v>
      </c>
      <c r="AF167" s="2">
        <f t="shared" si="83"/>
        <v>0.63529279240804115</v>
      </c>
    </row>
    <row r="168" spans="1:32" x14ac:dyDescent="0.3">
      <c r="A168" s="3">
        <v>12.66666665</v>
      </c>
      <c r="B168" s="3">
        <v>13.036</v>
      </c>
      <c r="C168" s="2">
        <f t="shared" si="56"/>
        <v>14.478023419363495</v>
      </c>
      <c r="D168" s="2">
        <f t="shared" si="57"/>
        <v>-1.4420234193634958</v>
      </c>
      <c r="E168" s="2">
        <f t="shared" si="58"/>
        <v>2.0794315419927885</v>
      </c>
      <c r="F168" s="2">
        <f t="shared" si="59"/>
        <v>14.651759117252018</v>
      </c>
      <c r="G168" s="2">
        <f t="shared" si="60"/>
        <v>1.6157591172520185</v>
      </c>
      <c r="H168" s="2">
        <f t="shared" si="61"/>
        <v>2.6106775249830219</v>
      </c>
      <c r="I168" s="2">
        <f t="shared" si="62"/>
        <v>13.477793049511899</v>
      </c>
      <c r="J168" s="2">
        <f t="shared" si="63"/>
        <v>0.44179304951189913</v>
      </c>
      <c r="K168" s="2">
        <f t="shared" si="64"/>
        <v>0.19518109859702334</v>
      </c>
      <c r="L168" s="2">
        <f t="shared" si="65"/>
        <v>13.553098800732876</v>
      </c>
      <c r="M168" s="2">
        <f t="shared" si="66"/>
        <v>0.51709880073287628</v>
      </c>
      <c r="N168" s="2">
        <f t="shared" si="67"/>
        <v>0.26739116971937887</v>
      </c>
      <c r="O168" s="2">
        <f t="shared" si="68"/>
        <v>13.249169122545297</v>
      </c>
      <c r="P168" s="2">
        <f t="shared" si="69"/>
        <v>0.21316912254529718</v>
      </c>
      <c r="Q168" s="2">
        <f t="shared" si="70"/>
        <v>4.5441074806731929E-2</v>
      </c>
      <c r="R168" s="2">
        <f t="shared" si="71"/>
        <v>13.410149757136898</v>
      </c>
      <c r="S168" s="2">
        <f t="shared" si="72"/>
        <v>0.37414975713689813</v>
      </c>
      <c r="T168" s="2">
        <f t="shared" si="73"/>
        <v>0.13998804076559984</v>
      </c>
      <c r="U168" s="2">
        <f t="shared" si="74"/>
        <v>13.536126557502442</v>
      </c>
      <c r="V168" s="2">
        <f t="shared" si="75"/>
        <v>0.50012655750244228</v>
      </c>
      <c r="W168" s="2">
        <f t="shared" si="76"/>
        <v>0.25012657351924372</v>
      </c>
      <c r="X168" s="2">
        <f t="shared" si="77"/>
        <v>13.267611347657486</v>
      </c>
      <c r="Y168" s="2">
        <f t="shared" si="78"/>
        <v>0.23161134765748592</v>
      </c>
      <c r="Z168" s="2">
        <f t="shared" si="79"/>
        <v>5.3643816363716811E-2</v>
      </c>
      <c r="AB168" s="28">
        <v>12.66666665</v>
      </c>
      <c r="AC168" s="2">
        <f t="shared" si="80"/>
        <v>13.227040707425825</v>
      </c>
      <c r="AD168" s="2">
        <f t="shared" si="81"/>
        <v>0.19104070742582557</v>
      </c>
      <c r="AE168" s="2">
        <f t="shared" si="82"/>
        <v>3.6496551893759888E-2</v>
      </c>
      <c r="AF168" s="2">
        <f t="shared" si="83"/>
        <v>0.19104070742582557</v>
      </c>
    </row>
    <row r="169" spans="1:32" x14ac:dyDescent="0.3">
      <c r="A169" s="3">
        <v>12.74999998</v>
      </c>
      <c r="B169" s="3">
        <v>12.201000000000001</v>
      </c>
      <c r="C169" s="2">
        <f t="shared" si="56"/>
        <v>14.481205941736194</v>
      </c>
      <c r="D169" s="2">
        <f t="shared" si="57"/>
        <v>-2.2802059417361935</v>
      </c>
      <c r="E169" s="2">
        <f t="shared" si="58"/>
        <v>5.1993391367290407</v>
      </c>
      <c r="F169" s="2">
        <f t="shared" si="59"/>
        <v>14.658815804372869</v>
      </c>
      <c r="G169" s="2">
        <f t="shared" si="60"/>
        <v>2.4578158043728688</v>
      </c>
      <c r="H169" s="2">
        <f t="shared" si="61"/>
        <v>6.0408585282250522</v>
      </c>
      <c r="I169" s="2">
        <f t="shared" si="62"/>
        <v>13.485741730858837</v>
      </c>
      <c r="J169" s="2">
        <f t="shared" si="63"/>
        <v>1.2847417308588369</v>
      </c>
      <c r="K169" s="2">
        <f t="shared" si="64"/>
        <v>1.6505613150101601</v>
      </c>
      <c r="L169" s="2">
        <f t="shared" si="65"/>
        <v>13.558190993678128</v>
      </c>
      <c r="M169" s="2">
        <f t="shared" si="66"/>
        <v>1.3571909936781275</v>
      </c>
      <c r="N169" s="2">
        <f t="shared" si="67"/>
        <v>1.841967393321023</v>
      </c>
      <c r="O169" s="2">
        <f t="shared" si="68"/>
        <v>13.245648678246429</v>
      </c>
      <c r="P169" s="2">
        <f t="shared" si="69"/>
        <v>1.0446486782464284</v>
      </c>
      <c r="Q169" s="2">
        <f t="shared" si="70"/>
        <v>1.0912908609620098</v>
      </c>
      <c r="R169" s="2">
        <f t="shared" si="71"/>
        <v>13.405513937005683</v>
      </c>
      <c r="S169" s="2">
        <f t="shared" si="72"/>
        <v>1.2045139370056823</v>
      </c>
      <c r="T169" s="2">
        <f t="shared" si="73"/>
        <v>1.4508538244409288</v>
      </c>
      <c r="U169" s="2">
        <f t="shared" si="74"/>
        <v>13.515640851238651</v>
      </c>
      <c r="V169" s="2">
        <f t="shared" si="75"/>
        <v>1.31464085123865</v>
      </c>
      <c r="W169" s="2">
        <f t="shared" si="76"/>
        <v>1.7282805677454824</v>
      </c>
      <c r="X169" s="2">
        <f t="shared" si="77"/>
        <v>13.239762617820581</v>
      </c>
      <c r="Y169" s="2">
        <f t="shared" si="78"/>
        <v>1.0387626178205807</v>
      </c>
      <c r="Z169" s="2">
        <f t="shared" si="79"/>
        <v>1.0790277761814657</v>
      </c>
      <c r="AB169" s="28">
        <v>12.74999998</v>
      </c>
      <c r="AC169" s="2">
        <f t="shared" si="80"/>
        <v>13.200000778998746</v>
      </c>
      <c r="AD169" s="2">
        <f t="shared" si="81"/>
        <v>0.99900077899874518</v>
      </c>
      <c r="AE169" s="2">
        <f t="shared" si="82"/>
        <v>0.99800255644009972</v>
      </c>
      <c r="AF169" s="2">
        <f t="shared" si="83"/>
        <v>0.99900077899874518</v>
      </c>
    </row>
    <row r="170" spans="1:32" x14ac:dyDescent="0.3">
      <c r="A170" s="3">
        <v>12.83333331</v>
      </c>
      <c r="B170" s="3">
        <v>11.404</v>
      </c>
      <c r="C170" s="2">
        <f t="shared" si="56"/>
        <v>14.484388464108893</v>
      </c>
      <c r="D170" s="2">
        <f t="shared" si="57"/>
        <v>-3.0803884641088928</v>
      </c>
      <c r="E170" s="2">
        <f t="shared" si="58"/>
        <v>9.4887930898151431</v>
      </c>
      <c r="F170" s="2">
        <f t="shared" si="59"/>
        <v>14.665839378954702</v>
      </c>
      <c r="G170" s="2">
        <f t="shared" si="60"/>
        <v>3.2618393789547024</v>
      </c>
      <c r="H170" s="2">
        <f t="shared" si="61"/>
        <v>10.639596134099598</v>
      </c>
      <c r="I170" s="2">
        <f t="shared" si="62"/>
        <v>13.493890611689547</v>
      </c>
      <c r="J170" s="2">
        <f t="shared" si="63"/>
        <v>2.0898906116895475</v>
      </c>
      <c r="K170" s="2">
        <f t="shared" si="64"/>
        <v>4.3676427688281105</v>
      </c>
      <c r="L170" s="2">
        <f t="shared" si="65"/>
        <v>13.563470207633404</v>
      </c>
      <c r="M170" s="2">
        <f t="shared" si="66"/>
        <v>2.1594702076334045</v>
      </c>
      <c r="N170" s="2">
        <f t="shared" si="67"/>
        <v>4.663311577656259</v>
      </c>
      <c r="O170" s="2">
        <f t="shared" si="68"/>
        <v>13.24250674195638</v>
      </c>
      <c r="P170" s="2">
        <f t="shared" si="69"/>
        <v>1.8385067419563796</v>
      </c>
      <c r="Q170" s="2">
        <f t="shared" si="70"/>
        <v>3.3801070402190621</v>
      </c>
      <c r="R170" s="2">
        <f t="shared" si="71"/>
        <v>13.401148054647441</v>
      </c>
      <c r="S170" s="2">
        <f t="shared" si="72"/>
        <v>1.9971480546474414</v>
      </c>
      <c r="T170" s="2">
        <f t="shared" si="73"/>
        <v>3.9886003521820594</v>
      </c>
      <c r="U170" s="2">
        <f t="shared" si="74"/>
        <v>13.495383477433336</v>
      </c>
      <c r="V170" s="2">
        <f t="shared" si="75"/>
        <v>2.091383477433336</v>
      </c>
      <c r="W170" s="2">
        <f t="shared" si="76"/>
        <v>4.3738848496811533</v>
      </c>
      <c r="X170" s="2">
        <f t="shared" si="77"/>
        <v>13.21250498597243</v>
      </c>
      <c r="Y170" s="2">
        <f t="shared" si="78"/>
        <v>1.80850498597243</v>
      </c>
      <c r="Z170" s="2">
        <f t="shared" si="79"/>
        <v>3.2706902842871393</v>
      </c>
      <c r="AB170" s="28">
        <v>12.83333331</v>
      </c>
      <c r="AC170" s="2">
        <f t="shared" si="80"/>
        <v>13.173609632485277</v>
      </c>
      <c r="AD170" s="2">
        <f t="shared" si="81"/>
        <v>1.7696096324852775</v>
      </c>
      <c r="AE170" s="2">
        <f t="shared" si="82"/>
        <v>3.1315182513846787</v>
      </c>
      <c r="AF170" s="2">
        <f t="shared" si="83"/>
        <v>1.7696096324852775</v>
      </c>
    </row>
    <row r="171" spans="1:32" x14ac:dyDescent="0.3">
      <c r="A171" s="3">
        <v>12.916666640000001</v>
      </c>
      <c r="B171" s="3">
        <v>11.308999999999999</v>
      </c>
      <c r="C171" s="2">
        <f t="shared" si="56"/>
        <v>14.487570986481593</v>
      </c>
      <c r="D171" s="2">
        <f t="shared" si="57"/>
        <v>-3.1785709864815939</v>
      </c>
      <c r="E171" s="2">
        <f t="shared" si="58"/>
        <v>10.103313516102572</v>
      </c>
      <c r="F171" s="2">
        <f t="shared" si="59"/>
        <v>14.672829840997517</v>
      </c>
      <c r="G171" s="2">
        <f t="shared" si="60"/>
        <v>3.3638298409975178</v>
      </c>
      <c r="H171" s="2">
        <f t="shared" si="61"/>
        <v>11.315351199185386</v>
      </c>
      <c r="I171" s="2">
        <f t="shared" si="62"/>
        <v>13.502237689325796</v>
      </c>
      <c r="J171" s="2">
        <f t="shared" si="63"/>
        <v>2.1932376893257963</v>
      </c>
      <c r="K171" s="2">
        <f t="shared" si="64"/>
        <v>4.8102915618791586</v>
      </c>
      <c r="L171" s="2">
        <f t="shared" si="65"/>
        <v>13.568935407974969</v>
      </c>
      <c r="M171" s="2">
        <f t="shared" si="66"/>
        <v>2.2599354079749698</v>
      </c>
      <c r="N171" s="2">
        <f t="shared" si="67"/>
        <v>5.107308048218993</v>
      </c>
      <c r="O171" s="2">
        <f t="shared" si="68"/>
        <v>13.239744741384124</v>
      </c>
      <c r="P171" s="2">
        <f t="shared" si="69"/>
        <v>1.9307447413841246</v>
      </c>
      <c r="Q171" s="2">
        <f t="shared" si="70"/>
        <v>3.7277752563824502</v>
      </c>
      <c r="R171" s="2">
        <f t="shared" si="71"/>
        <v>13.397055202430504</v>
      </c>
      <c r="S171" s="2">
        <f t="shared" si="72"/>
        <v>2.088055202430505</v>
      </c>
      <c r="T171" s="2">
        <f t="shared" si="73"/>
        <v>4.359974528397097</v>
      </c>
      <c r="U171" s="2">
        <f t="shared" si="74"/>
        <v>13.475372232664004</v>
      </c>
      <c r="V171" s="2">
        <f t="shared" si="75"/>
        <v>2.1663722326640045</v>
      </c>
      <c r="W171" s="2">
        <f t="shared" si="76"/>
        <v>4.6931686504576238</v>
      </c>
      <c r="X171" s="2">
        <f t="shared" si="77"/>
        <v>13.185861633564173</v>
      </c>
      <c r="Y171" s="2">
        <f t="shared" si="78"/>
        <v>1.8768616335641735</v>
      </c>
      <c r="Z171" s="2">
        <f t="shared" si="79"/>
        <v>3.5226095915451778</v>
      </c>
      <c r="AB171" s="28">
        <v>12.916666640000001</v>
      </c>
      <c r="AC171" s="2">
        <f t="shared" si="80"/>
        <v>13.147888738646838</v>
      </c>
      <c r="AD171" s="2">
        <f t="shared" si="81"/>
        <v>1.8388887386468387</v>
      </c>
      <c r="AE171" s="2">
        <f t="shared" si="82"/>
        <v>3.3815117931221614</v>
      </c>
      <c r="AF171" s="2">
        <f t="shared" si="83"/>
        <v>1.8388887386468387</v>
      </c>
    </row>
    <row r="172" spans="1:32" x14ac:dyDescent="0.3">
      <c r="A172" s="3">
        <v>12.999999969999999</v>
      </c>
      <c r="B172" s="3">
        <v>10.987</v>
      </c>
      <c r="C172" s="2">
        <f t="shared" si="56"/>
        <v>14.490753508854292</v>
      </c>
      <c r="D172" s="2">
        <f t="shared" si="57"/>
        <v>-3.5037535088542917</v>
      </c>
      <c r="E172" s="2">
        <f t="shared" si="58"/>
        <v>12.276288650808761</v>
      </c>
      <c r="F172" s="2">
        <f t="shared" si="59"/>
        <v>14.679787190501315</v>
      </c>
      <c r="G172" s="2">
        <f t="shared" si="60"/>
        <v>3.6927871905013152</v>
      </c>
      <c r="H172" s="2">
        <f t="shared" si="61"/>
        <v>13.636677234330596</v>
      </c>
      <c r="I172" s="2">
        <f t="shared" si="62"/>
        <v>13.510780961089349</v>
      </c>
      <c r="J172" s="2">
        <f t="shared" si="63"/>
        <v>2.5237809610893489</v>
      </c>
      <c r="K172" s="2">
        <f t="shared" si="64"/>
        <v>6.3694703395570773</v>
      </c>
      <c r="L172" s="2">
        <f t="shared" si="65"/>
        <v>13.574585551733785</v>
      </c>
      <c r="M172" s="2">
        <f t="shared" si="66"/>
        <v>2.5875855517337847</v>
      </c>
      <c r="N172" s="2">
        <f t="shared" si="67"/>
        <v>6.6955989875414348</v>
      </c>
      <c r="O172" s="2">
        <f t="shared" si="68"/>
        <v>13.237363989703299</v>
      </c>
      <c r="P172" s="2">
        <f t="shared" si="69"/>
        <v>2.250363989703299</v>
      </c>
      <c r="Q172" s="2">
        <f t="shared" si="70"/>
        <v>5.0641380861533491</v>
      </c>
      <c r="R172" s="2">
        <f t="shared" si="71"/>
        <v>13.393238403177104</v>
      </c>
      <c r="S172" s="2">
        <f t="shared" si="72"/>
        <v>2.4062384031771042</v>
      </c>
      <c r="T172" s="2">
        <f t="shared" si="73"/>
        <v>5.7899832529243005</v>
      </c>
      <c r="U172" s="2">
        <f t="shared" si="74"/>
        <v>13.45562469631902</v>
      </c>
      <c r="V172" s="2">
        <f t="shared" si="75"/>
        <v>2.4686246963190204</v>
      </c>
      <c r="W172" s="2">
        <f t="shared" si="76"/>
        <v>6.0941078912761757</v>
      </c>
      <c r="X172" s="2">
        <f t="shared" si="77"/>
        <v>13.159855056846375</v>
      </c>
      <c r="Y172" s="2">
        <f t="shared" si="78"/>
        <v>2.1728550568463749</v>
      </c>
      <c r="Z172" s="2">
        <f t="shared" si="79"/>
        <v>4.7212990980628629</v>
      </c>
      <c r="AB172" s="28">
        <v>12.999999969999999</v>
      </c>
      <c r="AC172" s="2">
        <f t="shared" si="80"/>
        <v>13.122858824617591</v>
      </c>
      <c r="AD172" s="2">
        <f t="shared" si="81"/>
        <v>2.1358588246175909</v>
      </c>
      <c r="AE172" s="2">
        <f t="shared" si="82"/>
        <v>4.5618929186968371</v>
      </c>
      <c r="AF172" s="2">
        <f t="shared" si="83"/>
        <v>2.1358588246175909</v>
      </c>
    </row>
    <row r="173" spans="1:32" x14ac:dyDescent="0.3">
      <c r="A173" s="3">
        <v>13.0833333</v>
      </c>
      <c r="B173" s="3">
        <v>10.361000000000001</v>
      </c>
      <c r="C173" s="2">
        <f t="shared" si="56"/>
        <v>14.49393603122699</v>
      </c>
      <c r="D173" s="2">
        <f t="shared" si="57"/>
        <v>-4.1329360312269898</v>
      </c>
      <c r="E173" s="2">
        <f t="shared" si="58"/>
        <v>17.081160238214302</v>
      </c>
      <c r="F173" s="2">
        <f t="shared" si="59"/>
        <v>14.686711427466093</v>
      </c>
      <c r="G173" s="2">
        <f t="shared" si="60"/>
        <v>4.3257114274660928</v>
      </c>
      <c r="H173" s="2">
        <f t="shared" si="61"/>
        <v>18.711779353710742</v>
      </c>
      <c r="I173" s="2">
        <f t="shared" si="62"/>
        <v>13.519518424301976</v>
      </c>
      <c r="J173" s="2">
        <f t="shared" si="63"/>
        <v>3.1585184243019757</v>
      </c>
      <c r="K173" s="2">
        <f t="shared" si="64"/>
        <v>9.9762386366550349</v>
      </c>
      <c r="L173" s="2">
        <f t="shared" si="65"/>
        <v>13.580419587595523</v>
      </c>
      <c r="M173" s="2">
        <f t="shared" si="66"/>
        <v>3.2194195875955227</v>
      </c>
      <c r="N173" s="2">
        <f t="shared" si="67"/>
        <v>10.364662480993726</v>
      </c>
      <c r="O173" s="2">
        <f t="shared" si="68"/>
        <v>13.235365686471617</v>
      </c>
      <c r="P173" s="2">
        <f t="shared" si="69"/>
        <v>2.8743656864716165</v>
      </c>
      <c r="Q173" s="2">
        <f t="shared" si="70"/>
        <v>8.2619780995654466</v>
      </c>
      <c r="R173" s="2">
        <f t="shared" si="71"/>
        <v>13.389700609541498</v>
      </c>
      <c r="S173" s="2">
        <f t="shared" si="72"/>
        <v>3.028700609541497</v>
      </c>
      <c r="T173" s="2">
        <f t="shared" si="73"/>
        <v>9.1730273822370361</v>
      </c>
      <c r="U173" s="2">
        <f t="shared" si="74"/>
        <v>13.436158221583248</v>
      </c>
      <c r="V173" s="2">
        <f t="shared" si="75"/>
        <v>3.0751582215832478</v>
      </c>
      <c r="W173" s="2">
        <f t="shared" si="76"/>
        <v>9.4565980877710434</v>
      </c>
      <c r="X173" s="2">
        <f t="shared" si="77"/>
        <v>13.13450706010839</v>
      </c>
      <c r="Y173" s="2">
        <f t="shared" si="78"/>
        <v>2.7735070601083898</v>
      </c>
      <c r="Z173" s="2">
        <f t="shared" si="79"/>
        <v>7.6923414124710829</v>
      </c>
      <c r="AB173" s="28">
        <v>13.0833333</v>
      </c>
      <c r="AC173" s="2">
        <f t="shared" si="80"/>
        <v>13.098539870337024</v>
      </c>
      <c r="AD173" s="2">
        <f t="shared" si="81"/>
        <v>2.7375398703370237</v>
      </c>
      <c r="AE173" s="2">
        <f t="shared" si="82"/>
        <v>7.4941245416848483</v>
      </c>
      <c r="AF173" s="2">
        <f t="shared" si="83"/>
        <v>2.7375398703370237</v>
      </c>
    </row>
    <row r="174" spans="1:32" x14ac:dyDescent="0.3">
      <c r="A174" s="3">
        <v>13.16666663</v>
      </c>
      <c r="B174" s="3">
        <v>10.304</v>
      </c>
      <c r="C174" s="2">
        <f t="shared" si="56"/>
        <v>14.497118553599689</v>
      </c>
      <c r="D174" s="2">
        <f t="shared" si="57"/>
        <v>-4.1931185535996889</v>
      </c>
      <c r="E174" s="2">
        <f t="shared" si="58"/>
        <v>17.582243204541946</v>
      </c>
      <c r="F174" s="2">
        <f t="shared" si="59"/>
        <v>14.693602551891857</v>
      </c>
      <c r="G174" s="2">
        <f t="shared" si="60"/>
        <v>4.3896025518918567</v>
      </c>
      <c r="H174" s="2">
        <f t="shared" si="61"/>
        <v>19.2686105635755</v>
      </c>
      <c r="I174" s="2">
        <f t="shared" si="62"/>
        <v>13.528448076285448</v>
      </c>
      <c r="J174" s="2">
        <f t="shared" si="63"/>
        <v>3.2244480762854479</v>
      </c>
      <c r="K174" s="2">
        <f t="shared" si="64"/>
        <v>10.397065396660926</v>
      </c>
      <c r="L174" s="2">
        <f t="shared" si="65"/>
        <v>13.586436455900552</v>
      </c>
      <c r="M174" s="2">
        <f t="shared" si="66"/>
        <v>3.2824364559005517</v>
      </c>
      <c r="N174" s="2">
        <f t="shared" si="67"/>
        <v>10.774389087024975</v>
      </c>
      <c r="O174" s="2">
        <f t="shared" si="68"/>
        <v>13.233750918550246</v>
      </c>
      <c r="P174" s="2">
        <f t="shared" si="69"/>
        <v>2.9297509185502459</v>
      </c>
      <c r="Q174" s="2">
        <f t="shared" si="70"/>
        <v>8.5834404447460102</v>
      </c>
      <c r="R174" s="2">
        <f t="shared" si="71"/>
        <v>13.386444703401468</v>
      </c>
      <c r="S174" s="2">
        <f t="shared" si="72"/>
        <v>3.0824447034014675</v>
      </c>
      <c r="T174" s="2">
        <f t="shared" si="73"/>
        <v>9.501465349527761</v>
      </c>
      <c r="U174" s="2">
        <f t="shared" si="74"/>
        <v>13.416989926689265</v>
      </c>
      <c r="V174" s="2">
        <f t="shared" si="75"/>
        <v>3.1129899266892647</v>
      </c>
      <c r="W174" s="2">
        <f t="shared" si="76"/>
        <v>9.6907062836688329</v>
      </c>
      <c r="X174" s="2">
        <f t="shared" si="77"/>
        <v>13.109838749541339</v>
      </c>
      <c r="Y174" s="2">
        <f t="shared" si="78"/>
        <v>2.8058387495413388</v>
      </c>
      <c r="Z174" s="2">
        <f t="shared" si="79"/>
        <v>7.8727310884277042</v>
      </c>
      <c r="AB174" s="28">
        <v>13.16666663</v>
      </c>
      <c r="AC174" s="2">
        <f t="shared" si="80"/>
        <v>13.0749511056076</v>
      </c>
      <c r="AD174" s="2">
        <f t="shared" si="81"/>
        <v>2.7709511056075993</v>
      </c>
      <c r="AE174" s="2">
        <f t="shared" si="82"/>
        <v>7.6781700296679771</v>
      </c>
      <c r="AF174" s="2">
        <f t="shared" si="83"/>
        <v>2.7709511056075993</v>
      </c>
    </row>
    <row r="175" spans="1:32" x14ac:dyDescent="0.3">
      <c r="A175" s="3">
        <v>13.24999996</v>
      </c>
      <c r="B175" s="3">
        <v>11.347</v>
      </c>
      <c r="C175" s="2">
        <f t="shared" si="56"/>
        <v>14.50030107597239</v>
      </c>
      <c r="D175" s="2">
        <f t="shared" si="57"/>
        <v>-3.1533010759723901</v>
      </c>
      <c r="E175" s="2">
        <f t="shared" si="58"/>
        <v>9.9433076757286329</v>
      </c>
      <c r="F175" s="2">
        <f t="shared" si="59"/>
        <v>14.700460563778602</v>
      </c>
      <c r="G175" s="2">
        <f t="shared" si="60"/>
        <v>3.3534605637786026</v>
      </c>
      <c r="H175" s="2">
        <f t="shared" si="61"/>
        <v>11.245697752818304</v>
      </c>
      <c r="I175" s="2">
        <f t="shared" si="62"/>
        <v>13.53756791436153</v>
      </c>
      <c r="J175" s="2">
        <f t="shared" si="63"/>
        <v>2.1905679143615302</v>
      </c>
      <c r="K175" s="2">
        <f t="shared" si="64"/>
        <v>4.7985877874302245</v>
      </c>
      <c r="L175" s="2">
        <f t="shared" si="65"/>
        <v>13.592635088643943</v>
      </c>
      <c r="M175" s="2">
        <f t="shared" si="66"/>
        <v>2.2456350886439438</v>
      </c>
      <c r="N175" s="2">
        <f t="shared" si="67"/>
        <v>5.0428769513488936</v>
      </c>
      <c r="O175" s="2">
        <f t="shared" si="68"/>
        <v>13.23252066102321</v>
      </c>
      <c r="P175" s="2">
        <f t="shared" si="69"/>
        <v>1.8855206610232109</v>
      </c>
      <c r="Q175" s="2">
        <f t="shared" si="70"/>
        <v>3.5551881631454063</v>
      </c>
      <c r="R175" s="2">
        <f t="shared" si="71"/>
        <v>13.383473495263233</v>
      </c>
      <c r="S175" s="2">
        <f t="shared" si="72"/>
        <v>2.036473495263234</v>
      </c>
      <c r="T175" s="2">
        <f t="shared" si="73"/>
        <v>4.1472242969096529</v>
      </c>
      <c r="U175" s="2">
        <f t="shared" si="74"/>
        <v>13.398136686432114</v>
      </c>
      <c r="V175" s="2">
        <f t="shared" si="75"/>
        <v>2.0511366864321143</v>
      </c>
      <c r="W175" s="2">
        <f t="shared" si="76"/>
        <v>4.2071617064277138</v>
      </c>
      <c r="X175" s="2">
        <f t="shared" si="77"/>
        <v>13.085870527712913</v>
      </c>
      <c r="Y175" s="2">
        <f t="shared" si="78"/>
        <v>1.7388705277129137</v>
      </c>
      <c r="Z175" s="2">
        <f t="shared" si="79"/>
        <v>3.0236707121485868</v>
      </c>
      <c r="AB175" s="28">
        <v>13.24999996</v>
      </c>
      <c r="AC175" s="2">
        <f t="shared" si="80"/>
        <v>13.052111007765671</v>
      </c>
      <c r="AD175" s="2">
        <f t="shared" si="81"/>
        <v>1.7051110077656713</v>
      </c>
      <c r="AE175" s="2">
        <f t="shared" si="82"/>
        <v>2.9074035488036629</v>
      </c>
      <c r="AF175" s="2">
        <f t="shared" si="83"/>
        <v>1.7051110077656713</v>
      </c>
    </row>
    <row r="176" spans="1:32" x14ac:dyDescent="0.3">
      <c r="A176" s="3">
        <v>13.333333290000001</v>
      </c>
      <c r="B176" s="3">
        <v>11.784000000000001</v>
      </c>
      <c r="C176" s="2">
        <f t="shared" si="56"/>
        <v>14.503483598345088</v>
      </c>
      <c r="D176" s="2">
        <f t="shared" si="57"/>
        <v>-2.7194835983450876</v>
      </c>
      <c r="E176" s="2">
        <f t="shared" si="58"/>
        <v>7.395591041667946</v>
      </c>
      <c r="F176" s="2">
        <f t="shared" si="59"/>
        <v>14.707285463126329</v>
      </c>
      <c r="G176" s="2">
        <f t="shared" si="60"/>
        <v>2.9232854631263283</v>
      </c>
      <c r="H176" s="2">
        <f t="shared" si="61"/>
        <v>8.5455978989257115</v>
      </c>
      <c r="I176" s="2">
        <f t="shared" si="62"/>
        <v>13.54687593585199</v>
      </c>
      <c r="J176" s="2">
        <f t="shared" si="63"/>
        <v>1.762875935851989</v>
      </c>
      <c r="K176" s="2">
        <f t="shared" si="64"/>
        <v>3.1077315652060258</v>
      </c>
      <c r="L176" s="2">
        <f t="shared" si="65"/>
        <v>13.599014409475469</v>
      </c>
      <c r="M176" s="2">
        <f t="shared" si="66"/>
        <v>1.8150144094754683</v>
      </c>
      <c r="N176" s="2">
        <f t="shared" si="67"/>
        <v>3.2942773066035831</v>
      </c>
      <c r="O176" s="2">
        <f t="shared" si="68"/>
        <v>13.231675778116784</v>
      </c>
      <c r="P176" s="2">
        <f t="shared" si="69"/>
        <v>1.4476757781167837</v>
      </c>
      <c r="Q176" s="2">
        <f t="shared" si="70"/>
        <v>2.0957651585460351</v>
      </c>
      <c r="R176" s="2">
        <f t="shared" si="71"/>
        <v>13.38078972367976</v>
      </c>
      <c r="S176" s="2">
        <f t="shared" si="72"/>
        <v>1.596789723679759</v>
      </c>
      <c r="T176" s="2">
        <f t="shared" si="73"/>
        <v>2.5497374216492812</v>
      </c>
      <c r="U176" s="2">
        <f t="shared" si="74"/>
        <v>13.379615123945396</v>
      </c>
      <c r="V176" s="2">
        <f t="shared" si="75"/>
        <v>1.5956151239453948</v>
      </c>
      <c r="W176" s="2">
        <f t="shared" si="76"/>
        <v>2.5459876237632777</v>
      </c>
      <c r="X176" s="2">
        <f t="shared" si="77"/>
        <v>13.06262208864301</v>
      </c>
      <c r="Y176" s="2">
        <f t="shared" si="78"/>
        <v>1.2786220886430097</v>
      </c>
      <c r="Z176" s="2">
        <f t="shared" si="79"/>
        <v>1.6348744455658126</v>
      </c>
      <c r="AB176" s="28">
        <v>13.333333290000001</v>
      </c>
      <c r="AC176" s="2">
        <f t="shared" si="80"/>
        <v>13.030037299949573</v>
      </c>
      <c r="AD176" s="2">
        <f t="shared" si="81"/>
        <v>1.2460372999495721</v>
      </c>
      <c r="AE176" s="2">
        <f t="shared" si="82"/>
        <v>1.55260895286562</v>
      </c>
      <c r="AF176" s="2">
        <f t="shared" si="83"/>
        <v>1.2460372999495721</v>
      </c>
    </row>
    <row r="177" spans="1:32" x14ac:dyDescent="0.3">
      <c r="A177" s="3">
        <v>13.416666620000001</v>
      </c>
      <c r="B177" s="3">
        <v>11.840999999999999</v>
      </c>
      <c r="C177" s="2">
        <f t="shared" si="56"/>
        <v>14.506666120717787</v>
      </c>
      <c r="D177" s="2">
        <f t="shared" si="57"/>
        <v>-2.6656661207177876</v>
      </c>
      <c r="E177" s="2">
        <f t="shared" si="58"/>
        <v>7.1057758671426186</v>
      </c>
      <c r="F177" s="2">
        <f t="shared" si="59"/>
        <v>14.714077249935038</v>
      </c>
      <c r="G177" s="2">
        <f t="shared" si="60"/>
        <v>2.8730772499350383</v>
      </c>
      <c r="H177" s="2">
        <f t="shared" si="61"/>
        <v>8.2545728840942818</v>
      </c>
      <c r="I177" s="2">
        <f t="shared" si="62"/>
        <v>13.556370138078599</v>
      </c>
      <c r="J177" s="2">
        <f t="shared" si="63"/>
        <v>1.7153701380785993</v>
      </c>
      <c r="K177" s="2">
        <f t="shared" si="64"/>
        <v>2.9424947106117929</v>
      </c>
      <c r="L177" s="2">
        <f t="shared" si="65"/>
        <v>13.605573333699603</v>
      </c>
      <c r="M177" s="2">
        <f t="shared" si="66"/>
        <v>1.7645733336996035</v>
      </c>
      <c r="N177" s="2">
        <f t="shared" si="67"/>
        <v>3.1137190500037319</v>
      </c>
      <c r="O177" s="2">
        <f t="shared" si="68"/>
        <v>13.23121702411888</v>
      </c>
      <c r="P177" s="2">
        <f t="shared" si="69"/>
        <v>1.3902170241188809</v>
      </c>
      <c r="Q177" s="2">
        <f t="shared" si="70"/>
        <v>1.9327033741499571</v>
      </c>
      <c r="R177" s="2">
        <f t="shared" si="71"/>
        <v>13.378396054682478</v>
      </c>
      <c r="S177" s="2">
        <f t="shared" si="72"/>
        <v>1.5373960546824783</v>
      </c>
      <c r="T177" s="2">
        <f t="shared" si="73"/>
        <v>2.3635866289532497</v>
      </c>
      <c r="U177" s="2">
        <f t="shared" si="74"/>
        <v>13.361441602736406</v>
      </c>
      <c r="V177" s="2">
        <f t="shared" si="75"/>
        <v>1.5204416027364065</v>
      </c>
      <c r="W177" s="2">
        <f t="shared" si="76"/>
        <v>2.3117426673316523</v>
      </c>
      <c r="X177" s="2">
        <f t="shared" si="77"/>
        <v>13.040112413466993</v>
      </c>
      <c r="Y177" s="2">
        <f t="shared" si="78"/>
        <v>1.1991124134669935</v>
      </c>
      <c r="Z177" s="2">
        <f t="shared" si="79"/>
        <v>1.437870580130638</v>
      </c>
      <c r="AB177" s="28">
        <v>13.416666620000001</v>
      </c>
      <c r="AC177" s="2">
        <f t="shared" si="80"/>
        <v>13.008746949950417</v>
      </c>
      <c r="AD177" s="2">
        <f t="shared" si="81"/>
        <v>1.1677469499504181</v>
      </c>
      <c r="AE177" s="2">
        <f t="shared" si="82"/>
        <v>1.3636329391185043</v>
      </c>
      <c r="AF177" s="2">
        <f t="shared" si="83"/>
        <v>1.1677469499504181</v>
      </c>
    </row>
    <row r="178" spans="1:32" x14ac:dyDescent="0.3">
      <c r="A178" s="3">
        <v>13.499999949999999</v>
      </c>
      <c r="B178" s="3">
        <v>11.840999999999999</v>
      </c>
      <c r="C178" s="2">
        <f t="shared" si="56"/>
        <v>14.509848643090486</v>
      </c>
      <c r="D178" s="2">
        <f t="shared" si="57"/>
        <v>-2.6688486430904863</v>
      </c>
      <c r="E178" s="2">
        <f t="shared" si="58"/>
        <v>7.1227530797259302</v>
      </c>
      <c r="F178" s="2">
        <f t="shared" si="59"/>
        <v>14.72083592420473</v>
      </c>
      <c r="G178" s="2">
        <f t="shared" si="60"/>
        <v>2.8798359242047304</v>
      </c>
      <c r="H178" s="2">
        <f t="shared" si="61"/>
        <v>8.2934549503401147</v>
      </c>
      <c r="I178" s="2">
        <f t="shared" si="62"/>
        <v>13.56604851836312</v>
      </c>
      <c r="J178" s="2">
        <f t="shared" si="63"/>
        <v>1.7250485183631206</v>
      </c>
      <c r="K178" s="2">
        <f t="shared" si="64"/>
        <v>2.9757923907067974</v>
      </c>
      <c r="L178" s="2">
        <f t="shared" si="65"/>
        <v>13.612310768275519</v>
      </c>
      <c r="M178" s="2">
        <f t="shared" si="66"/>
        <v>1.7713107682755194</v>
      </c>
      <c r="N178" s="2">
        <f t="shared" si="67"/>
        <v>3.1375418378088105</v>
      </c>
      <c r="O178" s="2">
        <f t="shared" si="68"/>
        <v>13.231145044298451</v>
      </c>
      <c r="P178" s="2">
        <f t="shared" si="69"/>
        <v>1.3901450442984515</v>
      </c>
      <c r="Q178" s="2">
        <f t="shared" si="70"/>
        <v>1.9325032441875438</v>
      </c>
      <c r="R178" s="2">
        <f t="shared" si="71"/>
        <v>13.376295081226395</v>
      </c>
      <c r="S178" s="2">
        <f t="shared" si="72"/>
        <v>1.5352950812263959</v>
      </c>
      <c r="T178" s="2">
        <f t="shared" si="73"/>
        <v>2.3571309864379657</v>
      </c>
      <c r="U178" s="2">
        <f t="shared" si="74"/>
        <v>13.34363221897787</v>
      </c>
      <c r="V178" s="2">
        <f t="shared" si="75"/>
        <v>1.5026322189778707</v>
      </c>
      <c r="W178" s="2">
        <f t="shared" si="76"/>
        <v>2.2579035855103595</v>
      </c>
      <c r="X178" s="2">
        <f t="shared" si="77"/>
        <v>13.018359766675019</v>
      </c>
      <c r="Y178" s="2">
        <f t="shared" si="78"/>
        <v>1.1773597666750195</v>
      </c>
      <c r="Z178" s="2">
        <f t="shared" si="79"/>
        <v>1.3861760201850564</v>
      </c>
      <c r="AB178" s="28">
        <v>13.499999949999999</v>
      </c>
      <c r="AC178" s="2">
        <f t="shared" si="80"/>
        <v>12.988256169629043</v>
      </c>
      <c r="AD178" s="2">
        <f t="shared" si="81"/>
        <v>1.1472561696290438</v>
      </c>
      <c r="AE178" s="2">
        <f t="shared" si="82"/>
        <v>1.3161967187519052</v>
      </c>
      <c r="AF178" s="2">
        <f t="shared" si="83"/>
        <v>1.1472561696290438</v>
      </c>
    </row>
    <row r="179" spans="1:32" x14ac:dyDescent="0.3">
      <c r="A179" s="3">
        <v>13.58333328</v>
      </c>
      <c r="B179" s="3">
        <v>11.651</v>
      </c>
      <c r="C179" s="2">
        <f t="shared" si="56"/>
        <v>14.513031165463186</v>
      </c>
      <c r="D179" s="2">
        <f t="shared" si="57"/>
        <v>-2.8620311654631863</v>
      </c>
      <c r="E179" s="2">
        <f t="shared" si="58"/>
        <v>8.1912223920825635</v>
      </c>
      <c r="F179" s="2">
        <f t="shared" si="59"/>
        <v>14.727561485935404</v>
      </c>
      <c r="G179" s="2">
        <f t="shared" si="60"/>
        <v>3.0765614859354038</v>
      </c>
      <c r="H179" s="2">
        <f t="shared" si="61"/>
        <v>9.4652305767410603</v>
      </c>
      <c r="I179" s="2">
        <f t="shared" si="62"/>
        <v>13.575909074027326</v>
      </c>
      <c r="J179" s="2">
        <f t="shared" si="63"/>
        <v>1.924909074027326</v>
      </c>
      <c r="K179" s="2">
        <f t="shared" si="64"/>
        <v>3.7052749432727379</v>
      </c>
      <c r="L179" s="2">
        <f t="shared" si="65"/>
        <v>13.619225611817097</v>
      </c>
      <c r="M179" s="2">
        <f t="shared" si="66"/>
        <v>1.9682256118170969</v>
      </c>
      <c r="N179" s="2">
        <f t="shared" si="67"/>
        <v>3.8739120590127851</v>
      </c>
      <c r="O179" s="2">
        <f t="shared" si="68"/>
        <v>13.231460375824867</v>
      </c>
      <c r="P179" s="2">
        <f t="shared" si="69"/>
        <v>1.5804603758248668</v>
      </c>
      <c r="Q179" s="2">
        <f t="shared" si="70"/>
        <v>2.4978549995524792</v>
      </c>
      <c r="R179" s="2">
        <f t="shared" si="71"/>
        <v>13.374489322648625</v>
      </c>
      <c r="S179" s="2">
        <f t="shared" si="72"/>
        <v>1.723489322648625</v>
      </c>
      <c r="T179" s="2">
        <f t="shared" si="73"/>
        <v>2.9704154452838161</v>
      </c>
      <c r="U179" s="2">
        <f t="shared" si="74"/>
        <v>13.326202794055011</v>
      </c>
      <c r="V179" s="2">
        <f t="shared" si="75"/>
        <v>1.6752027940550107</v>
      </c>
      <c r="W179" s="2">
        <f t="shared" si="76"/>
        <v>2.8063044012097147</v>
      </c>
      <c r="X179" s="2">
        <f t="shared" si="77"/>
        <v>12.99738169291652</v>
      </c>
      <c r="Y179" s="2">
        <f t="shared" si="78"/>
        <v>1.3463816929165198</v>
      </c>
      <c r="Z179" s="2">
        <f t="shared" si="79"/>
        <v>1.8127436630207536</v>
      </c>
      <c r="AB179" s="28">
        <v>13.58333328</v>
      </c>
      <c r="AC179" s="2">
        <f t="shared" si="80"/>
        <v>12.968580414887366</v>
      </c>
      <c r="AD179" s="2">
        <f t="shared" si="81"/>
        <v>1.3175804148873667</v>
      </c>
      <c r="AE179" s="2">
        <f t="shared" si="82"/>
        <v>1.7360181496947653</v>
      </c>
      <c r="AF179" s="2">
        <f t="shared" si="83"/>
        <v>1.3175804148873667</v>
      </c>
    </row>
    <row r="180" spans="1:32" x14ac:dyDescent="0.3">
      <c r="A180" s="3">
        <v>13.66666661</v>
      </c>
      <c r="B180" s="3">
        <v>11.404</v>
      </c>
      <c r="C180" s="2">
        <f t="shared" si="56"/>
        <v>14.516213687835885</v>
      </c>
      <c r="D180" s="2">
        <f t="shared" si="57"/>
        <v>-3.1122136878358848</v>
      </c>
      <c r="E180" s="2">
        <f t="shared" si="58"/>
        <v>9.6858740387530382</v>
      </c>
      <c r="F180" s="2">
        <f t="shared" si="59"/>
        <v>14.734253935127059</v>
      </c>
      <c r="G180" s="2">
        <f t="shared" si="60"/>
        <v>3.3302539351270593</v>
      </c>
      <c r="H180" s="2">
        <f t="shared" si="61"/>
        <v>11.090591272429263</v>
      </c>
      <c r="I180" s="2">
        <f t="shared" si="62"/>
        <v>13.585949802392982</v>
      </c>
      <c r="J180" s="2">
        <f t="shared" si="63"/>
        <v>2.1819498023929818</v>
      </c>
      <c r="K180" s="2">
        <f t="shared" si="64"/>
        <v>4.7609049401627725</v>
      </c>
      <c r="L180" s="2">
        <f t="shared" si="65"/>
        <v>13.626316754592915</v>
      </c>
      <c r="M180" s="2">
        <f t="shared" si="66"/>
        <v>2.2223167545929154</v>
      </c>
      <c r="N180" s="2">
        <f t="shared" si="67"/>
        <v>4.9386917577443885</v>
      </c>
      <c r="O180" s="2">
        <f t="shared" si="68"/>
        <v>13.232163448687345</v>
      </c>
      <c r="P180" s="2">
        <f t="shared" si="69"/>
        <v>1.828163448687345</v>
      </c>
      <c r="Q180" s="2">
        <f t="shared" si="70"/>
        <v>3.3421815951164069</v>
      </c>
      <c r="R180" s="2">
        <f t="shared" si="71"/>
        <v>13.3729812241403</v>
      </c>
      <c r="S180" s="2">
        <f t="shared" si="72"/>
        <v>1.9689812241403004</v>
      </c>
      <c r="T180" s="2">
        <f t="shared" si="73"/>
        <v>3.8768870610170358</v>
      </c>
      <c r="U180" s="2">
        <f t="shared" si="74"/>
        <v>13.309168867364175</v>
      </c>
      <c r="V180" s="2">
        <f t="shared" si="75"/>
        <v>1.9051688673641749</v>
      </c>
      <c r="W180" s="2">
        <f t="shared" si="76"/>
        <v>3.6296684131736932</v>
      </c>
      <c r="X180" s="2">
        <f t="shared" si="77"/>
        <v>12.977195014357051</v>
      </c>
      <c r="Y180" s="2">
        <f t="shared" si="78"/>
        <v>1.5731950143570508</v>
      </c>
      <c r="Z180" s="2">
        <f t="shared" si="79"/>
        <v>2.4749425531978813</v>
      </c>
      <c r="AB180" s="28">
        <v>13.66666661</v>
      </c>
      <c r="AC180" s="2">
        <f t="shared" si="80"/>
        <v>12.949734386175255</v>
      </c>
      <c r="AD180" s="2">
        <f t="shared" si="81"/>
        <v>1.5457343861752548</v>
      </c>
      <c r="AE180" s="2">
        <f t="shared" si="82"/>
        <v>2.3892947926045918</v>
      </c>
      <c r="AF180" s="2">
        <f t="shared" si="83"/>
        <v>1.5457343861752548</v>
      </c>
    </row>
    <row r="181" spans="1:32" x14ac:dyDescent="0.3">
      <c r="A181" s="3">
        <v>13.74999994</v>
      </c>
      <c r="B181" s="3">
        <v>10.872999999999999</v>
      </c>
      <c r="C181" s="2">
        <f t="shared" si="56"/>
        <v>14.519396210208583</v>
      </c>
      <c r="D181" s="2">
        <f t="shared" si="57"/>
        <v>-3.6463962102085841</v>
      </c>
      <c r="E181" s="2">
        <f t="shared" si="58"/>
        <v>13.296205321823525</v>
      </c>
      <c r="F181" s="2">
        <f t="shared" si="59"/>
        <v>14.740913271779698</v>
      </c>
      <c r="G181" s="2">
        <f t="shared" si="60"/>
        <v>3.8679132717796989</v>
      </c>
      <c r="H181" s="2">
        <f t="shared" si="61"/>
        <v>14.960753078009535</v>
      </c>
      <c r="I181" s="2">
        <f t="shared" si="62"/>
        <v>13.59616870078186</v>
      </c>
      <c r="J181" s="2">
        <f t="shared" si="63"/>
        <v>2.7231687007818604</v>
      </c>
      <c r="K181" s="2">
        <f t="shared" si="64"/>
        <v>7.4156477729179651</v>
      </c>
      <c r="L181" s="2">
        <f t="shared" si="65"/>
        <v>13.633583078526254</v>
      </c>
      <c r="M181" s="2">
        <f t="shared" si="66"/>
        <v>2.7605830785262544</v>
      </c>
      <c r="N181" s="2">
        <f t="shared" si="67"/>
        <v>7.6208189334454923</v>
      </c>
      <c r="O181" s="2">
        <f t="shared" si="68"/>
        <v>13.233254586614287</v>
      </c>
      <c r="P181" s="2">
        <f t="shared" si="69"/>
        <v>2.3602545866142872</v>
      </c>
      <c r="Q181" s="2">
        <f t="shared" si="70"/>
        <v>5.57080171363378</v>
      </c>
      <c r="R181" s="2">
        <f t="shared" si="71"/>
        <v>13.371773156231901</v>
      </c>
      <c r="S181" s="2">
        <f t="shared" si="72"/>
        <v>2.498773156231902</v>
      </c>
      <c r="T181" s="2">
        <f t="shared" si="73"/>
        <v>6.2438672863051412</v>
      </c>
      <c r="U181" s="2">
        <f t="shared" si="74"/>
        <v>13.292545689362683</v>
      </c>
      <c r="V181" s="2">
        <f t="shared" si="75"/>
        <v>2.4195456893626837</v>
      </c>
      <c r="W181" s="2">
        <f t="shared" si="76"/>
        <v>5.8542013429135444</v>
      </c>
      <c r="X181" s="2">
        <f t="shared" si="77"/>
        <v>12.957815828576976</v>
      </c>
      <c r="Y181" s="2">
        <f t="shared" si="78"/>
        <v>2.0848158285769767</v>
      </c>
      <c r="Z181" s="2">
        <f t="shared" si="79"/>
        <v>4.3464570390851058</v>
      </c>
      <c r="AB181" s="28">
        <v>13.74999994</v>
      </c>
      <c r="AC181" s="2">
        <f t="shared" si="80"/>
        <v>12.9317320295245</v>
      </c>
      <c r="AD181" s="2">
        <f t="shared" si="81"/>
        <v>2.0587320295245011</v>
      </c>
      <c r="AE181" s="2">
        <f t="shared" si="82"/>
        <v>4.2383775693900709</v>
      </c>
      <c r="AF181" s="2">
        <f t="shared" si="83"/>
        <v>2.0587320295245011</v>
      </c>
    </row>
    <row r="182" spans="1:32" x14ac:dyDescent="0.3">
      <c r="A182" s="3">
        <v>13.833333270000001</v>
      </c>
      <c r="B182" s="3">
        <v>10.209</v>
      </c>
      <c r="C182" s="2">
        <f t="shared" si="56"/>
        <v>14.522578732581282</v>
      </c>
      <c r="D182" s="2">
        <f t="shared" si="57"/>
        <v>-4.3135787325812824</v>
      </c>
      <c r="E182" s="2">
        <f t="shared" si="58"/>
        <v>18.606961482177542</v>
      </c>
      <c r="F182" s="2">
        <f t="shared" si="59"/>
        <v>14.747539495893319</v>
      </c>
      <c r="G182" s="2">
        <f t="shared" si="60"/>
        <v>4.5385394958933194</v>
      </c>
      <c r="H182" s="2">
        <f t="shared" si="61"/>
        <v>20.598340755783585</v>
      </c>
      <c r="I182" s="2">
        <f t="shared" si="62"/>
        <v>13.606563766515722</v>
      </c>
      <c r="J182" s="2">
        <f t="shared" si="63"/>
        <v>3.3975637665157219</v>
      </c>
      <c r="K182" s="2">
        <f t="shared" si="64"/>
        <v>11.543439547540499</v>
      </c>
      <c r="L182" s="2">
        <f t="shared" si="65"/>
        <v>13.641023457195093</v>
      </c>
      <c r="M182" s="2">
        <f t="shared" si="66"/>
        <v>3.4320234571950934</v>
      </c>
      <c r="N182" s="2">
        <f t="shared" si="67"/>
        <v>11.77878501073736</v>
      </c>
      <c r="O182" s="2">
        <f t="shared" si="68"/>
        <v>13.234734007992738</v>
      </c>
      <c r="P182" s="2">
        <f t="shared" si="69"/>
        <v>3.0257340079927388</v>
      </c>
      <c r="Q182" s="2">
        <f t="shared" si="70"/>
        <v>9.1550662871238035</v>
      </c>
      <c r="R182" s="2">
        <f t="shared" si="71"/>
        <v>13.370867414291986</v>
      </c>
      <c r="S182" s="2">
        <f t="shared" si="72"/>
        <v>3.1618674142919865</v>
      </c>
      <c r="T182" s="2">
        <f t="shared" si="73"/>
        <v>9.9974055455614916</v>
      </c>
      <c r="U182" s="2">
        <f t="shared" si="74"/>
        <v>13.276348214865884</v>
      </c>
      <c r="V182" s="2">
        <f t="shared" si="75"/>
        <v>3.0673482148658842</v>
      </c>
      <c r="W182" s="2">
        <f t="shared" si="76"/>
        <v>9.4086250712409267</v>
      </c>
      <c r="X182" s="2">
        <f t="shared" si="77"/>
        <v>12.939259506998646</v>
      </c>
      <c r="Y182" s="2">
        <f t="shared" si="78"/>
        <v>2.7302595069986459</v>
      </c>
      <c r="Z182" s="2">
        <f t="shared" si="79"/>
        <v>7.4543169755564893</v>
      </c>
      <c r="AB182" s="28">
        <v>13.833333270000001</v>
      </c>
      <c r="AC182" s="2">
        <f t="shared" si="80"/>
        <v>12.914586538089534</v>
      </c>
      <c r="AD182" s="2">
        <f t="shared" si="81"/>
        <v>2.7055865380895341</v>
      </c>
      <c r="AE182" s="2">
        <f t="shared" si="82"/>
        <v>7.3201985150913096</v>
      </c>
      <c r="AF182" s="2">
        <f t="shared" si="83"/>
        <v>2.7055865380895341</v>
      </c>
    </row>
    <row r="183" spans="1:32" x14ac:dyDescent="0.3">
      <c r="A183" s="3">
        <v>13.916666599999999</v>
      </c>
      <c r="B183" s="3">
        <v>10.076000000000001</v>
      </c>
      <c r="C183" s="2">
        <f t="shared" si="56"/>
        <v>14.525761254953983</v>
      </c>
      <c r="D183" s="2">
        <f t="shared" si="57"/>
        <v>-4.449761254953982</v>
      </c>
      <c r="E183" s="2">
        <f t="shared" si="58"/>
        <v>19.800375226089638</v>
      </c>
      <c r="F183" s="2">
        <f t="shared" si="59"/>
        <v>14.754132607467922</v>
      </c>
      <c r="G183" s="2">
        <f t="shared" si="60"/>
        <v>4.678132607467921</v>
      </c>
      <c r="H183" s="2">
        <f t="shared" si="61"/>
        <v>21.884924693054611</v>
      </c>
      <c r="I183" s="2">
        <f t="shared" si="62"/>
        <v>13.617132996916341</v>
      </c>
      <c r="J183" s="2">
        <f t="shared" si="63"/>
        <v>3.5411329969163408</v>
      </c>
      <c r="K183" s="2">
        <f t="shared" si="64"/>
        <v>12.539622901849706</v>
      </c>
      <c r="L183" s="2">
        <f t="shared" si="65"/>
        <v>13.648636755832117</v>
      </c>
      <c r="M183" s="2">
        <f t="shared" si="66"/>
        <v>3.5726367558321162</v>
      </c>
      <c r="N183" s="2">
        <f t="shared" si="67"/>
        <v>12.763733389122628</v>
      </c>
      <c r="O183" s="2">
        <f t="shared" si="68"/>
        <v>13.236601826787719</v>
      </c>
      <c r="P183" s="2">
        <f t="shared" si="69"/>
        <v>3.1606018267877189</v>
      </c>
      <c r="Q183" s="2">
        <f t="shared" si="70"/>
        <v>9.9894039074938661</v>
      </c>
      <c r="R183" s="2">
        <f t="shared" si="71"/>
        <v>13.370266218039317</v>
      </c>
      <c r="S183" s="2">
        <f t="shared" si="72"/>
        <v>3.2942662180393167</v>
      </c>
      <c r="T183" s="2">
        <f t="shared" si="73"/>
        <v>10.852189915315064</v>
      </c>
      <c r="U183" s="2">
        <f t="shared" si="74"/>
        <v>13.260591096590762</v>
      </c>
      <c r="V183" s="2">
        <f t="shared" si="75"/>
        <v>3.1845910965907613</v>
      </c>
      <c r="W183" s="2">
        <f t="shared" si="76"/>
        <v>10.141620452485148</v>
      </c>
      <c r="X183" s="2">
        <f t="shared" si="77"/>
        <v>12.92154069383399</v>
      </c>
      <c r="Y183" s="2">
        <f t="shared" si="78"/>
        <v>2.8455406938339891</v>
      </c>
      <c r="Z183" s="2">
        <f t="shared" si="79"/>
        <v>8.0971018402652195</v>
      </c>
      <c r="AB183" s="28">
        <v>13.916666599999999</v>
      </c>
      <c r="AC183" s="2">
        <f t="shared" si="80"/>
        <v>12.898310354185849</v>
      </c>
      <c r="AD183" s="2">
        <f t="shared" si="81"/>
        <v>2.8223103541858485</v>
      </c>
      <c r="AE183" s="2">
        <f t="shared" si="82"/>
        <v>7.9654357353446494</v>
      </c>
      <c r="AF183" s="2">
        <f t="shared" si="83"/>
        <v>2.8223103541858485</v>
      </c>
    </row>
    <row r="184" spans="1:32" x14ac:dyDescent="0.3">
      <c r="A184" s="3">
        <v>13.99999993</v>
      </c>
      <c r="B184" s="3">
        <v>10.247</v>
      </c>
      <c r="C184" s="2">
        <f t="shared" si="56"/>
        <v>14.528943777326681</v>
      </c>
      <c r="D184" s="2">
        <f t="shared" si="57"/>
        <v>-4.2819437773266813</v>
      </c>
      <c r="E184" s="2">
        <f t="shared" si="58"/>
        <v>18.335042512186689</v>
      </c>
      <c r="F184" s="2">
        <f t="shared" si="59"/>
        <v>14.760692606503508</v>
      </c>
      <c r="G184" s="2">
        <f t="shared" si="60"/>
        <v>4.5136926065035077</v>
      </c>
      <c r="H184" s="2">
        <f t="shared" si="61"/>
        <v>20.37342094600443</v>
      </c>
      <c r="I184" s="2">
        <f t="shared" si="62"/>
        <v>13.627874389305482</v>
      </c>
      <c r="J184" s="2">
        <f t="shared" si="63"/>
        <v>3.3808743893054825</v>
      </c>
      <c r="K184" s="2">
        <f t="shared" si="64"/>
        <v>11.430311636261719</v>
      </c>
      <c r="L184" s="2">
        <f t="shared" si="65"/>
        <v>13.656421831324714</v>
      </c>
      <c r="M184" s="2">
        <f t="shared" si="66"/>
        <v>3.409421831324714</v>
      </c>
      <c r="N184" s="2">
        <f t="shared" si="67"/>
        <v>11.624157223913567</v>
      </c>
      <c r="O184" s="2">
        <f t="shared" si="68"/>
        <v>13.238858053461657</v>
      </c>
      <c r="P184" s="2">
        <f t="shared" si="69"/>
        <v>2.991858053461657</v>
      </c>
      <c r="Q184" s="2">
        <f t="shared" si="70"/>
        <v>8.9512146120633744</v>
      </c>
      <c r="R184" s="2">
        <f t="shared" si="71"/>
        <v>13.369971711068393</v>
      </c>
      <c r="S184" s="2">
        <f t="shared" si="72"/>
        <v>3.1229717110683932</v>
      </c>
      <c r="T184" s="2">
        <f t="shared" si="73"/>
        <v>9.7529523081334482</v>
      </c>
      <c r="U184" s="2">
        <f t="shared" si="74"/>
        <v>13.245288678942622</v>
      </c>
      <c r="V184" s="2">
        <f t="shared" si="75"/>
        <v>2.9982886789426217</v>
      </c>
      <c r="W184" s="2">
        <f t="shared" si="76"/>
        <v>8.9897350022754914</v>
      </c>
      <c r="X184" s="2">
        <f t="shared" si="77"/>
        <v>12.904673305536605</v>
      </c>
      <c r="Y184" s="2">
        <f t="shared" si="78"/>
        <v>2.6576733055366049</v>
      </c>
      <c r="Z184" s="2">
        <f t="shared" si="79"/>
        <v>7.0632273989618639</v>
      </c>
      <c r="AB184" s="28">
        <v>13.99999993</v>
      </c>
      <c r="AC184" s="2">
        <f t="shared" si="80"/>
        <v>12.882915171809298</v>
      </c>
      <c r="AD184" s="2">
        <f t="shared" si="81"/>
        <v>2.6359151718092981</v>
      </c>
      <c r="AE184" s="2">
        <f t="shared" si="82"/>
        <v>6.9480487929744417</v>
      </c>
      <c r="AF184" s="2">
        <f t="shared" si="83"/>
        <v>2.6359151718092981</v>
      </c>
    </row>
    <row r="185" spans="1:32" x14ac:dyDescent="0.3">
      <c r="A185" s="3">
        <v>14.08333326</v>
      </c>
      <c r="B185" s="3">
        <v>10.132999999999999</v>
      </c>
      <c r="C185" s="2">
        <f t="shared" si="56"/>
        <v>14.53212629969938</v>
      </c>
      <c r="D185" s="2">
        <f t="shared" si="57"/>
        <v>-4.3991262996993807</v>
      </c>
      <c r="E185" s="2">
        <f t="shared" si="58"/>
        <v>19.352312200706766</v>
      </c>
      <c r="F185" s="2">
        <f t="shared" si="59"/>
        <v>14.767219493000075</v>
      </c>
      <c r="G185" s="2">
        <f t="shared" si="60"/>
        <v>4.6342194930000762</v>
      </c>
      <c r="H185" s="2">
        <f t="shared" si="61"/>
        <v>21.475990309301885</v>
      </c>
      <c r="I185" s="2">
        <f t="shared" si="62"/>
        <v>13.638785941004919</v>
      </c>
      <c r="J185" s="2">
        <f t="shared" si="63"/>
        <v>3.5057859410049197</v>
      </c>
      <c r="K185" s="2">
        <f t="shared" si="64"/>
        <v>12.29053506414775</v>
      </c>
      <c r="L185" s="2">
        <f t="shared" si="65"/>
        <v>13.664377532214964</v>
      </c>
      <c r="M185" s="2">
        <f t="shared" si="66"/>
        <v>3.5313775322149645</v>
      </c>
      <c r="N185" s="2">
        <f t="shared" si="67"/>
        <v>12.470627275032653</v>
      </c>
      <c r="O185" s="2">
        <f t="shared" si="68"/>
        <v>13.241502595893778</v>
      </c>
      <c r="P185" s="2">
        <f t="shared" si="69"/>
        <v>3.1085025958937784</v>
      </c>
      <c r="Q185" s="2">
        <f t="shared" si="70"/>
        <v>9.6627883886783597</v>
      </c>
      <c r="R185" s="2">
        <f t="shared" si="71"/>
        <v>13.369985960388391</v>
      </c>
      <c r="S185" s="2">
        <f t="shared" si="72"/>
        <v>3.2369859603883917</v>
      </c>
      <c r="T185" s="2">
        <f t="shared" si="73"/>
        <v>10.478078107751559</v>
      </c>
      <c r="U185" s="2">
        <f t="shared" si="74"/>
        <v>13.230454992043519</v>
      </c>
      <c r="V185" s="2">
        <f t="shared" si="75"/>
        <v>3.0974549920435201</v>
      </c>
      <c r="W185" s="2">
        <f t="shared" si="76"/>
        <v>9.5942274277353228</v>
      </c>
      <c r="X185" s="2">
        <f t="shared" si="77"/>
        <v>12.888670530752158</v>
      </c>
      <c r="Y185" s="2">
        <f t="shared" si="78"/>
        <v>2.755670530752159</v>
      </c>
      <c r="Z185" s="2">
        <f t="shared" si="79"/>
        <v>7.5937200740558852</v>
      </c>
      <c r="AB185" s="28">
        <v>14.08333326</v>
      </c>
      <c r="AC185" s="2">
        <f t="shared" si="80"/>
        <v>12.868411939623275</v>
      </c>
      <c r="AD185" s="2">
        <f t="shared" si="81"/>
        <v>2.7354119396232761</v>
      </c>
      <c r="AE185" s="2">
        <f t="shared" si="82"/>
        <v>7.4824784794335732</v>
      </c>
      <c r="AF185" s="2">
        <f t="shared" si="83"/>
        <v>2.7354119396232761</v>
      </c>
    </row>
    <row r="186" spans="1:32" x14ac:dyDescent="0.3">
      <c r="A186" s="3">
        <v>14.16666659</v>
      </c>
      <c r="B186" s="3">
        <v>10.74</v>
      </c>
      <c r="C186" s="2">
        <f t="shared" si="56"/>
        <v>14.535308822072079</v>
      </c>
      <c r="D186" s="2">
        <f t="shared" si="57"/>
        <v>-3.7953088220720783</v>
      </c>
      <c r="E186" s="2">
        <f t="shared" si="58"/>
        <v>14.404369054898147</v>
      </c>
      <c r="F186" s="2">
        <f t="shared" si="59"/>
        <v>14.773713266957627</v>
      </c>
      <c r="G186" s="2">
        <f t="shared" si="60"/>
        <v>4.0337132669576263</v>
      </c>
      <c r="H186" s="2">
        <f t="shared" si="61"/>
        <v>16.270842720029968</v>
      </c>
      <c r="I186" s="2">
        <f t="shared" si="62"/>
        <v>13.649865649336412</v>
      </c>
      <c r="J186" s="2">
        <f t="shared" si="63"/>
        <v>2.9098656493364121</v>
      </c>
      <c r="K186" s="2">
        <f t="shared" si="64"/>
        <v>8.46731809718802</v>
      </c>
      <c r="L186" s="2">
        <f t="shared" si="65"/>
        <v>13.672502698699661</v>
      </c>
      <c r="M186" s="2">
        <f t="shared" si="66"/>
        <v>2.9325026986996612</v>
      </c>
      <c r="N186" s="2">
        <f t="shared" si="67"/>
        <v>8.5995720778807954</v>
      </c>
      <c r="O186" s="2">
        <f t="shared" si="68"/>
        <v>13.244535260299486</v>
      </c>
      <c r="P186" s="2">
        <f t="shared" si="69"/>
        <v>2.5045352602994857</v>
      </c>
      <c r="Q186" s="2">
        <f t="shared" si="70"/>
        <v>6.2726968700834123</v>
      </c>
      <c r="R186" s="2">
        <f t="shared" si="71"/>
        <v>13.370310955975487</v>
      </c>
      <c r="S186" s="2">
        <f t="shared" si="72"/>
        <v>2.6303109559754869</v>
      </c>
      <c r="T186" s="2">
        <f t="shared" si="73"/>
        <v>6.9185357251246797</v>
      </c>
      <c r="U186" s="2">
        <f t="shared" si="74"/>
        <v>13.21610374600008</v>
      </c>
      <c r="V186" s="2">
        <f t="shared" si="75"/>
        <v>2.4761037460000797</v>
      </c>
      <c r="W186" s="2">
        <f t="shared" si="76"/>
        <v>6.1310897609556267</v>
      </c>
      <c r="X186" s="2">
        <f t="shared" si="77"/>
        <v>12.873544830750568</v>
      </c>
      <c r="Y186" s="2">
        <f t="shared" si="78"/>
        <v>2.1335448307505676</v>
      </c>
      <c r="Z186" s="2">
        <f t="shared" si="79"/>
        <v>4.5520135448224677</v>
      </c>
      <c r="AB186" s="28">
        <v>14.16666659</v>
      </c>
      <c r="AC186" s="2">
        <f t="shared" si="80"/>
        <v>12.854810864400914</v>
      </c>
      <c r="AD186" s="2">
        <f t="shared" si="81"/>
        <v>2.1148108644009138</v>
      </c>
      <c r="AE186" s="2">
        <f t="shared" si="82"/>
        <v>4.4724249921881407</v>
      </c>
      <c r="AF186" s="2">
        <f t="shared" si="83"/>
        <v>2.1148108644009138</v>
      </c>
    </row>
    <row r="187" spans="1:32" x14ac:dyDescent="0.3">
      <c r="A187" s="3">
        <v>14.24999992</v>
      </c>
      <c r="B187" s="3">
        <v>11.555999999999999</v>
      </c>
      <c r="C187" s="2">
        <f t="shared" si="56"/>
        <v>14.538491344444779</v>
      </c>
      <c r="D187" s="2">
        <f t="shared" si="57"/>
        <v>-2.9824913444447798</v>
      </c>
      <c r="E187" s="2">
        <f t="shared" si="58"/>
        <v>8.8952546196880302</v>
      </c>
      <c r="F187" s="2">
        <f t="shared" si="59"/>
        <v>14.78017392837616</v>
      </c>
      <c r="G187" s="2">
        <f t="shared" si="60"/>
        <v>3.2241739283761603</v>
      </c>
      <c r="H187" s="2">
        <f t="shared" si="61"/>
        <v>10.395297520420561</v>
      </c>
      <c r="I187" s="2">
        <f t="shared" si="62"/>
        <v>13.661111511621735</v>
      </c>
      <c r="J187" s="2">
        <f t="shared" si="63"/>
        <v>2.105111511621736</v>
      </c>
      <c r="K187" s="2">
        <f t="shared" si="64"/>
        <v>4.4314944763623503</v>
      </c>
      <c r="L187" s="2">
        <f t="shared" si="65"/>
        <v>13.680796162630294</v>
      </c>
      <c r="M187" s="2">
        <f t="shared" si="66"/>
        <v>2.1247961626302949</v>
      </c>
      <c r="N187" s="2">
        <f t="shared" si="67"/>
        <v>4.5147587327284269</v>
      </c>
      <c r="O187" s="2">
        <f t="shared" si="68"/>
        <v>13.247955752149759</v>
      </c>
      <c r="P187" s="2">
        <f t="shared" si="69"/>
        <v>1.6919557521497595</v>
      </c>
      <c r="Q187" s="2">
        <f t="shared" si="70"/>
        <v>2.8627142672326582</v>
      </c>
      <c r="R187" s="2">
        <f t="shared" si="71"/>
        <v>13.370948610338624</v>
      </c>
      <c r="S187" s="2">
        <f t="shared" si="72"/>
        <v>1.8149486103386252</v>
      </c>
      <c r="T187" s="2">
        <f t="shared" si="73"/>
        <v>3.2940384581701068</v>
      </c>
      <c r="U187" s="2">
        <f t="shared" si="74"/>
        <v>13.202248325407961</v>
      </c>
      <c r="V187" s="2">
        <f t="shared" si="75"/>
        <v>1.6462483254079618</v>
      </c>
      <c r="W187" s="2">
        <f t="shared" si="76"/>
        <v>2.7101335489085185</v>
      </c>
      <c r="X187" s="2">
        <f t="shared" si="77"/>
        <v>12.859307940335661</v>
      </c>
      <c r="Y187" s="2">
        <f t="shared" si="78"/>
        <v>1.303307940335662</v>
      </c>
      <c r="Z187" s="2">
        <f t="shared" si="79"/>
        <v>1.6986115873419856</v>
      </c>
      <c r="AB187" s="28">
        <v>14.24999992</v>
      </c>
      <c r="AC187" s="2">
        <f t="shared" si="80"/>
        <v>12.842121414909055</v>
      </c>
      <c r="AD187" s="2">
        <f t="shared" si="81"/>
        <v>1.2861214149090561</v>
      </c>
      <c r="AE187" s="2">
        <f t="shared" si="82"/>
        <v>1.6541082938876723</v>
      </c>
      <c r="AF187" s="2">
        <f t="shared" si="83"/>
        <v>1.2861214149090561</v>
      </c>
    </row>
    <row r="188" spans="1:32" x14ac:dyDescent="0.3">
      <c r="A188" s="3">
        <v>14.333333250000001</v>
      </c>
      <c r="B188" s="3">
        <v>12.201000000000001</v>
      </c>
      <c r="C188" s="2">
        <f t="shared" si="56"/>
        <v>14.541673866817478</v>
      </c>
      <c r="D188" s="2">
        <f t="shared" si="57"/>
        <v>-2.3406738668174771</v>
      </c>
      <c r="E188" s="2">
        <f t="shared" si="58"/>
        <v>5.4787541508022803</v>
      </c>
      <c r="F188" s="2">
        <f t="shared" si="59"/>
        <v>14.786601477255674</v>
      </c>
      <c r="G188" s="2">
        <f t="shared" si="60"/>
        <v>2.5856014772556737</v>
      </c>
      <c r="H188" s="2">
        <f t="shared" si="61"/>
        <v>6.6853349991867219</v>
      </c>
      <c r="I188" s="2">
        <f t="shared" si="62"/>
        <v>13.672521525182653</v>
      </c>
      <c r="J188" s="2">
        <f t="shared" si="63"/>
        <v>1.4715215251826521</v>
      </c>
      <c r="K188" s="2">
        <f t="shared" si="64"/>
        <v>2.1653755990758787</v>
      </c>
      <c r="L188" s="2">
        <f t="shared" si="65"/>
        <v>13.689256747513053</v>
      </c>
      <c r="M188" s="2">
        <f t="shared" si="66"/>
        <v>1.4882567475130521</v>
      </c>
      <c r="N188" s="2">
        <f t="shared" si="67"/>
        <v>2.2149081465181286</v>
      </c>
      <c r="O188" s="2">
        <f t="shared" si="68"/>
        <v>13.251763677090551</v>
      </c>
      <c r="P188" s="2">
        <f t="shared" si="69"/>
        <v>1.0507636770905506</v>
      </c>
      <c r="Q188" s="2">
        <f t="shared" si="70"/>
        <v>1.104104305092855</v>
      </c>
      <c r="R188" s="2">
        <f t="shared" si="71"/>
        <v>13.37190075809862</v>
      </c>
      <c r="S188" s="2">
        <f t="shared" si="72"/>
        <v>1.1709007580986199</v>
      </c>
      <c r="T188" s="2">
        <f t="shared" si="73"/>
        <v>1.3710085853159228</v>
      </c>
      <c r="U188" s="2">
        <f t="shared" si="74"/>
        <v>13.188901784091488</v>
      </c>
      <c r="V188" s="2">
        <f t="shared" si="75"/>
        <v>0.98790178409148766</v>
      </c>
      <c r="W188" s="2">
        <f t="shared" si="76"/>
        <v>0.97594993501114424</v>
      </c>
      <c r="X188" s="2">
        <f t="shared" si="77"/>
        <v>12.845970869212636</v>
      </c>
      <c r="Y188" s="2">
        <f t="shared" si="78"/>
        <v>0.64497086921263502</v>
      </c>
      <c r="Z188" s="2">
        <f t="shared" si="79"/>
        <v>0.41598742213290196</v>
      </c>
      <c r="AB188" s="28">
        <v>14.333333250000001</v>
      </c>
      <c r="AC188" s="2">
        <f t="shared" si="80"/>
        <v>12.830352326219614</v>
      </c>
      <c r="AD188" s="2">
        <f t="shared" si="81"/>
        <v>0.6293523262196139</v>
      </c>
      <c r="AE188" s="2">
        <f t="shared" si="82"/>
        <v>0.39608435051803931</v>
      </c>
      <c r="AF188" s="2">
        <f t="shared" si="83"/>
        <v>0.6293523262196139</v>
      </c>
    </row>
    <row r="189" spans="1:32" x14ac:dyDescent="0.3">
      <c r="A189" s="3">
        <v>14.416666579999999</v>
      </c>
      <c r="B189" s="3">
        <v>12.505000000000001</v>
      </c>
      <c r="C189" s="2">
        <f t="shared" si="56"/>
        <v>14.544856389190176</v>
      </c>
      <c r="D189" s="2">
        <f t="shared" si="57"/>
        <v>-2.0398563891901755</v>
      </c>
      <c r="E189" s="2">
        <f t="shared" si="58"/>
        <v>4.1610140885199804</v>
      </c>
      <c r="F189" s="2">
        <f t="shared" si="59"/>
        <v>14.792995913596171</v>
      </c>
      <c r="G189" s="2">
        <f t="shared" si="60"/>
        <v>2.2879959135961698</v>
      </c>
      <c r="H189" s="2">
        <f t="shared" si="61"/>
        <v>5.2349253006327716</v>
      </c>
      <c r="I189" s="2">
        <f t="shared" si="62"/>
        <v>13.684093687340935</v>
      </c>
      <c r="J189" s="2">
        <f t="shared" si="63"/>
        <v>1.1790936873409343</v>
      </c>
      <c r="K189" s="2">
        <f t="shared" si="64"/>
        <v>1.3902619235272411</v>
      </c>
      <c r="L189" s="2">
        <f t="shared" si="65"/>
        <v>13.697883268508829</v>
      </c>
      <c r="M189" s="2">
        <f t="shared" si="66"/>
        <v>1.1928832685088278</v>
      </c>
      <c r="N189" s="2">
        <f t="shared" si="67"/>
        <v>1.422970492288304</v>
      </c>
      <c r="O189" s="2">
        <f t="shared" si="68"/>
        <v>13.255958541862189</v>
      </c>
      <c r="P189" s="2">
        <f t="shared" si="69"/>
        <v>0.7509585418621878</v>
      </c>
      <c r="Q189" s="2">
        <f t="shared" si="70"/>
        <v>0.56393873159578323</v>
      </c>
      <c r="R189" s="2">
        <f t="shared" si="71"/>
        <v>13.373169155580745</v>
      </c>
      <c r="S189" s="2">
        <f t="shared" si="72"/>
        <v>0.8681691555807447</v>
      </c>
      <c r="T189" s="2">
        <f t="shared" si="73"/>
        <v>0.7537176827017833</v>
      </c>
      <c r="U189" s="2">
        <f t="shared" si="74"/>
        <v>13.176076840075723</v>
      </c>
      <c r="V189" s="2">
        <f t="shared" si="75"/>
        <v>0.6710768400757221</v>
      </c>
      <c r="W189" s="2">
        <f t="shared" si="76"/>
        <v>0.45034412528601631</v>
      </c>
      <c r="X189" s="2">
        <f t="shared" si="77"/>
        <v>12.833543903811353</v>
      </c>
      <c r="Y189" s="2">
        <f t="shared" si="78"/>
        <v>0.32854390381135268</v>
      </c>
      <c r="Z189" s="2">
        <f t="shared" si="79"/>
        <v>0.10794109673160336</v>
      </c>
      <c r="AB189" s="28">
        <v>14.416666579999999</v>
      </c>
      <c r="AC189" s="2">
        <f t="shared" si="80"/>
        <v>12.819511604435736</v>
      </c>
      <c r="AD189" s="2">
        <f t="shared" si="81"/>
        <v>0.31451160443573478</v>
      </c>
      <c r="AE189" s="2">
        <f t="shared" si="82"/>
        <v>9.8917549324740103E-2</v>
      </c>
      <c r="AF189" s="2">
        <f t="shared" si="83"/>
        <v>0.31451160443573478</v>
      </c>
    </row>
    <row r="190" spans="1:32" x14ac:dyDescent="0.3">
      <c r="A190" s="3">
        <v>14.49999991</v>
      </c>
      <c r="B190" s="3">
        <v>12.731999999999999</v>
      </c>
      <c r="C190" s="2">
        <f t="shared" si="56"/>
        <v>14.548038911562875</v>
      </c>
      <c r="D190" s="2">
        <f t="shared" si="57"/>
        <v>-1.8160389115628757</v>
      </c>
      <c r="E190" s="2">
        <f t="shared" si="58"/>
        <v>3.297997328310474</v>
      </c>
      <c r="F190" s="2">
        <f t="shared" si="59"/>
        <v>14.799357237397651</v>
      </c>
      <c r="G190" s="2">
        <f t="shared" si="60"/>
        <v>2.0673572373976512</v>
      </c>
      <c r="H190" s="2">
        <f t="shared" si="61"/>
        <v>4.2739659470204483</v>
      </c>
      <c r="I190" s="2">
        <f t="shared" si="62"/>
        <v>13.69582599541835</v>
      </c>
      <c r="J190" s="2">
        <f t="shared" si="63"/>
        <v>0.96382599541835035</v>
      </c>
      <c r="K190" s="2">
        <f t="shared" si="64"/>
        <v>0.92896054944417394</v>
      </c>
      <c r="L190" s="2">
        <f t="shared" si="65"/>
        <v>13.706674532433219</v>
      </c>
      <c r="M190" s="2">
        <f t="shared" si="66"/>
        <v>0.97467453243321955</v>
      </c>
      <c r="N190" s="2">
        <f t="shared" si="67"/>
        <v>0.94999044417391521</v>
      </c>
      <c r="O190" s="2">
        <f t="shared" si="68"/>
        <v>13.260539755218744</v>
      </c>
      <c r="P190" s="2">
        <f t="shared" si="69"/>
        <v>0.52853975521874474</v>
      </c>
      <c r="Q190" s="2">
        <f t="shared" si="70"/>
        <v>0.27935427284669062</v>
      </c>
      <c r="R190" s="2">
        <f t="shared" si="71"/>
        <v>13.374755480420646</v>
      </c>
      <c r="S190" s="2">
        <f t="shared" si="72"/>
        <v>0.64275548042064656</v>
      </c>
      <c r="T190" s="2">
        <f t="shared" si="73"/>
        <v>0.41313460761077619</v>
      </c>
      <c r="U190" s="2">
        <f t="shared" si="74"/>
        <v>13.163785870789205</v>
      </c>
      <c r="V190" s="2">
        <f t="shared" si="75"/>
        <v>0.43178587078920572</v>
      </c>
      <c r="W190" s="2">
        <f t="shared" si="76"/>
        <v>0.18643903821319266</v>
      </c>
      <c r="X190" s="2">
        <f t="shared" si="77"/>
        <v>12.82203660954827</v>
      </c>
      <c r="Y190" s="2">
        <f t="shared" si="78"/>
        <v>9.0036609548270974E-2</v>
      </c>
      <c r="Z190" s="2">
        <f t="shared" si="79"/>
        <v>8.1065910589477996E-3</v>
      </c>
      <c r="AB190" s="28">
        <v>14.49999991</v>
      </c>
      <c r="AC190" s="2">
        <f t="shared" si="80"/>
        <v>12.809606531821789</v>
      </c>
      <c r="AD190" s="2">
        <f t="shared" si="81"/>
        <v>7.7606531821789559E-2</v>
      </c>
      <c r="AE190" s="2">
        <f t="shared" si="82"/>
        <v>6.0227737814064356E-3</v>
      </c>
      <c r="AF190" s="2">
        <f t="shared" si="83"/>
        <v>7.7606531821789559E-2</v>
      </c>
    </row>
    <row r="191" spans="1:32" x14ac:dyDescent="0.3">
      <c r="A191" s="3">
        <v>14.58333324</v>
      </c>
      <c r="B191" s="3">
        <v>12.201000000000001</v>
      </c>
      <c r="C191" s="2">
        <f t="shared" si="56"/>
        <v>14.551221433935575</v>
      </c>
      <c r="D191" s="2">
        <f t="shared" si="57"/>
        <v>-2.3502214339355749</v>
      </c>
      <c r="E191" s="2">
        <f t="shared" si="58"/>
        <v>5.5235407885301901</v>
      </c>
      <c r="F191" s="2">
        <f t="shared" si="59"/>
        <v>14.805685448660112</v>
      </c>
      <c r="G191" s="2">
        <f t="shared" si="60"/>
        <v>2.6046854486601116</v>
      </c>
      <c r="H191" s="2">
        <f t="shared" si="61"/>
        <v>6.7843862864617268</v>
      </c>
      <c r="I191" s="2">
        <f t="shared" si="62"/>
        <v>13.707716446736665</v>
      </c>
      <c r="J191" s="2">
        <f t="shared" si="63"/>
        <v>1.5067164467366645</v>
      </c>
      <c r="K191" s="2">
        <f t="shared" si="64"/>
        <v>2.27019445086676</v>
      </c>
      <c r="L191" s="2">
        <f t="shared" si="65"/>
        <v>13.715629337756518</v>
      </c>
      <c r="M191" s="2">
        <f t="shared" si="66"/>
        <v>1.5146293377565172</v>
      </c>
      <c r="N191" s="2">
        <f t="shared" si="67"/>
        <v>2.2941020307927458</v>
      </c>
      <c r="O191" s="2">
        <f t="shared" si="68"/>
        <v>13.265506628847449</v>
      </c>
      <c r="P191" s="2">
        <f t="shared" si="69"/>
        <v>1.0645066288474485</v>
      </c>
      <c r="Q191" s="2">
        <f t="shared" si="70"/>
        <v>1.1331743628601596</v>
      </c>
      <c r="R191" s="2">
        <f t="shared" si="71"/>
        <v>13.37666133118371</v>
      </c>
      <c r="S191" s="2">
        <f t="shared" si="72"/>
        <v>1.1756613311837096</v>
      </c>
      <c r="T191" s="2">
        <f t="shared" si="73"/>
        <v>1.3821795656406521</v>
      </c>
      <c r="U191" s="2">
        <f t="shared" si="74"/>
        <v>13.152040908494424</v>
      </c>
      <c r="V191" s="2">
        <f t="shared" si="75"/>
        <v>0.95104090849442358</v>
      </c>
      <c r="W191" s="2">
        <f t="shared" si="76"/>
        <v>0.90447880962989857</v>
      </c>
      <c r="X191" s="2">
        <f t="shared" si="77"/>
        <v>12.811457833518439</v>
      </c>
      <c r="Y191" s="2">
        <f t="shared" si="78"/>
        <v>0.61045783351843852</v>
      </c>
      <c r="Z191" s="2">
        <f t="shared" si="79"/>
        <v>0.37265876650402557</v>
      </c>
      <c r="AB191" s="28">
        <v>14.58333324</v>
      </c>
      <c r="AC191" s="2">
        <f t="shared" si="80"/>
        <v>12.80064367232043</v>
      </c>
      <c r="AD191" s="2">
        <f t="shared" si="81"/>
        <v>0.59964367232042903</v>
      </c>
      <c r="AE191" s="2">
        <f t="shared" si="82"/>
        <v>0.35957253375393006</v>
      </c>
      <c r="AF191" s="2">
        <f t="shared" si="83"/>
        <v>0.59964367232042903</v>
      </c>
    </row>
    <row r="192" spans="1:32" x14ac:dyDescent="0.3">
      <c r="A192" s="3">
        <v>14.66666657</v>
      </c>
      <c r="B192" s="3">
        <v>12.068</v>
      </c>
      <c r="C192" s="2">
        <f t="shared" si="56"/>
        <v>14.554403956308274</v>
      </c>
      <c r="D192" s="2">
        <f t="shared" si="57"/>
        <v>-2.4864039563082745</v>
      </c>
      <c r="E192" s="2">
        <f t="shared" si="58"/>
        <v>6.1822046339454397</v>
      </c>
      <c r="F192" s="2">
        <f t="shared" si="59"/>
        <v>14.811980547383557</v>
      </c>
      <c r="G192" s="2">
        <f t="shared" si="60"/>
        <v>2.7439805473835577</v>
      </c>
      <c r="H192" s="2">
        <f t="shared" si="61"/>
        <v>7.5294292444193687</v>
      </c>
      <c r="I192" s="2">
        <f t="shared" si="62"/>
        <v>13.71976303861765</v>
      </c>
      <c r="J192" s="2">
        <f t="shared" si="63"/>
        <v>1.6517630386176503</v>
      </c>
      <c r="K192" s="2">
        <f t="shared" si="64"/>
        <v>2.7283211357434132</v>
      </c>
      <c r="L192" s="2">
        <f t="shared" si="65"/>
        <v>13.724746474603723</v>
      </c>
      <c r="M192" s="2">
        <f t="shared" si="66"/>
        <v>1.6567464746037235</v>
      </c>
      <c r="N192" s="2">
        <f t="shared" si="67"/>
        <v>2.7448088811118661</v>
      </c>
      <c r="O192" s="2">
        <f t="shared" si="68"/>
        <v>13.270858378288084</v>
      </c>
      <c r="P192" s="2">
        <f t="shared" si="69"/>
        <v>1.2028583782880844</v>
      </c>
      <c r="Q192" s="2">
        <f t="shared" si="70"/>
        <v>1.4468682782178404</v>
      </c>
      <c r="R192" s="2">
        <f t="shared" si="71"/>
        <v>13.378888226997809</v>
      </c>
      <c r="S192" s="2">
        <f t="shared" si="72"/>
        <v>1.3108882269978093</v>
      </c>
      <c r="T192" s="2">
        <f t="shared" si="73"/>
        <v>1.71842794368146</v>
      </c>
      <c r="U192" s="2">
        <f t="shared" si="74"/>
        <v>13.140853635945096</v>
      </c>
      <c r="V192" s="2">
        <f t="shared" si="75"/>
        <v>1.072853635945096</v>
      </c>
      <c r="W192" s="2">
        <f t="shared" si="76"/>
        <v>1.1510149241606125</v>
      </c>
      <c r="X192" s="2">
        <f t="shared" si="77"/>
        <v>12.801815707608469</v>
      </c>
      <c r="Y192" s="2">
        <f t="shared" si="78"/>
        <v>0.73381570760846948</v>
      </c>
      <c r="Z192" s="2">
        <f t="shared" si="79"/>
        <v>0.53848549273291879</v>
      </c>
      <c r="AB192" s="28">
        <v>14.66666657</v>
      </c>
      <c r="AC192" s="2">
        <f t="shared" si="80"/>
        <v>12.792628877448724</v>
      </c>
      <c r="AD192" s="2">
        <f t="shared" si="81"/>
        <v>0.7246288774487244</v>
      </c>
      <c r="AE192" s="2">
        <f t="shared" si="82"/>
        <v>0.52508701003259839</v>
      </c>
      <c r="AF192" s="2">
        <f t="shared" si="83"/>
        <v>0.7246288774487244</v>
      </c>
    </row>
    <row r="193" spans="1:32" x14ac:dyDescent="0.3">
      <c r="A193" s="3">
        <v>14.749999900000001</v>
      </c>
      <c r="B193" s="3">
        <v>11.29</v>
      </c>
      <c r="C193" s="2">
        <f t="shared" si="56"/>
        <v>14.557586478680973</v>
      </c>
      <c r="D193" s="2">
        <f t="shared" si="57"/>
        <v>-3.2675864786809736</v>
      </c>
      <c r="E193" s="2">
        <f t="shared" si="58"/>
        <v>10.677121395658725</v>
      </c>
      <c r="F193" s="2">
        <f t="shared" si="59"/>
        <v>14.818242533567984</v>
      </c>
      <c r="G193" s="2">
        <f t="shared" si="60"/>
        <v>3.528242533567985</v>
      </c>
      <c r="H193" s="2">
        <f t="shared" si="61"/>
        <v>12.448495375678235</v>
      </c>
      <c r="I193" s="2">
        <f t="shared" si="62"/>
        <v>13.731963768383068</v>
      </c>
      <c r="J193" s="2">
        <f t="shared" si="63"/>
        <v>2.4419637683830686</v>
      </c>
      <c r="K193" s="2">
        <f t="shared" si="64"/>
        <v>5.9631870460956371</v>
      </c>
      <c r="L193" s="2">
        <f t="shared" si="65"/>
        <v>13.734024724754534</v>
      </c>
      <c r="M193" s="2">
        <f t="shared" si="66"/>
        <v>2.4440247247545344</v>
      </c>
      <c r="N193" s="2">
        <f t="shared" si="67"/>
        <v>5.9732568552114778</v>
      </c>
      <c r="O193" s="2">
        <f t="shared" si="68"/>
        <v>13.276594123852362</v>
      </c>
      <c r="P193" s="2">
        <f t="shared" si="69"/>
        <v>1.9865941238523632</v>
      </c>
      <c r="Q193" s="2">
        <f t="shared" si="70"/>
        <v>3.9465562129247385</v>
      </c>
      <c r="R193" s="2">
        <f t="shared" si="71"/>
        <v>13.381437607199462</v>
      </c>
      <c r="S193" s="2">
        <f t="shared" si="72"/>
        <v>2.0914376071994631</v>
      </c>
      <c r="T193" s="2">
        <f t="shared" si="73"/>
        <v>4.3741112648082163</v>
      </c>
      <c r="U193" s="2">
        <f t="shared" si="74"/>
        <v>13.130235382266545</v>
      </c>
      <c r="V193" s="2">
        <f t="shared" si="75"/>
        <v>1.8402353822665454</v>
      </c>
      <c r="W193" s="2">
        <f t="shared" si="76"/>
        <v>3.3864662621456985</v>
      </c>
      <c r="X193" s="2">
        <f t="shared" si="77"/>
        <v>12.793117652017671</v>
      </c>
      <c r="Y193" s="2">
        <f t="shared" si="78"/>
        <v>1.5031176520176714</v>
      </c>
      <c r="Z193" s="2">
        <f t="shared" si="79"/>
        <v>2.2593626758071177</v>
      </c>
      <c r="AB193" s="28">
        <v>14.749999900000001</v>
      </c>
      <c r="AC193" s="2">
        <f t="shared" si="80"/>
        <v>12.785567292558579</v>
      </c>
      <c r="AD193" s="2">
        <f t="shared" si="81"/>
        <v>1.4955672925585795</v>
      </c>
      <c r="AE193" s="2">
        <f t="shared" si="82"/>
        <v>2.2367215265709994</v>
      </c>
      <c r="AF193" s="2">
        <f t="shared" si="83"/>
        <v>1.4955672925585795</v>
      </c>
    </row>
    <row r="194" spans="1:32" x14ac:dyDescent="0.3">
      <c r="A194" s="3">
        <v>14.833333229999999</v>
      </c>
      <c r="B194" s="3">
        <v>11.138999999999999</v>
      </c>
      <c r="C194" s="2">
        <f t="shared" si="56"/>
        <v>14.560769001053671</v>
      </c>
      <c r="D194" s="2">
        <f t="shared" si="57"/>
        <v>-3.4217690010536721</v>
      </c>
      <c r="E194" s="2">
        <f t="shared" si="58"/>
        <v>11.708503096571844</v>
      </c>
      <c r="F194" s="2">
        <f t="shared" si="59"/>
        <v>14.824471407213393</v>
      </c>
      <c r="G194" s="2">
        <f t="shared" si="60"/>
        <v>3.6854714072133934</v>
      </c>
      <c r="H194" s="2">
        <f t="shared" si="61"/>
        <v>13.582699493387469</v>
      </c>
      <c r="I194" s="2">
        <f t="shared" si="62"/>
        <v>13.744316633354693</v>
      </c>
      <c r="J194" s="2">
        <f t="shared" si="63"/>
        <v>2.6053166333546933</v>
      </c>
      <c r="K194" s="2">
        <f t="shared" si="64"/>
        <v>6.7876747600346334</v>
      </c>
      <c r="L194" s="2">
        <f t="shared" si="65"/>
        <v>13.743462861643353</v>
      </c>
      <c r="M194" s="2">
        <f t="shared" si="66"/>
        <v>2.6044628616433538</v>
      </c>
      <c r="N194" s="2">
        <f t="shared" si="67"/>
        <v>6.7832267976794878</v>
      </c>
      <c r="O194" s="2">
        <f t="shared" si="68"/>
        <v>13.282712891543341</v>
      </c>
      <c r="P194" s="2">
        <f t="shared" si="69"/>
        <v>2.1437128915433412</v>
      </c>
      <c r="Q194" s="2">
        <f t="shared" si="70"/>
        <v>4.5955049613691132</v>
      </c>
      <c r="R194" s="2">
        <f t="shared" si="71"/>
        <v>13.384310830993384</v>
      </c>
      <c r="S194" s="2">
        <f t="shared" si="72"/>
        <v>2.2453108309933842</v>
      </c>
      <c r="T194" s="2">
        <f t="shared" si="73"/>
        <v>5.0414207277762015</v>
      </c>
      <c r="U194" s="2">
        <f t="shared" si="74"/>
        <v>13.120197119057895</v>
      </c>
      <c r="V194" s="2">
        <f t="shared" si="75"/>
        <v>1.9811971190578959</v>
      </c>
      <c r="W194" s="2">
        <f t="shared" si="76"/>
        <v>3.9251420245633062</v>
      </c>
      <c r="X194" s="2">
        <f t="shared" si="77"/>
        <v>12.785370379176889</v>
      </c>
      <c r="Y194" s="2">
        <f t="shared" si="78"/>
        <v>1.64637037917689</v>
      </c>
      <c r="Z194" s="2">
        <f t="shared" si="79"/>
        <v>2.7105354254310567</v>
      </c>
      <c r="AB194" s="28">
        <v>14.833333229999999</v>
      </c>
      <c r="AC194" s="2">
        <f t="shared" si="80"/>
        <v>12.779463363447849</v>
      </c>
      <c r="AD194" s="2">
        <f t="shared" si="81"/>
        <v>1.64046336344785</v>
      </c>
      <c r="AE194" s="2">
        <f t="shared" si="82"/>
        <v>2.6911200468146328</v>
      </c>
      <c r="AF194" s="2">
        <f t="shared" si="83"/>
        <v>1.64046336344785</v>
      </c>
    </row>
    <row r="195" spans="1:32" x14ac:dyDescent="0.3">
      <c r="A195" s="3">
        <v>14.916666559999999</v>
      </c>
      <c r="B195" s="3">
        <v>11.101000000000001</v>
      </c>
      <c r="C195" s="2">
        <f t="shared" si="56"/>
        <v>14.563951523426372</v>
      </c>
      <c r="D195" s="2">
        <f t="shared" si="57"/>
        <v>-3.462951523426371</v>
      </c>
      <c r="E195" s="2">
        <f t="shared" si="58"/>
        <v>11.992033253601024</v>
      </c>
      <c r="F195" s="2">
        <f t="shared" si="59"/>
        <v>14.830667168319785</v>
      </c>
      <c r="G195" s="2">
        <f t="shared" si="60"/>
        <v>3.729667168319784</v>
      </c>
      <c r="H195" s="2">
        <f t="shared" si="61"/>
        <v>13.910417186442515</v>
      </c>
      <c r="I195" s="2">
        <f t="shared" si="62"/>
        <v>13.756819630854288</v>
      </c>
      <c r="J195" s="2">
        <f t="shared" si="63"/>
        <v>2.6558196308542872</v>
      </c>
      <c r="K195" s="2">
        <f t="shared" si="64"/>
        <v>7.053377911631002</v>
      </c>
      <c r="L195" s="2">
        <f t="shared" si="65"/>
        <v>13.75305965035928</v>
      </c>
      <c r="M195" s="2">
        <f t="shared" si="66"/>
        <v>2.6520596503592788</v>
      </c>
      <c r="N195" s="2">
        <f t="shared" si="67"/>
        <v>7.0334203890637799</v>
      </c>
      <c r="O195" s="2">
        <f t="shared" si="68"/>
        <v>13.289213613974788</v>
      </c>
      <c r="P195" s="2">
        <f t="shared" si="69"/>
        <v>2.1882136139747868</v>
      </c>
      <c r="Q195" s="2">
        <f t="shared" si="70"/>
        <v>4.7882788203845967</v>
      </c>
      <c r="R195" s="2">
        <f t="shared" si="71"/>
        <v>13.387509177125452</v>
      </c>
      <c r="S195" s="2">
        <f t="shared" si="72"/>
        <v>2.2865091771254509</v>
      </c>
      <c r="T195" s="2">
        <f t="shared" si="73"/>
        <v>5.2281242170789062</v>
      </c>
      <c r="U195" s="2">
        <f t="shared" si="74"/>
        <v>13.110749456714043</v>
      </c>
      <c r="V195" s="2">
        <f t="shared" si="75"/>
        <v>2.0097494567140419</v>
      </c>
      <c r="W195" s="2">
        <f t="shared" si="76"/>
        <v>4.0390928787623865</v>
      </c>
      <c r="X195" s="2">
        <f t="shared" si="77"/>
        <v>12.778579898056726</v>
      </c>
      <c r="Y195" s="2">
        <f t="shared" si="78"/>
        <v>1.6775798980567256</v>
      </c>
      <c r="Z195" s="2">
        <f t="shared" si="79"/>
        <v>2.8142743143640137</v>
      </c>
      <c r="AB195" s="28">
        <v>14.916666559999999</v>
      </c>
      <c r="AC195" s="2">
        <f t="shared" si="80"/>
        <v>12.774320843313543</v>
      </c>
      <c r="AD195" s="2">
        <f t="shared" si="81"/>
        <v>1.673320843313542</v>
      </c>
      <c r="AE195" s="2">
        <f t="shared" si="82"/>
        <v>2.8000026446675434</v>
      </c>
      <c r="AF195" s="2">
        <f t="shared" si="83"/>
        <v>1.673320843313542</v>
      </c>
    </row>
    <row r="196" spans="1:32" x14ac:dyDescent="0.3">
      <c r="A196" s="3">
        <v>14.99999989</v>
      </c>
      <c r="B196" s="3">
        <v>10.342000000000001</v>
      </c>
      <c r="C196" s="2">
        <f t="shared" si="56"/>
        <v>14.567134045799071</v>
      </c>
      <c r="D196" s="2">
        <f t="shared" si="57"/>
        <v>-4.22513404579907</v>
      </c>
      <c r="E196" s="2">
        <f t="shared" si="58"/>
        <v>17.851757704970417</v>
      </c>
      <c r="F196" s="2">
        <f t="shared" si="59"/>
        <v>14.836829816887159</v>
      </c>
      <c r="G196" s="2">
        <f t="shared" si="60"/>
        <v>4.4948298168871581</v>
      </c>
      <c r="H196" s="2">
        <f t="shared" si="61"/>
        <v>20.203495082777842</v>
      </c>
      <c r="I196" s="2">
        <f t="shared" si="62"/>
        <v>13.769470758203626</v>
      </c>
      <c r="J196" s="2">
        <f t="shared" si="63"/>
        <v>3.4274707582036257</v>
      </c>
      <c r="K196" s="2">
        <f t="shared" si="64"/>
        <v>11.747555798340937</v>
      </c>
      <c r="L196" s="2">
        <f t="shared" si="65"/>
        <v>13.76281384764612</v>
      </c>
      <c r="M196" s="2">
        <f t="shared" si="66"/>
        <v>3.4208138476461194</v>
      </c>
      <c r="N196" s="2">
        <f t="shared" si="67"/>
        <v>11.701967380247448</v>
      </c>
      <c r="O196" s="2">
        <f t="shared" si="68"/>
        <v>13.296095131290615</v>
      </c>
      <c r="P196" s="2">
        <f t="shared" si="69"/>
        <v>2.9540951312906145</v>
      </c>
      <c r="Q196" s="2">
        <f t="shared" si="70"/>
        <v>8.7266780447149124</v>
      </c>
      <c r="R196" s="2">
        <f t="shared" si="71"/>
        <v>13.391033843569069</v>
      </c>
      <c r="S196" s="2">
        <f t="shared" si="72"/>
        <v>3.0490338435690685</v>
      </c>
      <c r="T196" s="2">
        <f t="shared" si="73"/>
        <v>9.2966073792295667</v>
      </c>
      <c r="U196" s="2">
        <f t="shared" si="74"/>
        <v>13.101902640964315</v>
      </c>
      <c r="V196" s="2">
        <f t="shared" si="75"/>
        <v>2.7599026409643148</v>
      </c>
      <c r="W196" s="2">
        <f t="shared" si="76"/>
        <v>7.6170625876017999</v>
      </c>
      <c r="X196" s="2">
        <f t="shared" si="77"/>
        <v>12.772751518853141</v>
      </c>
      <c r="Y196" s="2">
        <f t="shared" si="78"/>
        <v>2.4307515188531408</v>
      </c>
      <c r="Z196" s="2">
        <f t="shared" si="79"/>
        <v>5.9085529464068509</v>
      </c>
      <c r="AB196" s="28">
        <v>14.99999989</v>
      </c>
      <c r="AC196" s="2">
        <f t="shared" si="80"/>
        <v>12.770142800033401</v>
      </c>
      <c r="AD196" s="2">
        <f t="shared" si="81"/>
        <v>2.4281428000334007</v>
      </c>
      <c r="AE196" s="2">
        <f t="shared" si="82"/>
        <v>5.8958774573540431</v>
      </c>
      <c r="AF196" s="2">
        <f t="shared" si="83"/>
        <v>2.4281428000334007</v>
      </c>
    </row>
    <row r="197" spans="1:32" x14ac:dyDescent="0.3">
      <c r="A197" s="3">
        <v>15.08333322</v>
      </c>
      <c r="B197" s="3">
        <v>10</v>
      </c>
      <c r="C197" s="2">
        <f t="shared" si="56"/>
        <v>14.570316568171769</v>
      </c>
      <c r="D197" s="2">
        <f t="shared" si="57"/>
        <v>-4.5703165681717692</v>
      </c>
      <c r="E197" s="2">
        <f t="shared" si="58"/>
        <v>20.887793533305377</v>
      </c>
      <c r="F197" s="2">
        <f t="shared" si="59"/>
        <v>14.842959352915514</v>
      </c>
      <c r="G197" s="2">
        <f t="shared" si="60"/>
        <v>4.8429593529155142</v>
      </c>
      <c r="H197" s="2">
        <f t="shared" si="61"/>
        <v>23.454255293991856</v>
      </c>
      <c r="I197" s="2">
        <f t="shared" si="62"/>
        <v>13.782268012724474</v>
      </c>
      <c r="J197" s="2">
        <f t="shared" si="63"/>
        <v>3.7822680127244741</v>
      </c>
      <c r="K197" s="2">
        <f t="shared" si="64"/>
        <v>14.305551320078743</v>
      </c>
      <c r="L197" s="2">
        <f t="shared" si="65"/>
        <v>13.772724201902378</v>
      </c>
      <c r="M197" s="2">
        <f t="shared" si="66"/>
        <v>3.7727242019023777</v>
      </c>
      <c r="N197" s="2">
        <f t="shared" si="67"/>
        <v>14.233447903619933</v>
      </c>
      <c r="O197" s="2">
        <f t="shared" si="68"/>
        <v>13.303356192084223</v>
      </c>
      <c r="P197" s="2">
        <f t="shared" si="69"/>
        <v>3.3033561920842232</v>
      </c>
      <c r="Q197" s="2">
        <f t="shared" si="70"/>
        <v>10.912162131781178</v>
      </c>
      <c r="R197" s="2">
        <f t="shared" si="71"/>
        <v>13.394885947224925</v>
      </c>
      <c r="S197" s="2">
        <f t="shared" si="72"/>
        <v>3.3948859472249246</v>
      </c>
      <c r="T197" s="2">
        <f t="shared" si="73"/>
        <v>11.525250594665273</v>
      </c>
      <c r="U197" s="2">
        <f t="shared" si="74"/>
        <v>13.093666549626629</v>
      </c>
      <c r="V197" s="2">
        <f t="shared" si="75"/>
        <v>3.0936665496266293</v>
      </c>
      <c r="W197" s="2">
        <f t="shared" si="76"/>
        <v>9.5707727202787343</v>
      </c>
      <c r="X197" s="2">
        <f t="shared" si="77"/>
        <v>12.767889858041002</v>
      </c>
      <c r="Y197" s="2">
        <f t="shared" si="78"/>
        <v>2.7678898580410021</v>
      </c>
      <c r="Z197" s="2">
        <f t="shared" si="79"/>
        <v>7.6612142662462386</v>
      </c>
      <c r="AB197" s="28">
        <v>15.08333322</v>
      </c>
      <c r="AC197" s="2">
        <f t="shared" si="80"/>
        <v>12.766931623762904</v>
      </c>
      <c r="AD197" s="2">
        <f t="shared" si="81"/>
        <v>2.766931623762904</v>
      </c>
      <c r="AE197" s="2">
        <f t="shared" si="82"/>
        <v>7.6559106105792205</v>
      </c>
      <c r="AF197" s="2">
        <f t="shared" si="83"/>
        <v>2.766931623762904</v>
      </c>
    </row>
    <row r="198" spans="1:32" x14ac:dyDescent="0.3">
      <c r="A198" s="3">
        <v>15.16666655</v>
      </c>
      <c r="B198" s="3">
        <v>11.347</v>
      </c>
      <c r="C198" s="2">
        <f t="shared" si="56"/>
        <v>14.573499090544468</v>
      </c>
      <c r="D198" s="2">
        <f t="shared" si="57"/>
        <v>-3.2264990905444684</v>
      </c>
      <c r="E198" s="2">
        <f t="shared" si="58"/>
        <v>10.410296381284281</v>
      </c>
      <c r="F198" s="2">
        <f t="shared" si="59"/>
        <v>14.849055776404853</v>
      </c>
      <c r="G198" s="2">
        <f t="shared" si="60"/>
        <v>3.5020557764048537</v>
      </c>
      <c r="H198" s="2">
        <f t="shared" si="61"/>
        <v>12.264394661050602</v>
      </c>
      <c r="I198" s="2">
        <f t="shared" si="62"/>
        <v>13.795209391738599</v>
      </c>
      <c r="J198" s="2">
        <f t="shared" si="63"/>
        <v>2.4482093917385992</v>
      </c>
      <c r="K198" s="2">
        <f t="shared" si="64"/>
        <v>5.9937292257970816</v>
      </c>
      <c r="L198" s="2">
        <f t="shared" si="65"/>
        <v>13.782789453181259</v>
      </c>
      <c r="M198" s="2">
        <f t="shared" si="66"/>
        <v>2.4357894531812594</v>
      </c>
      <c r="N198" s="2">
        <f t="shared" si="67"/>
        <v>5.9330702602290586</v>
      </c>
      <c r="O198" s="2">
        <f t="shared" si="68"/>
        <v>13.310995454317933</v>
      </c>
      <c r="P198" s="2">
        <f t="shared" si="69"/>
        <v>1.9639954543179332</v>
      </c>
      <c r="Q198" s="2">
        <f t="shared" si="70"/>
        <v>3.857278144581505</v>
      </c>
      <c r="R198" s="2">
        <f t="shared" si="71"/>
        <v>13.399066523634165</v>
      </c>
      <c r="S198" s="2">
        <f t="shared" si="72"/>
        <v>2.0520665236341653</v>
      </c>
      <c r="T198" s="2">
        <f t="shared" si="73"/>
        <v>4.2109770174200083</v>
      </c>
      <c r="U198" s="2">
        <f t="shared" si="74"/>
        <v>13.08605068957381</v>
      </c>
      <c r="V198" s="2">
        <f t="shared" si="75"/>
        <v>1.7390506895738103</v>
      </c>
      <c r="W198" s="2">
        <f t="shared" si="76"/>
        <v>3.0242973009071448</v>
      </c>
      <c r="X198" s="2">
        <f t="shared" si="77"/>
        <v>12.763998843784094</v>
      </c>
      <c r="Y198" s="2">
        <f t="shared" si="78"/>
        <v>1.4169988437840946</v>
      </c>
      <c r="Z198" s="2">
        <f t="shared" si="79"/>
        <v>2.0078857232854608</v>
      </c>
      <c r="AB198" s="28">
        <v>15.16666655</v>
      </c>
      <c r="AC198" s="2">
        <f t="shared" si="80"/>
        <v>12.764689034837897</v>
      </c>
      <c r="AD198" s="2">
        <f t="shared" si="81"/>
        <v>1.4176890348378972</v>
      </c>
      <c r="AE198" s="2">
        <f t="shared" si="82"/>
        <v>2.0098421994996087</v>
      </c>
      <c r="AF198" s="2">
        <f t="shared" si="83"/>
        <v>1.4176890348378972</v>
      </c>
    </row>
    <row r="199" spans="1:32" x14ac:dyDescent="0.3">
      <c r="A199" s="3">
        <v>15.249999880000001</v>
      </c>
      <c r="B199" s="3">
        <v>12.77</v>
      </c>
      <c r="C199" s="2">
        <f t="shared" si="56"/>
        <v>14.576681612917167</v>
      </c>
      <c r="D199" s="2">
        <f t="shared" si="57"/>
        <v>-1.806681612917167</v>
      </c>
      <c r="E199" s="2">
        <f t="shared" si="58"/>
        <v>3.264098450452976</v>
      </c>
      <c r="F199" s="2">
        <f t="shared" si="59"/>
        <v>14.855119087355174</v>
      </c>
      <c r="G199" s="2">
        <f t="shared" si="60"/>
        <v>2.0851190873551744</v>
      </c>
      <c r="H199" s="2">
        <f t="shared" si="61"/>
        <v>4.3477216084528756</v>
      </c>
      <c r="I199" s="2">
        <f t="shared" si="62"/>
        <v>13.808292892567767</v>
      </c>
      <c r="J199" s="2">
        <f t="shared" si="63"/>
        <v>1.0382928925677675</v>
      </c>
      <c r="K199" s="2">
        <f t="shared" si="64"/>
        <v>1.0780521307567414</v>
      </c>
      <c r="L199" s="2">
        <f t="shared" si="65"/>
        <v>13.793008333190675</v>
      </c>
      <c r="M199" s="2">
        <f t="shared" si="66"/>
        <v>1.0230083331906759</v>
      </c>
      <c r="N199" s="2">
        <f t="shared" si="67"/>
        <v>1.0465460497775649</v>
      </c>
      <c r="O199" s="2">
        <f t="shared" si="68"/>
        <v>13.319011486242372</v>
      </c>
      <c r="P199" s="2">
        <f t="shared" si="69"/>
        <v>0.54901148624237273</v>
      </c>
      <c r="Q199" s="2">
        <f t="shared" si="70"/>
        <v>0.30141361202605904</v>
      </c>
      <c r="R199" s="2">
        <f t="shared" si="71"/>
        <v>13.403576526704958</v>
      </c>
      <c r="S199" s="2">
        <f t="shared" si="72"/>
        <v>0.63357652670495845</v>
      </c>
      <c r="T199" s="2">
        <f t="shared" si="73"/>
        <v>0.40141921519151891</v>
      </c>
      <c r="U199" s="2">
        <f t="shared" si="74"/>
        <v>13.079064193911243</v>
      </c>
      <c r="V199" s="2">
        <f t="shared" si="75"/>
        <v>0.30906419391124373</v>
      </c>
      <c r="W199" s="2">
        <f t="shared" si="76"/>
        <v>9.5520675958006868E-2</v>
      </c>
      <c r="X199" s="2">
        <f t="shared" si="77"/>
        <v>12.761081721693792</v>
      </c>
      <c r="Y199" s="2">
        <f t="shared" si="78"/>
        <v>-8.9182783062078386E-3</v>
      </c>
      <c r="Z199" s="2">
        <f t="shared" si="79"/>
        <v>7.9535687946977356E-5</v>
      </c>
      <c r="AB199" s="28">
        <v>15.249999880000001</v>
      </c>
      <c r="AC199" s="2">
        <f t="shared" si="80"/>
        <v>12.763416091971028</v>
      </c>
      <c r="AD199" s="2">
        <f t="shared" si="81"/>
        <v>-6.5839080289720187E-3</v>
      </c>
      <c r="AE199" s="2">
        <f t="shared" si="82"/>
        <v>4.334784493396221E-5</v>
      </c>
      <c r="AF199" s="2">
        <f t="shared" si="83"/>
        <v>6.5839080289720187E-3</v>
      </c>
    </row>
    <row r="200" spans="1:32" x14ac:dyDescent="0.3">
      <c r="A200" s="3">
        <v>15.333333209999999</v>
      </c>
      <c r="B200" s="3">
        <v>13.321</v>
      </c>
      <c r="C200" s="2">
        <f t="shared" si="56"/>
        <v>14.579864135289867</v>
      </c>
      <c r="D200" s="2">
        <f t="shared" si="57"/>
        <v>-1.2588641352898673</v>
      </c>
      <c r="E200" s="2">
        <f t="shared" si="58"/>
        <v>1.5847389111191053</v>
      </c>
      <c r="F200" s="2">
        <f t="shared" si="59"/>
        <v>14.861149285766476</v>
      </c>
      <c r="G200" s="2">
        <f t="shared" si="60"/>
        <v>1.5401492857664767</v>
      </c>
      <c r="H200" s="2">
        <f t="shared" si="61"/>
        <v>2.3720598224469884</v>
      </c>
      <c r="I200" s="2">
        <f t="shared" si="62"/>
        <v>13.82151651253375</v>
      </c>
      <c r="J200" s="2">
        <f t="shared" si="63"/>
        <v>0.50051651253374985</v>
      </c>
      <c r="K200" s="2">
        <f t="shared" si="64"/>
        <v>0.25051677931894739</v>
      </c>
      <c r="L200" s="2">
        <f t="shared" si="65"/>
        <v>13.803379565293234</v>
      </c>
      <c r="M200" s="2">
        <f t="shared" si="66"/>
        <v>0.48237956529323434</v>
      </c>
      <c r="N200" s="2">
        <f t="shared" si="67"/>
        <v>0.23269004501248972</v>
      </c>
      <c r="O200" s="2">
        <f t="shared" si="68"/>
        <v>13.327402767315858</v>
      </c>
      <c r="P200" s="2">
        <f t="shared" si="69"/>
        <v>6.4027673158584264E-3</v>
      </c>
      <c r="Q200" s="2">
        <f t="shared" si="70"/>
        <v>4.0995429301024921E-5</v>
      </c>
      <c r="R200" s="2">
        <f t="shared" si="71"/>
        <v>13.408416828452481</v>
      </c>
      <c r="S200" s="2">
        <f t="shared" si="72"/>
        <v>8.7416828452480999E-2</v>
      </c>
      <c r="T200" s="2">
        <f t="shared" si="73"/>
        <v>7.6417018966904917E-3</v>
      </c>
      <c r="U200" s="2">
        <f t="shared" si="74"/>
        <v>13.072715819362518</v>
      </c>
      <c r="V200" s="2">
        <f t="shared" si="75"/>
        <v>-0.24828418063748181</v>
      </c>
      <c r="W200" s="2">
        <f t="shared" si="76"/>
        <v>6.1645034354825698E-2</v>
      </c>
      <c r="X200" s="2">
        <f t="shared" si="77"/>
        <v>12.759141060926126</v>
      </c>
      <c r="Y200" s="2">
        <f t="shared" si="78"/>
        <v>-0.56185893907387374</v>
      </c>
      <c r="Z200" s="2">
        <f t="shared" si="79"/>
        <v>0.31568546741721898</v>
      </c>
      <c r="AB200" s="28">
        <v>15.333333209999999</v>
      </c>
      <c r="AC200" s="2">
        <f t="shared" si="80"/>
        <v>12.763113200730711</v>
      </c>
      <c r="AD200" s="2">
        <f t="shared" si="81"/>
        <v>-0.55788679926928886</v>
      </c>
      <c r="AE200" s="2">
        <f t="shared" si="82"/>
        <v>0.31123768079893183</v>
      </c>
      <c r="AF200" s="2">
        <f t="shared" si="83"/>
        <v>0.55788679926928886</v>
      </c>
    </row>
    <row r="201" spans="1:32" x14ac:dyDescent="0.3">
      <c r="A201" s="3">
        <v>15.41666654</v>
      </c>
      <c r="B201" s="3">
        <v>13.34</v>
      </c>
      <c r="C201" s="2">
        <f t="shared" si="56"/>
        <v>14.583046657662566</v>
      </c>
      <c r="D201" s="2">
        <f t="shared" si="57"/>
        <v>-1.2430466576625658</v>
      </c>
      <c r="E201" s="2">
        <f t="shared" si="58"/>
        <v>1.5451649931260762</v>
      </c>
      <c r="F201" s="2">
        <f t="shared" si="59"/>
        <v>14.867146371638762</v>
      </c>
      <c r="G201" s="2">
        <f t="shared" si="60"/>
        <v>1.5271463716387625</v>
      </c>
      <c r="H201" s="2">
        <f t="shared" si="61"/>
        <v>2.3321760404094376</v>
      </c>
      <c r="I201" s="2">
        <f t="shared" si="62"/>
        <v>13.834878248958313</v>
      </c>
      <c r="J201" s="2">
        <f t="shared" si="63"/>
        <v>0.49487824895831345</v>
      </c>
      <c r="K201" s="2">
        <f t="shared" si="64"/>
        <v>0.24490448129204648</v>
      </c>
      <c r="L201" s="2">
        <f t="shared" si="65"/>
        <v>13.813901864506247</v>
      </c>
      <c r="M201" s="2">
        <f t="shared" si="66"/>
        <v>0.47390186450624761</v>
      </c>
      <c r="N201" s="2">
        <f t="shared" si="67"/>
        <v>0.22458297718249787</v>
      </c>
      <c r="O201" s="2">
        <f t="shared" si="68"/>
        <v>13.336167689123785</v>
      </c>
      <c r="P201" s="2">
        <f t="shared" si="69"/>
        <v>-3.8323108762146063E-3</v>
      </c>
      <c r="Q201" s="2">
        <f t="shared" si="70"/>
        <v>1.4686606651952763E-5</v>
      </c>
      <c r="R201" s="2">
        <f t="shared" si="71"/>
        <v>13.413588218752274</v>
      </c>
      <c r="S201" s="2">
        <f t="shared" si="72"/>
        <v>7.3588218752274059E-2</v>
      </c>
      <c r="T201" s="2">
        <f t="shared" si="73"/>
        <v>5.4152259391325392E-3</v>
      </c>
      <c r="U201" s="2">
        <f t="shared" si="74"/>
        <v>13.067013943861333</v>
      </c>
      <c r="V201" s="2">
        <f t="shared" si="75"/>
        <v>-0.27298605613866656</v>
      </c>
      <c r="W201" s="2">
        <f t="shared" si="76"/>
        <v>7.4521386846143206E-2</v>
      </c>
      <c r="X201" s="2">
        <f t="shared" si="77"/>
        <v>12.758178760602945</v>
      </c>
      <c r="Y201" s="2">
        <f t="shared" si="78"/>
        <v>-0.58182123939705477</v>
      </c>
      <c r="Z201" s="2">
        <f t="shared" si="79"/>
        <v>0.33851595461352491</v>
      </c>
      <c r="AB201" s="28">
        <v>15.41666654</v>
      </c>
      <c r="AC201" s="2">
        <f t="shared" si="80"/>
        <v>12.763780122290289</v>
      </c>
      <c r="AD201" s="2">
        <f t="shared" si="81"/>
        <v>-0.57621987770971117</v>
      </c>
      <c r="AE201" s="2">
        <f t="shared" si="82"/>
        <v>0.3320293474677945</v>
      </c>
      <c r="AF201" s="2">
        <f t="shared" si="83"/>
        <v>0.57621987770971117</v>
      </c>
    </row>
    <row r="202" spans="1:32" x14ac:dyDescent="0.3">
      <c r="A202" s="3">
        <v>15.49999987</v>
      </c>
      <c r="B202" s="3">
        <v>13.188000000000001</v>
      </c>
      <c r="C202" s="2">
        <f t="shared" si="56"/>
        <v>14.586229180035264</v>
      </c>
      <c r="D202" s="2">
        <f t="shared" si="57"/>
        <v>-1.3982291800352638</v>
      </c>
      <c r="E202" s="2">
        <f t="shared" si="58"/>
        <v>1.9550448399020861</v>
      </c>
      <c r="F202" s="2">
        <f t="shared" si="59"/>
        <v>14.87311034497203</v>
      </c>
      <c r="G202" s="2">
        <f t="shared" si="60"/>
        <v>1.6851103449720295</v>
      </c>
      <c r="H202" s="2">
        <f t="shared" si="61"/>
        <v>2.8395968747317522</v>
      </c>
      <c r="I202" s="2">
        <f t="shared" si="62"/>
        <v>13.848376099163225</v>
      </c>
      <c r="J202" s="2">
        <f t="shared" si="63"/>
        <v>0.66037609916322459</v>
      </c>
      <c r="K202" s="2">
        <f t="shared" si="64"/>
        <v>0.43609659234603704</v>
      </c>
      <c r="L202" s="2">
        <f t="shared" si="65"/>
        <v>13.824573937501732</v>
      </c>
      <c r="M202" s="2">
        <f t="shared" si="66"/>
        <v>0.63657393750173163</v>
      </c>
      <c r="N202" s="2">
        <f t="shared" si="67"/>
        <v>0.40522637790645855</v>
      </c>
      <c r="O202" s="2">
        <f t="shared" si="68"/>
        <v>13.345304556298064</v>
      </c>
      <c r="P202" s="2">
        <f t="shared" si="69"/>
        <v>0.1573045562980635</v>
      </c>
      <c r="Q202" s="2">
        <f t="shared" si="70"/>
        <v>2.474472343213063E-2</v>
      </c>
      <c r="R202" s="2">
        <f t="shared" si="71"/>
        <v>13.419091405107032</v>
      </c>
      <c r="S202" s="2">
        <f t="shared" si="72"/>
        <v>0.23109140510703163</v>
      </c>
      <c r="T202" s="2">
        <f t="shared" si="73"/>
        <v>5.3403237514342207E-2</v>
      </c>
      <c r="U202" s="2">
        <f t="shared" si="74"/>
        <v>13.061966564347344</v>
      </c>
      <c r="V202" s="2">
        <f t="shared" si="75"/>
        <v>-0.12603343565265668</v>
      </c>
      <c r="W202" s="2">
        <f t="shared" si="76"/>
        <v>1.588442690241235E-2</v>
      </c>
      <c r="X202" s="2">
        <f t="shared" si="77"/>
        <v>12.758196056555832</v>
      </c>
      <c r="Y202" s="2">
        <f t="shared" si="78"/>
        <v>-0.42980394344416872</v>
      </c>
      <c r="Z202" s="2">
        <f t="shared" si="79"/>
        <v>0.18473142980015819</v>
      </c>
      <c r="AB202" s="28">
        <v>15.49999987</v>
      </c>
      <c r="AC202" s="2">
        <f t="shared" si="80"/>
        <v>12.765415982438331</v>
      </c>
      <c r="AD202" s="2">
        <f t="shared" si="81"/>
        <v>-0.42258401756166997</v>
      </c>
      <c r="AE202" s="2">
        <f t="shared" si="82"/>
        <v>0.1785772518985618</v>
      </c>
      <c r="AF202" s="2">
        <f t="shared" si="83"/>
        <v>0.42258401756166997</v>
      </c>
    </row>
    <row r="203" spans="1:32" x14ac:dyDescent="0.3">
      <c r="A203" s="3">
        <v>15.5833332</v>
      </c>
      <c r="B203" s="3">
        <v>12.676</v>
      </c>
      <c r="C203" s="2">
        <f t="shared" si="56"/>
        <v>14.589411702407963</v>
      </c>
      <c r="D203" s="2">
        <f t="shared" si="57"/>
        <v>-1.9134117024079629</v>
      </c>
      <c r="E203" s="2">
        <f t="shared" si="58"/>
        <v>3.6611443429117387</v>
      </c>
      <c r="F203" s="2">
        <f t="shared" si="59"/>
        <v>14.87904120576628</v>
      </c>
      <c r="G203" s="2">
        <f t="shared" si="60"/>
        <v>2.2030412057662794</v>
      </c>
      <c r="H203" s="2">
        <f t="shared" si="61"/>
        <v>4.8533905543041422</v>
      </c>
      <c r="I203" s="2">
        <f t="shared" si="62"/>
        <v>13.862008060470258</v>
      </c>
      <c r="J203" s="2">
        <f t="shared" si="63"/>
        <v>1.1860080604702574</v>
      </c>
      <c r="K203" s="2">
        <f t="shared" si="64"/>
        <v>1.4066151195004217</v>
      </c>
      <c r="L203" s="2">
        <f t="shared" si="65"/>
        <v>13.835394482606397</v>
      </c>
      <c r="M203" s="2">
        <f t="shared" si="66"/>
        <v>1.1593944826063964</v>
      </c>
      <c r="N203" s="2">
        <f t="shared" si="67"/>
        <v>1.3441955662981537</v>
      </c>
      <c r="O203" s="2">
        <f t="shared" si="68"/>
        <v>13.354811587436449</v>
      </c>
      <c r="P203" s="2">
        <f t="shared" si="69"/>
        <v>0.67881158743644932</v>
      </c>
      <c r="Q203" s="2">
        <f t="shared" si="70"/>
        <v>0.46078517123799229</v>
      </c>
      <c r="R203" s="2">
        <f t="shared" si="71"/>
        <v>13.424927012426787</v>
      </c>
      <c r="S203" s="2">
        <f t="shared" si="72"/>
        <v>0.74892701242678683</v>
      </c>
      <c r="T203" s="2">
        <f t="shared" si="73"/>
        <v>0.56089166994251249</v>
      </c>
      <c r="U203" s="2">
        <f t="shared" si="74"/>
        <v>13.057581294763615</v>
      </c>
      <c r="V203" s="2">
        <f t="shared" si="75"/>
        <v>0.38158129476361502</v>
      </c>
      <c r="W203" s="2">
        <f t="shared" si="76"/>
        <v>0.14560428451347684</v>
      </c>
      <c r="X203" s="2">
        <f t="shared" si="77"/>
        <v>12.759193528374901</v>
      </c>
      <c r="Y203" s="2">
        <f t="shared" si="78"/>
        <v>8.3193528374900794E-2</v>
      </c>
      <c r="Z203" s="2">
        <f t="shared" si="79"/>
        <v>6.9211631634654236E-3</v>
      </c>
      <c r="AB203" s="28">
        <v>15.5833332</v>
      </c>
      <c r="AC203" s="2">
        <f t="shared" si="80"/>
        <v>12.768019280837382</v>
      </c>
      <c r="AD203" s="2">
        <f t="shared" si="81"/>
        <v>9.2019280837382311E-2</v>
      </c>
      <c r="AE203" s="2">
        <f t="shared" si="82"/>
        <v>8.4675480458290351E-3</v>
      </c>
      <c r="AF203" s="2">
        <f t="shared" si="83"/>
        <v>9.2019280837382311E-2</v>
      </c>
    </row>
    <row r="204" spans="1:32" x14ac:dyDescent="0.3">
      <c r="A204" s="3">
        <v>15.666666530000001</v>
      </c>
      <c r="B204" s="3">
        <v>12.315</v>
      </c>
      <c r="C204" s="2">
        <f t="shared" si="56"/>
        <v>14.592594224780663</v>
      </c>
      <c r="D204" s="2">
        <f t="shared" si="57"/>
        <v>-2.277594224780664</v>
      </c>
      <c r="E204" s="2">
        <f t="shared" si="58"/>
        <v>5.1874354527542339</v>
      </c>
      <c r="F204" s="2">
        <f t="shared" si="59"/>
        <v>14.884938954021512</v>
      </c>
      <c r="G204" s="2">
        <f t="shared" si="60"/>
        <v>2.569938954021513</v>
      </c>
      <c r="H204" s="2">
        <f t="shared" si="61"/>
        <v>6.6045862273971885</v>
      </c>
      <c r="I204" s="2">
        <f t="shared" si="62"/>
        <v>13.875772130201174</v>
      </c>
      <c r="J204" s="2">
        <f t="shared" si="63"/>
        <v>1.5607721302011743</v>
      </c>
      <c r="K204" s="2">
        <f t="shared" si="64"/>
        <v>2.4360096424127113</v>
      </c>
      <c r="L204" s="2">
        <f t="shared" si="65"/>
        <v>13.846362189801662</v>
      </c>
      <c r="M204" s="2">
        <f t="shared" si="66"/>
        <v>1.5313621898016621</v>
      </c>
      <c r="N204" s="2">
        <f t="shared" si="67"/>
        <v>2.3450701563541418</v>
      </c>
      <c r="O204" s="2">
        <f t="shared" si="68"/>
        <v>13.364686916021968</v>
      </c>
      <c r="P204" s="2">
        <f t="shared" si="69"/>
        <v>1.0496869160219688</v>
      </c>
      <c r="Q204" s="2">
        <f t="shared" si="70"/>
        <v>1.101842621667712</v>
      </c>
      <c r="R204" s="2">
        <f t="shared" si="71"/>
        <v>13.431095582822479</v>
      </c>
      <c r="S204" s="2">
        <f t="shared" si="72"/>
        <v>1.1160955828224797</v>
      </c>
      <c r="T204" s="2">
        <f t="shared" si="73"/>
        <v>1.2456693499958507</v>
      </c>
      <c r="U204" s="2">
        <f t="shared" si="74"/>
        <v>13.053865364254644</v>
      </c>
      <c r="V204" s="2">
        <f t="shared" si="75"/>
        <v>0.73886536425464477</v>
      </c>
      <c r="W204" s="2">
        <f t="shared" si="76"/>
        <v>0.54592202649514887</v>
      </c>
      <c r="X204" s="2">
        <f t="shared" si="77"/>
        <v>12.761171106757949</v>
      </c>
      <c r="Y204" s="2">
        <f t="shared" si="78"/>
        <v>0.44617110675794969</v>
      </c>
      <c r="Z204" s="2">
        <f t="shared" si="79"/>
        <v>0.19906865650561373</v>
      </c>
      <c r="AB204" s="28">
        <v>15.666666530000001</v>
      </c>
      <c r="AC204" s="2">
        <f t="shared" si="80"/>
        <v>12.771587900523389</v>
      </c>
      <c r="AD204" s="2">
        <f t="shared" si="81"/>
        <v>0.45658790052338993</v>
      </c>
      <c r="AE204" s="2">
        <f t="shared" si="82"/>
        <v>0.20847251090435703</v>
      </c>
      <c r="AF204" s="2">
        <f t="shared" si="83"/>
        <v>0.45658790052338993</v>
      </c>
    </row>
    <row r="205" spans="1:32" x14ac:dyDescent="0.3">
      <c r="A205" s="3">
        <v>15.749999860000001</v>
      </c>
      <c r="B205" s="3">
        <v>12.048999999999999</v>
      </c>
      <c r="C205" s="2">
        <f t="shared" si="56"/>
        <v>14.595776747153362</v>
      </c>
      <c r="D205" s="2">
        <f t="shared" si="57"/>
        <v>-2.5467767471533627</v>
      </c>
      <c r="E205" s="2">
        <f t="shared" si="58"/>
        <v>6.4860717998410626</v>
      </c>
      <c r="F205" s="2">
        <f t="shared" si="59"/>
        <v>14.890803589737725</v>
      </c>
      <c r="G205" s="2">
        <f t="shared" si="60"/>
        <v>2.8418035897377258</v>
      </c>
      <c r="H205" s="2">
        <f t="shared" si="61"/>
        <v>8.0758476426462256</v>
      </c>
      <c r="I205" s="2">
        <f t="shared" si="62"/>
        <v>13.889666305677743</v>
      </c>
      <c r="J205" s="2">
        <f t="shared" si="63"/>
        <v>1.8406663056777433</v>
      </c>
      <c r="K205" s="2">
        <f t="shared" si="64"/>
        <v>3.3880524488573514</v>
      </c>
      <c r="L205" s="2">
        <f t="shared" si="65"/>
        <v>13.857475740723643</v>
      </c>
      <c r="M205" s="2">
        <f t="shared" si="66"/>
        <v>1.8084757407236438</v>
      </c>
      <c r="N205" s="2">
        <f t="shared" si="67"/>
        <v>3.2705845047859321</v>
      </c>
      <c r="O205" s="2">
        <f t="shared" si="68"/>
        <v>13.374928591342321</v>
      </c>
      <c r="P205" s="2">
        <f t="shared" si="69"/>
        <v>1.325928591342322</v>
      </c>
      <c r="Q205" s="2">
        <f t="shared" si="70"/>
        <v>1.7580866293390343</v>
      </c>
      <c r="R205" s="2">
        <f t="shared" si="71"/>
        <v>13.437597575412953</v>
      </c>
      <c r="S205" s="2">
        <f t="shared" si="72"/>
        <v>1.3885975754129536</v>
      </c>
      <c r="T205" s="2">
        <f t="shared" si="73"/>
        <v>1.9282032264427333</v>
      </c>
      <c r="U205" s="2">
        <f t="shared" si="74"/>
        <v>13.050825615560118</v>
      </c>
      <c r="V205" s="2">
        <f t="shared" si="75"/>
        <v>1.0018256155601186</v>
      </c>
      <c r="W205" s="2">
        <f t="shared" si="76"/>
        <v>1.0036545639924106</v>
      </c>
      <c r="X205" s="2">
        <f t="shared" si="77"/>
        <v>12.764128081147298</v>
      </c>
      <c r="Y205" s="2">
        <f t="shared" si="78"/>
        <v>0.71512808114729864</v>
      </c>
      <c r="Z205" s="2">
        <f t="shared" si="79"/>
        <v>0.51140817244541736</v>
      </c>
      <c r="AB205" s="28">
        <v>15.749999860000001</v>
      </c>
      <c r="AC205" s="2">
        <f t="shared" si="80"/>
        <v>12.77611911762931</v>
      </c>
      <c r="AD205" s="2">
        <f t="shared" si="81"/>
        <v>0.72711911762931081</v>
      </c>
      <c r="AE205" s="2">
        <f t="shared" si="82"/>
        <v>0.52870221122202754</v>
      </c>
      <c r="AF205" s="2">
        <f t="shared" si="83"/>
        <v>0.72711911762931081</v>
      </c>
    </row>
    <row r="206" spans="1:32" x14ac:dyDescent="0.3">
      <c r="A206" s="3">
        <v>15.833333189999999</v>
      </c>
      <c r="B206" s="3">
        <v>11.593999999999999</v>
      </c>
      <c r="C206" s="2">
        <f t="shared" si="56"/>
        <v>14.598959269526061</v>
      </c>
      <c r="D206" s="2">
        <f t="shared" si="57"/>
        <v>-3.0049592695260614</v>
      </c>
      <c r="E206" s="2">
        <f t="shared" si="58"/>
        <v>9.0297802115105998</v>
      </c>
      <c r="F206" s="2">
        <f t="shared" si="59"/>
        <v>14.896635112914923</v>
      </c>
      <c r="G206" s="2">
        <f t="shared" si="60"/>
        <v>3.3026351129149241</v>
      </c>
      <c r="H206" s="2">
        <f t="shared" si="61"/>
        <v>10.907398689058573</v>
      </c>
      <c r="I206" s="2">
        <f t="shared" si="62"/>
        <v>13.903688584221733</v>
      </c>
      <c r="J206" s="2">
        <f t="shared" si="63"/>
        <v>2.3096885842217336</v>
      </c>
      <c r="K206" s="2">
        <f t="shared" si="64"/>
        <v>5.3346613560841964</v>
      </c>
      <c r="L206" s="2">
        <f t="shared" si="65"/>
        <v>13.868733808663162</v>
      </c>
      <c r="M206" s="2">
        <f t="shared" si="66"/>
        <v>2.2747338086631625</v>
      </c>
      <c r="N206" s="2">
        <f t="shared" si="67"/>
        <v>5.1744139002752174</v>
      </c>
      <c r="O206" s="2">
        <f t="shared" si="68"/>
        <v>13.385534579409278</v>
      </c>
      <c r="P206" s="2">
        <f t="shared" si="69"/>
        <v>1.7915345794092783</v>
      </c>
      <c r="Q206" s="2">
        <f t="shared" si="70"/>
        <v>3.2095961492191796</v>
      </c>
      <c r="R206" s="2">
        <f t="shared" si="71"/>
        <v>13.444433366145333</v>
      </c>
      <c r="S206" s="2">
        <f t="shared" si="72"/>
        <v>1.8504333661453334</v>
      </c>
      <c r="T206" s="2">
        <f t="shared" si="73"/>
        <v>3.4241036425439493</v>
      </c>
      <c r="U206" s="2">
        <f t="shared" si="74"/>
        <v>13.048468503605235</v>
      </c>
      <c r="V206" s="2">
        <f t="shared" si="75"/>
        <v>1.4544685036052361</v>
      </c>
      <c r="W206" s="2">
        <f t="shared" si="76"/>
        <v>2.1154786279796545</v>
      </c>
      <c r="X206" s="2">
        <f t="shared" si="77"/>
        <v>12.768063107648231</v>
      </c>
      <c r="Y206" s="2">
        <f t="shared" si="78"/>
        <v>1.174063107648232</v>
      </c>
      <c r="Z206" s="2">
        <f t="shared" si="79"/>
        <v>1.3784241807406239</v>
      </c>
      <c r="AB206" s="28">
        <v>15.833333189999999</v>
      </c>
      <c r="AC206" s="2">
        <f t="shared" si="80"/>
        <v>12.78160961133057</v>
      </c>
      <c r="AD206" s="2">
        <f t="shared" si="81"/>
        <v>1.1876096113305703</v>
      </c>
      <c r="AE206" s="2">
        <f t="shared" si="82"/>
        <v>1.4104165889247482</v>
      </c>
      <c r="AF206" s="2">
        <f t="shared" si="83"/>
        <v>1.1876096113305703</v>
      </c>
    </row>
    <row r="207" spans="1:32" x14ac:dyDescent="0.3">
      <c r="A207" s="3">
        <v>15.91666652</v>
      </c>
      <c r="B207" s="3">
        <v>11.252000000000001</v>
      </c>
      <c r="C207" s="2">
        <f t="shared" si="56"/>
        <v>14.602141791898759</v>
      </c>
      <c r="D207" s="2">
        <f t="shared" si="57"/>
        <v>-3.3501417918987588</v>
      </c>
      <c r="E207" s="2">
        <f t="shared" si="58"/>
        <v>11.223450025826626</v>
      </c>
      <c r="F207" s="2">
        <f t="shared" si="59"/>
        <v>14.902433523553103</v>
      </c>
      <c r="G207" s="2">
        <f t="shared" si="60"/>
        <v>3.6504335235531027</v>
      </c>
      <c r="H207" s="2">
        <f t="shared" si="61"/>
        <v>13.32566490988032</v>
      </c>
      <c r="I207" s="2">
        <f t="shared" si="62"/>
        <v>13.917836963154915</v>
      </c>
      <c r="J207" s="2">
        <f t="shared" si="63"/>
        <v>2.6658369631549146</v>
      </c>
      <c r="K207" s="2">
        <f t="shared" si="64"/>
        <v>7.1066867141230174</v>
      </c>
      <c r="L207" s="2">
        <f t="shared" si="65"/>
        <v>13.880135058565738</v>
      </c>
      <c r="M207" s="2">
        <f t="shared" si="66"/>
        <v>2.6281350585657375</v>
      </c>
      <c r="N207" s="2">
        <f t="shared" si="67"/>
        <v>6.9070938860623325</v>
      </c>
      <c r="O207" s="2">
        <f t="shared" si="68"/>
        <v>13.396502763878029</v>
      </c>
      <c r="P207" s="2">
        <f t="shared" si="69"/>
        <v>2.1445027638780285</v>
      </c>
      <c r="Q207" s="2">
        <f t="shared" si="70"/>
        <v>4.5988921042805035</v>
      </c>
      <c r="R207" s="2">
        <f t="shared" si="71"/>
        <v>13.45160324762883</v>
      </c>
      <c r="S207" s="2">
        <f t="shared" si="72"/>
        <v>2.1996032476288292</v>
      </c>
      <c r="T207" s="2">
        <f t="shared" si="73"/>
        <v>4.8382544469792927</v>
      </c>
      <c r="U207" s="2">
        <f t="shared" si="74"/>
        <v>13.046800094283547</v>
      </c>
      <c r="V207" s="2">
        <f t="shared" si="75"/>
        <v>1.7948000942835467</v>
      </c>
      <c r="W207" s="2">
        <f t="shared" si="76"/>
        <v>3.221307378440228</v>
      </c>
      <c r="X207" s="2">
        <f t="shared" si="77"/>
        <v>12.772974217217104</v>
      </c>
      <c r="Y207" s="2">
        <f t="shared" si="78"/>
        <v>1.5209742172171037</v>
      </c>
      <c r="Z207" s="2">
        <f t="shared" si="79"/>
        <v>2.3133625694391813</v>
      </c>
      <c r="AB207" s="28">
        <v>15.91666652</v>
      </c>
      <c r="AC207" s="2">
        <f t="shared" si="80"/>
        <v>12.788055473996526</v>
      </c>
      <c r="AD207" s="2">
        <f t="shared" si="81"/>
        <v>1.5360554739965249</v>
      </c>
      <c r="AE207" s="2">
        <f t="shared" si="82"/>
        <v>2.3594664191946886</v>
      </c>
      <c r="AF207" s="2">
        <f t="shared" si="83"/>
        <v>1.5360554739965249</v>
      </c>
    </row>
    <row r="208" spans="1:32" x14ac:dyDescent="0.3">
      <c r="A208" s="3">
        <v>15.99999985</v>
      </c>
      <c r="B208" s="3">
        <v>12.467000000000001</v>
      </c>
      <c r="C208" s="2">
        <f t="shared" si="56"/>
        <v>14.60532431427146</v>
      </c>
      <c r="D208" s="2">
        <f t="shared" si="57"/>
        <v>-2.1383243142714594</v>
      </c>
      <c r="E208" s="2">
        <f t="shared" si="58"/>
        <v>4.5724308730045076</v>
      </c>
      <c r="F208" s="2">
        <f t="shared" si="59"/>
        <v>14.908198821652265</v>
      </c>
      <c r="G208" s="2">
        <f t="shared" si="60"/>
        <v>2.4411988216522644</v>
      </c>
      <c r="H208" s="2">
        <f t="shared" si="61"/>
        <v>5.9594516868364042</v>
      </c>
      <c r="I208" s="2">
        <f t="shared" si="62"/>
        <v>13.932109439799056</v>
      </c>
      <c r="J208" s="2">
        <f t="shared" si="63"/>
        <v>1.4651094397990558</v>
      </c>
      <c r="K208" s="2">
        <f t="shared" si="64"/>
        <v>2.1465456705883033</v>
      </c>
      <c r="L208" s="2">
        <f t="shared" si="65"/>
        <v>13.891678147031595</v>
      </c>
      <c r="M208" s="2">
        <f t="shared" si="66"/>
        <v>1.4246781470315941</v>
      </c>
      <c r="N208" s="2">
        <f t="shared" si="67"/>
        <v>2.0297078226293763</v>
      </c>
      <c r="O208" s="2">
        <f t="shared" si="68"/>
        <v>13.407830946966628</v>
      </c>
      <c r="P208" s="2">
        <f t="shared" si="69"/>
        <v>0.94083094696662783</v>
      </c>
      <c r="Q208" s="2">
        <f t="shared" si="70"/>
        <v>0.88516287077012168</v>
      </c>
      <c r="R208" s="2">
        <f t="shared" si="71"/>
        <v>13.459107428981916</v>
      </c>
      <c r="S208" s="2">
        <f t="shared" si="72"/>
        <v>0.99210742898191562</v>
      </c>
      <c r="T208" s="2">
        <f t="shared" si="73"/>
        <v>0.98427715064110677</v>
      </c>
      <c r="U208" s="2">
        <f t="shared" si="74"/>
        <v>13.045826063430351</v>
      </c>
      <c r="V208" s="2">
        <f t="shared" si="75"/>
        <v>0.57882606343035015</v>
      </c>
      <c r="W208" s="2">
        <f t="shared" si="76"/>
        <v>0.33503961170627572</v>
      </c>
      <c r="X208" s="2">
        <f t="shared" si="77"/>
        <v>12.778858824110053</v>
      </c>
      <c r="Y208" s="2">
        <f t="shared" si="78"/>
        <v>0.31185882411005217</v>
      </c>
      <c r="Z208" s="2">
        <f t="shared" si="79"/>
        <v>9.7255926175304458E-2</v>
      </c>
      <c r="AB208" s="28">
        <v>15.99999985</v>
      </c>
      <c r="AC208" s="2">
        <f t="shared" si="80"/>
        <v>12.795452221537705</v>
      </c>
      <c r="AD208" s="2">
        <f t="shared" si="81"/>
        <v>0.32845222153770415</v>
      </c>
      <c r="AE208" s="2">
        <f t="shared" si="82"/>
        <v>0.10788086183305308</v>
      </c>
      <c r="AF208" s="2">
        <f t="shared" si="83"/>
        <v>0.32845222153770415</v>
      </c>
    </row>
    <row r="209" spans="1:32" x14ac:dyDescent="0.3">
      <c r="A209" s="3">
        <v>16.08333318</v>
      </c>
      <c r="B209" s="3">
        <v>13.491</v>
      </c>
      <c r="C209" s="2">
        <f t="shared" ref="C209:C272" si="84">$C$3*A209+$C$4</f>
        <v>14.608506836644159</v>
      </c>
      <c r="D209" s="2">
        <f t="shared" ref="D209:D272" si="85">B209-C209</f>
        <v>-1.117506836644159</v>
      </c>
      <c r="E209" s="2">
        <f t="shared" ref="E209:E272" si="86">D209^2</f>
        <v>1.2488215299464349</v>
      </c>
      <c r="F209" s="2">
        <f t="shared" ref="F209:F272" si="87">$D$3*(A209^2)+$D$4*A209+$D$5</f>
        <v>14.913931007212408</v>
      </c>
      <c r="G209" s="2">
        <f t="shared" ref="G209:G272" si="88">F209-B209</f>
        <v>1.4229310072124086</v>
      </c>
      <c r="H209" s="2">
        <f t="shared" ref="H209:H272" si="89">G209^2</f>
        <v>2.0247326512865196</v>
      </c>
      <c r="I209" s="2">
        <f t="shared" ref="I209:I272" si="90">$E$3*(A209^3)+$E$4*(A209^2)+$E$5*(A209)+$E$6</f>
        <v>13.946504011475922</v>
      </c>
      <c r="J209" s="2">
        <f t="shared" ref="J209:J272" si="91">I209-B209</f>
        <v>0.4555040114759219</v>
      </c>
      <c r="K209" s="2">
        <f t="shared" ref="K209:K272" si="92">J209^2</f>
        <v>0.20748390447065679</v>
      </c>
      <c r="L209" s="2">
        <f t="shared" ref="L209:L272" si="93">$F$3*(A209^4)+$F$4*(A209^3)+$F$5*(A209^2)+$F$6*(A209)+$F$7</f>
        <v>13.903361722315656</v>
      </c>
      <c r="M209" s="2">
        <f t="shared" ref="M209:M272" si="94">L209-B209</f>
        <v>0.41236172231565682</v>
      </c>
      <c r="N209" s="2">
        <f t="shared" ref="N209:N272" si="95">M209^2</f>
        <v>0.17004219003113485</v>
      </c>
      <c r="O209" s="2">
        <f t="shared" ref="O209:O272" si="96">$G$3*(A209^5)+$G$4*(A209^4)+$G$5*(A209^3)+$G$6*(A209^2)+$G$7*(A209)+$G$8</f>
        <v>13.419516850375354</v>
      </c>
      <c r="P209" s="2">
        <f t="shared" ref="P209:P272" si="97">O209-B209</f>
        <v>-7.1483149624645748E-2</v>
      </c>
      <c r="Q209" s="2">
        <f t="shared" ref="Q209:Q272" si="98">P209^2</f>
        <v>5.1098406802594911E-3</v>
      </c>
      <c r="R209" s="2">
        <f t="shared" ref="R209:R272" si="99">$H$3*(A209^6)+$H$4*(A209^5)+$H$5*(A209^4)+$H$6*(A209^3)+$H$7*(A209^2)+$H$8*(A209)+$H$9</f>
        <v>13.46694603569294</v>
      </c>
      <c r="S209" s="2">
        <f t="shared" ref="S209:S272" si="100">R209-B209</f>
        <v>-2.4053964307059417E-2</v>
      </c>
      <c r="T209" s="2">
        <f t="shared" ref="T209:T272" si="101">S209^2</f>
        <v>5.7859319888528841E-4</v>
      </c>
      <c r="U209" s="2">
        <f t="shared" ref="U209:U272" si="102">$I$3*(A209^7)+$I$4*(A209^6)+$I$5*(A209^5)+$I$6*(A209^4)+$I$7*(A209^3)+$I$8*(A209^2)+$I$9*(A209)+$I$10</f>
        <v>13.045551695984873</v>
      </c>
      <c r="V209" s="2">
        <f t="shared" ref="V209:V272" si="103">U209-B209</f>
        <v>-0.44544830401512669</v>
      </c>
      <c r="W209" s="2">
        <f t="shared" ref="W209:W272" si="104">V209^2</f>
        <v>0.19842419154995275</v>
      </c>
      <c r="X209" s="2">
        <f t="shared" ref="X209:X272" si="105">$J$3*(A209^8)+$J$4*(A209^7)+$J$5*(A209^6)+$J$6*(A209^5)+$J$7*(A209^4)+$J$8*(A209^3)+$J$9*(A209^2)+$J$10*(A209)+$J$11</f>
        <v>12.785713734583915</v>
      </c>
      <c r="Y209" s="2">
        <f t="shared" ref="Y209:Y272" si="106">X209-B209</f>
        <v>-0.70528626541608475</v>
      </c>
      <c r="Z209" s="2">
        <f t="shared" ref="Z209:Z272" si="107">Y209^2</f>
        <v>0.49742871618456797</v>
      </c>
      <c r="AB209" s="28">
        <v>16.08333318</v>
      </c>
      <c r="AC209" s="2">
        <f t="shared" ref="AC209:AC272" si="108">$AC$3*(AB209^9)+$AC$4*(AB209^8)+$AC$5*(AB209^7)+$AC$6*(AB209^6)+$AC$7*(AB209^5)+$AC$8*(AB209^4)+$AC$9*(AB209^3)+$AC$10*(AB209^2)+$AC$11*(AB209)+$AC$12</f>
        <v>12.803794803943919</v>
      </c>
      <c r="AD209" s="2">
        <f t="shared" ref="AD209:AD272" si="109">AC209-B209</f>
        <v>-0.68720519605608033</v>
      </c>
      <c r="AE209" s="2">
        <f t="shared" ref="AE209:AE272" si="110">AD209^2</f>
        <v>0.47225098148647582</v>
      </c>
      <c r="AF209" s="2">
        <f t="shared" ref="AF209:AF272" si="111">ABS(AD209)</f>
        <v>0.68720519605608033</v>
      </c>
    </row>
    <row r="210" spans="1:32" x14ac:dyDescent="0.3">
      <c r="A210" s="3">
        <v>16.166666509999999</v>
      </c>
      <c r="B210" s="3">
        <v>13.491</v>
      </c>
      <c r="C210" s="2">
        <f t="shared" si="84"/>
        <v>14.611689359016857</v>
      </c>
      <c r="D210" s="2">
        <f t="shared" si="85"/>
        <v>-1.1206893590168576</v>
      </c>
      <c r="E210" s="2">
        <f t="shared" si="86"/>
        <v>1.2559446394136151</v>
      </c>
      <c r="F210" s="2">
        <f t="shared" si="87"/>
        <v>14.919630080233535</v>
      </c>
      <c r="G210" s="2">
        <f t="shared" si="88"/>
        <v>1.4286300802335354</v>
      </c>
      <c r="H210" s="2">
        <f t="shared" si="89"/>
        <v>2.0409839061480781</v>
      </c>
      <c r="I210" s="2">
        <f t="shared" si="90"/>
        <v>13.96101867550728</v>
      </c>
      <c r="J210" s="2">
        <f t="shared" si="91"/>
        <v>0.47001867550727994</v>
      </c>
      <c r="K210" s="2">
        <f t="shared" si="92"/>
        <v>0.22091755532561771</v>
      </c>
      <c r="L210" s="2">
        <f t="shared" si="93"/>
        <v>13.915184424327549</v>
      </c>
      <c r="M210" s="2">
        <f t="shared" si="94"/>
        <v>0.42418442432754944</v>
      </c>
      <c r="N210" s="2">
        <f t="shared" si="95"/>
        <v>0.17993242584209451</v>
      </c>
      <c r="O210" s="2">
        <f t="shared" si="96"/>
        <v>13.431558116206144</v>
      </c>
      <c r="P210" s="2">
        <f t="shared" si="97"/>
        <v>-5.944188379385551E-2</v>
      </c>
      <c r="Q210" s="2">
        <f t="shared" si="98"/>
        <v>3.5333375489622221E-3</v>
      </c>
      <c r="R210" s="2">
        <f t="shared" si="99"/>
        <v>13.475119109494102</v>
      </c>
      <c r="S210" s="2">
        <f t="shared" si="100"/>
        <v>-1.5880890505897582E-2</v>
      </c>
      <c r="T210" s="2">
        <f t="shared" si="101"/>
        <v>2.5220268326030796E-4</v>
      </c>
      <c r="U210" s="2">
        <f t="shared" si="102"/>
        <v>13.045981885338719</v>
      </c>
      <c r="V210" s="2">
        <f t="shared" si="103"/>
        <v>-0.44501811466128061</v>
      </c>
      <c r="W210" s="2">
        <f t="shared" si="104"/>
        <v>0.1980411223766807</v>
      </c>
      <c r="X210" s="2">
        <f t="shared" si="105"/>
        <v>12.793535155842179</v>
      </c>
      <c r="Y210" s="2">
        <f t="shared" si="106"/>
        <v>-0.69746484415782106</v>
      </c>
      <c r="Z210" s="2">
        <f t="shared" si="107"/>
        <v>0.48645720883609361</v>
      </c>
      <c r="AB210" s="28">
        <v>16.166666509999999</v>
      </c>
      <c r="AC210" s="2">
        <f t="shared" si="108"/>
        <v>12.813077615995926</v>
      </c>
      <c r="AD210" s="2">
        <f t="shared" si="109"/>
        <v>-0.67792238400407356</v>
      </c>
      <c r="AE210" s="2">
        <f t="shared" si="110"/>
        <v>0.45957875873376658</v>
      </c>
      <c r="AF210" s="2">
        <f t="shared" si="111"/>
        <v>0.67792238400407356</v>
      </c>
    </row>
    <row r="211" spans="1:32" x14ac:dyDescent="0.3">
      <c r="A211" s="3">
        <v>16.249999840000001</v>
      </c>
      <c r="B211" s="3">
        <v>14.156000000000001</v>
      </c>
      <c r="C211" s="2">
        <f t="shared" si="84"/>
        <v>14.614871881389556</v>
      </c>
      <c r="D211" s="2">
        <f t="shared" si="85"/>
        <v>-0.45887188138955537</v>
      </c>
      <c r="E211" s="2">
        <f t="shared" si="86"/>
        <v>0.21056340352999017</v>
      </c>
      <c r="F211" s="2">
        <f t="shared" si="87"/>
        <v>14.925296040715644</v>
      </c>
      <c r="G211" s="2">
        <f t="shared" si="88"/>
        <v>0.76929604071564306</v>
      </c>
      <c r="H211" s="2">
        <f t="shared" si="89"/>
        <v>0.59181639826076438</v>
      </c>
      <c r="I211" s="2">
        <f t="shared" si="90"/>
        <v>13.975651429214905</v>
      </c>
      <c r="J211" s="2">
        <f t="shared" si="91"/>
        <v>-0.18034857078509603</v>
      </c>
      <c r="K211" s="2">
        <f t="shared" si="92"/>
        <v>3.2525606984226796E-2</v>
      </c>
      <c r="L211" s="2">
        <f t="shared" si="93"/>
        <v>13.927144884631598</v>
      </c>
      <c r="M211" s="2">
        <f t="shared" si="94"/>
        <v>-0.2288551153684022</v>
      </c>
      <c r="N211" s="2">
        <f t="shared" si="95"/>
        <v>5.2374663830284676E-2</v>
      </c>
      <c r="O211" s="2">
        <f t="shared" si="96"/>
        <v>13.443952307881924</v>
      </c>
      <c r="P211" s="2">
        <f t="shared" si="97"/>
        <v>-0.71204769211807672</v>
      </c>
      <c r="Q211" s="2">
        <f t="shared" si="98"/>
        <v>0.5070119158506794</v>
      </c>
      <c r="R211" s="2">
        <f t="shared" si="99"/>
        <v>13.483626608248873</v>
      </c>
      <c r="S211" s="2">
        <f t="shared" si="100"/>
        <v>-0.67237339175112787</v>
      </c>
      <c r="T211" s="2">
        <f t="shared" si="101"/>
        <v>0.45208597793491567</v>
      </c>
      <c r="U211" s="2">
        <f t="shared" si="102"/>
        <v>13.047121132868899</v>
      </c>
      <c r="V211" s="2">
        <f t="shared" si="103"/>
        <v>-1.1088788671311018</v>
      </c>
      <c r="W211" s="2">
        <f t="shared" si="104"/>
        <v>1.2296123419699558</v>
      </c>
      <c r="X211" s="2">
        <f t="shared" si="105"/>
        <v>12.80231870521142</v>
      </c>
      <c r="Y211" s="2">
        <f t="shared" si="106"/>
        <v>-1.353681294788581</v>
      </c>
      <c r="Z211" s="2">
        <f t="shared" si="107"/>
        <v>1.8324530478604892</v>
      </c>
      <c r="AB211" s="28">
        <v>16.249999840000001</v>
      </c>
      <c r="AC211" s="2">
        <f t="shared" si="108"/>
        <v>12.823294508148965</v>
      </c>
      <c r="AD211" s="2">
        <f t="shared" si="109"/>
        <v>-1.3327054918510353</v>
      </c>
      <c r="AE211" s="2">
        <f t="shared" si="110"/>
        <v>1.7761039280099098</v>
      </c>
      <c r="AF211" s="2">
        <f t="shared" si="111"/>
        <v>1.3327054918510353</v>
      </c>
    </row>
    <row r="212" spans="1:32" x14ac:dyDescent="0.3">
      <c r="A212" s="3">
        <v>16.33333317</v>
      </c>
      <c r="B212" s="3">
        <v>15.256</v>
      </c>
      <c r="C212" s="2">
        <f t="shared" si="84"/>
        <v>14.618054403762256</v>
      </c>
      <c r="D212" s="2">
        <f t="shared" si="85"/>
        <v>0.63794559623774383</v>
      </c>
      <c r="E212" s="2">
        <f t="shared" si="86"/>
        <v>0.40697458375913048</v>
      </c>
      <c r="F212" s="2">
        <f t="shared" si="87"/>
        <v>14.930928888658734</v>
      </c>
      <c r="G212" s="2">
        <f t="shared" si="88"/>
        <v>-0.32507111134126632</v>
      </c>
      <c r="H212" s="2">
        <f t="shared" si="89"/>
        <v>0.10567122742864596</v>
      </c>
      <c r="I212" s="2">
        <f t="shared" si="90"/>
        <v>13.990400269920556</v>
      </c>
      <c r="J212" s="2">
        <f t="shared" si="91"/>
        <v>-1.2655997300794439</v>
      </c>
      <c r="K212" s="2">
        <f t="shared" si="92"/>
        <v>1.6017426767771614</v>
      </c>
      <c r="L212" s="2">
        <f t="shared" si="93"/>
        <v>13.939241726446834</v>
      </c>
      <c r="M212" s="2">
        <f t="shared" si="94"/>
        <v>-1.316758273553166</v>
      </c>
      <c r="N212" s="2">
        <f t="shared" si="95"/>
        <v>1.7338523509707142</v>
      </c>
      <c r="O212" s="2">
        <f t="shared" si="96"/>
        <v>13.456696911066077</v>
      </c>
      <c r="P212" s="2">
        <f t="shared" si="97"/>
        <v>-1.7993030889339234</v>
      </c>
      <c r="Q212" s="2">
        <f t="shared" si="98"/>
        <v>3.2374916058471586</v>
      </c>
      <c r="R212" s="2">
        <f t="shared" si="99"/>
        <v>13.492468405852787</v>
      </c>
      <c r="S212" s="2">
        <f t="shared" si="100"/>
        <v>-1.7635315941472136</v>
      </c>
      <c r="T212" s="2">
        <f t="shared" si="101"/>
        <v>3.1100436835554124</v>
      </c>
      <c r="U212" s="2">
        <f t="shared" si="102"/>
        <v>13.048973547651823</v>
      </c>
      <c r="V212" s="2">
        <f t="shared" si="103"/>
        <v>-2.2070264523481775</v>
      </c>
      <c r="W212" s="2">
        <f t="shared" si="104"/>
        <v>4.870965761364582</v>
      </c>
      <c r="X212" s="2">
        <f t="shared" si="105"/>
        <v>12.812059419544845</v>
      </c>
      <c r="Y212" s="2">
        <f t="shared" si="106"/>
        <v>-2.4439405804551555</v>
      </c>
      <c r="Z212" s="2">
        <f t="shared" si="107"/>
        <v>5.9728455607954825</v>
      </c>
      <c r="AB212" s="28">
        <v>16.33333317</v>
      </c>
      <c r="AC212" s="2">
        <f t="shared" si="108"/>
        <v>12.834438797571398</v>
      </c>
      <c r="AD212" s="2">
        <f t="shared" si="109"/>
        <v>-2.4215612024286024</v>
      </c>
      <c r="AE212" s="2">
        <f t="shared" si="110"/>
        <v>5.8639586571074584</v>
      </c>
      <c r="AF212" s="2">
        <f t="shared" si="111"/>
        <v>2.4215612024286024</v>
      </c>
    </row>
    <row r="213" spans="1:32" x14ac:dyDescent="0.3">
      <c r="A213" s="3">
        <v>16.416666500000002</v>
      </c>
      <c r="B213" s="3">
        <v>15.598000000000001</v>
      </c>
      <c r="C213" s="2">
        <f t="shared" si="84"/>
        <v>14.621236926134955</v>
      </c>
      <c r="D213" s="2">
        <f t="shared" si="85"/>
        <v>0.97676307386504568</v>
      </c>
      <c r="E213" s="2">
        <f t="shared" si="86"/>
        <v>0.95406610246629264</v>
      </c>
      <c r="F213" s="2">
        <f t="shared" si="87"/>
        <v>14.936528624062808</v>
      </c>
      <c r="G213" s="2">
        <f t="shared" si="88"/>
        <v>-0.66147137593719307</v>
      </c>
      <c r="H213" s="2">
        <f t="shared" si="89"/>
        <v>0.43754438118424338</v>
      </c>
      <c r="I213" s="2">
        <f t="shared" si="90"/>
        <v>14.005263194946007</v>
      </c>
      <c r="J213" s="2">
        <f t="shared" si="91"/>
        <v>-1.5927368050539936</v>
      </c>
      <c r="K213" s="2">
        <f t="shared" si="92"/>
        <v>2.5368105301736033</v>
      </c>
      <c r="L213" s="2">
        <f t="shared" si="93"/>
        <v>13.951473564646987</v>
      </c>
      <c r="M213" s="2">
        <f t="shared" si="94"/>
        <v>-1.6465264353530138</v>
      </c>
      <c r="N213" s="2">
        <f t="shared" si="95"/>
        <v>2.7110493023163023</v>
      </c>
      <c r="O213" s="2">
        <f t="shared" si="96"/>
        <v>13.469789334581755</v>
      </c>
      <c r="P213" s="2">
        <f t="shared" si="97"/>
        <v>-2.128210665418246</v>
      </c>
      <c r="Q213" s="2">
        <f t="shared" si="98"/>
        <v>4.5292806363999736</v>
      </c>
      <c r="R213" s="2">
        <f t="shared" si="99"/>
        <v>13.501644292147652</v>
      </c>
      <c r="S213" s="2">
        <f t="shared" si="100"/>
        <v>-2.0963557078523483</v>
      </c>
      <c r="T213" s="2">
        <f t="shared" si="101"/>
        <v>4.3947072538451204</v>
      </c>
      <c r="U213" s="2">
        <f t="shared" si="102"/>
        <v>13.051542846358526</v>
      </c>
      <c r="V213" s="2">
        <f t="shared" si="103"/>
        <v>-2.5464571536414748</v>
      </c>
      <c r="W213" s="2">
        <f t="shared" si="104"/>
        <v>6.4844440353318422</v>
      </c>
      <c r="X213" s="2">
        <f t="shared" si="105"/>
        <v>12.822751764844682</v>
      </c>
      <c r="Y213" s="2">
        <f t="shared" si="106"/>
        <v>-2.7752482351553187</v>
      </c>
      <c r="Z213" s="2">
        <f t="shared" si="107"/>
        <v>7.7020027667327113</v>
      </c>
      <c r="AB213" s="28">
        <v>16.416666500000002</v>
      </c>
      <c r="AC213" s="2">
        <f t="shared" si="108"/>
        <v>12.846503279336833</v>
      </c>
      <c r="AD213" s="2">
        <f t="shared" si="109"/>
        <v>-2.7514967206631677</v>
      </c>
      <c r="AE213" s="2">
        <f t="shared" si="110"/>
        <v>7.5707342038201659</v>
      </c>
      <c r="AF213" s="2">
        <f t="shared" si="111"/>
        <v>2.7514967206631677</v>
      </c>
    </row>
    <row r="214" spans="1:32" x14ac:dyDescent="0.3">
      <c r="A214" s="3">
        <v>16.49999983</v>
      </c>
      <c r="B214" s="3">
        <v>16.033999999999999</v>
      </c>
      <c r="C214" s="2">
        <f t="shared" si="84"/>
        <v>14.624419448507654</v>
      </c>
      <c r="D214" s="2">
        <f t="shared" si="85"/>
        <v>1.4095805514923452</v>
      </c>
      <c r="E214" s="2">
        <f t="shared" si="86"/>
        <v>1.986917331145464</v>
      </c>
      <c r="F214" s="2">
        <f t="shared" si="87"/>
        <v>14.942095246927863</v>
      </c>
      <c r="G214" s="2">
        <f t="shared" si="88"/>
        <v>-1.0919047530721357</v>
      </c>
      <c r="H214" s="2">
        <f t="shared" si="89"/>
        <v>1.1922559897815217</v>
      </c>
      <c r="I214" s="2">
        <f t="shared" si="90"/>
        <v>14.020238201613026</v>
      </c>
      <c r="J214" s="2">
        <f t="shared" si="91"/>
        <v>-2.0137617983869731</v>
      </c>
      <c r="K214" s="2">
        <f t="shared" si="92"/>
        <v>4.0552365806427364</v>
      </c>
      <c r="L214" s="2">
        <f t="shared" si="93"/>
        <v>13.963839005760489</v>
      </c>
      <c r="M214" s="2">
        <f t="shared" si="94"/>
        <v>-2.0701609942395098</v>
      </c>
      <c r="N214" s="2">
        <f t="shared" si="95"/>
        <v>4.2855665420707156</v>
      </c>
      <c r="O214" s="2">
        <f t="shared" si="96"/>
        <v>13.483226911331357</v>
      </c>
      <c r="P214" s="2">
        <f t="shared" si="97"/>
        <v>-2.5507730886686417</v>
      </c>
      <c r="Q214" s="2">
        <f t="shared" si="98"/>
        <v>6.5064433498761627</v>
      </c>
      <c r="R214" s="2">
        <f t="shared" si="99"/>
        <v>13.511153972849151</v>
      </c>
      <c r="S214" s="2">
        <f t="shared" si="100"/>
        <v>-2.5228460271508482</v>
      </c>
      <c r="T214" s="2">
        <f t="shared" si="101"/>
        <v>6.3647520767108183</v>
      </c>
      <c r="U214" s="2">
        <f t="shared" si="102"/>
        <v>13.054832353325548</v>
      </c>
      <c r="V214" s="2">
        <f t="shared" si="103"/>
        <v>-2.9791676466744512</v>
      </c>
      <c r="W214" s="2">
        <f t="shared" si="104"/>
        <v>8.8754398669917887</v>
      </c>
      <c r="X214" s="2">
        <f t="shared" si="105"/>
        <v>12.834389646084638</v>
      </c>
      <c r="Y214" s="2">
        <f t="shared" si="106"/>
        <v>-3.1996103539153609</v>
      </c>
      <c r="Z214" s="2">
        <f t="shared" si="107"/>
        <v>10.237506416882381</v>
      </c>
      <c r="AB214" s="28">
        <v>16.49999983</v>
      </c>
      <c r="AC214" s="2">
        <f t="shared" si="108"/>
        <v>12.859480237750621</v>
      </c>
      <c r="AD214" s="2">
        <f t="shared" si="109"/>
        <v>-3.1745197622493784</v>
      </c>
      <c r="AE214" s="2">
        <f t="shared" si="110"/>
        <v>10.077575720911851</v>
      </c>
      <c r="AF214" s="2">
        <f t="shared" si="111"/>
        <v>3.1745197622493784</v>
      </c>
    </row>
    <row r="215" spans="1:32" x14ac:dyDescent="0.3">
      <c r="A215" s="3">
        <v>16.583333159999999</v>
      </c>
      <c r="B215" s="3">
        <v>15.598000000000001</v>
      </c>
      <c r="C215" s="2">
        <f t="shared" si="84"/>
        <v>14.627601970880352</v>
      </c>
      <c r="D215" s="2">
        <f t="shared" si="85"/>
        <v>0.97039802911964834</v>
      </c>
      <c r="E215" s="2">
        <f t="shared" si="86"/>
        <v>0.94167233491929792</v>
      </c>
      <c r="F215" s="2">
        <f t="shared" si="87"/>
        <v>14.947628757253902</v>
      </c>
      <c r="G215" s="2">
        <f t="shared" si="88"/>
        <v>-0.65037124274609859</v>
      </c>
      <c r="H215" s="2">
        <f t="shared" si="89"/>
        <v>0.42298275339110469</v>
      </c>
      <c r="I215" s="2">
        <f t="shared" si="90"/>
        <v>14.035323287243378</v>
      </c>
      <c r="J215" s="2">
        <f t="shared" si="91"/>
        <v>-1.5626767127566232</v>
      </c>
      <c r="K215" s="2">
        <f t="shared" si="92"/>
        <v>2.441958508591846</v>
      </c>
      <c r="L215" s="2">
        <f t="shared" si="93"/>
        <v>13.976336647970474</v>
      </c>
      <c r="M215" s="2">
        <f t="shared" si="94"/>
        <v>-1.6216633520295272</v>
      </c>
      <c r="N215" s="2">
        <f t="shared" si="95"/>
        <v>2.6297920273156423</v>
      </c>
      <c r="O215" s="2">
        <f t="shared" si="96"/>
        <v>13.497006899215847</v>
      </c>
      <c r="P215" s="2">
        <f t="shared" si="97"/>
        <v>-2.1009931007841534</v>
      </c>
      <c r="Q215" s="2">
        <f t="shared" si="98"/>
        <v>4.4141720095426118</v>
      </c>
      <c r="R215" s="2">
        <f t="shared" si="99"/>
        <v>13.52099706948786</v>
      </c>
      <c r="S215" s="2">
        <f t="shared" si="100"/>
        <v>-2.0770029305121405</v>
      </c>
      <c r="T215" s="2">
        <f t="shared" si="101"/>
        <v>4.3139411733560191</v>
      </c>
      <c r="U215" s="2">
        <f t="shared" si="102"/>
        <v>13.058845000803434</v>
      </c>
      <c r="V215" s="2">
        <f t="shared" si="103"/>
        <v>-2.5391549991965672</v>
      </c>
      <c r="W215" s="2">
        <f t="shared" si="104"/>
        <v>6.4473081099449194</v>
      </c>
      <c r="X215" s="2">
        <f t="shared" si="105"/>
        <v>12.846966417240687</v>
      </c>
      <c r="Y215" s="2">
        <f t="shared" si="106"/>
        <v>-2.7510335827593142</v>
      </c>
      <c r="Z215" s="2">
        <f t="shared" si="107"/>
        <v>7.5681857734695486</v>
      </c>
      <c r="AB215" s="28">
        <v>16.583333159999999</v>
      </c>
      <c r="AC215" s="2">
        <f t="shared" si="108"/>
        <v>12.873361457811715</v>
      </c>
      <c r="AD215" s="2">
        <f t="shared" si="109"/>
        <v>-2.7246385421882859</v>
      </c>
      <c r="AE215" s="2">
        <f t="shared" si="110"/>
        <v>7.4236551855779078</v>
      </c>
      <c r="AF215" s="2">
        <f t="shared" si="111"/>
        <v>2.7246385421882859</v>
      </c>
    </row>
    <row r="216" spans="1:32" x14ac:dyDescent="0.3">
      <c r="A216" s="3">
        <v>16.666666490000001</v>
      </c>
      <c r="B216" s="3">
        <v>14.516</v>
      </c>
      <c r="C216" s="2">
        <f t="shared" si="84"/>
        <v>14.630784493253053</v>
      </c>
      <c r="D216" s="2">
        <f t="shared" si="85"/>
        <v>-0.11478449325305284</v>
      </c>
      <c r="E216" s="2">
        <f t="shared" si="86"/>
        <v>1.3175479891360134E-2</v>
      </c>
      <c r="F216" s="2">
        <f t="shared" si="87"/>
        <v>14.953129155040923</v>
      </c>
      <c r="G216" s="2">
        <f t="shared" si="88"/>
        <v>0.43712915504092287</v>
      </c>
      <c r="H216" s="2">
        <f t="shared" si="89"/>
        <v>0.19108189818679119</v>
      </c>
      <c r="I216" s="2">
        <f t="shared" si="90"/>
        <v>14.050516449158833</v>
      </c>
      <c r="J216" s="2">
        <f t="shared" si="91"/>
        <v>-0.46548355084116722</v>
      </c>
      <c r="K216" s="2">
        <f t="shared" si="92"/>
        <v>0.2166749361037015</v>
      </c>
      <c r="L216" s="2">
        <f t="shared" si="93"/>
        <v>13.988965081114774</v>
      </c>
      <c r="M216" s="2">
        <f t="shared" si="94"/>
        <v>-0.52703491888522613</v>
      </c>
      <c r="N216" s="2">
        <f t="shared" si="95"/>
        <v>0.27776580572435688</v>
      </c>
      <c r="O216" s="2">
        <f t="shared" si="96"/>
        <v>13.511126482054221</v>
      </c>
      <c r="P216" s="2">
        <f t="shared" si="97"/>
        <v>-1.0048735179457786</v>
      </c>
      <c r="Q216" s="2">
        <f t="shared" si="98"/>
        <v>1.0097707870687251</v>
      </c>
      <c r="R216" s="2">
        <f t="shared" si="99"/>
        <v>13.531173119363654</v>
      </c>
      <c r="S216" s="2">
        <f t="shared" si="100"/>
        <v>-0.98482688063634605</v>
      </c>
      <c r="T216" s="2">
        <f t="shared" si="101"/>
        <v>0.9698839848239158</v>
      </c>
      <c r="U216" s="2">
        <f t="shared" si="102"/>
        <v>13.063583329375991</v>
      </c>
      <c r="V216" s="2">
        <f t="shared" si="103"/>
        <v>-1.4524166706240091</v>
      </c>
      <c r="W216" s="2">
        <f t="shared" si="104"/>
        <v>2.1095141851065313</v>
      </c>
      <c r="X216" s="2">
        <f t="shared" si="105"/>
        <v>12.860474891504481</v>
      </c>
      <c r="Y216" s="2">
        <f t="shared" si="106"/>
        <v>-1.6555251084955191</v>
      </c>
      <c r="Z216" s="2">
        <f t="shared" si="107"/>
        <v>2.7407633848591004</v>
      </c>
      <c r="AB216" s="28">
        <v>16.666666490000001</v>
      </c>
      <c r="AC216" s="2">
        <f t="shared" si="108"/>
        <v>12.888138236794877</v>
      </c>
      <c r="AD216" s="2">
        <f t="shared" si="109"/>
        <v>-1.6278617632051233</v>
      </c>
      <c r="AE216" s="2">
        <f t="shared" si="110"/>
        <v>2.6499339201052932</v>
      </c>
      <c r="AF216" s="2">
        <f t="shared" si="111"/>
        <v>1.6278617632051233</v>
      </c>
    </row>
    <row r="217" spans="1:32" x14ac:dyDescent="0.3">
      <c r="A217" s="3">
        <v>16.749999819999999</v>
      </c>
      <c r="B217" s="3">
        <v>13.435</v>
      </c>
      <c r="C217" s="2">
        <f t="shared" si="84"/>
        <v>14.633967015625752</v>
      </c>
      <c r="D217" s="2">
        <f t="shared" si="85"/>
        <v>-1.198967015625751</v>
      </c>
      <c r="E217" s="2">
        <f t="shared" si="86"/>
        <v>1.4375219045585199</v>
      </c>
      <c r="F217" s="2">
        <f t="shared" si="87"/>
        <v>14.958596440288925</v>
      </c>
      <c r="G217" s="2">
        <f t="shared" si="88"/>
        <v>1.5235964402889248</v>
      </c>
      <c r="H217" s="2">
        <f t="shared" si="89"/>
        <v>2.3213461128610833</v>
      </c>
      <c r="I217" s="2">
        <f t="shared" si="90"/>
        <v>14.065815684681157</v>
      </c>
      <c r="J217" s="2">
        <f t="shared" si="91"/>
        <v>0.63081568468115634</v>
      </c>
      <c r="K217" s="2">
        <f t="shared" si="92"/>
        <v>0.39792842803975609</v>
      </c>
      <c r="L217" s="2">
        <f t="shared" si="93"/>
        <v>14.001722886685931</v>
      </c>
      <c r="M217" s="2">
        <f t="shared" si="94"/>
        <v>0.5667228866859304</v>
      </c>
      <c r="N217" s="2">
        <f t="shared" si="95"/>
        <v>0.32117483029363392</v>
      </c>
      <c r="O217" s="2">
        <f t="shared" si="96"/>
        <v>13.525582770502824</v>
      </c>
      <c r="P217" s="2">
        <f t="shared" si="97"/>
        <v>9.0582770502823706E-2</v>
      </c>
      <c r="Q217" s="2">
        <f t="shared" si="98"/>
        <v>8.2052383119672282E-3</v>
      </c>
      <c r="R217" s="2">
        <f t="shared" si="99"/>
        <v>13.541681575513525</v>
      </c>
      <c r="S217" s="2">
        <f t="shared" si="100"/>
        <v>0.10668157551352486</v>
      </c>
      <c r="T217" s="2">
        <f t="shared" si="101"/>
        <v>1.1380958554047908E-2</v>
      </c>
      <c r="U217" s="2">
        <f t="shared" si="102"/>
        <v>13.069049488552569</v>
      </c>
      <c r="V217" s="2">
        <f t="shared" si="103"/>
        <v>-0.36595051144743174</v>
      </c>
      <c r="W217" s="2">
        <f t="shared" si="104"/>
        <v>0.13391977682863687</v>
      </c>
      <c r="X217" s="2">
        <f t="shared" si="105"/>
        <v>12.874907351684143</v>
      </c>
      <c r="Y217" s="2">
        <f t="shared" si="106"/>
        <v>-0.56009264831585703</v>
      </c>
      <c r="Z217" s="2">
        <f t="shared" si="107"/>
        <v>0.31370377469747029</v>
      </c>
      <c r="AB217" s="28">
        <v>16.749999819999999</v>
      </c>
      <c r="AC217" s="2">
        <f t="shared" si="108"/>
        <v>12.903801395945511</v>
      </c>
      <c r="AD217" s="2">
        <f t="shared" si="109"/>
        <v>-0.53119860405448982</v>
      </c>
      <c r="AE217" s="2">
        <f t="shared" si="110"/>
        <v>0.28217195694943864</v>
      </c>
      <c r="AF217" s="2">
        <f t="shared" si="111"/>
        <v>0.53119860405448982</v>
      </c>
    </row>
    <row r="218" spans="1:32" x14ac:dyDescent="0.3">
      <c r="A218" s="3">
        <v>16.833333150000001</v>
      </c>
      <c r="B218" s="3">
        <v>12.638</v>
      </c>
      <c r="C218" s="2">
        <f t="shared" si="84"/>
        <v>14.63714953799845</v>
      </c>
      <c r="D218" s="2">
        <f t="shared" si="85"/>
        <v>-1.9991495379984503</v>
      </c>
      <c r="E218" s="2">
        <f t="shared" si="86"/>
        <v>3.9965988752794175</v>
      </c>
      <c r="F218" s="2">
        <f t="shared" si="87"/>
        <v>14.964030612997909</v>
      </c>
      <c r="G218" s="2">
        <f t="shared" si="88"/>
        <v>2.3260306129979096</v>
      </c>
      <c r="H218" s="2">
        <f t="shared" si="89"/>
        <v>5.4104184126034314</v>
      </c>
      <c r="I218" s="2">
        <f t="shared" si="90"/>
        <v>14.081218991132124</v>
      </c>
      <c r="J218" s="2">
        <f t="shared" si="91"/>
        <v>1.4432189911321238</v>
      </c>
      <c r="K218" s="2">
        <f t="shared" si="92"/>
        <v>2.0828810563644251</v>
      </c>
      <c r="L218" s="2">
        <f t="shared" si="93"/>
        <v>14.014608637831181</v>
      </c>
      <c r="M218" s="2">
        <f t="shared" si="94"/>
        <v>1.3766086378311808</v>
      </c>
      <c r="N218" s="2">
        <f t="shared" si="95"/>
        <v>1.8950513417514192</v>
      </c>
      <c r="O218" s="2">
        <f t="shared" si="96"/>
        <v>13.540372802974794</v>
      </c>
      <c r="P218" s="2">
        <f t="shared" si="97"/>
        <v>0.90237280297479394</v>
      </c>
      <c r="Q218" s="2">
        <f t="shared" si="98"/>
        <v>0.81427667554858629</v>
      </c>
      <c r="R218" s="2">
        <f t="shared" si="99"/>
        <v>13.552521806692811</v>
      </c>
      <c r="S218" s="2">
        <f t="shared" si="100"/>
        <v>0.91452180669281091</v>
      </c>
      <c r="T218" s="2">
        <f t="shared" si="101"/>
        <v>0.83635013491668297</v>
      </c>
      <c r="U218" s="2">
        <f t="shared" si="102"/>
        <v>13.0752452375277</v>
      </c>
      <c r="V218" s="2">
        <f t="shared" si="103"/>
        <v>0.43724523752769962</v>
      </c>
      <c r="W218" s="2">
        <f t="shared" si="104"/>
        <v>0.19118339774065446</v>
      </c>
      <c r="X218" s="2">
        <f t="shared" si="105"/>
        <v>12.8902555607755</v>
      </c>
      <c r="Y218" s="2">
        <f t="shared" si="106"/>
        <v>0.2522555607755006</v>
      </c>
      <c r="Z218" s="2">
        <f t="shared" si="107"/>
        <v>6.3632867942162274E-2</v>
      </c>
      <c r="AB218" s="28">
        <v>16.833333150000001</v>
      </c>
      <c r="AC218" s="2">
        <f t="shared" si="108"/>
        <v>12.920341292279847</v>
      </c>
      <c r="AD218" s="2">
        <f t="shared" si="109"/>
        <v>0.28234129227984717</v>
      </c>
      <c r="AE218" s="2">
        <f t="shared" si="110"/>
        <v>7.9716605326254089E-2</v>
      </c>
      <c r="AF218" s="2">
        <f t="shared" si="111"/>
        <v>0.28234129227984717</v>
      </c>
    </row>
    <row r="219" spans="1:32" x14ac:dyDescent="0.3">
      <c r="A219" s="3">
        <v>16.91666648</v>
      </c>
      <c r="B219" s="3">
        <v>12.106</v>
      </c>
      <c r="C219" s="2">
        <f t="shared" si="84"/>
        <v>14.640332060371149</v>
      </c>
      <c r="D219" s="2">
        <f t="shared" si="85"/>
        <v>-2.534332060371149</v>
      </c>
      <c r="E219" s="2">
        <f t="shared" si="86"/>
        <v>6.4228389922250733</v>
      </c>
      <c r="F219" s="2">
        <f t="shared" si="87"/>
        <v>14.969431673167877</v>
      </c>
      <c r="G219" s="2">
        <f t="shared" si="88"/>
        <v>2.8634316731678773</v>
      </c>
      <c r="H219" s="2">
        <f t="shared" si="89"/>
        <v>8.1992409469009893</v>
      </c>
      <c r="I219" s="2">
        <f t="shared" si="90"/>
        <v>14.096724365833495</v>
      </c>
      <c r="J219" s="2">
        <f t="shared" si="91"/>
        <v>1.9907243658334952</v>
      </c>
      <c r="K219" s="2">
        <f t="shared" si="92"/>
        <v>3.9629835007231717</v>
      </c>
      <c r="L219" s="2">
        <f t="shared" si="93"/>
        <v>14.02762089935246</v>
      </c>
      <c r="M219" s="2">
        <f t="shared" si="94"/>
        <v>1.9216208993524599</v>
      </c>
      <c r="N219" s="2">
        <f t="shared" si="95"/>
        <v>3.6926268808281568</v>
      </c>
      <c r="O219" s="2">
        <f t="shared" si="96"/>
        <v>13.55549354655945</v>
      </c>
      <c r="P219" s="2">
        <f t="shared" si="97"/>
        <v>1.4494935465594505</v>
      </c>
      <c r="Q219" s="2">
        <f t="shared" si="98"/>
        <v>2.1010315415174938</v>
      </c>
      <c r="R219" s="2">
        <f t="shared" si="99"/>
        <v>13.563693097369789</v>
      </c>
      <c r="S219" s="2">
        <f t="shared" si="100"/>
        <v>1.4576930973697895</v>
      </c>
      <c r="T219" s="2">
        <f t="shared" si="101"/>
        <v>2.1248691661195305</v>
      </c>
      <c r="U219" s="2">
        <f t="shared" si="102"/>
        <v>13.082171946107753</v>
      </c>
      <c r="V219" s="2">
        <f t="shared" si="103"/>
        <v>0.97617194610775293</v>
      </c>
      <c r="W219" s="2">
        <f t="shared" si="104"/>
        <v>0.95291166836779773</v>
      </c>
      <c r="X219" s="2">
        <f t="shared" si="105"/>
        <v>12.90651077269824</v>
      </c>
      <c r="Y219" s="2">
        <f t="shared" si="106"/>
        <v>0.80051077269824056</v>
      </c>
      <c r="Z219" s="2">
        <f t="shared" si="107"/>
        <v>0.64081749720593417</v>
      </c>
      <c r="AB219" s="28">
        <v>16.91666648</v>
      </c>
      <c r="AC219" s="2">
        <f t="shared" si="108"/>
        <v>12.937747830479712</v>
      </c>
      <c r="AD219" s="2">
        <f t="shared" si="109"/>
        <v>0.83174783047971168</v>
      </c>
      <c r="AE219" s="2">
        <f t="shared" si="110"/>
        <v>0.69180445350770725</v>
      </c>
      <c r="AF219" s="2">
        <f t="shared" si="111"/>
        <v>0.83174783047971168</v>
      </c>
    </row>
    <row r="220" spans="1:32" x14ac:dyDescent="0.3">
      <c r="A220" s="3">
        <v>16.999999809999998</v>
      </c>
      <c r="B220" s="3">
        <v>12.144</v>
      </c>
      <c r="C220" s="2">
        <f t="shared" si="84"/>
        <v>14.643514582743848</v>
      </c>
      <c r="D220" s="2">
        <f t="shared" si="85"/>
        <v>-2.4995145827438474</v>
      </c>
      <c r="E220" s="2">
        <f t="shared" si="86"/>
        <v>6.24757314934915</v>
      </c>
      <c r="F220" s="2">
        <f t="shared" si="87"/>
        <v>14.974799620798827</v>
      </c>
      <c r="G220" s="2">
        <f t="shared" si="88"/>
        <v>2.8307996207988264</v>
      </c>
      <c r="H220" s="2">
        <f t="shared" si="89"/>
        <v>8.0134264931147801</v>
      </c>
      <c r="I220" s="2">
        <f t="shared" si="90"/>
        <v>14.112329806107041</v>
      </c>
      <c r="J220" s="2">
        <f t="shared" si="91"/>
        <v>1.9683298061070413</v>
      </c>
      <c r="K220" s="2">
        <f t="shared" si="92"/>
        <v>3.874322225609383</v>
      </c>
      <c r="L220" s="2">
        <f t="shared" si="93"/>
        <v>14.040758227706416</v>
      </c>
      <c r="M220" s="2">
        <f t="shared" si="94"/>
        <v>1.8967582277064157</v>
      </c>
      <c r="N220" s="2">
        <f t="shared" si="95"/>
        <v>3.5976917743719832</v>
      </c>
      <c r="O220" s="2">
        <f t="shared" si="96"/>
        <v>13.570941897941672</v>
      </c>
      <c r="P220" s="2">
        <f t="shared" si="97"/>
        <v>1.4269418979416724</v>
      </c>
      <c r="Q220" s="2">
        <f t="shared" si="98"/>
        <v>2.036163180101382</v>
      </c>
      <c r="R220" s="2">
        <f t="shared" si="99"/>
        <v>13.575194647733726</v>
      </c>
      <c r="S220" s="2">
        <f t="shared" si="100"/>
        <v>1.4311946477337258</v>
      </c>
      <c r="T220" s="2">
        <f t="shared" si="101"/>
        <v>2.0483181197016638</v>
      </c>
      <c r="U220" s="2">
        <f t="shared" si="102"/>
        <v>13.089830595802194</v>
      </c>
      <c r="V220" s="2">
        <f t="shared" si="103"/>
        <v>0.9458305958021942</v>
      </c>
      <c r="W220" s="2">
        <f t="shared" si="104"/>
        <v>0.89459551595553366</v>
      </c>
      <c r="X220" s="2">
        <f t="shared" si="105"/>
        <v>12.923663743192435</v>
      </c>
      <c r="Y220" s="2">
        <f t="shared" si="106"/>
        <v>0.77966374319243492</v>
      </c>
      <c r="Z220" s="2">
        <f t="shared" si="107"/>
        <v>0.60787555244883906</v>
      </c>
      <c r="AB220" s="28">
        <v>16.999999809999998</v>
      </c>
      <c r="AC220" s="2">
        <f t="shared" si="108"/>
        <v>12.956010474877065</v>
      </c>
      <c r="AD220" s="2">
        <f t="shared" si="109"/>
        <v>0.81201047487706468</v>
      </c>
      <c r="AE220" s="2">
        <f t="shared" si="110"/>
        <v>0.65936101131007607</v>
      </c>
      <c r="AF220" s="2">
        <f t="shared" si="111"/>
        <v>0.81201047487706468</v>
      </c>
    </row>
    <row r="221" spans="1:32" x14ac:dyDescent="0.3">
      <c r="A221" s="3">
        <v>17.083333140000001</v>
      </c>
      <c r="B221" s="3">
        <v>12.978999999999999</v>
      </c>
      <c r="C221" s="2">
        <f t="shared" si="84"/>
        <v>14.646697105116548</v>
      </c>
      <c r="D221" s="2">
        <f t="shared" si="85"/>
        <v>-1.6676971051165488</v>
      </c>
      <c r="E221" s="2">
        <f t="shared" si="86"/>
        <v>2.781213634414117</v>
      </c>
      <c r="F221" s="2">
        <f t="shared" si="87"/>
        <v>14.980134455890759</v>
      </c>
      <c r="G221" s="2">
        <f t="shared" si="88"/>
        <v>2.0011344558907602</v>
      </c>
      <c r="H221" s="2">
        <f t="shared" si="89"/>
        <v>4.0045391105532087</v>
      </c>
      <c r="I221" s="2">
        <f t="shared" si="90"/>
        <v>14.128033309274535</v>
      </c>
      <c r="J221" s="2">
        <f t="shared" si="91"/>
        <v>1.149033309274536</v>
      </c>
      <c r="K221" s="2">
        <f t="shared" si="92"/>
        <v>1.3202775458223914</v>
      </c>
      <c r="L221" s="2">
        <f t="shared" si="93"/>
        <v>14.054019171004388</v>
      </c>
      <c r="M221" s="2">
        <f t="shared" si="94"/>
        <v>1.0750191710043886</v>
      </c>
      <c r="N221" s="2">
        <f t="shared" si="95"/>
        <v>1.1556662180269628</v>
      </c>
      <c r="O221" s="2">
        <f t="shared" si="96"/>
        <v>13.586714684321327</v>
      </c>
      <c r="P221" s="2">
        <f t="shared" si="97"/>
        <v>0.60771468432132814</v>
      </c>
      <c r="Q221" s="2">
        <f t="shared" si="98"/>
        <v>0.36931713753977152</v>
      </c>
      <c r="R221" s="2">
        <f t="shared" si="99"/>
        <v>13.587025573716287</v>
      </c>
      <c r="S221" s="2">
        <f t="shared" si="100"/>
        <v>0.60802557371628829</v>
      </c>
      <c r="T221" s="2">
        <f t="shared" si="101"/>
        <v>0.36969509829302155</v>
      </c>
      <c r="U221" s="2">
        <f t="shared" si="102"/>
        <v>13.098221781076173</v>
      </c>
      <c r="V221" s="2">
        <f t="shared" si="103"/>
        <v>0.11922178107617398</v>
      </c>
      <c r="W221" s="2">
        <f t="shared" si="104"/>
        <v>1.4213833082975157E-2</v>
      </c>
      <c r="X221" s="2">
        <f t="shared" si="105"/>
        <v>12.941704740860288</v>
      </c>
      <c r="Y221" s="2">
        <f t="shared" si="106"/>
        <v>-3.7295259139710879E-2</v>
      </c>
      <c r="Z221" s="2">
        <f t="shared" si="107"/>
        <v>1.390936354298188E-3</v>
      </c>
      <c r="AB221" s="28">
        <v>17.083333140000001</v>
      </c>
      <c r="AC221" s="2">
        <f t="shared" si="108"/>
        <v>12.975118261516091</v>
      </c>
      <c r="AD221" s="2">
        <f t="shared" si="109"/>
        <v>-3.8817384839084923E-3</v>
      </c>
      <c r="AE221" s="2">
        <f t="shared" si="110"/>
        <v>1.50678936574562E-5</v>
      </c>
      <c r="AF221" s="2">
        <f t="shared" si="111"/>
        <v>3.8817384839084923E-3</v>
      </c>
    </row>
    <row r="222" spans="1:32" x14ac:dyDescent="0.3">
      <c r="A222" s="3">
        <v>17.166666469999999</v>
      </c>
      <c r="B222" s="3">
        <v>11.917</v>
      </c>
      <c r="C222" s="2">
        <f t="shared" si="84"/>
        <v>14.649879627489247</v>
      </c>
      <c r="D222" s="2">
        <f t="shared" si="85"/>
        <v>-2.7328796274892468</v>
      </c>
      <c r="E222" s="2">
        <f t="shared" si="86"/>
        <v>7.4686310583457649</v>
      </c>
      <c r="F222" s="2">
        <f t="shared" si="87"/>
        <v>14.985436178443674</v>
      </c>
      <c r="G222" s="2">
        <f t="shared" si="88"/>
        <v>3.0684361784436742</v>
      </c>
      <c r="H222" s="2">
        <f t="shared" si="89"/>
        <v>9.4153005811820201</v>
      </c>
      <c r="I222" s="2">
        <f t="shared" si="90"/>
        <v>14.143832872657734</v>
      </c>
      <c r="J222" s="2">
        <f t="shared" si="91"/>
        <v>2.2268328726577344</v>
      </c>
      <c r="K222" s="2">
        <f t="shared" si="92"/>
        <v>4.958784642749098</v>
      </c>
      <c r="L222" s="2">
        <f t="shared" si="93"/>
        <v>14.067402269012423</v>
      </c>
      <c r="M222" s="2">
        <f t="shared" si="94"/>
        <v>2.1504022690124227</v>
      </c>
      <c r="N222" s="2">
        <f t="shared" si="95"/>
        <v>4.6242299185737759</v>
      </c>
      <c r="O222" s="2">
        <f t="shared" si="96"/>
        <v>13.602808664332583</v>
      </c>
      <c r="P222" s="2">
        <f t="shared" si="97"/>
        <v>1.6858086643325834</v>
      </c>
      <c r="Q222" s="2">
        <f t="shared" si="98"/>
        <v>2.8419508527388087</v>
      </c>
      <c r="R222" s="2">
        <f t="shared" si="99"/>
        <v>13.599184907026366</v>
      </c>
      <c r="S222" s="2">
        <f t="shared" si="100"/>
        <v>1.6821849070263664</v>
      </c>
      <c r="T222" s="2">
        <f t="shared" si="101"/>
        <v>2.8297460614273047</v>
      </c>
      <c r="U222" s="2">
        <f t="shared" si="102"/>
        <v>13.107345710764218</v>
      </c>
      <c r="V222" s="2">
        <f t="shared" si="103"/>
        <v>1.1903457107642179</v>
      </c>
      <c r="W222" s="2">
        <f t="shared" si="104"/>
        <v>1.4169229111347712</v>
      </c>
      <c r="X222" s="2">
        <f t="shared" si="105"/>
        <v>12.960623558352211</v>
      </c>
      <c r="Y222" s="2">
        <f t="shared" si="106"/>
        <v>1.0436235583522109</v>
      </c>
      <c r="Z222" s="2">
        <f t="shared" si="107"/>
        <v>1.0891501315477305</v>
      </c>
      <c r="AB222" s="28">
        <v>17.166666469999999</v>
      </c>
      <c r="AC222" s="2">
        <f t="shared" si="108"/>
        <v>12.995059810286296</v>
      </c>
      <c r="AD222" s="2">
        <f t="shared" si="109"/>
        <v>1.0780598102862964</v>
      </c>
      <c r="AE222" s="2">
        <f t="shared" si="110"/>
        <v>1.1622129545545254</v>
      </c>
      <c r="AF222" s="2">
        <f t="shared" si="111"/>
        <v>1.0780598102862964</v>
      </c>
    </row>
    <row r="223" spans="1:32" x14ac:dyDescent="0.3">
      <c r="A223" s="3">
        <v>17.249999800000001</v>
      </c>
      <c r="B223" s="3">
        <v>15.066000000000001</v>
      </c>
      <c r="C223" s="2">
        <f t="shared" si="84"/>
        <v>14.653062149861945</v>
      </c>
      <c r="D223" s="2">
        <f t="shared" si="85"/>
        <v>0.4129378501380554</v>
      </c>
      <c r="E223" s="2">
        <f t="shared" si="86"/>
        <v>0.1705176680766391</v>
      </c>
      <c r="F223" s="2">
        <f t="shared" si="87"/>
        <v>14.99070478845757</v>
      </c>
      <c r="G223" s="2">
        <f t="shared" si="88"/>
        <v>-7.5295211542430351E-2</v>
      </c>
      <c r="H223" s="2">
        <f t="shared" si="89"/>
        <v>5.6693688812193372E-3</v>
      </c>
      <c r="I223" s="2">
        <f t="shared" si="90"/>
        <v>14.159726493578418</v>
      </c>
      <c r="J223" s="2">
        <f t="shared" si="91"/>
        <v>-0.90627350642158255</v>
      </c>
      <c r="K223" s="2">
        <f t="shared" si="92"/>
        <v>0.82133166844167027</v>
      </c>
      <c r="L223" s="2">
        <f t="shared" si="93"/>
        <v>14.080906053151264</v>
      </c>
      <c r="M223" s="2">
        <f t="shared" si="94"/>
        <v>-0.98509394684873719</v>
      </c>
      <c r="N223" s="2">
        <f t="shared" si="95"/>
        <v>0.97041008411802265</v>
      </c>
      <c r="O223" s="2">
        <f t="shared" si="96"/>
        <v>13.619220528963412</v>
      </c>
      <c r="P223" s="2">
        <f t="shared" si="97"/>
        <v>-1.4467794710365887</v>
      </c>
      <c r="Q223" s="2">
        <f t="shared" si="98"/>
        <v>2.0931708378129112</v>
      </c>
      <c r="R223" s="2">
        <f t="shared" si="99"/>
        <v>13.611671595198334</v>
      </c>
      <c r="S223" s="2">
        <f t="shared" si="100"/>
        <v>-1.4543284048016663</v>
      </c>
      <c r="T223" s="2">
        <f t="shared" si="101"/>
        <v>2.115071109012959</v>
      </c>
      <c r="U223" s="2">
        <f t="shared" si="102"/>
        <v>13.117202209640606</v>
      </c>
      <c r="V223" s="2">
        <f t="shared" si="103"/>
        <v>-1.9487977903593947</v>
      </c>
      <c r="W223" s="2">
        <f t="shared" si="104"/>
        <v>3.7978128277096594</v>
      </c>
      <c r="X223" s="2">
        <f t="shared" si="105"/>
        <v>12.980409523682837</v>
      </c>
      <c r="Y223" s="2">
        <f t="shared" si="106"/>
        <v>-2.0855904763171633</v>
      </c>
      <c r="Z223" s="2">
        <f t="shared" si="107"/>
        <v>4.3496876349048526</v>
      </c>
      <c r="AB223" s="28">
        <v>17.249999800000001</v>
      </c>
      <c r="AC223" s="2">
        <f t="shared" si="108"/>
        <v>13.01582333712172</v>
      </c>
      <c r="AD223" s="2">
        <f t="shared" si="109"/>
        <v>-2.0501766628782807</v>
      </c>
      <c r="AE223" s="2">
        <f t="shared" si="110"/>
        <v>4.2032243490107231</v>
      </c>
      <c r="AF223" s="2">
        <f t="shared" si="111"/>
        <v>2.0501766628782807</v>
      </c>
    </row>
    <row r="224" spans="1:32" x14ac:dyDescent="0.3">
      <c r="A224" s="3">
        <v>17.33333313</v>
      </c>
      <c r="B224" s="3">
        <v>15.199</v>
      </c>
      <c r="C224" s="2">
        <f t="shared" si="84"/>
        <v>14.656244672234646</v>
      </c>
      <c r="D224" s="2">
        <f t="shared" si="85"/>
        <v>0.54275532776535407</v>
      </c>
      <c r="E224" s="2">
        <f t="shared" si="86"/>
        <v>0.29458334581767692</v>
      </c>
      <c r="F224" s="2">
        <f t="shared" si="87"/>
        <v>14.99594028593245</v>
      </c>
      <c r="G224" s="2">
        <f t="shared" si="88"/>
        <v>-0.20305971406754963</v>
      </c>
      <c r="H224" s="2">
        <f t="shared" si="89"/>
        <v>4.1233247477195013E-2</v>
      </c>
      <c r="I224" s="2">
        <f t="shared" si="90"/>
        <v>14.175712169358347</v>
      </c>
      <c r="J224" s="2">
        <f t="shared" si="91"/>
        <v>-1.0232878306416531</v>
      </c>
      <c r="K224" s="2">
        <f t="shared" si="92"/>
        <v>1.0471179843393004</v>
      </c>
      <c r="L224" s="2">
        <f t="shared" si="93"/>
        <v>14.094529046496358</v>
      </c>
      <c r="M224" s="2">
        <f t="shared" si="94"/>
        <v>-1.1044709535036414</v>
      </c>
      <c r="N224" s="2">
        <f t="shared" si="95"/>
        <v>1.2198560871332429</v>
      </c>
      <c r="O224" s="2">
        <f t="shared" si="96"/>
        <v>13.635946902474879</v>
      </c>
      <c r="P224" s="2">
        <f t="shared" si="97"/>
        <v>-1.5630530975251204</v>
      </c>
      <c r="Q224" s="2">
        <f t="shared" si="98"/>
        <v>2.4431349856828737</v>
      </c>
      <c r="R224" s="2">
        <f t="shared" si="99"/>
        <v>13.62448450165364</v>
      </c>
      <c r="S224" s="2">
        <f t="shared" si="100"/>
        <v>-1.5745154983463596</v>
      </c>
      <c r="T224" s="2">
        <f t="shared" si="101"/>
        <v>2.479099054532885</v>
      </c>
      <c r="U224" s="2">
        <f t="shared" si="102"/>
        <v>13.127790720145487</v>
      </c>
      <c r="V224" s="2">
        <f t="shared" si="103"/>
        <v>-2.0712092798545125</v>
      </c>
      <c r="W224" s="2">
        <f t="shared" si="104"/>
        <v>4.2899078809554485</v>
      </c>
      <c r="X224" s="2">
        <f t="shared" si="105"/>
        <v>13.001051511673438</v>
      </c>
      <c r="Y224" s="2">
        <f t="shared" si="106"/>
        <v>-2.1979484883265616</v>
      </c>
      <c r="Z224" s="2">
        <f t="shared" si="107"/>
        <v>4.8309775573370173</v>
      </c>
      <c r="AB224" s="28">
        <v>17.33333313</v>
      </c>
      <c r="AC224" s="2">
        <f t="shared" si="108"/>
        <v>13.037396666251599</v>
      </c>
      <c r="AD224" s="2">
        <f t="shared" si="109"/>
        <v>-2.1616033337484009</v>
      </c>
      <c r="AE224" s="2">
        <f t="shared" si="110"/>
        <v>4.6725289724722003</v>
      </c>
      <c r="AF224" s="2">
        <f t="shared" si="111"/>
        <v>2.1616033337484009</v>
      </c>
    </row>
    <row r="225" spans="1:32" x14ac:dyDescent="0.3">
      <c r="A225" s="3">
        <v>17.416666459999998</v>
      </c>
      <c r="B225" s="3">
        <v>15.427</v>
      </c>
      <c r="C225" s="2">
        <f t="shared" si="84"/>
        <v>14.659427194607344</v>
      </c>
      <c r="D225" s="2">
        <f t="shared" si="85"/>
        <v>0.76757280539265516</v>
      </c>
      <c r="E225" s="2">
        <f t="shared" si="86"/>
        <v>0.58916801157835086</v>
      </c>
      <c r="F225" s="2">
        <f t="shared" si="87"/>
        <v>15.001142670868312</v>
      </c>
      <c r="G225" s="2">
        <f t="shared" si="88"/>
        <v>-0.42585732913168783</v>
      </c>
      <c r="H225" s="2">
        <f t="shared" si="89"/>
        <v>0.1813544647751747</v>
      </c>
      <c r="I225" s="2">
        <f t="shared" si="90"/>
        <v>14.191787897319291</v>
      </c>
      <c r="J225" s="2">
        <f t="shared" si="91"/>
        <v>-1.235212102680709</v>
      </c>
      <c r="K225" s="2">
        <f t="shared" si="92"/>
        <v>1.5257489386088985</v>
      </c>
      <c r="L225" s="2">
        <f t="shared" si="93"/>
        <v>14.108269763777859</v>
      </c>
      <c r="M225" s="2">
        <f t="shared" si="94"/>
        <v>-1.3187302362221409</v>
      </c>
      <c r="N225" s="2">
        <f t="shared" si="95"/>
        <v>1.7390494359265036</v>
      </c>
      <c r="O225" s="2">
        <f t="shared" si="96"/>
        <v>13.652984343320634</v>
      </c>
      <c r="P225" s="2">
        <f t="shared" si="97"/>
        <v>-1.7740156566793654</v>
      </c>
      <c r="Q225" s="2">
        <f t="shared" si="98"/>
        <v>3.1471315501435204</v>
      </c>
      <c r="R225" s="2">
        <f t="shared" si="99"/>
        <v>13.637622405775865</v>
      </c>
      <c r="S225" s="2">
        <f t="shared" si="100"/>
        <v>-1.7893775942241348</v>
      </c>
      <c r="T225" s="2">
        <f t="shared" si="101"/>
        <v>3.2018721747113523</v>
      </c>
      <c r="U225" s="2">
        <f t="shared" si="102"/>
        <v>13.139110304264822</v>
      </c>
      <c r="V225" s="2">
        <f t="shared" si="103"/>
        <v>-2.2878896957351778</v>
      </c>
      <c r="W225" s="2">
        <f t="shared" si="104"/>
        <v>5.2344392598512046</v>
      </c>
      <c r="X225" s="2">
        <f t="shared" si="105"/>
        <v>13.02253795551259</v>
      </c>
      <c r="Y225" s="2">
        <f t="shared" si="106"/>
        <v>-2.4044620444874099</v>
      </c>
      <c r="Z225" s="2">
        <f t="shared" si="107"/>
        <v>5.7814377233805745</v>
      </c>
      <c r="AB225" s="28">
        <v>17.416666459999998</v>
      </c>
      <c r="AC225" s="2">
        <f t="shared" si="108"/>
        <v>13.059767242501398</v>
      </c>
      <c r="AD225" s="2">
        <f t="shared" si="109"/>
        <v>-2.3672327574986021</v>
      </c>
      <c r="AE225" s="2">
        <f t="shared" si="110"/>
        <v>5.6037909281744351</v>
      </c>
      <c r="AF225" s="2">
        <f t="shared" si="111"/>
        <v>2.3672327574986021</v>
      </c>
    </row>
    <row r="226" spans="1:32" x14ac:dyDescent="0.3">
      <c r="A226" s="3">
        <v>17.49999979</v>
      </c>
      <c r="B226" s="3">
        <v>15.427</v>
      </c>
      <c r="C226" s="2">
        <f t="shared" si="84"/>
        <v>14.662609716980043</v>
      </c>
      <c r="D226" s="2">
        <f t="shared" si="85"/>
        <v>0.76439028301995648</v>
      </c>
      <c r="E226" s="2">
        <f t="shared" si="86"/>
        <v>0.58429250477532912</v>
      </c>
      <c r="F226" s="2">
        <f t="shared" si="87"/>
        <v>15.006311943265155</v>
      </c>
      <c r="G226" s="2">
        <f t="shared" si="88"/>
        <v>-0.42068805673484455</v>
      </c>
      <c r="H226" s="2">
        <f t="shared" si="89"/>
        <v>0.1769784410793398</v>
      </c>
      <c r="I226" s="2">
        <f t="shared" si="90"/>
        <v>14.20795167478302</v>
      </c>
      <c r="J226" s="2">
        <f t="shared" si="91"/>
        <v>-1.2190483252169795</v>
      </c>
      <c r="K226" s="2">
        <f t="shared" si="92"/>
        <v>1.4860788192143226</v>
      </c>
      <c r="L226" s="2">
        <f t="shared" si="93"/>
        <v>14.122126711380613</v>
      </c>
      <c r="M226" s="2">
        <f t="shared" si="94"/>
        <v>-1.3048732886193868</v>
      </c>
      <c r="N226" s="2">
        <f t="shared" si="95"/>
        <v>1.7026942993523735</v>
      </c>
      <c r="O226" s="2">
        <f t="shared" si="96"/>
        <v>13.670329345066211</v>
      </c>
      <c r="P226" s="2">
        <f t="shared" si="97"/>
        <v>-1.7566706549337887</v>
      </c>
      <c r="Q226" s="2">
        <f t="shared" si="98"/>
        <v>3.0858917899055061</v>
      </c>
      <c r="R226" s="2">
        <f t="shared" si="99"/>
        <v>13.651084002999173</v>
      </c>
      <c r="S226" s="2">
        <f t="shared" si="100"/>
        <v>-1.7759159970008263</v>
      </c>
      <c r="T226" s="2">
        <f t="shared" si="101"/>
        <v>3.1538776284034387</v>
      </c>
      <c r="U226" s="2">
        <f t="shared" si="102"/>
        <v>13.151159645560742</v>
      </c>
      <c r="V226" s="2">
        <f t="shared" si="103"/>
        <v>-2.2758403544392571</v>
      </c>
      <c r="W226" s="2">
        <f t="shared" si="104"/>
        <v>5.1794493188942035</v>
      </c>
      <c r="X226" s="2">
        <f t="shared" si="105"/>
        <v>13.044856858425476</v>
      </c>
      <c r="Y226" s="2">
        <f t="shared" si="106"/>
        <v>-2.3821431415745238</v>
      </c>
      <c r="Z226" s="2">
        <f t="shared" si="107"/>
        <v>5.6746059469505417</v>
      </c>
      <c r="AB226" s="28">
        <v>17.49999979</v>
      </c>
      <c r="AC226" s="2">
        <f t="shared" si="108"/>
        <v>13.082922143633102</v>
      </c>
      <c r="AD226" s="2">
        <f t="shared" si="109"/>
        <v>-2.3440778563668978</v>
      </c>
      <c r="AE226" s="2">
        <f t="shared" si="110"/>
        <v>5.4947009967096312</v>
      </c>
      <c r="AF226" s="2">
        <f t="shared" si="111"/>
        <v>2.3440778563668978</v>
      </c>
    </row>
    <row r="227" spans="1:32" x14ac:dyDescent="0.3">
      <c r="A227" s="3">
        <v>17.583333119999999</v>
      </c>
      <c r="B227" s="3">
        <v>15.407999999999999</v>
      </c>
      <c r="C227" s="2">
        <f t="shared" si="84"/>
        <v>14.665792239352742</v>
      </c>
      <c r="D227" s="2">
        <f t="shared" si="85"/>
        <v>0.74220776064725769</v>
      </c>
      <c r="E227" s="2">
        <f t="shared" si="86"/>
        <v>0.55087235996501693</v>
      </c>
      <c r="F227" s="2">
        <f t="shared" si="87"/>
        <v>15.011448103122982</v>
      </c>
      <c r="G227" s="2">
        <f t="shared" si="88"/>
        <v>-0.39655189687701764</v>
      </c>
      <c r="H227" s="2">
        <f t="shared" si="89"/>
        <v>0.15725340691676085</v>
      </c>
      <c r="I227" s="2">
        <f t="shared" si="90"/>
        <v>14.224201499071301</v>
      </c>
      <c r="J227" s="2">
        <f t="shared" si="91"/>
        <v>-1.1837985009286989</v>
      </c>
      <c r="K227" s="2">
        <f t="shared" si="92"/>
        <v>1.4013788908010347</v>
      </c>
      <c r="L227" s="2">
        <f t="shared" si="93"/>
        <v>14.136098387344177</v>
      </c>
      <c r="M227" s="2">
        <f t="shared" si="94"/>
        <v>-1.2719016126558227</v>
      </c>
      <c r="N227" s="2">
        <f t="shared" si="95"/>
        <v>1.6177337122764823</v>
      </c>
      <c r="O227" s="2">
        <f t="shared" si="96"/>
        <v>13.687978337308493</v>
      </c>
      <c r="P227" s="2">
        <f t="shared" si="97"/>
        <v>-1.7200216626915061</v>
      </c>
      <c r="Q227" s="2">
        <f t="shared" si="98"/>
        <v>2.9584745201280533</v>
      </c>
      <c r="R227" s="2">
        <f t="shared" si="99"/>
        <v>13.664867904910114</v>
      </c>
      <c r="S227" s="2">
        <f t="shared" si="100"/>
        <v>-1.7431320950898854</v>
      </c>
      <c r="T227" s="2">
        <f t="shared" si="101"/>
        <v>3.0385095009324532</v>
      </c>
      <c r="U227" s="2">
        <f t="shared" si="102"/>
        <v>13.163937051351564</v>
      </c>
      <c r="V227" s="2">
        <f t="shared" si="103"/>
        <v>-2.2440629486484358</v>
      </c>
      <c r="W227" s="2">
        <f t="shared" si="104"/>
        <v>5.0358185174967121</v>
      </c>
      <c r="X227" s="2">
        <f t="shared" si="105"/>
        <v>13.067995805445676</v>
      </c>
      <c r="Y227" s="2">
        <f t="shared" si="106"/>
        <v>-2.3400041945543233</v>
      </c>
      <c r="Z227" s="2">
        <f t="shared" si="107"/>
        <v>5.4756196305318277</v>
      </c>
      <c r="AB227" s="28">
        <v>17.583333119999999</v>
      </c>
      <c r="AC227" s="2">
        <f t="shared" si="108"/>
        <v>13.106848092718412</v>
      </c>
      <c r="AD227" s="2">
        <f t="shared" si="109"/>
        <v>-2.3011519072815876</v>
      </c>
      <c r="AE227" s="2">
        <f t="shared" si="110"/>
        <v>5.2953001003856883</v>
      </c>
      <c r="AF227" s="2">
        <f t="shared" si="111"/>
        <v>2.3011519072815876</v>
      </c>
    </row>
    <row r="228" spans="1:32" x14ac:dyDescent="0.3">
      <c r="A228" s="3">
        <v>17.666666450000001</v>
      </c>
      <c r="B228" s="3">
        <v>14.706</v>
      </c>
      <c r="C228" s="2">
        <f t="shared" si="84"/>
        <v>14.66897476172544</v>
      </c>
      <c r="D228" s="2">
        <f t="shared" si="85"/>
        <v>3.7025238274559058E-2</v>
      </c>
      <c r="E228" s="2">
        <f t="shared" si="86"/>
        <v>1.3708682692878729E-3</v>
      </c>
      <c r="F228" s="2">
        <f t="shared" si="87"/>
        <v>15.01655115044179</v>
      </c>
      <c r="G228" s="2">
        <f t="shared" si="88"/>
        <v>0.31055115044179082</v>
      </c>
      <c r="H228" s="2">
        <f t="shared" si="89"/>
        <v>9.6442017040719794E-2</v>
      </c>
      <c r="I228" s="2">
        <f t="shared" si="90"/>
        <v>14.240535367505901</v>
      </c>
      <c r="J228" s="2">
        <f t="shared" si="91"/>
        <v>-0.46546463249409875</v>
      </c>
      <c r="K228" s="2">
        <f t="shared" si="92"/>
        <v>0.21665732410286642</v>
      </c>
      <c r="L228" s="2">
        <f t="shared" si="93"/>
        <v>14.1501832813628</v>
      </c>
      <c r="M228" s="2">
        <f t="shared" si="94"/>
        <v>-0.55581671863719961</v>
      </c>
      <c r="N228" s="2">
        <f t="shared" si="95"/>
        <v>0.3089322247166239</v>
      </c>
      <c r="O228" s="2">
        <f t="shared" si="96"/>
        <v>13.705927686595095</v>
      </c>
      <c r="P228" s="2">
        <f t="shared" si="97"/>
        <v>-1.000072313404905</v>
      </c>
      <c r="Q228" s="2">
        <f t="shared" si="98"/>
        <v>1.0001446320390386</v>
      </c>
      <c r="R228" s="2">
        <f t="shared" si="99"/>
        <v>13.678972639362902</v>
      </c>
      <c r="S228" s="2">
        <f t="shared" si="100"/>
        <v>-1.0270273606370974</v>
      </c>
      <c r="T228" s="2">
        <f t="shared" si="101"/>
        <v>1.0547851994972026</v>
      </c>
      <c r="U228" s="2">
        <f t="shared" si="102"/>
        <v>13.177440455037317</v>
      </c>
      <c r="V228" s="2">
        <f t="shared" si="103"/>
        <v>-1.5285595449626825</v>
      </c>
      <c r="W228" s="2">
        <f t="shared" si="104"/>
        <v>2.3364942824965231</v>
      </c>
      <c r="X228" s="2">
        <f t="shared" si="105"/>
        <v>13.091941975280363</v>
      </c>
      <c r="Y228" s="2">
        <f t="shared" si="106"/>
        <v>-1.6140580247196361</v>
      </c>
      <c r="Z228" s="2">
        <f t="shared" si="107"/>
        <v>2.6051833071618535</v>
      </c>
      <c r="AB228" s="28">
        <v>17.666666450000001</v>
      </c>
      <c r="AC228" s="2">
        <f t="shared" si="108"/>
        <v>13.131531470538409</v>
      </c>
      <c r="AD228" s="2">
        <f t="shared" si="109"/>
        <v>-1.5744685294615905</v>
      </c>
      <c r="AE228" s="2">
        <f t="shared" si="110"/>
        <v>2.4789511502649435</v>
      </c>
      <c r="AF228" s="2">
        <f t="shared" si="111"/>
        <v>1.5744685294615905</v>
      </c>
    </row>
    <row r="229" spans="1:32" x14ac:dyDescent="0.3">
      <c r="A229" s="3">
        <v>17.74999978</v>
      </c>
      <c r="B229" s="3">
        <v>14.137</v>
      </c>
      <c r="C229" s="2">
        <f t="shared" si="84"/>
        <v>14.672157284098141</v>
      </c>
      <c r="D229" s="2">
        <f t="shared" si="85"/>
        <v>-0.53515728409814045</v>
      </c>
      <c r="E229" s="2">
        <f t="shared" si="86"/>
        <v>0.28639331872329782</v>
      </c>
      <c r="F229" s="2">
        <f t="shared" si="87"/>
        <v>15.021621085221581</v>
      </c>
      <c r="G229" s="2">
        <f t="shared" si="88"/>
        <v>0.88462108522158012</v>
      </c>
      <c r="H229" s="2">
        <f t="shared" si="89"/>
        <v>0.7825544644186061</v>
      </c>
      <c r="I229" s="2">
        <f t="shared" si="90"/>
        <v>14.256951277408591</v>
      </c>
      <c r="J229" s="2">
        <f t="shared" si="91"/>
        <v>0.11995127740859068</v>
      </c>
      <c r="K229" s="2">
        <f t="shared" si="92"/>
        <v>1.4388308951952677E-2</v>
      </c>
      <c r="L229" s="2">
        <f t="shared" si="93"/>
        <v>14.164379874785443</v>
      </c>
      <c r="M229" s="2">
        <f t="shared" si="94"/>
        <v>2.7379874785442126E-2</v>
      </c>
      <c r="N229" s="2">
        <f t="shared" si="95"/>
        <v>7.4965754326648956E-4</v>
      </c>
      <c r="O229" s="2">
        <f t="shared" si="96"/>
        <v>13.724173697343703</v>
      </c>
      <c r="P229" s="2">
        <f t="shared" si="97"/>
        <v>-0.41282630265629727</v>
      </c>
      <c r="Q229" s="2">
        <f t="shared" si="98"/>
        <v>0.17042555616486876</v>
      </c>
      <c r="R229" s="2">
        <f t="shared" si="99"/>
        <v>13.693396650608056</v>
      </c>
      <c r="S229" s="2">
        <f t="shared" si="100"/>
        <v>-0.44360334939194423</v>
      </c>
      <c r="T229" s="2">
        <f t="shared" si="101"/>
        <v>0.19678393159175137</v>
      </c>
      <c r="U229" s="2">
        <f t="shared" si="102"/>
        <v>13.191667418571992</v>
      </c>
      <c r="V229" s="2">
        <f t="shared" si="103"/>
        <v>-0.94533258142800847</v>
      </c>
      <c r="W229" s="2">
        <f t="shared" si="104"/>
        <v>0.89365368950934221</v>
      </c>
      <c r="X229" s="2">
        <f t="shared" si="105"/>
        <v>13.116682152267529</v>
      </c>
      <c r="Y229" s="2">
        <f t="shared" si="106"/>
        <v>-1.0203178477324713</v>
      </c>
      <c r="Z229" s="2">
        <f t="shared" si="107"/>
        <v>1.0410485104014224</v>
      </c>
      <c r="AB229" s="28">
        <v>17.74999978</v>
      </c>
      <c r="AC229" s="2">
        <f t="shared" si="108"/>
        <v>13.156958327999948</v>
      </c>
      <c r="AD229" s="2">
        <f t="shared" si="109"/>
        <v>-0.98004167200005199</v>
      </c>
      <c r="AE229" s="2">
        <f t="shared" si="110"/>
        <v>0.96048167885665747</v>
      </c>
      <c r="AF229" s="2">
        <f t="shared" si="111"/>
        <v>0.98004167200005199</v>
      </c>
    </row>
    <row r="230" spans="1:32" x14ac:dyDescent="0.3">
      <c r="A230" s="3">
        <v>17.833333110000002</v>
      </c>
      <c r="B230" s="3">
        <v>13.302</v>
      </c>
      <c r="C230" s="2">
        <f t="shared" si="84"/>
        <v>14.67533980647084</v>
      </c>
      <c r="D230" s="2">
        <f t="shared" si="85"/>
        <v>-1.37333980647084</v>
      </c>
      <c r="E230" s="2">
        <f t="shared" si="86"/>
        <v>1.8860622240373641</v>
      </c>
      <c r="F230" s="2">
        <f t="shared" si="87"/>
        <v>15.026657907462354</v>
      </c>
      <c r="G230" s="2">
        <f t="shared" si="88"/>
        <v>1.7246579074623547</v>
      </c>
      <c r="H230" s="2">
        <f t="shared" si="89"/>
        <v>2.974444897772428</v>
      </c>
      <c r="I230" s="2">
        <f t="shared" si="90"/>
        <v>14.273447226101133</v>
      </c>
      <c r="J230" s="2">
        <f t="shared" si="91"/>
        <v>0.97144722610113377</v>
      </c>
      <c r="K230" s="2">
        <f t="shared" si="92"/>
        <v>0.94370971309958729</v>
      </c>
      <c r="L230" s="2">
        <f t="shared" si="93"/>
        <v>14.178686640615759</v>
      </c>
      <c r="M230" s="2">
        <f t="shared" si="94"/>
        <v>0.87668664061575896</v>
      </c>
      <c r="N230" s="2">
        <f t="shared" si="95"/>
        <v>0.76857946583414494</v>
      </c>
      <c r="O230" s="2">
        <f t="shared" si="96"/>
        <v>13.742712612761515</v>
      </c>
      <c r="P230" s="2">
        <f t="shared" si="97"/>
        <v>0.44071261276151574</v>
      </c>
      <c r="Q230" s="2">
        <f t="shared" si="98"/>
        <v>0.19422760704708172</v>
      </c>
      <c r="R230" s="2">
        <f t="shared" si="99"/>
        <v>13.70813829943442</v>
      </c>
      <c r="S230" s="2">
        <f t="shared" si="100"/>
        <v>0.4061382994344207</v>
      </c>
      <c r="T230" s="2">
        <f t="shared" si="101"/>
        <v>0.16494831826748318</v>
      </c>
      <c r="U230" s="2">
        <f t="shared" si="102"/>
        <v>13.206615135074795</v>
      </c>
      <c r="V230" s="2">
        <f t="shared" si="103"/>
        <v>-9.5384864925204482E-2</v>
      </c>
      <c r="W230" s="2">
        <f t="shared" si="104"/>
        <v>9.0982724567995037E-3</v>
      </c>
      <c r="X230" s="2">
        <f t="shared" si="105"/>
        <v>13.142202738403299</v>
      </c>
      <c r="Y230" s="2">
        <f t="shared" si="106"/>
        <v>-0.15979726159670093</v>
      </c>
      <c r="Z230" s="2">
        <f t="shared" si="107"/>
        <v>2.5535164813804471E-2</v>
      </c>
      <c r="AB230" s="28">
        <v>17.833333110000002</v>
      </c>
      <c r="AC230" s="2">
        <f t="shared" si="108"/>
        <v>13.183114398564076</v>
      </c>
      <c r="AD230" s="2">
        <f t="shared" si="109"/>
        <v>-0.11888560143592386</v>
      </c>
      <c r="AE230" s="2">
        <f t="shared" si="110"/>
        <v>1.4133786228781342E-2</v>
      </c>
      <c r="AF230" s="2">
        <f t="shared" si="111"/>
        <v>0.11888560143592386</v>
      </c>
    </row>
    <row r="231" spans="1:32" x14ac:dyDescent="0.3">
      <c r="A231" s="3">
        <v>17.91666644</v>
      </c>
      <c r="B231" s="3">
        <v>12.978999999999999</v>
      </c>
      <c r="C231" s="2">
        <f t="shared" si="84"/>
        <v>14.678522328843538</v>
      </c>
      <c r="D231" s="2">
        <f t="shared" si="85"/>
        <v>-1.699522328843539</v>
      </c>
      <c r="E231" s="2">
        <f t="shared" si="86"/>
        <v>2.8883761462377664</v>
      </c>
      <c r="F231" s="2">
        <f t="shared" si="87"/>
        <v>15.03166161716411</v>
      </c>
      <c r="G231" s="2">
        <f t="shared" si="88"/>
        <v>2.0526616171641106</v>
      </c>
      <c r="H231" s="2">
        <f t="shared" si="89"/>
        <v>4.2134197145787819</v>
      </c>
      <c r="I231" s="2">
        <f t="shared" si="90"/>
        <v>14.290021210905303</v>
      </c>
      <c r="J231" s="2">
        <f t="shared" si="91"/>
        <v>1.3110212109053041</v>
      </c>
      <c r="K231" s="2">
        <f t="shared" si="92"/>
        <v>1.7187766154436099</v>
      </c>
      <c r="L231" s="2">
        <f t="shared" si="93"/>
        <v>14.193102043512106</v>
      </c>
      <c r="M231" s="2">
        <f t="shared" si="94"/>
        <v>1.2141020435121064</v>
      </c>
      <c r="N231" s="2">
        <f t="shared" si="95"/>
        <v>1.4740437720602726</v>
      </c>
      <c r="O231" s="2">
        <f t="shared" si="96"/>
        <v>13.761540615764666</v>
      </c>
      <c r="P231" s="2">
        <f t="shared" si="97"/>
        <v>0.78254061576466682</v>
      </c>
      <c r="Q231" s="2">
        <f t="shared" si="98"/>
        <v>0.61236981532134394</v>
      </c>
      <c r="R231" s="2">
        <f t="shared" si="99"/>
        <v>13.723195863324644</v>
      </c>
      <c r="S231" s="2">
        <f t="shared" si="100"/>
        <v>0.74419586332464505</v>
      </c>
      <c r="T231" s="2">
        <f t="shared" si="101"/>
        <v>0.55382748298951379</v>
      </c>
      <c r="U231" s="2">
        <f t="shared" si="102"/>
        <v>13.22228043158476</v>
      </c>
      <c r="V231" s="2">
        <f t="shared" si="103"/>
        <v>0.2432804315847612</v>
      </c>
      <c r="W231" s="2">
        <f t="shared" si="104"/>
        <v>5.9185368392067679E-2</v>
      </c>
      <c r="X231" s="2">
        <f t="shared" si="105"/>
        <v>13.168489765453302</v>
      </c>
      <c r="Y231" s="2">
        <f t="shared" si="106"/>
        <v>0.18948976545330254</v>
      </c>
      <c r="Z231" s="2">
        <f t="shared" si="107"/>
        <v>3.5906371211547605E-2</v>
      </c>
      <c r="AB231" s="28">
        <v>17.91666644</v>
      </c>
      <c r="AC231" s="2">
        <f t="shared" si="108"/>
        <v>13.209985110678065</v>
      </c>
      <c r="AD231" s="2">
        <f t="shared" si="109"/>
        <v>0.23098511067806626</v>
      </c>
      <c r="AE231" s="2">
        <f t="shared" si="110"/>
        <v>5.3354121354958518E-2</v>
      </c>
      <c r="AF231" s="2">
        <f t="shared" si="111"/>
        <v>0.23098511067806626</v>
      </c>
    </row>
    <row r="232" spans="1:32" x14ac:dyDescent="0.3">
      <c r="A232" s="3">
        <v>17.999999769999999</v>
      </c>
      <c r="B232" s="3">
        <v>13.036</v>
      </c>
      <c r="C232" s="2">
        <f t="shared" si="84"/>
        <v>14.681704851216237</v>
      </c>
      <c r="D232" s="2">
        <f t="shared" si="85"/>
        <v>-1.6457048512162373</v>
      </c>
      <c r="E232" s="2">
        <f t="shared" si="86"/>
        <v>2.7083444573166577</v>
      </c>
      <c r="F232" s="2">
        <f t="shared" si="87"/>
        <v>15.036632214326847</v>
      </c>
      <c r="G232" s="2">
        <f t="shared" si="88"/>
        <v>2.0006322143268473</v>
      </c>
      <c r="H232" s="2">
        <f t="shared" si="89"/>
        <v>4.0025292570023447</v>
      </c>
      <c r="I232" s="2">
        <f t="shared" si="90"/>
        <v>14.306671229142866</v>
      </c>
      <c r="J232" s="2">
        <f t="shared" si="91"/>
        <v>1.2706712291428666</v>
      </c>
      <c r="K232" s="2">
        <f t="shared" si="92"/>
        <v>1.6146053725714433</v>
      </c>
      <c r="L232" s="2">
        <f t="shared" si="93"/>
        <v>14.207624539787545</v>
      </c>
      <c r="M232" s="2">
        <f t="shared" si="94"/>
        <v>1.1716245397875458</v>
      </c>
      <c r="N232" s="2">
        <f t="shared" si="95"/>
        <v>1.3727040622323785</v>
      </c>
      <c r="O232" s="2">
        <f t="shared" si="96"/>
        <v>13.780653829897538</v>
      </c>
      <c r="P232" s="2">
        <f t="shared" si="97"/>
        <v>0.7446538298975387</v>
      </c>
      <c r="Q232" s="2">
        <f t="shared" si="98"/>
        <v>0.55450932638107253</v>
      </c>
      <c r="R232" s="2">
        <f t="shared" si="99"/>
        <v>13.738567536624029</v>
      </c>
      <c r="S232" s="2">
        <f t="shared" si="100"/>
        <v>0.70256753662402893</v>
      </c>
      <c r="T232" s="2">
        <f t="shared" si="101"/>
        <v>0.49360114351795625</v>
      </c>
      <c r="U232" s="2">
        <f t="shared" si="102"/>
        <v>13.238659771951252</v>
      </c>
      <c r="V232" s="2">
        <f t="shared" si="103"/>
        <v>0.20265977195125195</v>
      </c>
      <c r="W232" s="2">
        <f t="shared" si="104"/>
        <v>4.1070983167333451E-2</v>
      </c>
      <c r="X232" s="2">
        <f t="shared" si="105"/>
        <v>13.195528907121769</v>
      </c>
      <c r="Y232" s="2">
        <f t="shared" si="106"/>
        <v>0.15952890712176959</v>
      </c>
      <c r="Z232" s="2">
        <f t="shared" si="107"/>
        <v>2.5449472207466187E-2</v>
      </c>
      <c r="AB232" s="28">
        <v>17.999999769999999</v>
      </c>
      <c r="AC232" s="2">
        <f t="shared" si="108"/>
        <v>13.237555600207433</v>
      </c>
      <c r="AD232" s="2">
        <f t="shared" si="109"/>
        <v>0.20155560020743302</v>
      </c>
      <c r="AE232" s="2">
        <f t="shared" si="110"/>
        <v>4.0624659974978571E-2</v>
      </c>
      <c r="AF232" s="2">
        <f t="shared" si="111"/>
        <v>0.20155560020743302</v>
      </c>
    </row>
    <row r="233" spans="1:32" x14ac:dyDescent="0.3">
      <c r="A233" s="3">
        <v>18.083333100000001</v>
      </c>
      <c r="B233" s="3">
        <v>12.903</v>
      </c>
      <c r="C233" s="2">
        <f t="shared" si="84"/>
        <v>14.684887373588937</v>
      </c>
      <c r="D233" s="2">
        <f t="shared" si="85"/>
        <v>-1.7818873735889369</v>
      </c>
      <c r="E233" s="2">
        <f t="shared" si="86"/>
        <v>3.1751226121556795</v>
      </c>
      <c r="F233" s="2">
        <f t="shared" si="87"/>
        <v>15.041569698950568</v>
      </c>
      <c r="G233" s="2">
        <f t="shared" si="88"/>
        <v>2.1385696989505671</v>
      </c>
      <c r="H233" s="2">
        <f t="shared" si="89"/>
        <v>4.5734803572695197</v>
      </c>
      <c r="I233" s="2">
        <f t="shared" si="90"/>
        <v>14.323395278135587</v>
      </c>
      <c r="J233" s="2">
        <f t="shared" si="91"/>
        <v>1.4203952781355866</v>
      </c>
      <c r="K233" s="2">
        <f t="shared" si="92"/>
        <v>2.0175227461498704</v>
      </c>
      <c r="L233" s="2">
        <f t="shared" si="93"/>
        <v>14.222252577409842</v>
      </c>
      <c r="M233" s="2">
        <f t="shared" si="94"/>
        <v>1.3192525774098414</v>
      </c>
      <c r="N233" s="2">
        <f t="shared" si="95"/>
        <v>1.7404273630025096</v>
      </c>
      <c r="O233" s="2">
        <f t="shared" si="96"/>
        <v>13.800048320252218</v>
      </c>
      <c r="P233" s="2">
        <f t="shared" si="97"/>
        <v>0.89704832025221748</v>
      </c>
      <c r="Q233" s="2">
        <f t="shared" si="98"/>
        <v>0.8046956888673249</v>
      </c>
      <c r="R233" s="2">
        <f t="shared" si="99"/>
        <v>13.754251430722769</v>
      </c>
      <c r="S233" s="2">
        <f t="shared" si="100"/>
        <v>0.85125143072276899</v>
      </c>
      <c r="T233" s="2">
        <f t="shared" si="101"/>
        <v>0.72462899830756122</v>
      </c>
      <c r="U233" s="2">
        <f t="shared" si="102"/>
        <v>13.255749259861137</v>
      </c>
      <c r="V233" s="2">
        <f t="shared" si="103"/>
        <v>0.35274925986113637</v>
      </c>
      <c r="W233" s="2">
        <f t="shared" si="104"/>
        <v>0.12443204033257951</v>
      </c>
      <c r="X233" s="2">
        <f t="shared" si="105"/>
        <v>13.223305491280684</v>
      </c>
      <c r="Y233" s="2">
        <f t="shared" si="106"/>
        <v>0.32030549128068309</v>
      </c>
      <c r="Z233" s="2">
        <f t="shared" si="107"/>
        <v>0.10259560774455975</v>
      </c>
      <c r="AB233" s="28">
        <v>18.083333100000001</v>
      </c>
      <c r="AC233" s="2">
        <f t="shared" si="108"/>
        <v>13.265810722855282</v>
      </c>
      <c r="AD233" s="2">
        <f t="shared" si="109"/>
        <v>0.36281072285528104</v>
      </c>
      <c r="AE233" s="2">
        <f t="shared" si="110"/>
        <v>0.13163162061877154</v>
      </c>
      <c r="AF233" s="2">
        <f t="shared" si="111"/>
        <v>0.36281072285528104</v>
      </c>
    </row>
    <row r="234" spans="1:32" x14ac:dyDescent="0.3">
      <c r="A234" s="3">
        <v>18.166666429999999</v>
      </c>
      <c r="B234" s="3">
        <v>13.718999999999999</v>
      </c>
      <c r="C234" s="2">
        <f t="shared" si="84"/>
        <v>14.688069895961636</v>
      </c>
      <c r="D234" s="2">
        <f t="shared" si="85"/>
        <v>-0.96906989596163662</v>
      </c>
      <c r="E234" s="2">
        <f t="shared" si="86"/>
        <v>0.93909646325909724</v>
      </c>
      <c r="F234" s="2">
        <f t="shared" si="87"/>
        <v>15.04647407103527</v>
      </c>
      <c r="G234" s="2">
        <f t="shared" si="88"/>
        <v>1.3274740710352706</v>
      </c>
      <c r="H234" s="2">
        <f t="shared" si="89"/>
        <v>1.7621874092709546</v>
      </c>
      <c r="I234" s="2">
        <f t="shared" si="90"/>
        <v>14.340191355205238</v>
      </c>
      <c r="J234" s="2">
        <f t="shared" si="91"/>
        <v>0.62119135520523905</v>
      </c>
      <c r="K234" s="2">
        <f t="shared" si="92"/>
        <v>0.38587869978172146</v>
      </c>
      <c r="L234" s="2">
        <f t="shared" si="93"/>
        <v>14.236984596001456</v>
      </c>
      <c r="M234" s="2">
        <f t="shared" si="94"/>
        <v>0.51798459600145641</v>
      </c>
      <c r="N234" s="2">
        <f t="shared" si="95"/>
        <v>0.268308041694792</v>
      </c>
      <c r="O234" s="2">
        <f t="shared" si="96"/>
        <v>13.819720094387849</v>
      </c>
      <c r="P234" s="2">
        <f t="shared" si="97"/>
        <v>0.10072009438784946</v>
      </c>
      <c r="Q234" s="2">
        <f t="shared" si="98"/>
        <v>1.0144537413497304E-2</v>
      </c>
      <c r="R234" s="2">
        <f t="shared" si="99"/>
        <v>13.77024557425163</v>
      </c>
      <c r="S234" s="2">
        <f t="shared" si="100"/>
        <v>5.1245574251630899E-2</v>
      </c>
      <c r="T234" s="2">
        <f t="shared" si="101"/>
        <v>2.6261088803794159E-3</v>
      </c>
      <c r="U234" s="2">
        <f t="shared" si="102"/>
        <v>13.273544641998232</v>
      </c>
      <c r="V234" s="2">
        <f t="shared" si="103"/>
        <v>-0.44545535800176772</v>
      </c>
      <c r="W234" s="2">
        <f t="shared" si="104"/>
        <v>0.19843047597248303</v>
      </c>
      <c r="X234" s="2">
        <f t="shared" si="105"/>
        <v>13.251804512253756</v>
      </c>
      <c r="Y234" s="2">
        <f t="shared" si="106"/>
        <v>-0.46719548774624364</v>
      </c>
      <c r="Z234" s="2">
        <f t="shared" si="107"/>
        <v>0.21827162377045051</v>
      </c>
      <c r="AB234" s="28">
        <v>18.166666429999999</v>
      </c>
      <c r="AC234" s="2">
        <f t="shared" si="108"/>
        <v>13.29473506657013</v>
      </c>
      <c r="AD234" s="2">
        <f t="shared" si="109"/>
        <v>-0.42426493342986937</v>
      </c>
      <c r="AE234" s="2">
        <f t="shared" si="110"/>
        <v>0.18000073373825148</v>
      </c>
      <c r="AF234" s="2">
        <f t="shared" si="111"/>
        <v>0.42426493342986937</v>
      </c>
    </row>
    <row r="235" spans="1:32" x14ac:dyDescent="0.3">
      <c r="A235" s="3">
        <v>18.249999760000001</v>
      </c>
      <c r="B235" s="3">
        <v>14.801</v>
      </c>
      <c r="C235" s="2">
        <f t="shared" si="84"/>
        <v>14.691252418334335</v>
      </c>
      <c r="D235" s="2">
        <f t="shared" si="85"/>
        <v>0.10974758166566545</v>
      </c>
      <c r="E235" s="2">
        <f t="shared" si="86"/>
        <v>1.2044531681461907E-2</v>
      </c>
      <c r="F235" s="2">
        <f t="shared" si="87"/>
        <v>15.051345330580954</v>
      </c>
      <c r="G235" s="2">
        <f t="shared" si="88"/>
        <v>0.25034533058095398</v>
      </c>
      <c r="H235" s="2">
        <f t="shared" si="89"/>
        <v>6.2672784543687132E-2</v>
      </c>
      <c r="I235" s="2">
        <f t="shared" si="90"/>
        <v>14.357057457673585</v>
      </c>
      <c r="J235" s="2">
        <f t="shared" si="91"/>
        <v>-0.44394254232641472</v>
      </c>
      <c r="K235" s="2">
        <f t="shared" si="92"/>
        <v>0.19708498088724052</v>
      </c>
      <c r="L235" s="2">
        <f t="shared" si="93"/>
        <v>14.251819026839552</v>
      </c>
      <c r="M235" s="2">
        <f t="shared" si="94"/>
        <v>-0.549180973160448</v>
      </c>
      <c r="N235" s="2">
        <f t="shared" si="95"/>
        <v>0.30159974128145672</v>
      </c>
      <c r="O235" s="2">
        <f t="shared" si="96"/>
        <v>13.839665103250104</v>
      </c>
      <c r="P235" s="2">
        <f t="shared" si="97"/>
        <v>-0.96133489674989647</v>
      </c>
      <c r="Q235" s="2">
        <f t="shared" si="98"/>
        <v>0.92416478370913413</v>
      </c>
      <c r="R235" s="2">
        <f t="shared" si="99"/>
        <v>13.786547913290992</v>
      </c>
      <c r="S235" s="2">
        <f t="shared" si="100"/>
        <v>-1.0144520867090083</v>
      </c>
      <c r="T235" s="2">
        <f t="shared" si="101"/>
        <v>1.0291130362282614</v>
      </c>
      <c r="U235" s="2">
        <f t="shared" si="102"/>
        <v>13.292041311335854</v>
      </c>
      <c r="V235" s="2">
        <f t="shared" si="103"/>
        <v>-1.508958688664146</v>
      </c>
      <c r="W235" s="2">
        <f t="shared" si="104"/>
        <v>2.276956324095019</v>
      </c>
      <c r="X235" s="2">
        <f t="shared" si="105"/>
        <v>13.281010643138387</v>
      </c>
      <c r="Y235" s="2">
        <f t="shared" si="106"/>
        <v>-1.519989356861613</v>
      </c>
      <c r="Z235" s="2">
        <f t="shared" si="107"/>
        <v>2.3103676449725796</v>
      </c>
      <c r="AB235" s="28">
        <v>18.249999760000001</v>
      </c>
      <c r="AC235" s="2">
        <f t="shared" si="108"/>
        <v>13.324312963927756</v>
      </c>
      <c r="AD235" s="2">
        <f t="shared" si="109"/>
        <v>-1.4766870360722439</v>
      </c>
      <c r="AE235" s="2">
        <f t="shared" si="110"/>
        <v>2.1806046025038288</v>
      </c>
      <c r="AF235" s="2">
        <f t="shared" si="111"/>
        <v>1.4766870360722439</v>
      </c>
    </row>
    <row r="236" spans="1:32" x14ac:dyDescent="0.3">
      <c r="A236" s="3">
        <v>18.33333309</v>
      </c>
      <c r="B236" s="3">
        <v>15.541</v>
      </c>
      <c r="C236" s="2">
        <f t="shared" si="84"/>
        <v>14.694434940707033</v>
      </c>
      <c r="D236" s="2">
        <f t="shared" si="85"/>
        <v>0.84656505929296699</v>
      </c>
      <c r="E236" s="2">
        <f t="shared" si="86"/>
        <v>0.71667239961570472</v>
      </c>
      <c r="F236" s="2">
        <f t="shared" si="87"/>
        <v>15.056183477587622</v>
      </c>
      <c r="G236" s="2">
        <f t="shared" si="88"/>
        <v>-0.4848165224123786</v>
      </c>
      <c r="H236" s="2">
        <f t="shared" si="89"/>
        <v>0.23504706040403239</v>
      </c>
      <c r="I236" s="2">
        <f t="shared" si="90"/>
        <v>14.373991582862397</v>
      </c>
      <c r="J236" s="2">
        <f t="shared" si="91"/>
        <v>-1.1670084171376036</v>
      </c>
      <c r="K236" s="2">
        <f t="shared" si="92"/>
        <v>1.3619086456700151</v>
      </c>
      <c r="L236" s="2">
        <f t="shared" si="93"/>
        <v>14.266754292855998</v>
      </c>
      <c r="M236" s="2">
        <f t="shared" si="94"/>
        <v>-1.2742457071440025</v>
      </c>
      <c r="N236" s="2">
        <f t="shared" si="95"/>
        <v>1.623702122174919</v>
      </c>
      <c r="O236" s="2">
        <f t="shared" si="96"/>
        <v>13.859879242090448</v>
      </c>
      <c r="P236" s="2">
        <f t="shared" si="97"/>
        <v>-1.681120757909552</v>
      </c>
      <c r="Q236" s="2">
        <f t="shared" si="98"/>
        <v>2.8261670026743864</v>
      </c>
      <c r="R236" s="2">
        <f t="shared" si="99"/>
        <v>13.803156311593318</v>
      </c>
      <c r="S236" s="2">
        <f t="shared" si="100"/>
        <v>-1.7378436884066826</v>
      </c>
      <c r="T236" s="2">
        <f t="shared" si="101"/>
        <v>3.0201006853349428</v>
      </c>
      <c r="U236" s="2">
        <f t="shared" si="102"/>
        <v>13.311234310556795</v>
      </c>
      <c r="V236" s="2">
        <f t="shared" si="103"/>
        <v>-2.2297656894432052</v>
      </c>
      <c r="W236" s="2">
        <f t="shared" si="104"/>
        <v>4.9718550298181325</v>
      </c>
      <c r="X236" s="2">
        <f t="shared" si="105"/>
        <v>13.310908248173106</v>
      </c>
      <c r="Y236" s="2">
        <f t="shared" si="106"/>
        <v>-2.2300917518268939</v>
      </c>
      <c r="Z236" s="2">
        <f t="shared" si="107"/>
        <v>4.9733092215663444</v>
      </c>
      <c r="AB236" s="28">
        <v>18.33333309</v>
      </c>
      <c r="AC236" s="2">
        <f t="shared" si="108"/>
        <v>13.354528504487138</v>
      </c>
      <c r="AD236" s="2">
        <f t="shared" si="109"/>
        <v>-2.1864714955128619</v>
      </c>
      <c r="AE236" s="2">
        <f t="shared" si="110"/>
        <v>4.780657600690251</v>
      </c>
      <c r="AF236" s="2">
        <f t="shared" si="111"/>
        <v>2.1864714955128619</v>
      </c>
    </row>
    <row r="237" spans="1:32" x14ac:dyDescent="0.3">
      <c r="A237" s="3">
        <v>18.416666419999999</v>
      </c>
      <c r="B237" s="3">
        <v>15.617000000000001</v>
      </c>
      <c r="C237" s="2">
        <f t="shared" si="84"/>
        <v>14.697617463079734</v>
      </c>
      <c r="D237" s="2">
        <f t="shared" si="85"/>
        <v>0.91938253692026706</v>
      </c>
      <c r="E237" s="2">
        <f t="shared" si="86"/>
        <v>0.84526424919394627</v>
      </c>
      <c r="F237" s="2">
        <f t="shared" si="87"/>
        <v>15.060988512055271</v>
      </c>
      <c r="G237" s="2">
        <f t="shared" si="88"/>
        <v>-0.55601148794472977</v>
      </c>
      <c r="H237" s="2">
        <f t="shared" si="89"/>
        <v>0.30914877472651237</v>
      </c>
      <c r="I237" s="2">
        <f t="shared" si="90"/>
        <v>14.390991728093441</v>
      </c>
      <c r="J237" s="2">
        <f t="shared" si="91"/>
        <v>-1.2260082719065597</v>
      </c>
      <c r="K237" s="2">
        <f t="shared" si="92"/>
        <v>1.5030962827833088</v>
      </c>
      <c r="L237" s="2">
        <f t="shared" si="93"/>
        <v>14.281788808637362</v>
      </c>
      <c r="M237" s="2">
        <f t="shared" si="94"/>
        <v>-1.3352111913626388</v>
      </c>
      <c r="N237" s="2">
        <f t="shared" si="95"/>
        <v>1.7827889255400371</v>
      </c>
      <c r="O237" s="2">
        <f t="shared" si="96"/>
        <v>13.880358351385643</v>
      </c>
      <c r="P237" s="2">
        <f t="shared" si="97"/>
        <v>-1.7366416486143574</v>
      </c>
      <c r="Q237" s="2">
        <f t="shared" si="98"/>
        <v>3.0159242157019932</v>
      </c>
      <c r="R237" s="2">
        <f t="shared" si="99"/>
        <v>13.820068550819036</v>
      </c>
      <c r="S237" s="2">
        <f t="shared" si="100"/>
        <v>-1.7969314491809651</v>
      </c>
      <c r="T237" s="2">
        <f t="shared" si="101"/>
        <v>3.2289626330556036</v>
      </c>
      <c r="U237" s="2">
        <f t="shared" si="102"/>
        <v>13.331118335601044</v>
      </c>
      <c r="V237" s="2">
        <f t="shared" si="103"/>
        <v>-2.285881664398957</v>
      </c>
      <c r="W237" s="2">
        <f t="shared" si="104"/>
        <v>5.2252549836353461</v>
      </c>
      <c r="X237" s="2">
        <f t="shared" si="105"/>
        <v>13.341481395128469</v>
      </c>
      <c r="Y237" s="2">
        <f t="shared" si="106"/>
        <v>-2.2755186048715323</v>
      </c>
      <c r="Z237" s="2">
        <f t="shared" si="107"/>
        <v>5.1779849211164848</v>
      </c>
      <c r="AB237" s="28">
        <v>18.416666419999999</v>
      </c>
      <c r="AC237" s="2">
        <f t="shared" si="108"/>
        <v>13.385365547114336</v>
      </c>
      <c r="AD237" s="2">
        <f t="shared" si="109"/>
        <v>-2.2316344528856646</v>
      </c>
      <c r="AE237" s="2">
        <f t="shared" si="110"/>
        <v>4.9801923313062995</v>
      </c>
      <c r="AF237" s="2">
        <f t="shared" si="111"/>
        <v>2.2316344528856646</v>
      </c>
    </row>
    <row r="238" spans="1:32" x14ac:dyDescent="0.3">
      <c r="A238" s="3">
        <v>18.499999750000001</v>
      </c>
      <c r="B238" s="3">
        <v>15.503</v>
      </c>
      <c r="C238" s="2">
        <f t="shared" si="84"/>
        <v>14.700799985452432</v>
      </c>
      <c r="D238" s="2">
        <f t="shared" si="85"/>
        <v>0.80220001454756762</v>
      </c>
      <c r="E238" s="2">
        <f t="shared" si="86"/>
        <v>0.64352486334011771</v>
      </c>
      <c r="F238" s="2">
        <f t="shared" si="87"/>
        <v>15.065760433983902</v>
      </c>
      <c r="G238" s="2">
        <f t="shared" si="88"/>
        <v>-0.43723956601609792</v>
      </c>
      <c r="H238" s="2">
        <f t="shared" si="89"/>
        <v>0.19117843808994567</v>
      </c>
      <c r="I238" s="2">
        <f t="shared" si="90"/>
        <v>14.408055890688489</v>
      </c>
      <c r="J238" s="2">
        <f t="shared" si="91"/>
        <v>-1.0949441093115109</v>
      </c>
      <c r="K238" s="2">
        <f t="shared" si="92"/>
        <v>1.1989026025159779</v>
      </c>
      <c r="L238" s="2">
        <f t="shared" si="93"/>
        <v>14.296920980424913</v>
      </c>
      <c r="M238" s="2">
        <f t="shared" si="94"/>
        <v>-1.2060790195750872</v>
      </c>
      <c r="N238" s="2">
        <f t="shared" si="95"/>
        <v>1.4546266014592037</v>
      </c>
      <c r="O238" s="2">
        <f t="shared" si="96"/>
        <v>13.901098217757102</v>
      </c>
      <c r="P238" s="2">
        <f t="shared" si="97"/>
        <v>-1.6019017822428978</v>
      </c>
      <c r="Q238" s="2">
        <f t="shared" si="98"/>
        <v>2.5660893199529724</v>
      </c>
      <c r="R238" s="2">
        <f t="shared" si="99"/>
        <v>13.837282330785776</v>
      </c>
      <c r="S238" s="2">
        <f t="shared" si="100"/>
        <v>-1.6657176692142244</v>
      </c>
      <c r="T238" s="2">
        <f t="shared" si="101"/>
        <v>2.774615353532468</v>
      </c>
      <c r="U238" s="2">
        <f t="shared" si="102"/>
        <v>13.351687739337759</v>
      </c>
      <c r="V238" s="2">
        <f t="shared" si="103"/>
        <v>-2.151312260662241</v>
      </c>
      <c r="W238" s="2">
        <f t="shared" si="104"/>
        <v>4.6281444428756817</v>
      </c>
      <c r="X238" s="2">
        <f t="shared" si="105"/>
        <v>13.37271386772828</v>
      </c>
      <c r="Y238" s="2">
        <f t="shared" si="106"/>
        <v>-2.1302861322717206</v>
      </c>
      <c r="Z238" s="2">
        <f t="shared" si="107"/>
        <v>4.5381190053492064</v>
      </c>
      <c r="AB238" s="28">
        <v>18.499999750000001</v>
      </c>
      <c r="AC238" s="2">
        <f t="shared" si="108"/>
        <v>13.416807732259631</v>
      </c>
      <c r="AD238" s="2">
        <f t="shared" si="109"/>
        <v>-2.086192267740369</v>
      </c>
      <c r="AE238" s="2">
        <f t="shared" si="110"/>
        <v>4.3521981779797034</v>
      </c>
      <c r="AF238" s="2">
        <f t="shared" si="111"/>
        <v>2.086192267740369</v>
      </c>
    </row>
    <row r="239" spans="1:32" x14ac:dyDescent="0.3">
      <c r="A239" s="3">
        <v>18.583333079999999</v>
      </c>
      <c r="B239" s="3">
        <v>15.218</v>
      </c>
      <c r="C239" s="2">
        <f t="shared" si="84"/>
        <v>14.703982507825131</v>
      </c>
      <c r="D239" s="2">
        <f t="shared" si="85"/>
        <v>0.51401749217486881</v>
      </c>
      <c r="E239" s="2">
        <f t="shared" si="86"/>
        <v>0.26421398226174131</v>
      </c>
      <c r="F239" s="2">
        <f t="shared" si="87"/>
        <v>15.070499243373517</v>
      </c>
      <c r="G239" s="2">
        <f t="shared" si="88"/>
        <v>-0.14750075662648321</v>
      </c>
      <c r="H239" s="2">
        <f t="shared" si="89"/>
        <v>2.175647320538503E-2</v>
      </c>
      <c r="I239" s="2">
        <f t="shared" si="90"/>
        <v>14.425182067969303</v>
      </c>
      <c r="J239" s="2">
        <f t="shared" si="91"/>
        <v>-0.79281793203069739</v>
      </c>
      <c r="K239" s="2">
        <f t="shared" si="92"/>
        <v>0.62856027334943154</v>
      </c>
      <c r="L239" s="2">
        <f t="shared" si="93"/>
        <v>14.31214920611462</v>
      </c>
      <c r="M239" s="2">
        <f t="shared" si="94"/>
        <v>-0.9058507938853797</v>
      </c>
      <c r="N239" s="2">
        <f t="shared" si="95"/>
        <v>0.82056566078277271</v>
      </c>
      <c r="O239" s="2">
        <f t="shared" si="96"/>
        <v>13.922094574890295</v>
      </c>
      <c r="P239" s="2">
        <f t="shared" si="97"/>
        <v>-1.2959054251097051</v>
      </c>
      <c r="Q239" s="2">
        <f t="shared" si="98"/>
        <v>1.6793708708287653</v>
      </c>
      <c r="R239" s="2">
        <f t="shared" si="99"/>
        <v>13.854795269731056</v>
      </c>
      <c r="S239" s="2">
        <f t="shared" si="100"/>
        <v>-1.3632047302689436</v>
      </c>
      <c r="T239" s="2">
        <f t="shared" si="101"/>
        <v>1.8583271366276233</v>
      </c>
      <c r="U239" s="2">
        <f t="shared" si="102"/>
        <v>13.372936535360378</v>
      </c>
      <c r="V239" s="2">
        <f t="shared" si="103"/>
        <v>-1.8450634646396225</v>
      </c>
      <c r="W239" s="2">
        <f t="shared" si="104"/>
        <v>3.4042591885479672</v>
      </c>
      <c r="X239" s="2">
        <f t="shared" si="105"/>
        <v>13.404589178085132</v>
      </c>
      <c r="Y239" s="2">
        <f t="shared" si="106"/>
        <v>-1.8134108219148679</v>
      </c>
      <c r="Z239" s="2">
        <f t="shared" si="107"/>
        <v>3.288458809037957</v>
      </c>
      <c r="AB239" s="28">
        <v>18.583333079999999</v>
      </c>
      <c r="AC239" s="2">
        <f t="shared" si="108"/>
        <v>13.448838494195275</v>
      </c>
      <c r="AD239" s="2">
        <f t="shared" si="109"/>
        <v>-1.7691615058047248</v>
      </c>
      <c r="AE239" s="2">
        <f t="shared" si="110"/>
        <v>3.1299324336212413</v>
      </c>
      <c r="AF239" s="2">
        <f t="shared" si="111"/>
        <v>1.7691615058047248</v>
      </c>
    </row>
    <row r="240" spans="1:32" x14ac:dyDescent="0.3">
      <c r="A240" s="3">
        <v>18.666666410000001</v>
      </c>
      <c r="B240" s="3">
        <v>14.592000000000001</v>
      </c>
      <c r="C240" s="2">
        <f t="shared" si="84"/>
        <v>14.70716503019783</v>
      </c>
      <c r="D240" s="2">
        <f t="shared" si="85"/>
        <v>-0.11516503019782931</v>
      </c>
      <c r="E240" s="2">
        <f t="shared" si="86"/>
        <v>1.3262984180466937E-2</v>
      </c>
      <c r="F240" s="2">
        <f t="shared" si="87"/>
        <v>15.075204940224113</v>
      </c>
      <c r="G240" s="2">
        <f t="shared" si="88"/>
        <v>0.48320494022411253</v>
      </c>
      <c r="H240" s="2">
        <f t="shared" si="89"/>
        <v>0.23348701425698817</v>
      </c>
      <c r="I240" s="2">
        <f t="shared" si="90"/>
        <v>14.442368257257655</v>
      </c>
      <c r="J240" s="2">
        <f t="shared" si="91"/>
        <v>-0.14963174274234525</v>
      </c>
      <c r="K240" s="2">
        <f t="shared" si="92"/>
        <v>2.238965843611139E-2</v>
      </c>
      <c r="L240" s="2">
        <f t="shared" si="93"/>
        <v>14.32747187525716</v>
      </c>
      <c r="M240" s="2">
        <f t="shared" si="94"/>
        <v>-0.26452812474284038</v>
      </c>
      <c r="N240" s="2">
        <f t="shared" si="95"/>
        <v>6.9975128779963716E-2</v>
      </c>
      <c r="O240" s="2">
        <f t="shared" si="96"/>
        <v>13.943343104454103</v>
      </c>
      <c r="P240" s="2">
        <f t="shared" si="97"/>
        <v>-0.64865689554589778</v>
      </c>
      <c r="Q240" s="2">
        <f t="shared" si="98"/>
        <v>0.42075576813924176</v>
      </c>
      <c r="R240" s="2">
        <f t="shared" si="99"/>
        <v>13.872604904588378</v>
      </c>
      <c r="S240" s="2">
        <f t="shared" si="100"/>
        <v>-0.71939509541162217</v>
      </c>
      <c r="T240" s="2">
        <f t="shared" si="101"/>
        <v>0.51752930330229696</v>
      </c>
      <c r="U240" s="2">
        <f t="shared" si="102"/>
        <v>13.394858401901086</v>
      </c>
      <c r="V240" s="2">
        <f t="shared" si="103"/>
        <v>-1.1971415980989146</v>
      </c>
      <c r="W240" s="2">
        <f t="shared" si="104"/>
        <v>1.4331480058988233</v>
      </c>
      <c r="X240" s="2">
        <f t="shared" si="105"/>
        <v>13.437090579148602</v>
      </c>
      <c r="Y240" s="2">
        <f t="shared" si="106"/>
        <v>-1.1549094208513981</v>
      </c>
      <c r="Z240" s="2">
        <f t="shared" si="107"/>
        <v>1.3338157703713118</v>
      </c>
      <c r="AB240" s="28">
        <v>18.666666410000001</v>
      </c>
      <c r="AC240" s="2">
        <f t="shared" si="108"/>
        <v>13.481441073197093</v>
      </c>
      <c r="AD240" s="2">
        <f t="shared" si="109"/>
        <v>-1.1105589268029075</v>
      </c>
      <c r="AE240" s="2">
        <f t="shared" si="110"/>
        <v>1.2333411299016255</v>
      </c>
      <c r="AF240" s="2">
        <f t="shared" si="111"/>
        <v>1.1105589268029075</v>
      </c>
    </row>
    <row r="241" spans="1:32" x14ac:dyDescent="0.3">
      <c r="A241" s="3">
        <v>18.74999974</v>
      </c>
      <c r="B241" s="3">
        <v>13.852</v>
      </c>
      <c r="C241" s="2">
        <f t="shared" si="84"/>
        <v>14.71034755257053</v>
      </c>
      <c r="D241" s="2">
        <f t="shared" si="85"/>
        <v>-0.85834755257052997</v>
      </c>
      <c r="E241" s="2">
        <f t="shared" si="86"/>
        <v>0.73676052100381872</v>
      </c>
      <c r="F241" s="2">
        <f t="shared" si="87"/>
        <v>15.079877524535693</v>
      </c>
      <c r="G241" s="2">
        <f t="shared" si="88"/>
        <v>1.2278775245356925</v>
      </c>
      <c r="H241" s="2">
        <f t="shared" si="89"/>
        <v>1.5076832152599002</v>
      </c>
      <c r="I241" s="2">
        <f t="shared" si="90"/>
        <v>14.459612455875313</v>
      </c>
      <c r="J241" s="2">
        <f t="shared" si="91"/>
        <v>0.60761245587531221</v>
      </c>
      <c r="K241" s="2">
        <f t="shared" si="92"/>
        <v>0.36919289653482823</v>
      </c>
      <c r="L241" s="2">
        <f t="shared" si="93"/>
        <v>14.342887369057905</v>
      </c>
      <c r="M241" s="2">
        <f t="shared" si="94"/>
        <v>0.49088736905790498</v>
      </c>
      <c r="N241" s="2">
        <f t="shared" si="95"/>
        <v>0.24097040910059181</v>
      </c>
      <c r="O241" s="2">
        <f t="shared" si="96"/>
        <v>13.964839437020268</v>
      </c>
      <c r="P241" s="2">
        <f t="shared" si="97"/>
        <v>0.11283943702026811</v>
      </c>
      <c r="Q241" s="2">
        <f t="shared" si="98"/>
        <v>1.2732738547051052E-2</v>
      </c>
      <c r="R241" s="2">
        <f t="shared" si="99"/>
        <v>13.890708691276645</v>
      </c>
      <c r="S241" s="2">
        <f t="shared" si="100"/>
        <v>3.8708691276644558E-2</v>
      </c>
      <c r="T241" s="2">
        <f t="shared" si="101"/>
        <v>1.4983627803505785E-3</v>
      </c>
      <c r="U241" s="2">
        <f t="shared" si="102"/>
        <v>13.417446685863485</v>
      </c>
      <c r="V241" s="2">
        <f t="shared" si="103"/>
        <v>-0.43455331413651521</v>
      </c>
      <c r="W241" s="2">
        <f t="shared" si="104"/>
        <v>0.18883658282702886</v>
      </c>
      <c r="X241" s="2">
        <f t="shared" si="105"/>
        <v>13.470201077156958</v>
      </c>
      <c r="Y241" s="2">
        <f t="shared" si="106"/>
        <v>-0.38179892284304273</v>
      </c>
      <c r="Z241" s="2">
        <f t="shared" si="107"/>
        <v>0.14577041748410768</v>
      </c>
      <c r="AB241" s="28">
        <v>18.74999974</v>
      </c>
      <c r="AC241" s="2">
        <f t="shared" si="108"/>
        <v>13.514598527668387</v>
      </c>
      <c r="AD241" s="2">
        <f t="shared" si="109"/>
        <v>-0.33740147233161366</v>
      </c>
      <c r="AE241" s="2">
        <f t="shared" si="110"/>
        <v>0.11383975353154066</v>
      </c>
      <c r="AF241" s="2">
        <f t="shared" si="111"/>
        <v>0.33740147233161366</v>
      </c>
    </row>
    <row r="242" spans="1:32" x14ac:dyDescent="0.3">
      <c r="A242" s="3">
        <v>18.833333069999998</v>
      </c>
      <c r="B242" s="3">
        <v>13.416</v>
      </c>
      <c r="C242" s="2">
        <f t="shared" si="84"/>
        <v>14.713530074943229</v>
      </c>
      <c r="D242" s="2">
        <f t="shared" si="85"/>
        <v>-1.2975300749432286</v>
      </c>
      <c r="E242" s="2">
        <f t="shared" si="86"/>
        <v>1.6835842953821805</v>
      </c>
      <c r="F242" s="2">
        <f t="shared" si="87"/>
        <v>15.084516996308253</v>
      </c>
      <c r="G242" s="2">
        <f t="shared" si="88"/>
        <v>1.6685169963082522</v>
      </c>
      <c r="H242" s="2">
        <f t="shared" si="89"/>
        <v>2.7839489669695121</v>
      </c>
      <c r="I242" s="2">
        <f t="shared" si="90"/>
        <v>14.476912661144041</v>
      </c>
      <c r="J242" s="2">
        <f t="shared" si="91"/>
        <v>1.0609126611440409</v>
      </c>
      <c r="K242" s="2">
        <f t="shared" si="92"/>
        <v>1.1255356745757306</v>
      </c>
      <c r="L242" s="2">
        <f t="shared" si="93"/>
        <v>14.358394060376931</v>
      </c>
      <c r="M242" s="2">
        <f t="shared" si="94"/>
        <v>0.9423940603769303</v>
      </c>
      <c r="N242" s="2">
        <f t="shared" si="95"/>
        <v>0.88810656503371732</v>
      </c>
      <c r="O242" s="2">
        <f t="shared" si="96"/>
        <v>13.986579152982744</v>
      </c>
      <c r="P242" s="2">
        <f t="shared" si="97"/>
        <v>0.57057915298274331</v>
      </c>
      <c r="Q242" s="2">
        <f t="shared" si="98"/>
        <v>0.32556056981850479</v>
      </c>
      <c r="R242" s="2">
        <f t="shared" si="99"/>
        <v>13.909104005003108</v>
      </c>
      <c r="S242" s="2">
        <f t="shared" si="100"/>
        <v>0.49310400500310791</v>
      </c>
      <c r="T242" s="2">
        <f t="shared" si="101"/>
        <v>0.24315155975010508</v>
      </c>
      <c r="U242" s="2">
        <f t="shared" si="102"/>
        <v>13.440694406972629</v>
      </c>
      <c r="V242" s="2">
        <f t="shared" si="103"/>
        <v>2.4694406972628258E-2</v>
      </c>
      <c r="W242" s="2">
        <f t="shared" si="104"/>
        <v>6.0981373572979107E-4</v>
      </c>
      <c r="X242" s="2">
        <f t="shared" si="105"/>
        <v>13.503903444091463</v>
      </c>
      <c r="Y242" s="2">
        <f t="shared" si="106"/>
        <v>8.7903444091463001E-2</v>
      </c>
      <c r="Z242" s="2">
        <f t="shared" si="107"/>
        <v>7.7270154831409615E-3</v>
      </c>
      <c r="AB242" s="28">
        <v>18.833333069999998</v>
      </c>
      <c r="AC242" s="2">
        <f t="shared" si="108"/>
        <v>13.548293746206301</v>
      </c>
      <c r="AD242" s="2">
        <f t="shared" si="109"/>
        <v>0.13229374620630097</v>
      </c>
      <c r="AE242" s="2">
        <f t="shared" si="110"/>
        <v>1.7501635285297173E-2</v>
      </c>
      <c r="AF242" s="2">
        <f t="shared" si="111"/>
        <v>0.13229374620630097</v>
      </c>
    </row>
    <row r="243" spans="1:32" x14ac:dyDescent="0.3">
      <c r="A243" s="3">
        <v>18.9166664</v>
      </c>
      <c r="B243" s="3">
        <v>13.055</v>
      </c>
      <c r="C243" s="2">
        <f t="shared" si="84"/>
        <v>14.716712597315928</v>
      </c>
      <c r="D243" s="2">
        <f t="shared" si="85"/>
        <v>-1.6617125973159279</v>
      </c>
      <c r="E243" s="2">
        <f t="shared" si="86"/>
        <v>2.7612887560784474</v>
      </c>
      <c r="F243" s="2">
        <f t="shared" si="87"/>
        <v>15.089123355541798</v>
      </c>
      <c r="G243" s="2">
        <f t="shared" si="88"/>
        <v>2.0341233555417979</v>
      </c>
      <c r="H243" s="2">
        <f t="shared" si="89"/>
        <v>4.1376578255606233</v>
      </c>
      <c r="I243" s="2">
        <f t="shared" si="90"/>
        <v>14.494266870385616</v>
      </c>
      <c r="J243" s="2">
        <f t="shared" si="91"/>
        <v>1.439266870385616</v>
      </c>
      <c r="K243" s="2">
        <f t="shared" si="92"/>
        <v>2.0714891241896054</v>
      </c>
      <c r="L243" s="2">
        <f t="shared" si="93"/>
        <v>14.373990313729015</v>
      </c>
      <c r="M243" s="2">
        <f t="shared" si="94"/>
        <v>1.3189903137290155</v>
      </c>
      <c r="N243" s="2">
        <f t="shared" si="95"/>
        <v>1.7397354477109668</v>
      </c>
      <c r="O243" s="2">
        <f t="shared" si="96"/>
        <v>14.008557783477126</v>
      </c>
      <c r="P243" s="2">
        <f t="shared" si="97"/>
        <v>0.95355778347712672</v>
      </c>
      <c r="Q243" s="2">
        <f t="shared" si="98"/>
        <v>0.90927244642981087</v>
      </c>
      <c r="R243" s="2">
        <f t="shared" si="99"/>
        <v>13.927788140579606</v>
      </c>
      <c r="S243" s="2">
        <f t="shared" si="100"/>
        <v>0.87278814057960652</v>
      </c>
      <c r="T243" s="2">
        <f t="shared" si="101"/>
        <v>0.76175913833640696</v>
      </c>
      <c r="U243" s="2">
        <f t="shared" si="102"/>
        <v>13.46459426203592</v>
      </c>
      <c r="V243" s="2">
        <f t="shared" si="103"/>
        <v>0.40959426203592031</v>
      </c>
      <c r="W243" s="2">
        <f t="shared" si="104"/>
        <v>0.16776745949275015</v>
      </c>
      <c r="X243" s="2">
        <f t="shared" si="105"/>
        <v>13.538180230116552</v>
      </c>
      <c r="Y243" s="2">
        <f t="shared" si="106"/>
        <v>0.48318023011655242</v>
      </c>
      <c r="Z243" s="2">
        <f t="shared" si="107"/>
        <v>0.23346313477548455</v>
      </c>
      <c r="AB243" s="28">
        <v>18.9166664</v>
      </c>
      <c r="AC243" s="2">
        <f t="shared" si="108"/>
        <v>13.582509459589406</v>
      </c>
      <c r="AD243" s="2">
        <f t="shared" si="109"/>
        <v>0.52750945958940676</v>
      </c>
      <c r="AE243" s="2">
        <f t="shared" si="110"/>
        <v>0.27826622995630795</v>
      </c>
      <c r="AF243" s="2">
        <f t="shared" si="111"/>
        <v>0.52750945958940676</v>
      </c>
    </row>
    <row r="244" spans="1:32" x14ac:dyDescent="0.3">
      <c r="A244" s="3">
        <v>18.999999729999999</v>
      </c>
      <c r="B244" s="3">
        <v>12.315</v>
      </c>
      <c r="C244" s="2">
        <f t="shared" si="84"/>
        <v>14.719895119688626</v>
      </c>
      <c r="D244" s="2">
        <f t="shared" si="85"/>
        <v>-2.4048951196886268</v>
      </c>
      <c r="E244" s="2">
        <f t="shared" si="86"/>
        <v>5.7835205367021745</v>
      </c>
      <c r="F244" s="2">
        <f t="shared" si="87"/>
        <v>15.093696602236323</v>
      </c>
      <c r="G244" s="2">
        <f t="shared" si="88"/>
        <v>2.7786966022363231</v>
      </c>
      <c r="H244" s="2">
        <f t="shared" si="89"/>
        <v>7.7211548072796869</v>
      </c>
      <c r="I244" s="2">
        <f t="shared" si="90"/>
        <v>14.511673080921797</v>
      </c>
      <c r="J244" s="2">
        <f t="shared" si="91"/>
        <v>2.1966730809217978</v>
      </c>
      <c r="K244" s="2">
        <f t="shared" si="92"/>
        <v>4.8253726244464632</v>
      </c>
      <c r="L244" s="2">
        <f t="shared" si="93"/>
        <v>14.389674485283638</v>
      </c>
      <c r="M244" s="2">
        <f t="shared" si="94"/>
        <v>2.074674485283639</v>
      </c>
      <c r="N244" s="2">
        <f t="shared" si="95"/>
        <v>4.3042742198869322</v>
      </c>
      <c r="O244" s="2">
        <f t="shared" si="96"/>
        <v>14.030770811299984</v>
      </c>
      <c r="P244" s="2">
        <f t="shared" si="97"/>
        <v>1.7157708112999845</v>
      </c>
      <c r="Q244" s="2">
        <f t="shared" si="98"/>
        <v>2.9438694769090072</v>
      </c>
      <c r="R244" s="2">
        <f t="shared" si="99"/>
        <v>13.946758312752237</v>
      </c>
      <c r="S244" s="2">
        <f t="shared" si="100"/>
        <v>1.6317583127522379</v>
      </c>
      <c r="T244" s="2">
        <f t="shared" si="101"/>
        <v>2.6626351912360304</v>
      </c>
      <c r="U244" s="2">
        <f t="shared" si="102"/>
        <v>13.489138629318528</v>
      </c>
      <c r="V244" s="2">
        <f t="shared" si="103"/>
        <v>1.174138629318529</v>
      </c>
      <c r="W244" s="2">
        <f t="shared" si="104"/>
        <v>1.378601520857994</v>
      </c>
      <c r="X244" s="2">
        <f t="shared" si="105"/>
        <v>13.573013776014378</v>
      </c>
      <c r="Y244" s="2">
        <f t="shared" si="106"/>
        <v>1.2580137760143781</v>
      </c>
      <c r="Z244" s="2">
        <f t="shared" si="107"/>
        <v>1.582598660641954</v>
      </c>
      <c r="AB244" s="28">
        <v>18.999999729999999</v>
      </c>
      <c r="AC244" s="2">
        <f t="shared" si="108"/>
        <v>13.617228252703018</v>
      </c>
      <c r="AD244" s="2">
        <f t="shared" si="109"/>
        <v>1.3022282527030189</v>
      </c>
      <c r="AE244" s="2">
        <f t="shared" si="110"/>
        <v>1.6957984221379576</v>
      </c>
      <c r="AF244" s="2">
        <f t="shared" si="111"/>
        <v>1.3022282527030189</v>
      </c>
    </row>
    <row r="245" spans="1:32" x14ac:dyDescent="0.3">
      <c r="A245" s="3">
        <v>19.083333060000001</v>
      </c>
      <c r="B245" s="3">
        <v>12.239000000000001</v>
      </c>
      <c r="C245" s="2">
        <f t="shared" si="84"/>
        <v>14.723077642061327</v>
      </c>
      <c r="D245" s="2">
        <f t="shared" si="85"/>
        <v>-2.484077642061326</v>
      </c>
      <c r="E245" s="2">
        <f t="shared" si="86"/>
        <v>6.1706417317889573</v>
      </c>
      <c r="F245" s="2">
        <f t="shared" si="87"/>
        <v>15.098236736391831</v>
      </c>
      <c r="G245" s="2">
        <f t="shared" si="88"/>
        <v>2.8592367363918303</v>
      </c>
      <c r="H245" s="2">
        <f t="shared" si="89"/>
        <v>8.1752347147326052</v>
      </c>
      <c r="I245" s="2">
        <f t="shared" si="90"/>
        <v>14.529129290074358</v>
      </c>
      <c r="J245" s="2">
        <f t="shared" si="91"/>
        <v>2.2901292900743577</v>
      </c>
      <c r="K245" s="2">
        <f t="shared" si="92"/>
        <v>5.244692165256482</v>
      </c>
      <c r="L245" s="2">
        <f t="shared" si="93"/>
        <v>14.405444922864978</v>
      </c>
      <c r="M245" s="2">
        <f t="shared" si="94"/>
        <v>2.1664449228649776</v>
      </c>
      <c r="N245" s="2">
        <f t="shared" si="95"/>
        <v>4.6934836038074383</v>
      </c>
      <c r="O245" s="2">
        <f t="shared" si="96"/>
        <v>14.053213671828329</v>
      </c>
      <c r="P245" s="2">
        <f t="shared" si="97"/>
        <v>1.8142136718283286</v>
      </c>
      <c r="Q245" s="2">
        <f t="shared" si="98"/>
        <v>3.2913712470488266</v>
      </c>
      <c r="R245" s="2">
        <f t="shared" si="99"/>
        <v>13.966011656544481</v>
      </c>
      <c r="S245" s="2">
        <f t="shared" si="100"/>
        <v>1.7270116565444802</v>
      </c>
      <c r="T245" s="2">
        <f t="shared" si="101"/>
        <v>2.9825692618405095</v>
      </c>
      <c r="U245" s="2">
        <f t="shared" si="102"/>
        <v>13.51431957302491</v>
      </c>
      <c r="V245" s="2">
        <f t="shared" si="103"/>
        <v>1.2753195730249089</v>
      </c>
      <c r="W245" s="2">
        <f t="shared" si="104"/>
        <v>1.626440013340436</v>
      </c>
      <c r="X245" s="2">
        <f t="shared" si="105"/>
        <v>13.60838622559146</v>
      </c>
      <c r="Y245" s="2">
        <f t="shared" si="106"/>
        <v>1.3693862255914588</v>
      </c>
      <c r="Z245" s="2">
        <f t="shared" si="107"/>
        <v>1.8752186348396218</v>
      </c>
      <c r="AB245" s="28">
        <v>19.083333060000001</v>
      </c>
      <c r="AC245" s="2">
        <f t="shared" si="108"/>
        <v>13.652432576375151</v>
      </c>
      <c r="AD245" s="2">
        <f t="shared" si="109"/>
        <v>1.4134325763751505</v>
      </c>
      <c r="AE245" s="2">
        <f t="shared" si="110"/>
        <v>1.9977916479584956</v>
      </c>
      <c r="AF245" s="2">
        <f t="shared" si="111"/>
        <v>1.4134325763751505</v>
      </c>
    </row>
    <row r="246" spans="1:32" x14ac:dyDescent="0.3">
      <c r="A246" s="3">
        <v>19.16666639</v>
      </c>
      <c r="B246" s="3">
        <v>12.561999999999999</v>
      </c>
      <c r="C246" s="2">
        <f t="shared" si="84"/>
        <v>14.726260164434025</v>
      </c>
      <c r="D246" s="2">
        <f t="shared" si="85"/>
        <v>-2.164260164434026</v>
      </c>
      <c r="E246" s="2">
        <f t="shared" si="86"/>
        <v>4.6840220593559971</v>
      </c>
      <c r="F246" s="2">
        <f t="shared" si="87"/>
        <v>15.102743758008321</v>
      </c>
      <c r="G246" s="2">
        <f t="shared" si="88"/>
        <v>2.5407437580083219</v>
      </c>
      <c r="H246" s="2">
        <f t="shared" si="89"/>
        <v>6.4553788438582496</v>
      </c>
      <c r="I246" s="2">
        <f t="shared" si="90"/>
        <v>14.546633495165063</v>
      </c>
      <c r="J246" s="2">
        <f t="shared" si="91"/>
        <v>1.9846334951650633</v>
      </c>
      <c r="K246" s="2">
        <f t="shared" si="92"/>
        <v>3.9387701101310952</v>
      </c>
      <c r="L246" s="2">
        <f t="shared" si="93"/>
        <v>14.421299965951917</v>
      </c>
      <c r="M246" s="2">
        <f t="shared" si="94"/>
        <v>1.8592999659519176</v>
      </c>
      <c r="N246" s="2">
        <f t="shared" si="95"/>
        <v>3.4569963633888019</v>
      </c>
      <c r="O246" s="2">
        <f t="shared" si="96"/>
        <v>14.075881753938971</v>
      </c>
      <c r="P246" s="2">
        <f t="shared" si="97"/>
        <v>1.5138817539389713</v>
      </c>
      <c r="Q246" s="2">
        <f t="shared" si="98"/>
        <v>2.2918379649093361</v>
      </c>
      <c r="R246" s="2">
        <f t="shared" si="99"/>
        <v>13.985545227613677</v>
      </c>
      <c r="S246" s="2">
        <f t="shared" si="100"/>
        <v>1.423545227613678</v>
      </c>
      <c r="T246" s="2">
        <f t="shared" si="101"/>
        <v>2.0264810150616781</v>
      </c>
      <c r="U246" s="2">
        <f t="shared" si="102"/>
        <v>13.540128847891165</v>
      </c>
      <c r="V246" s="2">
        <f t="shared" si="103"/>
        <v>0.97812884789116517</v>
      </c>
      <c r="W246" s="2">
        <f t="shared" si="104"/>
        <v>0.95673604307689808</v>
      </c>
      <c r="X246" s="2">
        <f t="shared" si="105"/>
        <v>13.644279538066726</v>
      </c>
      <c r="Y246" s="2">
        <f t="shared" si="106"/>
        <v>1.0822795380667269</v>
      </c>
      <c r="Z246" s="2">
        <f t="shared" si="107"/>
        <v>1.1713289985179278</v>
      </c>
      <c r="AB246" s="28">
        <v>19.16666639</v>
      </c>
      <c r="AC246" s="2">
        <f t="shared" si="108"/>
        <v>13.688104759138316</v>
      </c>
      <c r="AD246" s="2">
        <f t="shared" si="109"/>
        <v>1.1261047591383164</v>
      </c>
      <c r="AE246" s="2">
        <f t="shared" si="110"/>
        <v>1.2681119285539657</v>
      </c>
      <c r="AF246" s="2">
        <f t="shared" si="111"/>
        <v>1.1261047591383164</v>
      </c>
    </row>
    <row r="247" spans="1:32" x14ac:dyDescent="0.3">
      <c r="A247" s="3">
        <v>19.249999720000002</v>
      </c>
      <c r="B247" s="3">
        <v>13.89</v>
      </c>
      <c r="C247" s="2">
        <f t="shared" si="84"/>
        <v>14.729442686806724</v>
      </c>
      <c r="D247" s="2">
        <f t="shared" si="85"/>
        <v>-0.83944268680672351</v>
      </c>
      <c r="E247" s="2">
        <f t="shared" si="86"/>
        <v>0.7046640244332909</v>
      </c>
      <c r="F247" s="2">
        <f t="shared" si="87"/>
        <v>15.107217667085795</v>
      </c>
      <c r="G247" s="2">
        <f t="shared" si="88"/>
        <v>1.2172176670857944</v>
      </c>
      <c r="H247" s="2">
        <f t="shared" si="89"/>
        <v>1.4816188490657838</v>
      </c>
      <c r="I247" s="2">
        <f t="shared" si="90"/>
        <v>14.564183693515682</v>
      </c>
      <c r="J247" s="2">
        <f t="shared" si="91"/>
        <v>0.67418369351568153</v>
      </c>
      <c r="K247" s="2">
        <f t="shared" si="92"/>
        <v>0.45452365260244643</v>
      </c>
      <c r="L247" s="2">
        <f t="shared" si="93"/>
        <v>14.437237945678042</v>
      </c>
      <c r="M247" s="2">
        <f t="shared" si="94"/>
        <v>0.54723794567804163</v>
      </c>
      <c r="N247" s="2">
        <f t="shared" si="95"/>
        <v>0.29946936918992323</v>
      </c>
      <c r="O247" s="2">
        <f t="shared" si="96"/>
        <v>14.098770400927911</v>
      </c>
      <c r="P247" s="2">
        <f t="shared" si="97"/>
        <v>0.20877040092791077</v>
      </c>
      <c r="Q247" s="2">
        <f t="shared" si="98"/>
        <v>4.3585080303600608E-2</v>
      </c>
      <c r="R247" s="2">
        <f t="shared" si="99"/>
        <v>14.005356002620891</v>
      </c>
      <c r="S247" s="2">
        <f t="shared" si="100"/>
        <v>0.11535600262089041</v>
      </c>
      <c r="T247" s="2">
        <f t="shared" si="101"/>
        <v>1.3307007340670874E-2</v>
      </c>
      <c r="U247" s="2">
        <f t="shared" si="102"/>
        <v>13.566557903877619</v>
      </c>
      <c r="V247" s="2">
        <f t="shared" si="103"/>
        <v>-0.32344209612238117</v>
      </c>
      <c r="W247" s="2">
        <f t="shared" si="104"/>
        <v>0.10461478954403966</v>
      </c>
      <c r="X247" s="2">
        <f t="shared" si="105"/>
        <v>13.680675500423902</v>
      </c>
      <c r="Y247" s="2">
        <f t="shared" si="106"/>
        <v>-0.20932449957609833</v>
      </c>
      <c r="Z247" s="2">
        <f t="shared" si="107"/>
        <v>4.3816746122783988E-2</v>
      </c>
      <c r="AB247" s="28">
        <v>19.249999720000002</v>
      </c>
      <c r="AC247" s="2">
        <f t="shared" si="108"/>
        <v>13.724227018894528</v>
      </c>
      <c r="AD247" s="2">
        <f t="shared" si="109"/>
        <v>-0.16577298110547289</v>
      </c>
      <c r="AE247" s="2">
        <f t="shared" si="110"/>
        <v>2.7480681264595474E-2</v>
      </c>
      <c r="AF247" s="2">
        <f t="shared" si="111"/>
        <v>0.16577298110547289</v>
      </c>
    </row>
    <row r="248" spans="1:32" x14ac:dyDescent="0.3">
      <c r="A248" s="3">
        <v>19.33333305</v>
      </c>
      <c r="B248" s="3">
        <v>14.686999999999999</v>
      </c>
      <c r="C248" s="2">
        <f t="shared" si="84"/>
        <v>14.732625209179423</v>
      </c>
      <c r="D248" s="2">
        <f t="shared" si="85"/>
        <v>-4.5625209179423365E-2</v>
      </c>
      <c r="E248" s="2">
        <f t="shared" si="86"/>
        <v>2.0816597126661379E-3</v>
      </c>
      <c r="F248" s="2">
        <f t="shared" si="87"/>
        <v>15.111658463624249</v>
      </c>
      <c r="G248" s="2">
        <f t="shared" si="88"/>
        <v>0.42465846362424919</v>
      </c>
      <c r="H248" s="2">
        <f t="shared" si="89"/>
        <v>0.18033481072770777</v>
      </c>
      <c r="I248" s="2">
        <f t="shared" si="90"/>
        <v>14.581777882447984</v>
      </c>
      <c r="J248" s="2">
        <f t="shared" si="91"/>
        <v>-0.1052221175520156</v>
      </c>
      <c r="K248" s="2">
        <f t="shared" si="92"/>
        <v>1.107169402213019E-2</v>
      </c>
      <c r="L248" s="2">
        <f t="shared" si="93"/>
        <v>14.453257184831635</v>
      </c>
      <c r="M248" s="2">
        <f t="shared" si="94"/>
        <v>-0.23374281516836426</v>
      </c>
      <c r="N248" s="2">
        <f t="shared" si="95"/>
        <v>5.4635703642832094E-2</v>
      </c>
      <c r="O248" s="2">
        <f t="shared" si="96"/>
        <v>14.121874911429723</v>
      </c>
      <c r="P248" s="2">
        <f t="shared" si="97"/>
        <v>-0.56512508857027655</v>
      </c>
      <c r="Q248" s="2">
        <f t="shared" si="98"/>
        <v>0.31936636573156291</v>
      </c>
      <c r="R248" s="2">
        <f t="shared" si="99"/>
        <v>14.02544087961423</v>
      </c>
      <c r="S248" s="2">
        <f t="shared" si="100"/>
        <v>-0.66155912038576936</v>
      </c>
      <c r="T248" s="2">
        <f t="shared" si="101"/>
        <v>0.43766046976559286</v>
      </c>
      <c r="U248" s="2">
        <f t="shared" si="102"/>
        <v>13.593597890969033</v>
      </c>
      <c r="V248" s="2">
        <f t="shared" si="103"/>
        <v>-1.0934021090309667</v>
      </c>
      <c r="W248" s="2">
        <f t="shared" si="104"/>
        <v>1.1955281720333659</v>
      </c>
      <c r="X248" s="2">
        <f t="shared" si="105"/>
        <v>13.717555739727871</v>
      </c>
      <c r="Y248" s="2">
        <f t="shared" si="106"/>
        <v>-0.96944426027212849</v>
      </c>
      <c r="Z248" s="2">
        <f t="shared" si="107"/>
        <v>0.93982217377457444</v>
      </c>
      <c r="AB248" s="28">
        <v>19.33333305</v>
      </c>
      <c r="AC248" s="2">
        <f t="shared" si="108"/>
        <v>13.760781474490248</v>
      </c>
      <c r="AD248" s="2">
        <f t="shared" si="109"/>
        <v>-0.9262185255097517</v>
      </c>
      <c r="AE248" s="2">
        <f t="shared" si="110"/>
        <v>0.85788075699745858</v>
      </c>
      <c r="AF248" s="2">
        <f t="shared" si="111"/>
        <v>0.9262185255097517</v>
      </c>
    </row>
    <row r="249" spans="1:32" x14ac:dyDescent="0.3">
      <c r="A249" s="3">
        <v>19.416666379999999</v>
      </c>
      <c r="B249" s="3">
        <v>15.313000000000001</v>
      </c>
      <c r="C249" s="2">
        <f t="shared" si="84"/>
        <v>14.735807731552121</v>
      </c>
      <c r="D249" s="2">
        <f t="shared" si="85"/>
        <v>0.57719226844787919</v>
      </c>
      <c r="E249" s="2">
        <f t="shared" si="86"/>
        <v>0.33315091475600861</v>
      </c>
      <c r="F249" s="2">
        <f t="shared" si="87"/>
        <v>15.116066147623687</v>
      </c>
      <c r="G249" s="2">
        <f t="shared" si="88"/>
        <v>-0.19693385237631311</v>
      </c>
      <c r="H249" s="2">
        <f t="shared" si="89"/>
        <v>3.8782942211775487E-2</v>
      </c>
      <c r="I249" s="2">
        <f t="shared" si="90"/>
        <v>14.599414059283735</v>
      </c>
      <c r="J249" s="2">
        <f t="shared" si="91"/>
        <v>-0.71358594071626591</v>
      </c>
      <c r="K249" s="2">
        <f t="shared" si="92"/>
        <v>0.50920489478791819</v>
      </c>
      <c r="L249" s="2">
        <f t="shared" si="93"/>
        <v>14.469355997855686</v>
      </c>
      <c r="M249" s="2">
        <f t="shared" si="94"/>
        <v>-0.84364400214431434</v>
      </c>
      <c r="N249" s="2">
        <f t="shared" si="95"/>
        <v>0.71173520235407584</v>
      </c>
      <c r="O249" s="2">
        <f t="shared" si="96"/>
        <v>14.145190540337</v>
      </c>
      <c r="P249" s="2">
        <f t="shared" si="97"/>
        <v>-1.1678094596630011</v>
      </c>
      <c r="Q249" s="2">
        <f t="shared" si="98"/>
        <v>1.3637789340783906</v>
      </c>
      <c r="R249" s="2">
        <f t="shared" si="99"/>
        <v>14.045796678425534</v>
      </c>
      <c r="S249" s="2">
        <f t="shared" si="100"/>
        <v>-1.2672033215744669</v>
      </c>
      <c r="T249" s="2">
        <f t="shared" si="101"/>
        <v>1.6058042582093619</v>
      </c>
      <c r="U249" s="2">
        <f t="shared" si="102"/>
        <v>13.62123966407059</v>
      </c>
      <c r="V249" s="2">
        <f t="shared" si="103"/>
        <v>-1.6917603359294109</v>
      </c>
      <c r="W249" s="2">
        <f t="shared" si="104"/>
        <v>2.8620530342239934</v>
      </c>
      <c r="X249" s="2">
        <f t="shared" si="105"/>
        <v>13.754901735397624</v>
      </c>
      <c r="Y249" s="2">
        <f t="shared" si="106"/>
        <v>-1.5580982646023767</v>
      </c>
      <c r="Z249" s="2">
        <f t="shared" si="107"/>
        <v>2.4276702021569379</v>
      </c>
      <c r="AB249" s="28">
        <v>19.416666379999999</v>
      </c>
      <c r="AC249" s="2">
        <f t="shared" si="108"/>
        <v>13.79775015719007</v>
      </c>
      <c r="AD249" s="2">
        <f t="shared" si="109"/>
        <v>-1.515249842809931</v>
      </c>
      <c r="AE249" s="2">
        <f t="shared" si="110"/>
        <v>2.2959820861355205</v>
      </c>
      <c r="AF249" s="2">
        <f t="shared" si="111"/>
        <v>1.515249842809931</v>
      </c>
    </row>
    <row r="250" spans="1:32" x14ac:dyDescent="0.3">
      <c r="A250" s="3">
        <v>19.499999710000001</v>
      </c>
      <c r="B250" s="3">
        <v>15.407999999999999</v>
      </c>
      <c r="C250" s="2">
        <f t="shared" si="84"/>
        <v>14.738990253924822</v>
      </c>
      <c r="D250" s="2">
        <f t="shared" si="85"/>
        <v>0.6690097460751776</v>
      </c>
      <c r="E250" s="2">
        <f t="shared" si="86"/>
        <v>0.44757404034357362</v>
      </c>
      <c r="F250" s="2">
        <f t="shared" si="87"/>
        <v>15.120440719084106</v>
      </c>
      <c r="G250" s="2">
        <f t="shared" si="88"/>
        <v>-0.28755928091589311</v>
      </c>
      <c r="H250" s="2">
        <f t="shared" si="89"/>
        <v>8.2690340040865534E-2</v>
      </c>
      <c r="I250" s="2">
        <f t="shared" si="90"/>
        <v>14.617090221344705</v>
      </c>
      <c r="J250" s="2">
        <f t="shared" si="91"/>
        <v>-0.7909097786552941</v>
      </c>
      <c r="K250" s="2">
        <f t="shared" si="92"/>
        <v>0.62553827797256634</v>
      </c>
      <c r="L250" s="2">
        <f t="shared" si="93"/>
        <v>14.485532690847879</v>
      </c>
      <c r="M250" s="2">
        <f t="shared" si="94"/>
        <v>-0.92246730915212005</v>
      </c>
      <c r="N250" s="2">
        <f t="shared" si="95"/>
        <v>0.85094593645435301</v>
      </c>
      <c r="O250" s="2">
        <f t="shared" si="96"/>
        <v>14.168712499719685</v>
      </c>
      <c r="P250" s="2">
        <f t="shared" si="97"/>
        <v>-1.2392875002803141</v>
      </c>
      <c r="Q250" s="2">
        <f t="shared" si="98"/>
        <v>1.5358335083510295</v>
      </c>
      <c r="R250" s="2">
        <f t="shared" si="99"/>
        <v>14.066420141080473</v>
      </c>
      <c r="S250" s="2">
        <f t="shared" si="100"/>
        <v>-1.3415798589195269</v>
      </c>
      <c r="T250" s="2">
        <f t="shared" si="101"/>
        <v>1.7998365178585378</v>
      </c>
      <c r="U250" s="2">
        <f t="shared" si="102"/>
        <v>13.64947378800564</v>
      </c>
      <c r="V250" s="2">
        <f t="shared" si="103"/>
        <v>-1.7585262119943597</v>
      </c>
      <c r="W250" s="2">
        <f t="shared" si="104"/>
        <v>3.0924144382712315</v>
      </c>
      <c r="X250" s="2">
        <f t="shared" si="105"/>
        <v>13.792694831433806</v>
      </c>
      <c r="Y250" s="2">
        <f t="shared" si="106"/>
        <v>-1.6153051685661932</v>
      </c>
      <c r="Z250" s="2">
        <f t="shared" si="107"/>
        <v>2.6092107875966577</v>
      </c>
      <c r="AB250" s="28">
        <v>19.499999710000001</v>
      </c>
      <c r="AC250" s="2">
        <f t="shared" si="108"/>
        <v>13.835115022056119</v>
      </c>
      <c r="AD250" s="2">
        <f t="shared" si="109"/>
        <v>-1.5728849779438807</v>
      </c>
      <c r="AE250" s="2">
        <f t="shared" si="110"/>
        <v>2.4739671538415222</v>
      </c>
      <c r="AF250" s="2">
        <f t="shared" si="111"/>
        <v>1.5728849779438807</v>
      </c>
    </row>
    <row r="251" spans="1:32" x14ac:dyDescent="0.3">
      <c r="A251" s="3">
        <v>19.583333039999999</v>
      </c>
      <c r="B251" s="3">
        <v>15.028</v>
      </c>
      <c r="C251" s="2">
        <f t="shared" si="84"/>
        <v>14.742172776297521</v>
      </c>
      <c r="D251" s="2">
        <f t="shared" si="85"/>
        <v>0.28582722370247993</v>
      </c>
      <c r="E251" s="2">
        <f t="shared" si="86"/>
        <v>8.1697201809467504E-2</v>
      </c>
      <c r="F251" s="2">
        <f t="shared" si="87"/>
        <v>15.124782178005509</v>
      </c>
      <c r="G251" s="2">
        <f t="shared" si="88"/>
        <v>9.6782178005508257E-2</v>
      </c>
      <c r="H251" s="2">
        <f t="shared" si="89"/>
        <v>9.3667899794898854E-3</v>
      </c>
      <c r="I251" s="2">
        <f t="shared" si="90"/>
        <v>14.634804365952659</v>
      </c>
      <c r="J251" s="2">
        <f t="shared" si="91"/>
        <v>-0.39319563404734126</v>
      </c>
      <c r="K251" s="2">
        <f t="shared" si="92"/>
        <v>0.1546028066338907</v>
      </c>
      <c r="L251" s="2">
        <f t="shared" si="93"/>
        <v>14.501785561560609</v>
      </c>
      <c r="M251" s="2">
        <f t="shared" si="94"/>
        <v>-0.52621443843939097</v>
      </c>
      <c r="N251" s="2">
        <f t="shared" si="95"/>
        <v>0.27690163522208361</v>
      </c>
      <c r="O251" s="2">
        <f t="shared" si="96"/>
        <v>14.192435959744497</v>
      </c>
      <c r="P251" s="2">
        <f t="shared" si="97"/>
        <v>-0.83556404025550357</v>
      </c>
      <c r="Q251" s="2">
        <f t="shared" si="98"/>
        <v>0.69816726536810081</v>
      </c>
      <c r="R251" s="2">
        <f t="shared" si="99"/>
        <v>14.087307932222048</v>
      </c>
      <c r="S251" s="2">
        <f t="shared" si="100"/>
        <v>-0.94069206777795245</v>
      </c>
      <c r="T251" s="2">
        <f t="shared" si="101"/>
        <v>0.88490156638035988</v>
      </c>
      <c r="U251" s="2">
        <f t="shared" si="102"/>
        <v>13.678290542607474</v>
      </c>
      <c r="V251" s="2">
        <f t="shared" si="103"/>
        <v>-1.3497094573925263</v>
      </c>
      <c r="W251" s="2">
        <f t="shared" si="104"/>
        <v>1.8217156193748278</v>
      </c>
      <c r="X251" s="2">
        <f t="shared" si="105"/>
        <v>13.830916248585794</v>
      </c>
      <c r="Y251" s="2">
        <f t="shared" si="106"/>
        <v>-1.1970837514142065</v>
      </c>
      <c r="Z251" s="2">
        <f t="shared" si="107"/>
        <v>1.4330095078999099</v>
      </c>
      <c r="AB251" s="28">
        <v>19.583333039999999</v>
      </c>
      <c r="AC251" s="2">
        <f t="shared" si="108"/>
        <v>13.87285795920673</v>
      </c>
      <c r="AD251" s="2">
        <f t="shared" si="109"/>
        <v>-1.1551420407932707</v>
      </c>
      <c r="AE251" s="2">
        <f t="shared" si="110"/>
        <v>1.3343531344080422</v>
      </c>
      <c r="AF251" s="2">
        <f t="shared" si="111"/>
        <v>1.1551420407932707</v>
      </c>
    </row>
    <row r="252" spans="1:32" x14ac:dyDescent="0.3">
      <c r="A252" s="3">
        <v>19.666666370000002</v>
      </c>
      <c r="B252" s="3">
        <v>14.782</v>
      </c>
      <c r="C252" s="2">
        <f t="shared" si="84"/>
        <v>14.745355298670219</v>
      </c>
      <c r="D252" s="2">
        <f t="shared" si="85"/>
        <v>3.6644701329780816E-2</v>
      </c>
      <c r="E252" s="2">
        <f t="shared" si="86"/>
        <v>1.3428341355488399E-3</v>
      </c>
      <c r="F252" s="2">
        <f t="shared" si="87"/>
        <v>15.129090524387895</v>
      </c>
      <c r="G252" s="2">
        <f t="shared" si="88"/>
        <v>0.34709052438789456</v>
      </c>
      <c r="H252" s="2">
        <f t="shared" si="89"/>
        <v>0.12047183211986363</v>
      </c>
      <c r="I252" s="2">
        <f t="shared" si="90"/>
        <v>14.652554490429369</v>
      </c>
      <c r="J252" s="2">
        <f t="shared" si="91"/>
        <v>-0.1294455095706315</v>
      </c>
      <c r="K252" s="2">
        <f t="shared" si="92"/>
        <v>1.6756139948000452E-2</v>
      </c>
      <c r="L252" s="2">
        <f t="shared" si="93"/>
        <v>14.518112899400965</v>
      </c>
      <c r="M252" s="2">
        <f t="shared" si="94"/>
        <v>-0.26388710059903531</v>
      </c>
      <c r="N252" s="2">
        <f t="shared" si="95"/>
        <v>6.9636401862565381E-2</v>
      </c>
      <c r="O252" s="2">
        <f t="shared" si="96"/>
        <v>14.216356049594294</v>
      </c>
      <c r="P252" s="2">
        <f t="shared" si="97"/>
        <v>-0.56564395040570581</v>
      </c>
      <c r="Q252" s="2">
        <f t="shared" si="98"/>
        <v>0.3199530786305726</v>
      </c>
      <c r="R252" s="2">
        <f t="shared" si="99"/>
        <v>14.108456639547491</v>
      </c>
      <c r="S252" s="2">
        <f t="shared" si="100"/>
        <v>-0.67354336045250918</v>
      </c>
      <c r="T252" s="2">
        <f t="shared" si="101"/>
        <v>0.45366065840965869</v>
      </c>
      <c r="U252" s="2">
        <f t="shared" si="102"/>
        <v>13.707679927905648</v>
      </c>
      <c r="V252" s="2">
        <f t="shared" si="103"/>
        <v>-1.074320072094352</v>
      </c>
      <c r="W252" s="2">
        <f t="shared" si="104"/>
        <v>1.1541636173048135</v>
      </c>
      <c r="X252" s="2">
        <f t="shared" si="105"/>
        <v>13.869547096466619</v>
      </c>
      <c r="Y252" s="2">
        <f t="shared" si="106"/>
        <v>-0.91245290353338149</v>
      </c>
      <c r="Z252" s="2">
        <f t="shared" si="107"/>
        <v>0.83257030116649833</v>
      </c>
      <c r="AB252" s="28">
        <v>19.666666370000002</v>
      </c>
      <c r="AC252" s="2">
        <f t="shared" si="108"/>
        <v>13.910960804973346</v>
      </c>
      <c r="AD252" s="2">
        <f t="shared" si="109"/>
        <v>-0.87103919502665406</v>
      </c>
      <c r="AE252" s="2">
        <f t="shared" si="110"/>
        <v>0.7587092792726815</v>
      </c>
      <c r="AF252" s="2">
        <f t="shared" si="111"/>
        <v>0.87103919502665406</v>
      </c>
    </row>
    <row r="253" spans="1:32" x14ac:dyDescent="0.3">
      <c r="A253" s="3">
        <v>19.7499997</v>
      </c>
      <c r="B253" s="3">
        <v>14.212999999999999</v>
      </c>
      <c r="C253" s="2">
        <f t="shared" si="84"/>
        <v>14.74853782104292</v>
      </c>
      <c r="D253" s="2">
        <f t="shared" si="85"/>
        <v>-0.53553782104292047</v>
      </c>
      <c r="E253" s="2">
        <f t="shared" si="86"/>
        <v>0.28680075776739911</v>
      </c>
      <c r="F253" s="2">
        <f t="shared" si="87"/>
        <v>15.13336575823126</v>
      </c>
      <c r="G253" s="2">
        <f t="shared" si="88"/>
        <v>0.92036575823126121</v>
      </c>
      <c r="H253" s="2">
        <f t="shared" si="89"/>
        <v>0.8470731289246044</v>
      </c>
      <c r="I253" s="2">
        <f t="shared" si="90"/>
        <v>14.670338592096602</v>
      </c>
      <c r="J253" s="2">
        <f t="shared" si="91"/>
        <v>0.45733859209660288</v>
      </c>
      <c r="K253" s="2">
        <f t="shared" si="92"/>
        <v>0.20915858782090291</v>
      </c>
      <c r="L253" s="2">
        <f t="shared" si="93"/>
        <v>14.534512985430737</v>
      </c>
      <c r="M253" s="2">
        <f t="shared" si="94"/>
        <v>0.32151298543073814</v>
      </c>
      <c r="N253" s="2">
        <f t="shared" si="95"/>
        <v>0.10337059980058604</v>
      </c>
      <c r="O253" s="2">
        <f t="shared" si="96"/>
        <v>14.240467858387559</v>
      </c>
      <c r="P253" s="2">
        <f t="shared" si="97"/>
        <v>2.7467858387559829E-2</v>
      </c>
      <c r="Q253" s="2">
        <f t="shared" si="98"/>
        <v>7.5448324439904085E-4</v>
      </c>
      <c r="R253" s="2">
        <f t="shared" si="99"/>
        <v>14.129862774258569</v>
      </c>
      <c r="S253" s="2">
        <f t="shared" si="100"/>
        <v>-8.3137225741429788E-2</v>
      </c>
      <c r="T253" s="2">
        <f t="shared" si="101"/>
        <v>6.9117983039814557E-3</v>
      </c>
      <c r="U253" s="2">
        <f t="shared" si="102"/>
        <v>13.737631669404106</v>
      </c>
      <c r="V253" s="2">
        <f t="shared" si="103"/>
        <v>-0.47536833059589334</v>
      </c>
      <c r="W253" s="2">
        <f t="shared" si="104"/>
        <v>0.22597504973352656</v>
      </c>
      <c r="X253" s="2">
        <f t="shared" si="105"/>
        <v>13.908568385596567</v>
      </c>
      <c r="Y253" s="2">
        <f t="shared" si="106"/>
        <v>-0.30443161440343225</v>
      </c>
      <c r="Z253" s="2">
        <f t="shared" si="107"/>
        <v>9.2678607848280053E-2</v>
      </c>
      <c r="AB253" s="28">
        <v>19.7499997</v>
      </c>
      <c r="AC253" s="2">
        <f t="shared" si="108"/>
        <v>13.949405352942453</v>
      </c>
      <c r="AD253" s="2">
        <f t="shared" si="109"/>
        <v>-0.26359464705754654</v>
      </c>
      <c r="AE253" s="2">
        <f t="shared" si="110"/>
        <v>6.9482137957392526E-2</v>
      </c>
      <c r="AF253" s="2">
        <f t="shared" si="111"/>
        <v>0.26359464705754654</v>
      </c>
    </row>
    <row r="254" spans="1:32" x14ac:dyDescent="0.3">
      <c r="A254" s="3">
        <v>19.833333029999999</v>
      </c>
      <c r="B254" s="3">
        <v>13.435</v>
      </c>
      <c r="C254" s="2">
        <f t="shared" si="84"/>
        <v>14.751720343415618</v>
      </c>
      <c r="D254" s="2">
        <f t="shared" si="85"/>
        <v>-1.3167203434156178</v>
      </c>
      <c r="E254" s="2">
        <f t="shared" si="86"/>
        <v>1.7337524627645426</v>
      </c>
      <c r="F254" s="2">
        <f t="shared" si="87"/>
        <v>15.13760787953561</v>
      </c>
      <c r="G254" s="2">
        <f t="shared" si="88"/>
        <v>1.7026078795356092</v>
      </c>
      <c r="H254" s="2">
        <f t="shared" si="89"/>
        <v>2.8988735914567436</v>
      </c>
      <c r="I254" s="2">
        <f t="shared" si="90"/>
        <v>14.688154668276125</v>
      </c>
      <c r="J254" s="2">
        <f t="shared" si="91"/>
        <v>1.2531546682761245</v>
      </c>
      <c r="K254" s="2">
        <f t="shared" si="92"/>
        <v>1.5703966226222437</v>
      </c>
      <c r="L254" s="2">
        <f t="shared" si="93"/>
        <v>14.550984092366425</v>
      </c>
      <c r="M254" s="2">
        <f t="shared" si="94"/>
        <v>1.1159840923664248</v>
      </c>
      <c r="N254" s="2">
        <f t="shared" si="95"/>
        <v>1.245420494414913</v>
      </c>
      <c r="O254" s="2">
        <f t="shared" si="96"/>
        <v>14.264766436097657</v>
      </c>
      <c r="P254" s="2">
        <f t="shared" si="97"/>
        <v>0.82976643609765688</v>
      </c>
      <c r="Q254" s="2">
        <f t="shared" si="98"/>
        <v>0.6885123384742069</v>
      </c>
      <c r="R254" s="2">
        <f t="shared" si="99"/>
        <v>14.151522771525313</v>
      </c>
      <c r="S254" s="2">
        <f t="shared" si="100"/>
        <v>0.71652277152531241</v>
      </c>
      <c r="T254" s="2">
        <f t="shared" si="101"/>
        <v>0.51340488211431501</v>
      </c>
      <c r="U254" s="2">
        <f t="shared" si="102"/>
        <v>13.768135223447867</v>
      </c>
      <c r="V254" s="2">
        <f t="shared" si="103"/>
        <v>0.33313522344786684</v>
      </c>
      <c r="W254" s="2">
        <f t="shared" si="104"/>
        <v>0.11097907710166016</v>
      </c>
      <c r="X254" s="2">
        <f t="shared" si="105"/>
        <v>13.947961039383287</v>
      </c>
      <c r="Y254" s="2">
        <f t="shared" si="106"/>
        <v>0.51296103938328663</v>
      </c>
      <c r="Z254" s="2">
        <f t="shared" si="107"/>
        <v>0.26312902792518172</v>
      </c>
      <c r="AB254" s="28">
        <v>19.833333029999999</v>
      </c>
      <c r="AC254" s="2">
        <f t="shared" si="108"/>
        <v>13.988173364864583</v>
      </c>
      <c r="AD254" s="2">
        <f t="shared" si="109"/>
        <v>0.55317336486458224</v>
      </c>
      <c r="AE254" s="2">
        <f t="shared" si="110"/>
        <v>0.30600077159560424</v>
      </c>
      <c r="AF254" s="2">
        <f t="shared" si="111"/>
        <v>0.55317336486458224</v>
      </c>
    </row>
    <row r="255" spans="1:32" x14ac:dyDescent="0.3">
      <c r="A255" s="3">
        <v>19.916666360000001</v>
      </c>
      <c r="B255" s="3">
        <v>13.662000000000001</v>
      </c>
      <c r="C255" s="2">
        <f t="shared" si="84"/>
        <v>14.754902865788317</v>
      </c>
      <c r="D255" s="2">
        <f t="shared" si="85"/>
        <v>-1.0929028657883162</v>
      </c>
      <c r="E255" s="2">
        <f t="shared" si="86"/>
        <v>1.1944366740483143</v>
      </c>
      <c r="F255" s="2">
        <f t="shared" si="87"/>
        <v>15.141816888300941</v>
      </c>
      <c r="G255" s="2">
        <f t="shared" si="88"/>
        <v>1.4798168883009399</v>
      </c>
      <c r="H255" s="2">
        <f t="shared" si="89"/>
        <v>2.1898580229006765</v>
      </c>
      <c r="I255" s="2">
        <f t="shared" si="90"/>
        <v>14.706000716289708</v>
      </c>
      <c r="J255" s="2">
        <f t="shared" si="91"/>
        <v>1.0440007162897071</v>
      </c>
      <c r="K255" s="2">
        <f t="shared" si="92"/>
        <v>1.0899374956134216</v>
      </c>
      <c r="L255" s="2">
        <f t="shared" si="93"/>
        <v>14.567524484579224</v>
      </c>
      <c r="M255" s="2">
        <f t="shared" si="94"/>
        <v>0.90552448457922274</v>
      </c>
      <c r="N255" s="2">
        <f t="shared" si="95"/>
        <v>0.81997459217246704</v>
      </c>
      <c r="O255" s="2">
        <f t="shared" si="96"/>
        <v>14.289246794472312</v>
      </c>
      <c r="P255" s="2">
        <f t="shared" si="97"/>
        <v>0.62724679447231146</v>
      </c>
      <c r="Q255" s="2">
        <f t="shared" si="98"/>
        <v>0.39343854117579014</v>
      </c>
      <c r="R255" s="2">
        <f t="shared" si="99"/>
        <v>14.173432990963088</v>
      </c>
      <c r="S255" s="2">
        <f t="shared" si="100"/>
        <v>0.51143299096308681</v>
      </c>
      <c r="T255" s="2">
        <f t="shared" si="101"/>
        <v>0.26156370424544884</v>
      </c>
      <c r="U255" s="2">
        <f t="shared" si="102"/>
        <v>13.799179782678035</v>
      </c>
      <c r="V255" s="2">
        <f t="shared" si="103"/>
        <v>0.1371797826780341</v>
      </c>
      <c r="W255" s="2">
        <f t="shared" si="104"/>
        <v>1.8818292775592663E-2</v>
      </c>
      <c r="X255" s="2">
        <f t="shared" si="105"/>
        <v>13.987705906022128</v>
      </c>
      <c r="Y255" s="2">
        <f t="shared" si="106"/>
        <v>0.32570590602212768</v>
      </c>
      <c r="Z255" s="2">
        <f t="shared" si="107"/>
        <v>0.10608433721769507</v>
      </c>
      <c r="AB255" s="28">
        <v>19.916666360000001</v>
      </c>
      <c r="AC255" s="2">
        <f t="shared" si="108"/>
        <v>14.027246581457934</v>
      </c>
      <c r="AD255" s="2">
        <f t="shared" si="109"/>
        <v>0.36524658145793332</v>
      </c>
      <c r="AE255" s="2">
        <f t="shared" si="110"/>
        <v>0.13340506526670673</v>
      </c>
      <c r="AF255" s="2">
        <f t="shared" si="111"/>
        <v>0.36524658145793332</v>
      </c>
    </row>
    <row r="256" spans="1:32" x14ac:dyDescent="0.3">
      <c r="A256" s="3">
        <v>19.999999689999999</v>
      </c>
      <c r="B256" s="3">
        <v>14.288</v>
      </c>
      <c r="C256" s="2">
        <f t="shared" si="84"/>
        <v>14.758085388161016</v>
      </c>
      <c r="D256" s="2">
        <f t="shared" si="85"/>
        <v>-0.47008538816101542</v>
      </c>
      <c r="E256" s="2">
        <f t="shared" si="86"/>
        <v>0.22098027216249252</v>
      </c>
      <c r="F256" s="2">
        <f t="shared" si="87"/>
        <v>15.145992784527255</v>
      </c>
      <c r="G256" s="2">
        <f t="shared" si="88"/>
        <v>0.85799278452725503</v>
      </c>
      <c r="H256" s="2">
        <f t="shared" si="89"/>
        <v>0.73615161830083264</v>
      </c>
      <c r="I256" s="2">
        <f t="shared" si="90"/>
        <v>14.723874733459114</v>
      </c>
      <c r="J256" s="2">
        <f t="shared" si="91"/>
        <v>0.43587473345911398</v>
      </c>
      <c r="K256" s="2">
        <f t="shared" si="92"/>
        <v>0.18998678326805366</v>
      </c>
      <c r="L256" s="2">
        <f t="shared" si="93"/>
        <v>14.584132418095027</v>
      </c>
      <c r="M256" s="2">
        <f t="shared" si="94"/>
        <v>0.29613241809502711</v>
      </c>
      <c r="N256" s="2">
        <f t="shared" si="95"/>
        <v>8.7694409046807933E-2</v>
      </c>
      <c r="O256" s="2">
        <f t="shared" si="96"/>
        <v>14.313903907953033</v>
      </c>
      <c r="P256" s="2">
        <f t="shared" si="97"/>
        <v>2.5903907953033212E-2</v>
      </c>
      <c r="Q256" s="2">
        <f t="shared" si="98"/>
        <v>6.7101244723921725E-4</v>
      </c>
      <c r="R256" s="2">
        <f t="shared" si="99"/>
        <v>14.19558971712315</v>
      </c>
      <c r="S256" s="2">
        <f t="shared" si="100"/>
        <v>-9.2410282876850047E-2</v>
      </c>
      <c r="T256" s="2">
        <f t="shared" si="101"/>
        <v>8.5396603813794447E-3</v>
      </c>
      <c r="U256" s="2">
        <f t="shared" si="102"/>
        <v>13.830754281571028</v>
      </c>
      <c r="V256" s="2">
        <f t="shared" si="103"/>
        <v>-0.45724571842897177</v>
      </c>
      <c r="W256" s="2">
        <f t="shared" si="104"/>
        <v>0.20907364702162654</v>
      </c>
      <c r="X256" s="2">
        <f t="shared" si="105"/>
        <v>14.027783770314201</v>
      </c>
      <c r="Y256" s="2">
        <f t="shared" si="106"/>
        <v>-0.26021622968579905</v>
      </c>
      <c r="Z256" s="2">
        <f t="shared" si="107"/>
        <v>6.7712486191892532E-2</v>
      </c>
      <c r="AB256" s="28">
        <v>19.999999689999999</v>
      </c>
      <c r="AC256" s="2">
        <f t="shared" si="108"/>
        <v>14.06660673306877</v>
      </c>
      <c r="AD256" s="2">
        <f t="shared" si="109"/>
        <v>-0.22139326693122996</v>
      </c>
      <c r="AE256" s="2">
        <f t="shared" si="110"/>
        <v>4.9014978642482838E-2</v>
      </c>
      <c r="AF256" s="2">
        <f t="shared" si="111"/>
        <v>0.22139326693122996</v>
      </c>
    </row>
    <row r="257" spans="1:32" x14ac:dyDescent="0.3">
      <c r="A257" s="3">
        <v>20.083333020000001</v>
      </c>
      <c r="B257" s="3">
        <v>13.491</v>
      </c>
      <c r="C257" s="2">
        <f t="shared" si="84"/>
        <v>14.761267910533714</v>
      </c>
      <c r="D257" s="2">
        <f t="shared" si="85"/>
        <v>-1.2702679105337147</v>
      </c>
      <c r="E257" s="2">
        <f t="shared" si="86"/>
        <v>1.6135805645316894</v>
      </c>
      <c r="F257" s="2">
        <f t="shared" si="87"/>
        <v>15.150135568214552</v>
      </c>
      <c r="G257" s="2">
        <f t="shared" si="88"/>
        <v>1.6591355682145519</v>
      </c>
      <c r="H257" s="2">
        <f t="shared" si="89"/>
        <v>2.7527308337146241</v>
      </c>
      <c r="I257" s="2">
        <f t="shared" si="90"/>
        <v>14.741774717106118</v>
      </c>
      <c r="J257" s="2">
        <f t="shared" si="91"/>
        <v>1.2507747171061183</v>
      </c>
      <c r="K257" s="2">
        <f t="shared" si="92"/>
        <v>1.5644373929518902</v>
      </c>
      <c r="L257" s="2">
        <f t="shared" si="93"/>
        <v>14.600806140594443</v>
      </c>
      <c r="M257" s="2">
        <f t="shared" si="94"/>
        <v>1.1098061405944435</v>
      </c>
      <c r="N257" s="2">
        <f t="shared" si="95"/>
        <v>1.2316696697011336</v>
      </c>
      <c r="O257" s="2">
        <f t="shared" si="96"/>
        <v>14.338732714594395</v>
      </c>
      <c r="P257" s="2">
        <f t="shared" si="97"/>
        <v>0.84773271459439492</v>
      </c>
      <c r="Q257" s="2">
        <f t="shared" si="98"/>
        <v>0.71865075539358181</v>
      </c>
      <c r="R257" s="2">
        <f t="shared" si="99"/>
        <v>14.217989159996526</v>
      </c>
      <c r="S257" s="2">
        <f t="shared" si="100"/>
        <v>0.72698915999652591</v>
      </c>
      <c r="T257" s="2">
        <f t="shared" si="101"/>
        <v>0.52851323875245437</v>
      </c>
      <c r="U257" s="2">
        <f t="shared" si="102"/>
        <v>13.862847402061117</v>
      </c>
      <c r="V257" s="2">
        <f t="shared" si="103"/>
        <v>0.37184740206111755</v>
      </c>
      <c r="W257" s="2">
        <f t="shared" si="104"/>
        <v>0.1382704904196024</v>
      </c>
      <c r="X257" s="2">
        <f t="shared" si="105"/>
        <v>14.068175365409601</v>
      </c>
      <c r="Y257" s="2">
        <f t="shared" si="106"/>
        <v>0.57717536540960168</v>
      </c>
      <c r="Z257" s="2">
        <f t="shared" si="107"/>
        <v>0.33313140243570721</v>
      </c>
      <c r="AB257" s="28">
        <v>20.083333020000001</v>
      </c>
      <c r="AC257" s="2">
        <f t="shared" si="108"/>
        <v>14.106235550208257</v>
      </c>
      <c r="AD257" s="2">
        <f t="shared" si="109"/>
        <v>0.61523555020825782</v>
      </c>
      <c r="AE257" s="2">
        <f t="shared" si="110"/>
        <v>0.37851478224005775</v>
      </c>
      <c r="AF257" s="2">
        <f t="shared" si="111"/>
        <v>0.61523555020825782</v>
      </c>
    </row>
    <row r="258" spans="1:32" x14ac:dyDescent="0.3">
      <c r="A258" s="3">
        <v>20.16666635</v>
      </c>
      <c r="B258" s="3">
        <v>13.15</v>
      </c>
      <c r="C258" s="2">
        <f t="shared" si="84"/>
        <v>14.764450432906415</v>
      </c>
      <c r="D258" s="2">
        <f t="shared" si="85"/>
        <v>-1.6144504329064144</v>
      </c>
      <c r="E258" s="2">
        <f t="shared" si="86"/>
        <v>2.6064502003117092</v>
      </c>
      <c r="F258" s="2">
        <f t="shared" si="87"/>
        <v>15.15424523936283</v>
      </c>
      <c r="G258" s="2">
        <f t="shared" si="88"/>
        <v>2.0042452393628292</v>
      </c>
      <c r="H258" s="2">
        <f t="shared" si="89"/>
        <v>4.0169989795085641</v>
      </c>
      <c r="I258" s="2">
        <f t="shared" si="90"/>
        <v>14.759698664552486</v>
      </c>
      <c r="J258" s="2">
        <f t="shared" si="91"/>
        <v>1.6096986645524858</v>
      </c>
      <c r="K258" s="2">
        <f t="shared" si="92"/>
        <v>2.5911297906620563</v>
      </c>
      <c r="L258" s="2">
        <f t="shared" si="93"/>
        <v>14.617543891412762</v>
      </c>
      <c r="M258" s="2">
        <f t="shared" si="94"/>
        <v>1.4675438914127614</v>
      </c>
      <c r="N258" s="2">
        <f t="shared" si="95"/>
        <v>2.1536850732229107</v>
      </c>
      <c r="O258" s="2">
        <f t="shared" si="96"/>
        <v>14.363728116983532</v>
      </c>
      <c r="P258" s="2">
        <f t="shared" si="97"/>
        <v>1.2137281169835319</v>
      </c>
      <c r="Q258" s="2">
        <f t="shared" si="98"/>
        <v>1.4731359419563901</v>
      </c>
      <c r="R258" s="2">
        <f t="shared" si="99"/>
        <v>14.240627455531365</v>
      </c>
      <c r="S258" s="2">
        <f t="shared" si="100"/>
        <v>1.0906274555313651</v>
      </c>
      <c r="T258" s="2">
        <f t="shared" si="101"/>
        <v>1.1894682467588198</v>
      </c>
      <c r="U258" s="2">
        <f t="shared" si="102"/>
        <v>13.895447579242774</v>
      </c>
      <c r="V258" s="2">
        <f t="shared" si="103"/>
        <v>0.74544757924277327</v>
      </c>
      <c r="W258" s="2">
        <f t="shared" si="104"/>
        <v>0.55569209339891079</v>
      </c>
      <c r="X258" s="2">
        <f t="shared" si="105"/>
        <v>14.108861384446925</v>
      </c>
      <c r="Y258" s="2">
        <f t="shared" si="106"/>
        <v>0.9588613844469247</v>
      </c>
      <c r="Z258" s="2">
        <f t="shared" si="107"/>
        <v>0.91941515458347312</v>
      </c>
      <c r="AB258" s="28">
        <v>20.16666635</v>
      </c>
      <c r="AC258" s="2">
        <f t="shared" si="108"/>
        <v>14.146114773950035</v>
      </c>
      <c r="AD258" s="2">
        <f t="shared" si="109"/>
        <v>0.99611477395003512</v>
      </c>
      <c r="AE258" s="2">
        <f t="shared" si="110"/>
        <v>0.99224464288152958</v>
      </c>
      <c r="AF258" s="2">
        <f t="shared" si="111"/>
        <v>0.99611477395003512</v>
      </c>
    </row>
    <row r="259" spans="1:32" x14ac:dyDescent="0.3">
      <c r="A259" s="3">
        <v>20.249999679999998</v>
      </c>
      <c r="B259" s="3">
        <v>13.586</v>
      </c>
      <c r="C259" s="2">
        <f t="shared" si="84"/>
        <v>14.767632955279113</v>
      </c>
      <c r="D259" s="2">
        <f t="shared" si="85"/>
        <v>-1.1816329552791132</v>
      </c>
      <c r="E259" s="2">
        <f t="shared" si="86"/>
        <v>1.3962564410016507</v>
      </c>
      <c r="F259" s="2">
        <f t="shared" si="87"/>
        <v>15.158321797972091</v>
      </c>
      <c r="G259" s="2">
        <f t="shared" si="88"/>
        <v>1.5723217979720907</v>
      </c>
      <c r="H259" s="2">
        <f t="shared" si="89"/>
        <v>2.4721958363781882</v>
      </c>
      <c r="I259" s="2">
        <f t="shared" si="90"/>
        <v>14.777644573119982</v>
      </c>
      <c r="J259" s="2">
        <f t="shared" si="91"/>
        <v>1.1916445731199818</v>
      </c>
      <c r="K259" s="2">
        <f t="shared" si="92"/>
        <v>1.4200167886463038</v>
      </c>
      <c r="L259" s="2">
        <f t="shared" si="93"/>
        <v>14.634343901539994</v>
      </c>
      <c r="M259" s="2">
        <f t="shared" si="94"/>
        <v>1.0483439015399938</v>
      </c>
      <c r="N259" s="2">
        <f t="shared" si="95"/>
        <v>1.0990249358960962</v>
      </c>
      <c r="O259" s="2">
        <f t="shared" si="96"/>
        <v>14.388884983159508</v>
      </c>
      <c r="P259" s="2">
        <f t="shared" si="97"/>
        <v>0.80288498315950818</v>
      </c>
      <c r="Q259" s="2">
        <f t="shared" si="98"/>
        <v>0.64462429618304373</v>
      </c>
      <c r="R259" s="2">
        <f t="shared" si="99"/>
        <v>14.263500666163623</v>
      </c>
      <c r="S259" s="2">
        <f t="shared" si="100"/>
        <v>0.67750066616362226</v>
      </c>
      <c r="T259" s="2">
        <f t="shared" si="101"/>
        <v>0.45900715265215192</v>
      </c>
      <c r="U259" s="2">
        <f t="shared" si="102"/>
        <v>13.928543007151976</v>
      </c>
      <c r="V259" s="2">
        <f t="shared" si="103"/>
        <v>0.34254300715197594</v>
      </c>
      <c r="W259" s="2">
        <f t="shared" si="104"/>
        <v>0.11733571174871864</v>
      </c>
      <c r="X259" s="2">
        <f t="shared" si="105"/>
        <v>14.149822492105613</v>
      </c>
      <c r="Y259" s="2">
        <f t="shared" si="106"/>
        <v>0.56382249210561319</v>
      </c>
      <c r="Z259" s="2">
        <f t="shared" si="107"/>
        <v>0.31789580260418426</v>
      </c>
      <c r="AB259" s="28">
        <v>20.249999679999998</v>
      </c>
      <c r="AC259" s="2">
        <f t="shared" si="108"/>
        <v>14.186226166193183</v>
      </c>
      <c r="AD259" s="2">
        <f t="shared" si="109"/>
        <v>0.60022616619318292</v>
      </c>
      <c r="AE259" s="2">
        <f t="shared" si="110"/>
        <v>0.36027145058296645</v>
      </c>
      <c r="AF259" s="2">
        <f t="shared" si="111"/>
        <v>0.60022616619318292</v>
      </c>
    </row>
    <row r="260" spans="1:32" x14ac:dyDescent="0.3">
      <c r="A260" s="3">
        <v>20.33333301</v>
      </c>
      <c r="B260" s="3">
        <v>13.871</v>
      </c>
      <c r="C260" s="2">
        <f t="shared" si="84"/>
        <v>14.770815477651812</v>
      </c>
      <c r="D260" s="2">
        <f t="shared" si="85"/>
        <v>-0.89981547765181169</v>
      </c>
      <c r="E260" s="2">
        <f t="shared" si="86"/>
        <v>0.80966789382175808</v>
      </c>
      <c r="F260" s="2">
        <f t="shared" si="87"/>
        <v>15.162365244042334</v>
      </c>
      <c r="G260" s="2">
        <f t="shared" si="88"/>
        <v>1.2913652440423338</v>
      </c>
      <c r="H260" s="2">
        <f t="shared" si="89"/>
        <v>1.6676241935205163</v>
      </c>
      <c r="I260" s="2">
        <f t="shared" si="90"/>
        <v>14.79561044013038</v>
      </c>
      <c r="J260" s="2">
        <f t="shared" si="91"/>
        <v>0.92461044013037963</v>
      </c>
      <c r="K260" s="2">
        <f t="shared" si="92"/>
        <v>0.85490446599809433</v>
      </c>
      <c r="L260" s="2">
        <f t="shared" si="93"/>
        <v>14.651204393620841</v>
      </c>
      <c r="M260" s="2">
        <f t="shared" si="94"/>
        <v>0.78020439362084026</v>
      </c>
      <c r="N260" s="2">
        <f t="shared" si="95"/>
        <v>0.60871889582526306</v>
      </c>
      <c r="O260" s="2">
        <f t="shared" si="96"/>
        <v>14.414198147532677</v>
      </c>
      <c r="P260" s="2">
        <f t="shared" si="97"/>
        <v>0.54319814753267615</v>
      </c>
      <c r="Q260" s="2">
        <f t="shared" si="98"/>
        <v>0.29506422748293099</v>
      </c>
      <c r="R260" s="2">
        <f t="shared" si="99"/>
        <v>14.286604781361211</v>
      </c>
      <c r="S260" s="2">
        <f t="shared" si="100"/>
        <v>0.41560478136121048</v>
      </c>
      <c r="T260" s="2">
        <f t="shared" si="101"/>
        <v>0.17272733429029957</v>
      </c>
      <c r="U260" s="2">
        <f t="shared" si="102"/>
        <v>13.962121644625146</v>
      </c>
      <c r="V260" s="2">
        <f t="shared" si="103"/>
        <v>9.1121644625145493E-2</v>
      </c>
      <c r="W260" s="2">
        <f t="shared" si="104"/>
        <v>8.3031541191913062E-3</v>
      </c>
      <c r="X260" s="2">
        <f t="shared" si="105"/>
        <v>14.191039336061579</v>
      </c>
      <c r="Y260" s="2">
        <f t="shared" si="106"/>
        <v>0.32003933606157808</v>
      </c>
      <c r="Z260" s="2">
        <f t="shared" si="107"/>
        <v>0.10242517662673571</v>
      </c>
      <c r="AB260" s="28">
        <v>20.33333301</v>
      </c>
      <c r="AC260" s="2">
        <f t="shared" si="108"/>
        <v>14.226551519776468</v>
      </c>
      <c r="AD260" s="2">
        <f t="shared" si="109"/>
        <v>0.35555151977646737</v>
      </c>
      <c r="AE260" s="2">
        <f t="shared" si="110"/>
        <v>0.12641688321535566</v>
      </c>
      <c r="AF260" s="2">
        <f t="shared" si="111"/>
        <v>0.35555151977646737</v>
      </c>
    </row>
    <row r="261" spans="1:32" x14ac:dyDescent="0.3">
      <c r="A261" s="3">
        <v>20.416666339999999</v>
      </c>
      <c r="B261" s="3">
        <v>14.175000000000001</v>
      </c>
      <c r="C261" s="2">
        <f t="shared" si="84"/>
        <v>14.773998000024511</v>
      </c>
      <c r="D261" s="2">
        <f t="shared" si="85"/>
        <v>-0.59899800002451009</v>
      </c>
      <c r="E261" s="2">
        <f t="shared" si="86"/>
        <v>0.358798604033363</v>
      </c>
      <c r="F261" s="2">
        <f t="shared" si="87"/>
        <v>15.166375577573559</v>
      </c>
      <c r="G261" s="2">
        <f t="shared" si="88"/>
        <v>0.99137557757355843</v>
      </c>
      <c r="H261" s="2">
        <f t="shared" si="89"/>
        <v>0.98282553580930654</v>
      </c>
      <c r="I261" s="2">
        <f t="shared" si="90"/>
        <v>14.813594262905443</v>
      </c>
      <c r="J261" s="2">
        <f t="shared" si="91"/>
        <v>0.63859426290544263</v>
      </c>
      <c r="K261" s="2">
        <f t="shared" si="92"/>
        <v>0.40780263261574556</v>
      </c>
      <c r="L261" s="2">
        <f t="shared" si="93"/>
        <v>14.668123581954706</v>
      </c>
      <c r="M261" s="2">
        <f t="shared" si="94"/>
        <v>0.49312358195470551</v>
      </c>
      <c r="N261" s="2">
        <f t="shared" si="95"/>
        <v>0.24317086707983918</v>
      </c>
      <c r="O261" s="2">
        <f t="shared" si="96"/>
        <v>14.439662411804097</v>
      </c>
      <c r="P261" s="2">
        <f t="shared" si="97"/>
        <v>0.26466241180409611</v>
      </c>
      <c r="Q261" s="2">
        <f t="shared" si="98"/>
        <v>7.0046192221960957E-2</v>
      </c>
      <c r="R261" s="2">
        <f t="shared" si="99"/>
        <v>14.309935718181526</v>
      </c>
      <c r="S261" s="2">
        <f t="shared" si="100"/>
        <v>0.13493571818152539</v>
      </c>
      <c r="T261" s="2">
        <f t="shared" si="101"/>
        <v>1.8207648041164041E-2</v>
      </c>
      <c r="U261" s="2">
        <f t="shared" si="102"/>
        <v>13.996171221228774</v>
      </c>
      <c r="V261" s="2">
        <f t="shared" si="103"/>
        <v>-0.17882877877122638</v>
      </c>
      <c r="W261" s="2">
        <f t="shared" si="104"/>
        <v>3.1979732116808227E-2</v>
      </c>
      <c r="X261" s="2">
        <f t="shared" si="105"/>
        <v>14.232492558329582</v>
      </c>
      <c r="Y261" s="2">
        <f t="shared" si="106"/>
        <v>5.7492558329581556E-2</v>
      </c>
      <c r="Z261" s="2">
        <f t="shared" si="107"/>
        <v>3.3053942632803373E-3</v>
      </c>
      <c r="AB261" s="28">
        <v>20.416666339999999</v>
      </c>
      <c r="AC261" s="2">
        <f t="shared" si="108"/>
        <v>14.267072668456937</v>
      </c>
      <c r="AD261" s="2">
        <f t="shared" si="109"/>
        <v>9.2072668456935958E-2</v>
      </c>
      <c r="AE261" s="2">
        <f t="shared" si="110"/>
        <v>8.47737627678085E-3</v>
      </c>
      <c r="AF261" s="2">
        <f t="shared" si="111"/>
        <v>9.2072668456935958E-2</v>
      </c>
    </row>
    <row r="262" spans="1:32" x14ac:dyDescent="0.3">
      <c r="A262" s="3">
        <v>20.499999670000001</v>
      </c>
      <c r="B262" s="3">
        <v>14.099</v>
      </c>
      <c r="C262" s="2">
        <f t="shared" si="84"/>
        <v>14.777180522397211</v>
      </c>
      <c r="D262" s="2">
        <f t="shared" si="85"/>
        <v>-0.67818052239721105</v>
      </c>
      <c r="E262" s="2">
        <f t="shared" si="86"/>
        <v>0.4599288209589541</v>
      </c>
      <c r="F262" s="2">
        <f t="shared" si="87"/>
        <v>15.170352798565768</v>
      </c>
      <c r="G262" s="2">
        <f t="shared" si="88"/>
        <v>1.0713527985657674</v>
      </c>
      <c r="H262" s="2">
        <f t="shared" si="89"/>
        <v>1.1477968189947017</v>
      </c>
      <c r="I262" s="2">
        <f t="shared" si="90"/>
        <v>14.831594038766942</v>
      </c>
      <c r="J262" s="2">
        <f t="shared" si="91"/>
        <v>0.73259403876694229</v>
      </c>
      <c r="K262" s="2">
        <f t="shared" si="92"/>
        <v>0.53669402563686019</v>
      </c>
      <c r="L262" s="2">
        <f t="shared" si="93"/>
        <v>14.685099672495703</v>
      </c>
      <c r="M262" s="2">
        <f t="shared" si="94"/>
        <v>0.58609967249570261</v>
      </c>
      <c r="N262" s="2">
        <f t="shared" si="95"/>
        <v>0.34351282609956985</v>
      </c>
      <c r="O262" s="2">
        <f t="shared" si="96"/>
        <v>14.46527254588495</v>
      </c>
      <c r="P262" s="2">
        <f t="shared" si="97"/>
        <v>0.36627254588495006</v>
      </c>
      <c r="Q262" s="2">
        <f t="shared" si="98"/>
        <v>0.13415557786904284</v>
      </c>
      <c r="R262" s="2">
        <f t="shared" si="99"/>
        <v>14.333489321842356</v>
      </c>
      <c r="S262" s="2">
        <f t="shared" si="100"/>
        <v>0.23448932184235538</v>
      </c>
      <c r="T262" s="2">
        <f t="shared" si="101"/>
        <v>5.4985242058087726E-2</v>
      </c>
      <c r="U262" s="2">
        <f t="shared" si="102"/>
        <v>14.030679243263013</v>
      </c>
      <c r="V262" s="2">
        <f t="shared" si="103"/>
        <v>-6.8320756736987676E-2</v>
      </c>
      <c r="W262" s="2">
        <f t="shared" si="104"/>
        <v>4.667725801114647E-3</v>
      </c>
      <c r="X262" s="2">
        <f t="shared" si="105"/>
        <v>14.274162806502943</v>
      </c>
      <c r="Y262" s="2">
        <f t="shared" si="106"/>
        <v>0.17516280650294291</v>
      </c>
      <c r="Z262" s="2">
        <f t="shared" si="107"/>
        <v>3.0682008781987419E-2</v>
      </c>
      <c r="AB262" s="28">
        <v>20.499999670000001</v>
      </c>
      <c r="AC262" s="2">
        <f t="shared" si="108"/>
        <v>14.307771496725596</v>
      </c>
      <c r="AD262" s="2">
        <f t="shared" si="109"/>
        <v>0.20877149672559625</v>
      </c>
      <c r="AE262" s="2">
        <f t="shared" si="110"/>
        <v>4.3585537845045645E-2</v>
      </c>
      <c r="AF262" s="2">
        <f t="shared" si="111"/>
        <v>0.20877149672559625</v>
      </c>
    </row>
    <row r="263" spans="1:32" x14ac:dyDescent="0.3">
      <c r="A263" s="3">
        <v>20.583333</v>
      </c>
      <c r="B263" s="3">
        <v>13.718999999999999</v>
      </c>
      <c r="C263" s="2">
        <f t="shared" si="84"/>
        <v>14.78036304476991</v>
      </c>
      <c r="D263" s="2">
        <f t="shared" si="85"/>
        <v>-1.0613630447699105</v>
      </c>
      <c r="E263" s="2">
        <f t="shared" si="86"/>
        <v>1.1264915128032551</v>
      </c>
      <c r="F263" s="2">
        <f t="shared" si="87"/>
        <v>15.174296907018958</v>
      </c>
      <c r="G263" s="2">
        <f t="shared" si="88"/>
        <v>1.4552969070189583</v>
      </c>
      <c r="H263" s="2">
        <f t="shared" si="89"/>
        <v>2.1178890875789467</v>
      </c>
      <c r="I263" s="2">
        <f t="shared" si="90"/>
        <v>14.849607765036646</v>
      </c>
      <c r="J263" s="2">
        <f t="shared" si="91"/>
        <v>1.1306077650366468</v>
      </c>
      <c r="K263" s="2">
        <f t="shared" si="92"/>
        <v>1.2782739183611616</v>
      </c>
      <c r="L263" s="2">
        <f t="shared" si="93"/>
        <v>14.702130862852634</v>
      </c>
      <c r="M263" s="2">
        <f t="shared" si="94"/>
        <v>0.98313086285263473</v>
      </c>
      <c r="N263" s="2">
        <f t="shared" si="95"/>
        <v>0.96654629349336607</v>
      </c>
      <c r="O263" s="2">
        <f t="shared" si="96"/>
        <v>14.491023288815882</v>
      </c>
      <c r="P263" s="2">
        <f t="shared" si="97"/>
        <v>0.77202328881588222</v>
      </c>
      <c r="Q263" s="2">
        <f t="shared" si="98"/>
        <v>0.59601995847409106</v>
      </c>
      <c r="R263" s="2">
        <f t="shared" si="99"/>
        <v>14.357261366306213</v>
      </c>
      <c r="S263" s="2">
        <f t="shared" si="100"/>
        <v>0.63826136630621377</v>
      </c>
      <c r="T263" s="2">
        <f t="shared" si="101"/>
        <v>0.40737757171907479</v>
      </c>
      <c r="U263" s="2">
        <f t="shared" si="102"/>
        <v>14.06563299983608</v>
      </c>
      <c r="V263" s="2">
        <f t="shared" si="103"/>
        <v>0.3466329998360802</v>
      </c>
      <c r="W263" s="2">
        <f t="shared" si="104"/>
        <v>0.12015443657535997</v>
      </c>
      <c r="X263" s="2">
        <f t="shared" si="105"/>
        <v>14.316030744880905</v>
      </c>
      <c r="Y263" s="2">
        <f t="shared" si="106"/>
        <v>0.59703074488090557</v>
      </c>
      <c r="Z263" s="2">
        <f t="shared" si="107"/>
        <v>0.35644571033304895</v>
      </c>
      <c r="AB263" s="28">
        <v>20.583333</v>
      </c>
      <c r="AC263" s="2">
        <f t="shared" si="108"/>
        <v>14.348629949485559</v>
      </c>
      <c r="AD263" s="2">
        <f t="shared" si="109"/>
        <v>0.62962994948555995</v>
      </c>
      <c r="AE263" s="2">
        <f t="shared" si="110"/>
        <v>0.39643387328918878</v>
      </c>
      <c r="AF263" s="2">
        <f t="shared" si="111"/>
        <v>0.62962994948555995</v>
      </c>
    </row>
    <row r="264" spans="1:32" x14ac:dyDescent="0.3">
      <c r="A264" s="3">
        <v>20.666666330000002</v>
      </c>
      <c r="B264" s="3">
        <v>13.093</v>
      </c>
      <c r="C264" s="2">
        <f t="shared" si="84"/>
        <v>14.783545567142609</v>
      </c>
      <c r="D264" s="2">
        <f t="shared" si="85"/>
        <v>-1.6905455671426086</v>
      </c>
      <c r="E264" s="2">
        <f t="shared" si="86"/>
        <v>2.8579443145855241</v>
      </c>
      <c r="F264" s="2">
        <f t="shared" si="87"/>
        <v>15.17820790293313</v>
      </c>
      <c r="G264" s="2">
        <f t="shared" si="88"/>
        <v>2.0852079029331296</v>
      </c>
      <c r="H264" s="2">
        <f t="shared" si="89"/>
        <v>4.3480919984547803</v>
      </c>
      <c r="I264" s="2">
        <f t="shared" si="90"/>
        <v>14.867633439036318</v>
      </c>
      <c r="J264" s="2">
        <f t="shared" si="91"/>
        <v>1.7746334390363181</v>
      </c>
      <c r="K264" s="2">
        <f t="shared" si="92"/>
        <v>3.1493238429458694</v>
      </c>
      <c r="L264" s="2">
        <f t="shared" si="93"/>
        <v>14.71921534228901</v>
      </c>
      <c r="M264" s="2">
        <f t="shared" si="94"/>
        <v>1.6262153422890098</v>
      </c>
      <c r="N264" s="2">
        <f t="shared" si="95"/>
        <v>2.6445763394961612</v>
      </c>
      <c r="O264" s="2">
        <f t="shared" si="96"/>
        <v>14.516909349686467</v>
      </c>
      <c r="P264" s="2">
        <f t="shared" si="97"/>
        <v>1.4239093496864665</v>
      </c>
      <c r="Q264" s="2">
        <f t="shared" si="98"/>
        <v>2.0275178361245358</v>
      </c>
      <c r="R264" s="2">
        <f t="shared" si="99"/>
        <v>14.381247554878103</v>
      </c>
      <c r="S264" s="2">
        <f t="shared" si="100"/>
        <v>1.2882475548781027</v>
      </c>
      <c r="T264" s="2">
        <f t="shared" si="101"/>
        <v>1.6595817626494103</v>
      </c>
      <c r="U264" s="2">
        <f t="shared" si="102"/>
        <v>14.101019569002428</v>
      </c>
      <c r="V264" s="2">
        <f t="shared" si="103"/>
        <v>1.0080195690024283</v>
      </c>
      <c r="W264" s="2">
        <f t="shared" si="104"/>
        <v>1.0161034514918412</v>
      </c>
      <c r="X264" s="2">
        <f t="shared" si="105"/>
        <v>14.358077065471605</v>
      </c>
      <c r="Y264" s="2">
        <f t="shared" si="106"/>
        <v>1.2650770654716048</v>
      </c>
      <c r="Z264" s="2">
        <f t="shared" si="107"/>
        <v>1.6004199815822471</v>
      </c>
      <c r="AB264" s="28">
        <v>20.666666330000002</v>
      </c>
      <c r="AC264" s="2">
        <f t="shared" si="108"/>
        <v>14.389630041564676</v>
      </c>
      <c r="AD264" s="2">
        <f t="shared" si="109"/>
        <v>1.2966300415646757</v>
      </c>
      <c r="AE264" s="2">
        <f t="shared" si="110"/>
        <v>1.6812494646880125</v>
      </c>
      <c r="AF264" s="2">
        <f t="shared" si="111"/>
        <v>1.2966300415646757</v>
      </c>
    </row>
    <row r="265" spans="1:32" x14ac:dyDescent="0.3">
      <c r="A265" s="3">
        <v>20.74999966</v>
      </c>
      <c r="B265" s="3">
        <v>12.561999999999999</v>
      </c>
      <c r="C265" s="2">
        <f t="shared" si="84"/>
        <v>14.786728089515307</v>
      </c>
      <c r="D265" s="2">
        <f t="shared" si="85"/>
        <v>-2.2247280895153079</v>
      </c>
      <c r="E265" s="2">
        <f t="shared" si="86"/>
        <v>4.9494150722784314</v>
      </c>
      <c r="F265" s="2">
        <f t="shared" si="87"/>
        <v>15.182085786308285</v>
      </c>
      <c r="G265" s="2">
        <f t="shared" si="88"/>
        <v>2.6200857863082856</v>
      </c>
      <c r="H265" s="2">
        <f t="shared" si="89"/>
        <v>6.864849527614707</v>
      </c>
      <c r="I265" s="2">
        <f t="shared" si="90"/>
        <v>14.885669058087734</v>
      </c>
      <c r="J265" s="2">
        <f t="shared" si="91"/>
        <v>2.3236690580877344</v>
      </c>
      <c r="K265" s="2">
        <f t="shared" si="92"/>
        <v>5.3994378915143386</v>
      </c>
      <c r="L265" s="2">
        <f t="shared" si="93"/>
        <v>14.736351291723047</v>
      </c>
      <c r="M265" s="2">
        <f t="shared" si="94"/>
        <v>2.1743512917230472</v>
      </c>
      <c r="N265" s="2">
        <f t="shared" si="95"/>
        <v>4.7278035398176836</v>
      </c>
      <c r="O265" s="2">
        <f t="shared" si="96"/>
        <v>14.542925408554519</v>
      </c>
      <c r="P265" s="2">
        <f t="shared" si="97"/>
        <v>1.9809254085545192</v>
      </c>
      <c r="Q265" s="2">
        <f t="shared" si="98"/>
        <v>3.9240654742568886</v>
      </c>
      <c r="R265" s="2">
        <f t="shared" si="99"/>
        <v>14.405443520816609</v>
      </c>
      <c r="S265" s="2">
        <f t="shared" si="100"/>
        <v>1.84344352081661</v>
      </c>
      <c r="T265" s="2">
        <f t="shared" si="101"/>
        <v>3.3982840144407391</v>
      </c>
      <c r="U265" s="2">
        <f t="shared" si="102"/>
        <v>14.13682582396957</v>
      </c>
      <c r="V265" s="2">
        <f t="shared" si="103"/>
        <v>1.5748258239695705</v>
      </c>
      <c r="W265" s="2">
        <f t="shared" si="104"/>
        <v>2.4800763758414366</v>
      </c>
      <c r="X265" s="2">
        <f t="shared" si="105"/>
        <v>14.40028249888168</v>
      </c>
      <c r="Y265" s="2">
        <f t="shared" si="106"/>
        <v>1.8382824988816804</v>
      </c>
      <c r="Z265" s="2">
        <f t="shared" si="107"/>
        <v>3.3792825456946751</v>
      </c>
      <c r="AB265" s="28">
        <v>20.74999966</v>
      </c>
      <c r="AC265" s="2">
        <f t="shared" si="108"/>
        <v>14.430753867078213</v>
      </c>
      <c r="AD265" s="2">
        <f t="shared" si="109"/>
        <v>1.8687538670782136</v>
      </c>
      <c r="AE265" s="2">
        <f t="shared" si="110"/>
        <v>3.4922410157197774</v>
      </c>
      <c r="AF265" s="2">
        <f t="shared" si="111"/>
        <v>1.8687538670782136</v>
      </c>
    </row>
    <row r="266" spans="1:32" x14ac:dyDescent="0.3">
      <c r="A266" s="3">
        <v>20.833332989999999</v>
      </c>
      <c r="B266" s="3">
        <v>12.03</v>
      </c>
      <c r="C266" s="2">
        <f t="shared" si="84"/>
        <v>14.789910611888008</v>
      </c>
      <c r="D266" s="2">
        <f t="shared" si="85"/>
        <v>-2.7599106118880083</v>
      </c>
      <c r="E266" s="2">
        <f t="shared" si="86"/>
        <v>7.6171065856120403</v>
      </c>
      <c r="F266" s="2">
        <f t="shared" si="87"/>
        <v>15.185930557144422</v>
      </c>
      <c r="G266" s="2">
        <f t="shared" si="88"/>
        <v>3.1559305571444227</v>
      </c>
      <c r="H266" s="2">
        <f t="shared" si="89"/>
        <v>9.9598976815179068</v>
      </c>
      <c r="I266" s="2">
        <f t="shared" si="90"/>
        <v>14.903712619512655</v>
      </c>
      <c r="J266" s="2">
        <f t="shared" si="91"/>
        <v>2.8737126195126557</v>
      </c>
      <c r="K266" s="2">
        <f t="shared" si="92"/>
        <v>8.2582242195462889</v>
      </c>
      <c r="L266" s="2">
        <f t="shared" si="93"/>
        <v>14.753536883727655</v>
      </c>
      <c r="M266" s="2">
        <f t="shared" si="94"/>
        <v>2.7235368837276557</v>
      </c>
      <c r="N266" s="2">
        <f t="shared" si="95"/>
        <v>7.41765315702495</v>
      </c>
      <c r="O266" s="2">
        <f t="shared" si="96"/>
        <v>14.569066117365525</v>
      </c>
      <c r="P266" s="2">
        <f t="shared" si="97"/>
        <v>2.5390661173655253</v>
      </c>
      <c r="Q266" s="2">
        <f t="shared" si="98"/>
        <v>6.4468567483536434</v>
      </c>
      <c r="R266" s="2">
        <f t="shared" si="99"/>
        <v>14.429844827958469</v>
      </c>
      <c r="S266" s="2">
        <f t="shared" si="100"/>
        <v>2.3998448279584697</v>
      </c>
      <c r="T266" s="2">
        <f t="shared" si="101"/>
        <v>5.7592551982790168</v>
      </c>
      <c r="U266" s="2">
        <f t="shared" si="102"/>
        <v>14.173038439366326</v>
      </c>
      <c r="V266" s="2">
        <f t="shared" si="103"/>
        <v>2.1430384393663271</v>
      </c>
      <c r="W266" s="2">
        <f t="shared" si="104"/>
        <v>4.5926137526016628</v>
      </c>
      <c r="X266" s="2">
        <f t="shared" si="105"/>
        <v>14.442627825074482</v>
      </c>
      <c r="Y266" s="2">
        <f t="shared" si="106"/>
        <v>2.4126278250744821</v>
      </c>
      <c r="Z266" s="2">
        <f t="shared" si="107"/>
        <v>5.8207730223236256</v>
      </c>
      <c r="AB266" s="28">
        <v>20.833332989999999</v>
      </c>
      <c r="AC266" s="2">
        <f t="shared" si="108"/>
        <v>14.471983608623848</v>
      </c>
      <c r="AD266" s="2">
        <f t="shared" si="109"/>
        <v>2.4419836086238487</v>
      </c>
      <c r="AE266" s="2">
        <f t="shared" si="110"/>
        <v>5.9632839447875545</v>
      </c>
      <c r="AF266" s="2">
        <f t="shared" si="111"/>
        <v>2.4419836086238487</v>
      </c>
    </row>
    <row r="267" spans="1:32" x14ac:dyDescent="0.3">
      <c r="A267" s="3">
        <v>20.916666320000001</v>
      </c>
      <c r="B267" s="3">
        <v>12.144</v>
      </c>
      <c r="C267" s="2">
        <f t="shared" si="84"/>
        <v>14.793093134260706</v>
      </c>
      <c r="D267" s="2">
        <f t="shared" si="85"/>
        <v>-2.6490931342607063</v>
      </c>
      <c r="E267" s="2">
        <f t="shared" si="86"/>
        <v>7.017694433987212</v>
      </c>
      <c r="F267" s="2">
        <f t="shared" si="87"/>
        <v>15.189742215441543</v>
      </c>
      <c r="G267" s="2">
        <f t="shared" si="88"/>
        <v>3.0457422154415426</v>
      </c>
      <c r="H267" s="2">
        <f t="shared" si="89"/>
        <v>9.2765456429227555</v>
      </c>
      <c r="I267" s="2">
        <f t="shared" si="90"/>
        <v>14.921762120632852</v>
      </c>
      <c r="J267" s="2">
        <f t="shared" si="91"/>
        <v>2.7777621206328522</v>
      </c>
      <c r="K267" s="2">
        <f t="shared" si="92"/>
        <v>7.7159623988227199</v>
      </c>
      <c r="L267" s="2">
        <f t="shared" si="93"/>
        <v>14.770770282530449</v>
      </c>
      <c r="M267" s="2">
        <f t="shared" si="94"/>
        <v>2.6267702825304493</v>
      </c>
      <c r="N267" s="2">
        <f t="shared" si="95"/>
        <v>6.8999221171850964</v>
      </c>
      <c r="O267" s="2">
        <f t="shared" si="96"/>
        <v>14.595326100872104</v>
      </c>
      <c r="P267" s="2">
        <f t="shared" si="97"/>
        <v>2.4513261008721035</v>
      </c>
      <c r="Q267" s="2">
        <f t="shared" si="98"/>
        <v>6.0089996528168301</v>
      </c>
      <c r="R267" s="2">
        <f t="shared" si="99"/>
        <v>14.454446971356489</v>
      </c>
      <c r="S267" s="2">
        <f t="shared" si="100"/>
        <v>2.3104469713564892</v>
      </c>
      <c r="T267" s="2">
        <f t="shared" si="101"/>
        <v>5.3381652074503743</v>
      </c>
      <c r="U267" s="2">
        <f t="shared" si="102"/>
        <v>14.209643897570874</v>
      </c>
      <c r="V267" s="2">
        <f t="shared" si="103"/>
        <v>2.0656438975708742</v>
      </c>
      <c r="W267" s="2">
        <f t="shared" si="104"/>
        <v>4.2668847115717918</v>
      </c>
      <c r="X267" s="2">
        <f t="shared" si="105"/>
        <v>14.485093883995333</v>
      </c>
      <c r="Y267" s="2">
        <f t="shared" si="106"/>
        <v>2.3410938839953328</v>
      </c>
      <c r="Z267" s="2">
        <f t="shared" si="107"/>
        <v>5.4807205736803528</v>
      </c>
      <c r="AB267" s="28">
        <v>20.916666320000001</v>
      </c>
      <c r="AC267" s="2">
        <f t="shared" si="108"/>
        <v>14.513301546313389</v>
      </c>
      <c r="AD267" s="2">
        <f t="shared" si="109"/>
        <v>2.3693015463133893</v>
      </c>
      <c r="AE267" s="2">
        <f t="shared" si="110"/>
        <v>5.6135898173630174</v>
      </c>
      <c r="AF267" s="2">
        <f t="shared" si="111"/>
        <v>2.3693015463133893</v>
      </c>
    </row>
    <row r="268" spans="1:32" x14ac:dyDescent="0.3">
      <c r="A268" s="3">
        <v>20.999999649999999</v>
      </c>
      <c r="B268" s="3">
        <v>11.86</v>
      </c>
      <c r="C268" s="2">
        <f t="shared" si="84"/>
        <v>14.796275656633405</v>
      </c>
      <c r="D268" s="2">
        <f t="shared" si="85"/>
        <v>-2.9362756566334056</v>
      </c>
      <c r="E268" s="2">
        <f t="shared" si="86"/>
        <v>8.6217147317379368</v>
      </c>
      <c r="F268" s="2">
        <f t="shared" si="87"/>
        <v>15.193520761199643</v>
      </c>
      <c r="G268" s="2">
        <f t="shared" si="88"/>
        <v>3.3335207611996438</v>
      </c>
      <c r="H268" s="2">
        <f t="shared" si="89"/>
        <v>11.112360665349053</v>
      </c>
      <c r="I268" s="2">
        <f t="shared" si="90"/>
        <v>14.939815558770096</v>
      </c>
      <c r="J268" s="2">
        <f t="shared" si="91"/>
        <v>3.0798155587700968</v>
      </c>
      <c r="K268" s="2">
        <f t="shared" si="92"/>
        <v>9.4852638760423638</v>
      </c>
      <c r="L268" s="2">
        <f t="shared" si="93"/>
        <v>14.788049644013748</v>
      </c>
      <c r="M268" s="2">
        <f t="shared" si="94"/>
        <v>2.9280496440137487</v>
      </c>
      <c r="N268" s="2">
        <f t="shared" si="95"/>
        <v>8.5734747178090398</v>
      </c>
      <c r="O268" s="2">
        <f t="shared" si="96"/>
        <v>14.621699957553236</v>
      </c>
      <c r="P268" s="2">
        <f t="shared" si="97"/>
        <v>2.7616999575532368</v>
      </c>
      <c r="Q268" s="2">
        <f t="shared" si="98"/>
        <v>7.6269866555495502</v>
      </c>
      <c r="R268" s="2">
        <f t="shared" si="99"/>
        <v>14.479245377930908</v>
      </c>
      <c r="S268" s="2">
        <f t="shared" si="100"/>
        <v>2.6192453779309091</v>
      </c>
      <c r="T268" s="2">
        <f t="shared" si="101"/>
        <v>6.8604463498124311</v>
      </c>
      <c r="U268" s="2">
        <f t="shared" si="102"/>
        <v>14.246628495100598</v>
      </c>
      <c r="V268" s="2">
        <f t="shared" si="103"/>
        <v>2.3866284951005987</v>
      </c>
      <c r="W268" s="2">
        <f t="shared" si="104"/>
        <v>5.6959955736261483</v>
      </c>
      <c r="X268" s="2">
        <f t="shared" si="105"/>
        <v>14.527661586072071</v>
      </c>
      <c r="Y268" s="2">
        <f t="shared" si="106"/>
        <v>2.6676615860720716</v>
      </c>
      <c r="Z268" s="2">
        <f t="shared" si="107"/>
        <v>7.1164183378045607</v>
      </c>
      <c r="AB268" s="28">
        <v>20.999999649999999</v>
      </c>
      <c r="AC268" s="2">
        <f t="shared" si="108"/>
        <v>14.554690066650426</v>
      </c>
      <c r="AD268" s="2">
        <f t="shared" si="109"/>
        <v>2.694690066650427</v>
      </c>
      <c r="AE268" s="2">
        <f t="shared" si="110"/>
        <v>7.2613545553044823</v>
      </c>
      <c r="AF268" s="2">
        <f t="shared" si="111"/>
        <v>2.694690066650427</v>
      </c>
    </row>
    <row r="269" spans="1:32" x14ac:dyDescent="0.3">
      <c r="A269" s="3">
        <v>21.083332980000002</v>
      </c>
      <c r="B269" s="3">
        <v>12.41</v>
      </c>
      <c r="C269" s="2">
        <f t="shared" si="84"/>
        <v>14.799458179006104</v>
      </c>
      <c r="D269" s="2">
        <f t="shared" si="85"/>
        <v>-2.3894581790061036</v>
      </c>
      <c r="E269" s="2">
        <f t="shared" si="86"/>
        <v>5.7095103892191643</v>
      </c>
      <c r="F269" s="2">
        <f t="shared" si="87"/>
        <v>15.197266194418727</v>
      </c>
      <c r="G269" s="2">
        <f t="shared" si="88"/>
        <v>2.7872661944187271</v>
      </c>
      <c r="H269" s="2">
        <f t="shared" si="89"/>
        <v>7.7688528385494537</v>
      </c>
      <c r="I269" s="2">
        <f t="shared" si="90"/>
        <v>14.957870931246147</v>
      </c>
      <c r="J269" s="2">
        <f t="shared" si="91"/>
        <v>2.5478709312461465</v>
      </c>
      <c r="K269" s="2">
        <f t="shared" si="92"/>
        <v>6.4916462822891061</v>
      </c>
      <c r="L269" s="2">
        <f t="shared" si="93"/>
        <v>14.80537311571457</v>
      </c>
      <c r="M269" s="2">
        <f t="shared" si="94"/>
        <v>2.3953731157145697</v>
      </c>
      <c r="N269" s="2">
        <f t="shared" si="95"/>
        <v>5.7378123634881248</v>
      </c>
      <c r="O269" s="2">
        <f t="shared" si="96"/>
        <v>14.648182260533877</v>
      </c>
      <c r="P269" s="2">
        <f t="shared" si="97"/>
        <v>2.2381822605338773</v>
      </c>
      <c r="Q269" s="2">
        <f t="shared" si="98"/>
        <v>5.0094598313685372</v>
      </c>
      <c r="R269" s="2">
        <f t="shared" si="99"/>
        <v>14.504235407134145</v>
      </c>
      <c r="S269" s="2">
        <f t="shared" si="100"/>
        <v>2.0942354071341445</v>
      </c>
      <c r="T269" s="2">
        <f t="shared" si="101"/>
        <v>4.3858219404943162</v>
      </c>
      <c r="U269" s="2">
        <f t="shared" si="102"/>
        <v>14.283978349053459</v>
      </c>
      <c r="V269" s="2">
        <f t="shared" si="103"/>
        <v>1.8739783490534592</v>
      </c>
      <c r="W269" s="2">
        <f t="shared" si="104"/>
        <v>3.5117948527211285</v>
      </c>
      <c r="X269" s="2">
        <f t="shared" si="105"/>
        <v>14.57031192256639</v>
      </c>
      <c r="Y269" s="2">
        <f t="shared" si="106"/>
        <v>2.1603119225663896</v>
      </c>
      <c r="Z269" s="2">
        <f t="shared" si="107"/>
        <v>4.6669476027824901</v>
      </c>
      <c r="AB269" s="28">
        <v>21.083332980000002</v>
      </c>
      <c r="AC269" s="2">
        <f t="shared" si="108"/>
        <v>14.5961316712221</v>
      </c>
      <c r="AD269" s="2">
        <f t="shared" si="109"/>
        <v>2.1861316712220997</v>
      </c>
      <c r="AE269" s="2">
        <f t="shared" si="110"/>
        <v>4.7791716839203309</v>
      </c>
      <c r="AF269" s="2">
        <f t="shared" si="111"/>
        <v>2.1861316712220997</v>
      </c>
    </row>
    <row r="270" spans="1:32" x14ac:dyDescent="0.3">
      <c r="A270" s="3">
        <v>21.16666631</v>
      </c>
      <c r="B270" s="3">
        <v>12.77</v>
      </c>
      <c r="C270" s="2">
        <f t="shared" si="84"/>
        <v>14.802640701378804</v>
      </c>
      <c r="D270" s="2">
        <f t="shared" si="85"/>
        <v>-2.0326407013788046</v>
      </c>
      <c r="E270" s="2">
        <f t="shared" si="86"/>
        <v>4.1316282209017183</v>
      </c>
      <c r="F270" s="2">
        <f t="shared" si="87"/>
        <v>15.200978515098795</v>
      </c>
      <c r="G270" s="2">
        <f t="shared" si="88"/>
        <v>2.4309785150987953</v>
      </c>
      <c r="H270" s="2">
        <f t="shared" si="89"/>
        <v>5.9096565408719437</v>
      </c>
      <c r="I270" s="2">
        <f t="shared" si="90"/>
        <v>14.975926235382781</v>
      </c>
      <c r="J270" s="2">
        <f t="shared" si="91"/>
        <v>2.2059262353827815</v>
      </c>
      <c r="K270" s="2">
        <f t="shared" si="92"/>
        <v>4.8661105559500513</v>
      </c>
      <c r="L270" s="2">
        <f t="shared" si="93"/>
        <v>14.822738836824632</v>
      </c>
      <c r="M270" s="2">
        <f t="shared" si="94"/>
        <v>2.0527388368246324</v>
      </c>
      <c r="N270" s="2">
        <f t="shared" si="95"/>
        <v>4.2137367322081447</v>
      </c>
      <c r="O270" s="2">
        <f t="shared" si="96"/>
        <v>14.674767558504092</v>
      </c>
      <c r="P270" s="2">
        <f t="shared" si="97"/>
        <v>1.9047675585040924</v>
      </c>
      <c r="Q270" s="2">
        <f t="shared" si="98"/>
        <v>3.6281394519296413</v>
      </c>
      <c r="R270" s="2">
        <f t="shared" si="99"/>
        <v>14.529412351628915</v>
      </c>
      <c r="S270" s="2">
        <f t="shared" si="100"/>
        <v>1.7594123516289155</v>
      </c>
      <c r="T270" s="2">
        <f t="shared" si="101"/>
        <v>3.0955318230643907</v>
      </c>
      <c r="U270" s="2">
        <f t="shared" si="102"/>
        <v>14.321679403609618</v>
      </c>
      <c r="V270" s="2">
        <f t="shared" si="103"/>
        <v>1.5516794036096186</v>
      </c>
      <c r="W270" s="2">
        <f t="shared" si="104"/>
        <v>2.4077089715863016</v>
      </c>
      <c r="X270" s="2">
        <f t="shared" si="105"/>
        <v>14.613025975792624</v>
      </c>
      <c r="Y270" s="2">
        <f t="shared" si="106"/>
        <v>1.8430259757926244</v>
      </c>
      <c r="Z270" s="2">
        <f t="shared" si="107"/>
        <v>3.3967447474463555</v>
      </c>
      <c r="AB270" s="28">
        <v>21.16666631</v>
      </c>
      <c r="AC270" s="2">
        <f t="shared" si="108"/>
        <v>14.637608985232649</v>
      </c>
      <c r="AD270" s="2">
        <f t="shared" si="109"/>
        <v>1.8676089852326498</v>
      </c>
      <c r="AE270" s="2">
        <f t="shared" si="110"/>
        <v>3.4879633217217281</v>
      </c>
      <c r="AF270" s="2">
        <f t="shared" si="111"/>
        <v>1.8676089852326498</v>
      </c>
    </row>
    <row r="271" spans="1:32" x14ac:dyDescent="0.3">
      <c r="A271" s="3">
        <v>21.249999639999999</v>
      </c>
      <c r="B271" s="3">
        <v>14.63</v>
      </c>
      <c r="C271" s="2">
        <f t="shared" si="84"/>
        <v>14.805823223751503</v>
      </c>
      <c r="D271" s="2">
        <f t="shared" si="85"/>
        <v>-0.17582322375150206</v>
      </c>
      <c r="E271" s="2">
        <f t="shared" si="86"/>
        <v>3.0913806010370758E-2</v>
      </c>
      <c r="F271" s="2">
        <f t="shared" si="87"/>
        <v>15.204657723239844</v>
      </c>
      <c r="G271" s="2">
        <f t="shared" si="88"/>
        <v>0.57465772323984332</v>
      </c>
      <c r="H271" s="2">
        <f t="shared" si="89"/>
        <v>0.33023149887920034</v>
      </c>
      <c r="I271" s="2">
        <f t="shared" si="90"/>
        <v>14.993979468501763</v>
      </c>
      <c r="J271" s="2">
        <f t="shared" si="91"/>
        <v>0.36397946850176233</v>
      </c>
      <c r="K271" s="2">
        <f t="shared" si="92"/>
        <v>0.1324810534908254</v>
      </c>
      <c r="L271" s="2">
        <f t="shared" si="93"/>
        <v>14.840144938190356</v>
      </c>
      <c r="M271" s="2">
        <f t="shared" si="94"/>
        <v>0.21014493819035529</v>
      </c>
      <c r="N271" s="2">
        <f t="shared" si="95"/>
        <v>4.4160895047028248E-2</v>
      </c>
      <c r="O271" s="2">
        <f t="shared" si="96"/>
        <v>14.701450376638688</v>
      </c>
      <c r="P271" s="2">
        <f t="shared" si="97"/>
        <v>7.1450376638686919E-2</v>
      </c>
      <c r="Q271" s="2">
        <f t="shared" si="98"/>
        <v>5.1051563218102178E-3</v>
      </c>
      <c r="R271" s="2">
        <f t="shared" si="99"/>
        <v>14.554771437979815</v>
      </c>
      <c r="S271" s="2">
        <f t="shared" si="100"/>
        <v>-7.5228562020186018E-2</v>
      </c>
      <c r="T271" s="2">
        <f t="shared" si="101"/>
        <v>5.6593365436249741E-3</v>
      </c>
      <c r="U271" s="2">
        <f t="shared" si="102"/>
        <v>14.359717436578418</v>
      </c>
      <c r="V271" s="2">
        <f t="shared" si="103"/>
        <v>-0.27028256342158308</v>
      </c>
      <c r="W271" s="2">
        <f t="shared" si="104"/>
        <v>7.3052664089742078E-2</v>
      </c>
      <c r="X271" s="2">
        <f t="shared" si="105"/>
        <v>14.65578492918273</v>
      </c>
      <c r="Y271" s="2">
        <f t="shared" si="106"/>
        <v>2.5784929182728789E-2</v>
      </c>
      <c r="Z271" s="2">
        <f t="shared" si="107"/>
        <v>6.6486257295833866E-4</v>
      </c>
      <c r="AB271" s="28">
        <v>21.249999639999999</v>
      </c>
      <c r="AC271" s="2">
        <f t="shared" si="108"/>
        <v>14.679104765859524</v>
      </c>
      <c r="AD271" s="2">
        <f t="shared" si="109"/>
        <v>4.910476585952317E-2</v>
      </c>
      <c r="AE271" s="2">
        <f t="shared" si="110"/>
        <v>2.4112780301185923E-3</v>
      </c>
      <c r="AF271" s="2">
        <f t="shared" si="111"/>
        <v>4.910476585952317E-2</v>
      </c>
    </row>
    <row r="272" spans="1:32" x14ac:dyDescent="0.3">
      <c r="A272" s="3">
        <v>21.333332970000001</v>
      </c>
      <c r="B272" s="3">
        <v>15.218</v>
      </c>
      <c r="C272" s="2">
        <f t="shared" si="84"/>
        <v>14.809005746124202</v>
      </c>
      <c r="D272" s="2">
        <f t="shared" si="85"/>
        <v>0.40899425387579846</v>
      </c>
      <c r="E272" s="2">
        <f t="shared" si="86"/>
        <v>0.16727629970342109</v>
      </c>
      <c r="F272" s="2">
        <f t="shared" si="87"/>
        <v>15.208303818841875</v>
      </c>
      <c r="G272" s="2">
        <f t="shared" si="88"/>
        <v>-9.6961811581248725E-3</v>
      </c>
      <c r="H272" s="2">
        <f t="shared" si="89"/>
        <v>9.4015929051175794E-5</v>
      </c>
      <c r="I272" s="2">
        <f t="shared" si="90"/>
        <v>15.012028627924863</v>
      </c>
      <c r="J272" s="2">
        <f t="shared" si="91"/>
        <v>-0.20597137207513683</v>
      </c>
      <c r="K272" s="2">
        <f t="shared" si="92"/>
        <v>4.2424206114514453E-2</v>
      </c>
      <c r="L272" s="2">
        <f t="shared" si="93"/>
        <v>14.857589542312869</v>
      </c>
      <c r="M272" s="2">
        <f t="shared" si="94"/>
        <v>-0.36041045768713076</v>
      </c>
      <c r="N272" s="2">
        <f t="shared" si="95"/>
        <v>0.12989569801024706</v>
      </c>
      <c r="O272" s="2">
        <f t="shared" si="96"/>
        <v>14.728225217516496</v>
      </c>
      <c r="P272" s="2">
        <f t="shared" si="97"/>
        <v>-0.48977478248350437</v>
      </c>
      <c r="Q272" s="2">
        <f t="shared" si="98"/>
        <v>0.23987933755676402</v>
      </c>
      <c r="R272" s="2">
        <f t="shared" si="99"/>
        <v>14.580307827358274</v>
      </c>
      <c r="S272" s="2">
        <f t="shared" si="100"/>
        <v>-0.63769217264172617</v>
      </c>
      <c r="T272" s="2">
        <f t="shared" si="101"/>
        <v>0.40665130704852509</v>
      </c>
      <c r="U272" s="2">
        <f t="shared" si="102"/>
        <v>14.398078066000235</v>
      </c>
      <c r="V272" s="2">
        <f t="shared" si="103"/>
        <v>-0.81992193399976543</v>
      </c>
      <c r="W272" s="2">
        <f t="shared" si="104"/>
        <v>0.67227197785391568</v>
      </c>
      <c r="X272" s="2">
        <f t="shared" si="105"/>
        <v>14.698570077204721</v>
      </c>
      <c r="Y272" s="2">
        <f t="shared" si="106"/>
        <v>-0.519429922795279</v>
      </c>
      <c r="Z272" s="2">
        <f t="shared" si="107"/>
        <v>0.26980744469510948</v>
      </c>
      <c r="AB272" s="28">
        <v>21.333332970000001</v>
      </c>
      <c r="AC272" s="2">
        <f t="shared" si="108"/>
        <v>14.720601910428972</v>
      </c>
      <c r="AD272" s="2">
        <f t="shared" si="109"/>
        <v>-0.49739808957102838</v>
      </c>
      <c r="AE272" s="2">
        <f t="shared" si="110"/>
        <v>0.24740485950890878</v>
      </c>
      <c r="AF272" s="2">
        <f t="shared" si="111"/>
        <v>0.49739808957102838</v>
      </c>
    </row>
    <row r="273" spans="1:32" x14ac:dyDescent="0.3">
      <c r="A273" s="3">
        <v>21.416666299999999</v>
      </c>
      <c r="B273" s="3">
        <v>15.92</v>
      </c>
      <c r="C273" s="2">
        <f t="shared" ref="C273:C336" si="112">$C$3*A273+$C$4</f>
        <v>14.8121882684969</v>
      </c>
      <c r="D273" s="2">
        <f t="shared" ref="D273:D336" si="113">B273-C273</f>
        <v>1.1078117315030998</v>
      </c>
      <c r="E273" s="2">
        <f t="shared" ref="E273:E336" si="114">D273^2</f>
        <v>1.2272468324558961</v>
      </c>
      <c r="F273" s="2">
        <f t="shared" ref="F273:F336" si="115">$D$3*(A273^2)+$D$4*A273+$D$5</f>
        <v>15.211916801904888</v>
      </c>
      <c r="G273" s="2">
        <f t="shared" ref="G273:G336" si="116">F273-B273</f>
        <v>-0.70808319809511211</v>
      </c>
      <c r="H273" s="2">
        <f t="shared" ref="H273:H336" si="117">G273^2</f>
        <v>0.50138181542460181</v>
      </c>
      <c r="I273" s="2">
        <f t="shared" ref="I273:I336" si="118">$E$3*(A273^3)+$E$4*(A273^2)+$E$5*(A273)+$E$6</f>
        <v>15.030071710973846</v>
      </c>
      <c r="J273" s="2">
        <f t="shared" ref="J273:J336" si="119">I273-B273</f>
        <v>-0.88992828902615351</v>
      </c>
      <c r="K273" s="2">
        <f t="shared" ref="K273:K336" si="120">J273^2</f>
        <v>0.79197235960901702</v>
      </c>
      <c r="L273" s="2">
        <f t="shared" ref="L273:L336" si="121">$F$3*(A273^4)+$F$4*(A273^3)+$F$5*(A273^2)+$F$6*(A273)+$F$7</f>
        <v>14.87507076334799</v>
      </c>
      <c r="M273" s="2">
        <f t="shared" ref="M273:M336" si="122">L273-B273</f>
        <v>-1.0449292366520098</v>
      </c>
      <c r="N273" s="2">
        <f t="shared" ref="N273:N336" si="123">M273^2</f>
        <v>1.0918771096101518</v>
      </c>
      <c r="O273" s="2">
        <f t="shared" ref="O273:O336" si="124">$G$3*(A273^5)+$G$4*(A273^4)+$G$5*(A273^3)+$G$6*(A273^2)+$G$7*(A273)+$G$8</f>
        <v>14.755086562039743</v>
      </c>
      <c r="P273" s="2">
        <f t="shared" ref="P273:P336" si="125">O273-B273</f>
        <v>-1.1649134379602568</v>
      </c>
      <c r="Q273" s="2">
        <f t="shared" ref="Q273:Q336" si="126">P273^2</f>
        <v>1.357023317940385</v>
      </c>
      <c r="R273" s="2">
        <f t="shared" ref="R273:R336" si="127">$H$3*(A273^6)+$H$4*(A273^5)+$H$5*(A273^4)+$H$6*(A273^3)+$H$7*(A273^2)+$H$8*(A273)+$H$9</f>
        <v>14.606016616260881</v>
      </c>
      <c r="S273" s="2">
        <f t="shared" ref="S273:S336" si="128">R273-B273</f>
        <v>-1.313983383739119</v>
      </c>
      <c r="T273" s="2">
        <f t="shared" ref="T273:T336" si="129">S273^2</f>
        <v>1.726552332742505</v>
      </c>
      <c r="U273" s="2">
        <f t="shared" ref="U273:U336" si="130">$I$3*(A273^7)+$I$4*(A273^6)+$I$5*(A273^5)+$I$6*(A273^4)+$I$7*(A273^3)+$I$8*(A273^2)+$I$9*(A273)+$I$10</f>
        <v>14.436746756794332</v>
      </c>
      <c r="V273" s="2">
        <f t="shared" ref="V273:V336" si="131">U273-B273</f>
        <v>-1.4832532432056684</v>
      </c>
      <c r="W273" s="2">
        <f t="shared" ref="W273:W336" si="132">V273^2</f>
        <v>2.2000401834801337</v>
      </c>
      <c r="X273" s="2">
        <f t="shared" ref="X273:X336" si="133">$J$3*(A273^8)+$J$4*(A273^7)+$J$5*(A273^6)+$J$6*(A273^5)+$J$7*(A273^4)+$J$8*(A273^3)+$J$9*(A273^2)+$J$10*(A273)+$J$11</f>
        <v>14.741362835132165</v>
      </c>
      <c r="Y273" s="2">
        <f t="shared" ref="Y273:Y336" si="134">X273-B273</f>
        <v>-1.1786371648678351</v>
      </c>
      <c r="Z273" s="2">
        <f t="shared" ref="Z273:Z336" si="135">Y273^2</f>
        <v>1.3891855664076882</v>
      </c>
      <c r="AB273" s="28">
        <v>21.416666299999999</v>
      </c>
      <c r="AC273" s="2">
        <f t="shared" ref="AC273:AC336" si="136">$AC$3*(AB273^9)+$AC$4*(AB273^8)+$AC$5*(AB273^7)+$AC$6*(AB273^6)+$AC$7*(AB273^5)+$AC$8*(AB273^4)+$AC$9*(AB273^3)+$AC$10*(AB273^2)+$AC$11*(AB273)+$AC$12</f>
        <v>14.762083464429015</v>
      </c>
      <c r="AD273" s="2">
        <f t="shared" ref="AD273:AD336" si="137">AC273-B273</f>
        <v>-1.1579165355709851</v>
      </c>
      <c r="AE273" s="2">
        <f t="shared" ref="AE273:AE336" si="138">AD273^2</f>
        <v>1.3407707033487124</v>
      </c>
      <c r="AF273" s="2">
        <f t="shared" ref="AF273:AF336" si="139">ABS(AD273)</f>
        <v>1.1579165355709851</v>
      </c>
    </row>
    <row r="274" spans="1:32" x14ac:dyDescent="0.3">
      <c r="A274" s="3">
        <v>21.499999630000001</v>
      </c>
      <c r="B274" s="3">
        <v>15.882</v>
      </c>
      <c r="C274" s="2">
        <f t="shared" si="112"/>
        <v>14.815370790869601</v>
      </c>
      <c r="D274" s="2">
        <f t="shared" si="113"/>
        <v>1.066629209130399</v>
      </c>
      <c r="E274" s="2">
        <f t="shared" si="114"/>
        <v>1.1376978697701405</v>
      </c>
      <c r="F274" s="2">
        <f t="shared" si="115"/>
        <v>15.215496672428884</v>
      </c>
      <c r="G274" s="2">
        <f t="shared" si="116"/>
        <v>-0.66650332757111563</v>
      </c>
      <c r="H274" s="2">
        <f t="shared" si="117"/>
        <v>0.44422668566336987</v>
      </c>
      <c r="I274" s="2">
        <f t="shared" si="118"/>
        <v>15.04810671497048</v>
      </c>
      <c r="J274" s="2">
        <f t="shared" si="119"/>
        <v>-0.83389328502951976</v>
      </c>
      <c r="K274" s="2">
        <f t="shared" si="120"/>
        <v>0.69537801081732387</v>
      </c>
      <c r="L274" s="2">
        <f t="shared" si="121"/>
        <v>14.892586707106249</v>
      </c>
      <c r="M274" s="2">
        <f t="shared" si="122"/>
        <v>-0.98941329289375091</v>
      </c>
      <c r="N274" s="2">
        <f t="shared" si="123"/>
        <v>0.97893866415485531</v>
      </c>
      <c r="O274" s="2">
        <f t="shared" si="124"/>
        <v>14.782028870353539</v>
      </c>
      <c r="P274" s="2">
        <f t="shared" si="125"/>
        <v>-1.0999711296464607</v>
      </c>
      <c r="Q274" s="2">
        <f t="shared" si="126"/>
        <v>1.2099364860557109</v>
      </c>
      <c r="R274" s="2">
        <f t="shared" si="127"/>
        <v>14.631892837241177</v>
      </c>
      <c r="S274" s="2">
        <f t="shared" si="128"/>
        <v>-1.2501071627588232</v>
      </c>
      <c r="T274" s="2">
        <f t="shared" si="129"/>
        <v>1.5627679183809149</v>
      </c>
      <c r="U274" s="2">
        <f t="shared" si="130"/>
        <v>14.475708827449846</v>
      </c>
      <c r="V274" s="2">
        <f t="shared" si="131"/>
        <v>-1.4062911725501532</v>
      </c>
      <c r="W274" s="2">
        <f t="shared" si="132"/>
        <v>1.9776548619924847</v>
      </c>
      <c r="X274" s="2">
        <f t="shared" si="133"/>
        <v>14.784144748648927</v>
      </c>
      <c r="Y274" s="2">
        <f t="shared" si="134"/>
        <v>-1.0978552513510724</v>
      </c>
      <c r="Z274" s="2">
        <f t="shared" si="135"/>
        <v>1.2052861529191263</v>
      </c>
      <c r="AB274" s="28">
        <v>21.499999630000001</v>
      </c>
      <c r="AC274" s="2">
        <f t="shared" si="136"/>
        <v>14.803532629324099</v>
      </c>
      <c r="AD274" s="2">
        <f t="shared" si="137"/>
        <v>-1.0784673706759005</v>
      </c>
      <c r="AE274" s="2">
        <f t="shared" si="138"/>
        <v>1.16309186961259</v>
      </c>
      <c r="AF274" s="2">
        <f t="shared" si="139"/>
        <v>1.0784673706759005</v>
      </c>
    </row>
    <row r="275" spans="1:32" x14ac:dyDescent="0.3">
      <c r="A275" s="3">
        <v>21.58333296</v>
      </c>
      <c r="B275" s="3">
        <v>15.75</v>
      </c>
      <c r="C275" s="2">
        <f t="shared" si="112"/>
        <v>14.818553313242299</v>
      </c>
      <c r="D275" s="2">
        <f t="shared" si="113"/>
        <v>0.9314466867577007</v>
      </c>
      <c r="E275" s="2">
        <f t="shared" si="114"/>
        <v>0.86759293027189821</v>
      </c>
      <c r="F275" s="2">
        <f t="shared" si="115"/>
        <v>15.219043430413862</v>
      </c>
      <c r="G275" s="2">
        <f t="shared" si="116"/>
        <v>-0.53095656958613802</v>
      </c>
      <c r="H275" s="2">
        <f t="shared" si="117"/>
        <v>0.28191487878667942</v>
      </c>
      <c r="I275" s="2">
        <f t="shared" si="118"/>
        <v>15.066131637236536</v>
      </c>
      <c r="J275" s="2">
        <f t="shared" si="119"/>
        <v>-0.68386836276346408</v>
      </c>
      <c r="K275" s="2">
        <f t="shared" si="120"/>
        <v>0.4676759375887809</v>
      </c>
      <c r="L275" s="2">
        <f t="shared" si="121"/>
        <v>14.910135471052872</v>
      </c>
      <c r="M275" s="2">
        <f t="shared" si="122"/>
        <v>-0.83986452894712826</v>
      </c>
      <c r="N275" s="2">
        <f t="shared" si="123"/>
        <v>0.7053724269835816</v>
      </c>
      <c r="O275" s="2">
        <f t="shared" si="124"/>
        <v>14.809046582765124</v>
      </c>
      <c r="P275" s="2">
        <f t="shared" si="125"/>
        <v>-0.94095341723487635</v>
      </c>
      <c r="Q275" s="2">
        <f t="shared" si="126"/>
        <v>0.88539333340599136</v>
      </c>
      <c r="R275" s="2">
        <f t="shared" si="127"/>
        <v>14.657931459654785</v>
      </c>
      <c r="S275" s="2">
        <f t="shared" si="128"/>
        <v>-1.0920685403452151</v>
      </c>
      <c r="T275" s="2">
        <f t="shared" si="129"/>
        <v>1.1926136968117287</v>
      </c>
      <c r="U275" s="2">
        <f t="shared" si="130"/>
        <v>14.514949456764402</v>
      </c>
      <c r="V275" s="2">
        <f t="shared" si="131"/>
        <v>-1.235050543235598</v>
      </c>
      <c r="W275" s="2">
        <f t="shared" si="132"/>
        <v>1.5253498443465459</v>
      </c>
      <c r="X275" s="2">
        <f t="shared" si="133"/>
        <v>14.82689750330205</v>
      </c>
      <c r="Y275" s="2">
        <f t="shared" si="134"/>
        <v>-0.92310249669795041</v>
      </c>
      <c r="Z275" s="2">
        <f t="shared" si="135"/>
        <v>0.85211821940998955</v>
      </c>
      <c r="AB275" s="28">
        <v>21.58333296</v>
      </c>
      <c r="AC275" s="2">
        <f t="shared" si="136"/>
        <v>14.844932770204569</v>
      </c>
      <c r="AD275" s="2">
        <f t="shared" si="137"/>
        <v>-0.90506722979543142</v>
      </c>
      <c r="AE275" s="2">
        <f t="shared" si="138"/>
        <v>0.81914669044957622</v>
      </c>
      <c r="AF275" s="2">
        <f t="shared" si="139"/>
        <v>0.90506722979543142</v>
      </c>
    </row>
    <row r="276" spans="1:32" x14ac:dyDescent="0.3">
      <c r="A276" s="3">
        <v>21.666666289999998</v>
      </c>
      <c r="B276" s="3">
        <v>15.275</v>
      </c>
      <c r="C276" s="2">
        <f t="shared" si="112"/>
        <v>14.821735835614998</v>
      </c>
      <c r="D276" s="2">
        <f t="shared" si="113"/>
        <v>0.45326416438500239</v>
      </c>
      <c r="E276" s="2">
        <f t="shared" si="114"/>
        <v>0.20544840271563447</v>
      </c>
      <c r="F276" s="2">
        <f t="shared" si="115"/>
        <v>15.222557075859823</v>
      </c>
      <c r="G276" s="2">
        <f t="shared" si="116"/>
        <v>-5.2442924140176927E-2</v>
      </c>
      <c r="H276" s="2">
        <f t="shared" si="117"/>
        <v>2.7502602923723521E-3</v>
      </c>
      <c r="I276" s="2">
        <f t="shared" si="118"/>
        <v>15.084144475093781</v>
      </c>
      <c r="J276" s="2">
        <f t="shared" si="119"/>
        <v>-0.19085552490621893</v>
      </c>
      <c r="K276" s="2">
        <f t="shared" si="120"/>
        <v>3.6425831387228352E-2</v>
      </c>
      <c r="L276" s="2">
        <f t="shared" si="121"/>
        <v>14.927715144307783</v>
      </c>
      <c r="M276" s="2">
        <f t="shared" si="122"/>
        <v>-0.34728485569221768</v>
      </c>
      <c r="N276" s="2">
        <f t="shared" si="123"/>
        <v>0.12060677099316446</v>
      </c>
      <c r="O276" s="2">
        <f t="shared" si="124"/>
        <v>14.836134120663399</v>
      </c>
      <c r="P276" s="2">
        <f t="shared" si="125"/>
        <v>-0.43886587933660159</v>
      </c>
      <c r="Q276" s="2">
        <f t="shared" si="126"/>
        <v>0.19260326004588854</v>
      </c>
      <c r="R276" s="2">
        <f t="shared" si="127"/>
        <v>14.684127390418002</v>
      </c>
      <c r="S276" s="2">
        <f t="shared" si="128"/>
        <v>-0.59087260958199828</v>
      </c>
      <c r="T276" s="2">
        <f t="shared" si="129"/>
        <v>0.34913044075424055</v>
      </c>
      <c r="U276" s="2">
        <f t="shared" si="130"/>
        <v>14.55445369061869</v>
      </c>
      <c r="V276" s="2">
        <f t="shared" si="131"/>
        <v>-0.72054630938131048</v>
      </c>
      <c r="W276" s="2">
        <f t="shared" si="132"/>
        <v>0.5191869839630272</v>
      </c>
      <c r="X276" s="2">
        <f t="shared" si="133"/>
        <v>14.869602933785927</v>
      </c>
      <c r="Y276" s="2">
        <f t="shared" si="134"/>
        <v>-0.40539706621407312</v>
      </c>
      <c r="Z276" s="2">
        <f t="shared" si="135"/>
        <v>0.1643467812949776</v>
      </c>
      <c r="AB276" s="28">
        <v>21.666666289999998</v>
      </c>
      <c r="AC276" s="2">
        <f t="shared" si="136"/>
        <v>14.886267423242248</v>
      </c>
      <c r="AD276" s="2">
        <f t="shared" si="137"/>
        <v>-0.38873257675775186</v>
      </c>
      <c r="AE276" s="2">
        <f t="shared" si="138"/>
        <v>0.15111301623272144</v>
      </c>
      <c r="AF276" s="2">
        <f t="shared" si="139"/>
        <v>0.38873257675775186</v>
      </c>
    </row>
    <row r="277" spans="1:32" x14ac:dyDescent="0.3">
      <c r="A277" s="3">
        <v>21.749999620000001</v>
      </c>
      <c r="B277" s="3">
        <v>14.801</v>
      </c>
      <c r="C277" s="2">
        <f t="shared" si="112"/>
        <v>14.824918357987697</v>
      </c>
      <c r="D277" s="2">
        <f t="shared" si="113"/>
        <v>-2.3918357987696481E-2</v>
      </c>
      <c r="E277" s="2">
        <f t="shared" si="114"/>
        <v>5.7208784882760411E-4</v>
      </c>
      <c r="F277" s="2">
        <f t="shared" si="115"/>
        <v>15.226037608766767</v>
      </c>
      <c r="G277" s="2">
        <f t="shared" si="116"/>
        <v>0.42503760876676644</v>
      </c>
      <c r="H277" s="2">
        <f t="shared" si="117"/>
        <v>0.1806569688661708</v>
      </c>
      <c r="I277" s="2">
        <f t="shared" si="118"/>
        <v>15.102143225863982</v>
      </c>
      <c r="J277" s="2">
        <f t="shared" si="119"/>
        <v>0.30114322586398146</v>
      </c>
      <c r="K277" s="2">
        <f t="shared" si="120"/>
        <v>9.0687242483764946E-2</v>
      </c>
      <c r="L277" s="2">
        <f t="shared" si="121"/>
        <v>14.945323807645622</v>
      </c>
      <c r="M277" s="2">
        <f t="shared" si="122"/>
        <v>0.14432380764562147</v>
      </c>
      <c r="N277" s="2">
        <f t="shared" si="123"/>
        <v>2.0829361453330347E-2</v>
      </c>
      <c r="O277" s="2">
        <f t="shared" si="124"/>
        <v>14.863285887438293</v>
      </c>
      <c r="P277" s="2">
        <f t="shared" si="125"/>
        <v>6.2285887438292775E-2</v>
      </c>
      <c r="Q277" s="2">
        <f t="shared" si="126"/>
        <v>3.8795317739756777E-3</v>
      </c>
      <c r="R277" s="2">
        <f t="shared" si="127"/>
        <v>14.71047547477974</v>
      </c>
      <c r="S277" s="2">
        <f t="shared" si="128"/>
        <v>-9.0524525220260443E-2</v>
      </c>
      <c r="T277" s="2">
        <f t="shared" si="129"/>
        <v>8.1946896663535693E-3</v>
      </c>
      <c r="U277" s="2">
        <f t="shared" si="130"/>
        <v>14.594206448794214</v>
      </c>
      <c r="V277" s="2">
        <f t="shared" si="131"/>
        <v>-0.20679355120578613</v>
      </c>
      <c r="W277" s="2">
        <f t="shared" si="132"/>
        <v>4.2763572820300091E-2</v>
      </c>
      <c r="X277" s="2">
        <f t="shared" si="133"/>
        <v>14.912243033056996</v>
      </c>
      <c r="Y277" s="2">
        <f t="shared" si="134"/>
        <v>0.11124303305699534</v>
      </c>
      <c r="Z277" s="2">
        <f t="shared" si="135"/>
        <v>1.2375012403719758E-2</v>
      </c>
      <c r="AB277" s="28">
        <v>21.749999620000001</v>
      </c>
      <c r="AC277" s="2">
        <f t="shared" si="136"/>
        <v>14.927520302963035</v>
      </c>
      <c r="AD277" s="2">
        <f t="shared" si="137"/>
        <v>0.12652030296303529</v>
      </c>
      <c r="AE277" s="2">
        <f t="shared" si="138"/>
        <v>1.6007387061858235E-2</v>
      </c>
      <c r="AF277" s="2">
        <f t="shared" si="139"/>
        <v>0.12652030296303529</v>
      </c>
    </row>
    <row r="278" spans="1:32" x14ac:dyDescent="0.3">
      <c r="A278" s="3">
        <v>21.833332949999999</v>
      </c>
      <c r="B278" s="3">
        <v>14.554</v>
      </c>
      <c r="C278" s="2">
        <f t="shared" si="112"/>
        <v>14.828100880360397</v>
      </c>
      <c r="D278" s="2">
        <f t="shared" si="113"/>
        <v>-0.27410088036039681</v>
      </c>
      <c r="E278" s="2">
        <f t="shared" si="114"/>
        <v>7.5131292614344564E-2</v>
      </c>
      <c r="F278" s="2">
        <f t="shared" si="115"/>
        <v>15.229485029134691</v>
      </c>
      <c r="G278" s="2">
        <f t="shared" si="116"/>
        <v>0.67548502913469122</v>
      </c>
      <c r="H278" s="2">
        <f t="shared" si="117"/>
        <v>0.45628002458509465</v>
      </c>
      <c r="I278" s="2">
        <f t="shared" si="118"/>
        <v>15.120125886868911</v>
      </c>
      <c r="J278" s="2">
        <f t="shared" si="119"/>
        <v>0.5661258868689103</v>
      </c>
      <c r="K278" s="2">
        <f t="shared" si="120"/>
        <v>0.32049851978311023</v>
      </c>
      <c r="L278" s="2">
        <f t="shared" si="121"/>
        <v>14.962959533495717</v>
      </c>
      <c r="M278" s="2">
        <f t="shared" si="122"/>
        <v>0.40895953349571634</v>
      </c>
      <c r="N278" s="2">
        <f t="shared" si="123"/>
        <v>0.16724790003703394</v>
      </c>
      <c r="O278" s="2">
        <f t="shared" si="124"/>
        <v>14.890496269400073</v>
      </c>
      <c r="P278" s="2">
        <f t="shared" si="125"/>
        <v>0.33649626940007238</v>
      </c>
      <c r="Q278" s="2">
        <f t="shared" si="126"/>
        <v>0.11322973932016608</v>
      </c>
      <c r="R278" s="2">
        <f t="shared" si="127"/>
        <v>14.736970497106931</v>
      </c>
      <c r="S278" s="2">
        <f t="shared" si="128"/>
        <v>0.18297049710693081</v>
      </c>
      <c r="T278" s="2">
        <f t="shared" si="129"/>
        <v>3.3478202811557375E-2</v>
      </c>
      <c r="U278" s="2">
        <f t="shared" si="130"/>
        <v>14.634192531824009</v>
      </c>
      <c r="V278" s="2">
        <f t="shared" si="131"/>
        <v>8.0192531824009095E-2</v>
      </c>
      <c r="W278" s="2">
        <f t="shared" si="132"/>
        <v>6.4308421603447114E-3</v>
      </c>
      <c r="X278" s="2">
        <f t="shared" si="133"/>
        <v>14.954799961291997</v>
      </c>
      <c r="Y278" s="2">
        <f t="shared" si="134"/>
        <v>0.40079996129199635</v>
      </c>
      <c r="Z278" s="2">
        <f t="shared" si="135"/>
        <v>0.16064060897166577</v>
      </c>
      <c r="AB278" s="28">
        <v>21.833332949999999</v>
      </c>
      <c r="AC278" s="2">
        <f t="shared" si="136"/>
        <v>14.968675309341894</v>
      </c>
      <c r="AD278" s="2">
        <f t="shared" si="137"/>
        <v>0.41467530934189334</v>
      </c>
      <c r="AE278" s="2">
        <f t="shared" si="138"/>
        <v>0.17195561217779493</v>
      </c>
      <c r="AF278" s="2">
        <f t="shared" si="139"/>
        <v>0.41467530934189334</v>
      </c>
    </row>
    <row r="279" spans="1:32" x14ac:dyDescent="0.3">
      <c r="A279" s="3">
        <v>21.916666280000001</v>
      </c>
      <c r="B279" s="3">
        <v>14.345000000000001</v>
      </c>
      <c r="C279" s="2">
        <f t="shared" si="112"/>
        <v>14.831283402733096</v>
      </c>
      <c r="D279" s="2">
        <f t="shared" si="113"/>
        <v>-0.48628340273309512</v>
      </c>
      <c r="E279" s="2">
        <f t="shared" si="114"/>
        <v>0.23647154777367757</v>
      </c>
      <c r="F279" s="2">
        <f t="shared" si="115"/>
        <v>15.2328993369636</v>
      </c>
      <c r="G279" s="2">
        <f t="shared" si="116"/>
        <v>0.88789933696359924</v>
      </c>
      <c r="H279" s="2">
        <f t="shared" si="117"/>
        <v>0.78836523258039914</v>
      </c>
      <c r="I279" s="2">
        <f t="shared" si="118"/>
        <v>15.13809045543033</v>
      </c>
      <c r="J279" s="2">
        <f t="shared" si="119"/>
        <v>0.7930904554303293</v>
      </c>
      <c r="K279" s="2">
        <f t="shared" si="120"/>
        <v>0.62899247049468709</v>
      </c>
      <c r="L279" s="2">
        <f t="shared" si="121"/>
        <v>14.980620385942101</v>
      </c>
      <c r="M279" s="2">
        <f t="shared" si="122"/>
        <v>0.6356203859421008</v>
      </c>
      <c r="N279" s="2">
        <f t="shared" si="123"/>
        <v>0.40401327502518519</v>
      </c>
      <c r="O279" s="2">
        <f t="shared" si="124"/>
        <v>14.917759636698861</v>
      </c>
      <c r="P279" s="2">
        <f t="shared" si="125"/>
        <v>0.57275963669886032</v>
      </c>
      <c r="Q279" s="2">
        <f t="shared" si="126"/>
        <v>0.32805360143141044</v>
      </c>
      <c r="R279" s="2">
        <f t="shared" si="127"/>
        <v>14.763607181683234</v>
      </c>
      <c r="S279" s="2">
        <f t="shared" si="128"/>
        <v>0.41860718168323352</v>
      </c>
      <c r="T279" s="2">
        <f t="shared" si="129"/>
        <v>0.17523197255677966</v>
      </c>
      <c r="U279" s="2">
        <f t="shared" si="130"/>
        <v>14.674396627879947</v>
      </c>
      <c r="V279" s="2">
        <f t="shared" si="131"/>
        <v>0.32939662787994628</v>
      </c>
      <c r="W279" s="2">
        <f t="shared" si="132"/>
        <v>0.1085021384586798</v>
      </c>
      <c r="X279" s="2">
        <f t="shared" si="133"/>
        <v>14.997256054653519</v>
      </c>
      <c r="Y279" s="2">
        <f t="shared" si="134"/>
        <v>0.65225605465351855</v>
      </c>
      <c r="Z279" s="2">
        <f t="shared" si="135"/>
        <v>0.42543796083217378</v>
      </c>
      <c r="AB279" s="28">
        <v>21.916666280000001</v>
      </c>
      <c r="AC279" s="2">
        <f t="shared" si="136"/>
        <v>15.009716534696896</v>
      </c>
      <c r="AD279" s="2">
        <f t="shared" si="137"/>
        <v>0.66471653469689507</v>
      </c>
      <c r="AE279" s="2">
        <f t="shared" si="138"/>
        <v>0.44184807149944849</v>
      </c>
      <c r="AF279" s="2">
        <f t="shared" si="139"/>
        <v>0.66471653469689507</v>
      </c>
    </row>
    <row r="280" spans="1:32" x14ac:dyDescent="0.3">
      <c r="A280" s="3">
        <v>21.99999961</v>
      </c>
      <c r="B280" s="3">
        <v>15.103999999999999</v>
      </c>
      <c r="C280" s="2">
        <f t="shared" si="112"/>
        <v>14.834465925105794</v>
      </c>
      <c r="D280" s="2">
        <f t="shared" si="113"/>
        <v>0.26953407489420478</v>
      </c>
      <c r="E280" s="2">
        <f t="shared" si="114"/>
        <v>7.2648617529074797E-2</v>
      </c>
      <c r="F280" s="2">
        <f t="shared" si="115"/>
        <v>15.236280532253488</v>
      </c>
      <c r="G280" s="2">
        <f t="shared" si="116"/>
        <v>0.13228053225348901</v>
      </c>
      <c r="H280" s="2">
        <f t="shared" si="117"/>
        <v>1.7498139213266348E-2</v>
      </c>
      <c r="I280" s="2">
        <f t="shared" si="118"/>
        <v>15.156034928870008</v>
      </c>
      <c r="J280" s="2">
        <f t="shared" si="119"/>
        <v>5.2034928870009267E-2</v>
      </c>
      <c r="K280" s="2">
        <f t="shared" si="120"/>
        <v>2.7076338225069238E-3</v>
      </c>
      <c r="L280" s="2">
        <f t="shared" si="121"/>
        <v>14.99830442072351</v>
      </c>
      <c r="M280" s="2">
        <f t="shared" si="122"/>
        <v>-0.10569557927648887</v>
      </c>
      <c r="N280" s="2">
        <f t="shared" si="123"/>
        <v>1.1171555478592544E-2</v>
      </c>
      <c r="O280" s="2">
        <f t="shared" si="124"/>
        <v>14.945070344243909</v>
      </c>
      <c r="P280" s="2">
        <f t="shared" si="125"/>
        <v>-0.15892965575608997</v>
      </c>
      <c r="Q280" s="2">
        <f t="shared" si="126"/>
        <v>2.525863547874926E-2</v>
      </c>
      <c r="R280" s="2">
        <f t="shared" si="127"/>
        <v>14.79038019352129</v>
      </c>
      <c r="S280" s="2">
        <f t="shared" si="128"/>
        <v>-0.3136198064787088</v>
      </c>
      <c r="T280" s="2">
        <f t="shared" si="129"/>
        <v>9.8357383015742761E-2</v>
      </c>
      <c r="U280" s="2">
        <f t="shared" si="130"/>
        <v>14.714803319692148</v>
      </c>
      <c r="V280" s="2">
        <f t="shared" si="131"/>
        <v>-0.38919668030785104</v>
      </c>
      <c r="W280" s="2">
        <f t="shared" si="132"/>
        <v>0.15147405596265159</v>
      </c>
      <c r="X280" s="2">
        <f t="shared" si="133"/>
        <v>15.039593833899872</v>
      </c>
      <c r="Y280" s="2">
        <f t="shared" si="134"/>
        <v>-6.4406166100127393E-2</v>
      </c>
      <c r="Z280" s="2">
        <f t="shared" si="135"/>
        <v>4.1481542317171986E-3</v>
      </c>
      <c r="AB280" s="28">
        <v>21.99999961</v>
      </c>
      <c r="AC280" s="2">
        <f t="shared" si="136"/>
        <v>15.050628270405074</v>
      </c>
      <c r="AD280" s="2">
        <f t="shared" si="137"/>
        <v>-5.3371729594925199E-2</v>
      </c>
      <c r="AE280" s="2">
        <f t="shared" si="138"/>
        <v>2.8485415199538144E-3</v>
      </c>
      <c r="AF280" s="2">
        <f t="shared" si="139"/>
        <v>5.3371729594925199E-2</v>
      </c>
    </row>
    <row r="281" spans="1:32" x14ac:dyDescent="0.3">
      <c r="A281" s="3">
        <v>22.083332939999998</v>
      </c>
      <c r="B281" s="3">
        <v>14.554</v>
      </c>
      <c r="C281" s="2">
        <f t="shared" si="112"/>
        <v>14.837648447478493</v>
      </c>
      <c r="D281" s="2">
        <f t="shared" si="113"/>
        <v>-0.28364844747849283</v>
      </c>
      <c r="E281" s="2">
        <f t="shared" si="114"/>
        <v>8.0456441756959304E-2</v>
      </c>
      <c r="F281" s="2">
        <f t="shared" si="115"/>
        <v>15.239628615004362</v>
      </c>
      <c r="G281" s="2">
        <f t="shared" si="116"/>
        <v>0.68562861500436156</v>
      </c>
      <c r="H281" s="2">
        <f t="shared" si="117"/>
        <v>0.47008659771279904</v>
      </c>
      <c r="I281" s="2">
        <f t="shared" si="118"/>
        <v>15.173957304509718</v>
      </c>
      <c r="J281" s="2">
        <f t="shared" si="119"/>
        <v>0.6199573045097182</v>
      </c>
      <c r="K281" s="2">
        <f t="shared" si="120"/>
        <v>0.38434705941495545</v>
      </c>
      <c r="L281" s="2">
        <f t="shared" si="121"/>
        <v>15.016009685233382</v>
      </c>
      <c r="M281" s="2">
        <f t="shared" si="122"/>
        <v>0.46200968523338126</v>
      </c>
      <c r="N281" s="2">
        <f t="shared" si="123"/>
        <v>0.21345294924944802</v>
      </c>
      <c r="O281" s="2">
        <f t="shared" si="124"/>
        <v>14.972422732623123</v>
      </c>
      <c r="P281" s="2">
        <f t="shared" si="125"/>
        <v>0.41842273262312268</v>
      </c>
      <c r="Q281" s="2">
        <f t="shared" si="126"/>
        <v>0.17507758317580122</v>
      </c>
      <c r="R281" s="2">
        <f t="shared" si="127"/>
        <v>14.817284139188221</v>
      </c>
      <c r="S281" s="2">
        <f t="shared" si="128"/>
        <v>0.26328413918822058</v>
      </c>
      <c r="T281" s="2">
        <f t="shared" si="129"/>
        <v>6.9318537948082307E-2</v>
      </c>
      <c r="U281" s="2">
        <f t="shared" si="130"/>
        <v>14.755397091496267</v>
      </c>
      <c r="V281" s="2">
        <f t="shared" si="131"/>
        <v>0.20139709149626661</v>
      </c>
      <c r="W281" s="2">
        <f t="shared" si="132"/>
        <v>4.0560788463155584E-2</v>
      </c>
      <c r="X281" s="2">
        <f t="shared" si="133"/>
        <v>15.08179601280149</v>
      </c>
      <c r="Y281" s="2">
        <f t="shared" si="134"/>
        <v>0.52779601280149002</v>
      </c>
      <c r="Z281" s="2">
        <f t="shared" si="135"/>
        <v>0.27856863112915065</v>
      </c>
      <c r="AB281" s="28">
        <v>22.083332939999998</v>
      </c>
      <c r="AC281" s="2">
        <f t="shared" si="136"/>
        <v>15.091395013417316</v>
      </c>
      <c r="AD281" s="2">
        <f t="shared" si="137"/>
        <v>0.53739501341731533</v>
      </c>
      <c r="AE281" s="2">
        <f t="shared" si="138"/>
        <v>0.28879340044579654</v>
      </c>
      <c r="AF281" s="2">
        <f t="shared" si="139"/>
        <v>0.53739501341731533</v>
      </c>
    </row>
    <row r="282" spans="1:32" x14ac:dyDescent="0.3">
      <c r="A282" s="3">
        <v>22.16666627</v>
      </c>
      <c r="B282" s="3">
        <v>14.952999999999999</v>
      </c>
      <c r="C282" s="2">
        <f t="shared" si="112"/>
        <v>14.840830969851194</v>
      </c>
      <c r="D282" s="2">
        <f t="shared" si="113"/>
        <v>0.11216903014880586</v>
      </c>
      <c r="E282" s="2">
        <f t="shared" si="114"/>
        <v>1.2581891324523718E-2</v>
      </c>
      <c r="F282" s="2">
        <f t="shared" si="115"/>
        <v>15.242943585216217</v>
      </c>
      <c r="G282" s="2">
        <f t="shared" si="116"/>
        <v>0.28994358521621777</v>
      </c>
      <c r="H282" s="2">
        <f t="shared" si="117"/>
        <v>8.406728260803413E-2</v>
      </c>
      <c r="I282" s="2">
        <f t="shared" si="118"/>
        <v>15.191855579671225</v>
      </c>
      <c r="J282" s="2">
        <f t="shared" si="119"/>
        <v>0.23885557967122573</v>
      </c>
      <c r="K282" s="2">
        <f t="shared" si="120"/>
        <v>5.7051987940077258E-2</v>
      </c>
      <c r="L282" s="2">
        <f t="shared" si="121"/>
        <v>15.033734218519854</v>
      </c>
      <c r="M282" s="2">
        <f t="shared" si="122"/>
        <v>8.0734218519854295E-2</v>
      </c>
      <c r="N282" s="2">
        <f t="shared" si="123"/>
        <v>6.5180140400115842E-3</v>
      </c>
      <c r="O282" s="2">
        <f t="shared" si="124"/>
        <v>14.999811129022257</v>
      </c>
      <c r="P282" s="2">
        <f t="shared" si="125"/>
        <v>4.6811129022257703E-2</v>
      </c>
      <c r="Q282" s="2">
        <f t="shared" si="126"/>
        <v>2.1912818003384572E-3</v>
      </c>
      <c r="R282" s="2">
        <f t="shared" si="127"/>
        <v>14.844313567644647</v>
      </c>
      <c r="S282" s="2">
        <f t="shared" si="128"/>
        <v>-0.10868643235535203</v>
      </c>
      <c r="T282" s="2">
        <f t="shared" si="129"/>
        <v>1.1812740578134511E-2</v>
      </c>
      <c r="U282" s="2">
        <f t="shared" si="130"/>
        <v>14.796162336011189</v>
      </c>
      <c r="V282" s="2">
        <f t="shared" si="131"/>
        <v>-0.15683766398881005</v>
      </c>
      <c r="W282" s="2">
        <f t="shared" si="132"/>
        <v>2.4598052845466886E-2</v>
      </c>
      <c r="X282" s="2">
        <f t="shared" si="133"/>
        <v>15.123845506379681</v>
      </c>
      <c r="Y282" s="2">
        <f t="shared" si="134"/>
        <v>0.17084550637968121</v>
      </c>
      <c r="Z282" s="2">
        <f t="shared" si="135"/>
        <v>2.9188187050129693E-2</v>
      </c>
      <c r="AB282" s="28">
        <v>22.16666627</v>
      </c>
      <c r="AC282" s="2">
        <f t="shared" si="136"/>
        <v>15.132001472589611</v>
      </c>
      <c r="AD282" s="2">
        <f t="shared" si="137"/>
        <v>0.17900147258961141</v>
      </c>
      <c r="AE282" s="2">
        <f t="shared" si="138"/>
        <v>3.2041527189249408E-2</v>
      </c>
      <c r="AF282" s="2">
        <f t="shared" si="139"/>
        <v>0.17900147258961141</v>
      </c>
    </row>
    <row r="283" spans="1:32" x14ac:dyDescent="0.3">
      <c r="A283" s="3">
        <v>22.249999599999999</v>
      </c>
      <c r="B283" s="3">
        <v>15.958</v>
      </c>
      <c r="C283" s="2">
        <f t="shared" si="112"/>
        <v>14.844013492223892</v>
      </c>
      <c r="D283" s="2">
        <f t="shared" si="113"/>
        <v>1.113986507776108</v>
      </c>
      <c r="E283" s="2">
        <f t="shared" si="114"/>
        <v>1.2409659395072086</v>
      </c>
      <c r="F283" s="2">
        <f t="shared" si="115"/>
        <v>15.246225442889052</v>
      </c>
      <c r="G283" s="2">
        <f t="shared" si="116"/>
        <v>-0.71177455711094773</v>
      </c>
      <c r="H283" s="2">
        <f t="shared" si="117"/>
        <v>0.50662302015048577</v>
      </c>
      <c r="I283" s="2">
        <f t="shared" si="118"/>
        <v>15.209727751676297</v>
      </c>
      <c r="J283" s="2">
        <f t="shared" si="119"/>
        <v>-0.74827224832370298</v>
      </c>
      <c r="K283" s="2">
        <f t="shared" si="120"/>
        <v>0.55991135761140942</v>
      </c>
      <c r="L283" s="2">
        <f t="shared" si="121"/>
        <v>15.051476051285768</v>
      </c>
      <c r="M283" s="2">
        <f t="shared" si="122"/>
        <v>-0.90652394871423247</v>
      </c>
      <c r="N283" s="2">
        <f t="shared" si="123"/>
        <v>0.82178566959244437</v>
      </c>
      <c r="O283" s="2">
        <f t="shared" si="124"/>
        <v>15.027229848144538</v>
      </c>
      <c r="P283" s="2">
        <f t="shared" si="125"/>
        <v>-0.9307701518554623</v>
      </c>
      <c r="Q283" s="2">
        <f t="shared" si="126"/>
        <v>0.86633307558504036</v>
      </c>
      <c r="R283" s="2">
        <f t="shared" si="127"/>
        <v>14.871462971097094</v>
      </c>
      <c r="S283" s="2">
        <f t="shared" si="128"/>
        <v>-1.0865370289029066</v>
      </c>
      <c r="T283" s="2">
        <f t="shared" si="129"/>
        <v>1.1805627151771556</v>
      </c>
      <c r="U283" s="2">
        <f t="shared" si="130"/>
        <v>14.837083361439642</v>
      </c>
      <c r="V283" s="2">
        <f t="shared" si="131"/>
        <v>-1.1209166385603577</v>
      </c>
      <c r="W283" s="2">
        <f t="shared" si="132"/>
        <v>1.2564541106014517</v>
      </c>
      <c r="X283" s="2">
        <f t="shared" si="133"/>
        <v>15.1657254389673</v>
      </c>
      <c r="Y283" s="2">
        <f t="shared" si="134"/>
        <v>-0.79227456103270022</v>
      </c>
      <c r="Z283" s="2">
        <f t="shared" si="135"/>
        <v>0.62769898005955782</v>
      </c>
      <c r="AB283" s="28">
        <v>22.249999599999999</v>
      </c>
      <c r="AC283" s="2">
        <f t="shared" si="136"/>
        <v>15.172432574820252</v>
      </c>
      <c r="AD283" s="2">
        <f t="shared" si="137"/>
        <v>-0.78556742517974776</v>
      </c>
      <c r="AE283" s="2">
        <f t="shared" si="138"/>
        <v>0.61711617950353859</v>
      </c>
      <c r="AF283" s="2">
        <f t="shared" si="139"/>
        <v>0.78556742517974776</v>
      </c>
    </row>
    <row r="284" spans="1:32" x14ac:dyDescent="0.3">
      <c r="A284" s="3">
        <v>22.333332930000001</v>
      </c>
      <c r="B284" s="3">
        <v>17.59</v>
      </c>
      <c r="C284" s="2">
        <f t="shared" si="112"/>
        <v>14.847196014596591</v>
      </c>
      <c r="D284" s="2">
        <f t="shared" si="113"/>
        <v>2.742803985403409</v>
      </c>
      <c r="E284" s="2">
        <f t="shared" si="114"/>
        <v>7.5229737023448235</v>
      </c>
      <c r="F284" s="2">
        <f t="shared" si="115"/>
        <v>15.249474188022873</v>
      </c>
      <c r="G284" s="2">
        <f t="shared" si="116"/>
        <v>-2.3405258119771268</v>
      </c>
      <c r="H284" s="2">
        <f t="shared" si="117"/>
        <v>5.4780610765311888</v>
      </c>
      <c r="I284" s="2">
        <f t="shared" si="118"/>
        <v>15.227571817846709</v>
      </c>
      <c r="J284" s="2">
        <f t="shared" si="119"/>
        <v>-2.3624281821532911</v>
      </c>
      <c r="K284" s="2">
        <f t="shared" si="120"/>
        <v>5.5810669158321033</v>
      </c>
      <c r="L284" s="2">
        <f t="shared" si="121"/>
        <v>15.069233205888665</v>
      </c>
      <c r="M284" s="2">
        <f t="shared" si="122"/>
        <v>-2.520766794111335</v>
      </c>
      <c r="N284" s="2">
        <f t="shared" si="123"/>
        <v>6.3542652302943372</v>
      </c>
      <c r="O284" s="2">
        <f t="shared" si="124"/>
        <v>15.054673193129918</v>
      </c>
      <c r="P284" s="2">
        <f t="shared" si="125"/>
        <v>-2.5353268068700814</v>
      </c>
      <c r="Q284" s="2">
        <f t="shared" si="126"/>
        <v>6.427882017634043</v>
      </c>
      <c r="R284" s="2">
        <f t="shared" si="127"/>
        <v>14.898726785863705</v>
      </c>
      <c r="S284" s="2">
        <f t="shared" si="128"/>
        <v>-2.6912732141362952</v>
      </c>
      <c r="T284" s="2">
        <f t="shared" si="129"/>
        <v>7.2429515131275046</v>
      </c>
      <c r="U284" s="2">
        <f t="shared" si="130"/>
        <v>14.878144398494943</v>
      </c>
      <c r="V284" s="2">
        <f t="shared" si="131"/>
        <v>-2.7118556015050572</v>
      </c>
      <c r="W284" s="2">
        <f t="shared" si="132"/>
        <v>7.3541608034143557</v>
      </c>
      <c r="X284" s="2">
        <f t="shared" si="133"/>
        <v>15.207419152075445</v>
      </c>
      <c r="Y284" s="2">
        <f t="shared" si="134"/>
        <v>-2.3825808479245545</v>
      </c>
      <c r="Z284" s="2">
        <f t="shared" si="135"/>
        <v>5.6766914968968889</v>
      </c>
      <c r="AB284" s="28">
        <v>22.333332930000001</v>
      </c>
      <c r="AC284" s="2">
        <f t="shared" si="136"/>
        <v>15.212673470986235</v>
      </c>
      <c r="AD284" s="2">
        <f t="shared" si="137"/>
        <v>-2.3773265290137644</v>
      </c>
      <c r="AE284" s="2">
        <f t="shared" si="138"/>
        <v>5.6516814255526331</v>
      </c>
      <c r="AF284" s="2">
        <f t="shared" si="139"/>
        <v>2.3773265290137644</v>
      </c>
    </row>
    <row r="285" spans="1:32" x14ac:dyDescent="0.3">
      <c r="A285" s="3">
        <v>22.41666626</v>
      </c>
      <c r="B285" s="3">
        <v>18.805</v>
      </c>
      <c r="C285" s="2">
        <f t="shared" si="112"/>
        <v>14.85037853696929</v>
      </c>
      <c r="D285" s="2">
        <f t="shared" si="113"/>
        <v>3.9546214630307102</v>
      </c>
      <c r="E285" s="2">
        <f t="shared" si="114"/>
        <v>15.639030915863154</v>
      </c>
      <c r="F285" s="2">
        <f t="shared" si="115"/>
        <v>15.252689820617675</v>
      </c>
      <c r="G285" s="2">
        <f t="shared" si="116"/>
        <v>-3.5523101793823244</v>
      </c>
      <c r="H285" s="2">
        <f t="shared" si="117"/>
        <v>12.618907610543282</v>
      </c>
      <c r="I285" s="2">
        <f t="shared" si="118"/>
        <v>15.245385775504213</v>
      </c>
      <c r="J285" s="2">
        <f t="shared" si="119"/>
        <v>-3.5596142244957871</v>
      </c>
      <c r="K285" s="2">
        <f t="shared" si="120"/>
        <v>12.670853427232744</v>
      </c>
      <c r="L285" s="2">
        <f t="shared" si="121"/>
        <v>15.087003696340785</v>
      </c>
      <c r="M285" s="2">
        <f t="shared" si="122"/>
        <v>-3.7179963036592145</v>
      </c>
      <c r="N285" s="2">
        <f t="shared" si="123"/>
        <v>13.823496514023581</v>
      </c>
      <c r="O285" s="2">
        <f t="shared" si="124"/>
        <v>15.082135456474521</v>
      </c>
      <c r="P285" s="2">
        <f t="shared" si="125"/>
        <v>-3.7228645435254784</v>
      </c>
      <c r="Q285" s="2">
        <f t="shared" si="126"/>
        <v>13.859720409439168</v>
      </c>
      <c r="R285" s="2">
        <f t="shared" si="127"/>
        <v>14.926099393253496</v>
      </c>
      <c r="S285" s="2">
        <f t="shared" si="128"/>
        <v>-3.8789006067465035</v>
      </c>
      <c r="T285" s="2">
        <f t="shared" si="129"/>
        <v>15.045869917018393</v>
      </c>
      <c r="U285" s="2">
        <f t="shared" si="130"/>
        <v>14.919329607445523</v>
      </c>
      <c r="V285" s="2">
        <f t="shared" si="131"/>
        <v>-3.8856703925544771</v>
      </c>
      <c r="W285" s="2">
        <f t="shared" si="132"/>
        <v>15.098434399574463</v>
      </c>
      <c r="X285" s="2">
        <f t="shared" si="133"/>
        <v>15.248910212067443</v>
      </c>
      <c r="Y285" s="2">
        <f t="shared" si="134"/>
        <v>-3.5560897879325566</v>
      </c>
      <c r="Z285" s="2">
        <f t="shared" si="135"/>
        <v>12.645774579838216</v>
      </c>
      <c r="AB285" s="28">
        <v>22.41666626</v>
      </c>
      <c r="AC285" s="2">
        <f t="shared" si="136"/>
        <v>15.252709541689999</v>
      </c>
      <c r="AD285" s="2">
        <f t="shared" si="137"/>
        <v>-3.5522904583100008</v>
      </c>
      <c r="AE285" s="2">
        <f t="shared" si="138"/>
        <v>12.618767500200276</v>
      </c>
      <c r="AF285" s="2">
        <f t="shared" si="139"/>
        <v>3.5522904583100008</v>
      </c>
    </row>
    <row r="286" spans="1:32" x14ac:dyDescent="0.3">
      <c r="A286" s="3">
        <v>22.499999590000002</v>
      </c>
      <c r="B286" s="3">
        <v>18.805</v>
      </c>
      <c r="C286" s="2">
        <f t="shared" si="112"/>
        <v>14.853561059341988</v>
      </c>
      <c r="D286" s="2">
        <f t="shared" si="113"/>
        <v>3.9514389406580115</v>
      </c>
      <c r="E286" s="2">
        <f t="shared" si="114"/>
        <v>15.613869701748508</v>
      </c>
      <c r="F286" s="2">
        <f t="shared" si="115"/>
        <v>15.255872340673459</v>
      </c>
      <c r="G286" s="2">
        <f t="shared" si="116"/>
        <v>-3.5491276593265404</v>
      </c>
      <c r="H286" s="2">
        <f t="shared" si="117"/>
        <v>12.596307142196688</v>
      </c>
      <c r="I286" s="2">
        <f t="shared" si="118"/>
        <v>15.263167621970593</v>
      </c>
      <c r="J286" s="2">
        <f t="shared" si="119"/>
        <v>-3.5418323780294063</v>
      </c>
      <c r="K286" s="2">
        <f t="shared" si="120"/>
        <v>12.544576594057439</v>
      </c>
      <c r="L286" s="2">
        <f t="shared" si="121"/>
        <v>15.104785528309076</v>
      </c>
      <c r="M286" s="2">
        <f t="shared" si="122"/>
        <v>-3.7002144716909235</v>
      </c>
      <c r="N286" s="2">
        <f t="shared" si="123"/>
        <v>13.69158713651094</v>
      </c>
      <c r="O286" s="2">
        <f t="shared" si="124"/>
        <v>15.109610920949946</v>
      </c>
      <c r="P286" s="2">
        <f t="shared" si="125"/>
        <v>-3.6953890790500541</v>
      </c>
      <c r="Q286" s="2">
        <f t="shared" si="126"/>
        <v>13.655900445562407</v>
      </c>
      <c r="R286" s="2">
        <f t="shared" si="127"/>
        <v>14.953575120458906</v>
      </c>
      <c r="S286" s="2">
        <f t="shared" si="128"/>
        <v>-3.8514248795410939</v>
      </c>
      <c r="T286" s="2">
        <f t="shared" si="129"/>
        <v>14.83347360274813</v>
      </c>
      <c r="U286" s="2">
        <f t="shared" si="130"/>
        <v>14.96062308518248</v>
      </c>
      <c r="V286" s="2">
        <f t="shared" si="131"/>
        <v>-3.84437691481752</v>
      </c>
      <c r="W286" s="2">
        <f t="shared" si="132"/>
        <v>14.779233863181874</v>
      </c>
      <c r="X286" s="2">
        <f t="shared" si="133"/>
        <v>15.290182417656311</v>
      </c>
      <c r="Y286" s="2">
        <f t="shared" si="134"/>
        <v>-3.5148175823436887</v>
      </c>
      <c r="Z286" s="2">
        <f t="shared" si="135"/>
        <v>12.353942637152333</v>
      </c>
      <c r="AB286" s="28">
        <v>22.499999590000002</v>
      </c>
      <c r="AC286" s="2">
        <f t="shared" si="136"/>
        <v>15.292526402816723</v>
      </c>
      <c r="AD286" s="2">
        <f t="shared" si="137"/>
        <v>-3.512473597183277</v>
      </c>
      <c r="AE286" s="2">
        <f t="shared" si="138"/>
        <v>12.337470770909629</v>
      </c>
      <c r="AF286" s="2">
        <f t="shared" si="139"/>
        <v>3.512473597183277</v>
      </c>
    </row>
    <row r="287" spans="1:32" x14ac:dyDescent="0.3">
      <c r="A287" s="3">
        <v>22.58333292</v>
      </c>
      <c r="B287" s="3">
        <v>18.329999999999998</v>
      </c>
      <c r="C287" s="2">
        <f t="shared" si="112"/>
        <v>14.856743581714689</v>
      </c>
      <c r="D287" s="2">
        <f t="shared" si="113"/>
        <v>3.4732564182853096</v>
      </c>
      <c r="E287" s="2">
        <f t="shared" si="114"/>
        <v>12.063510147160098</v>
      </c>
      <c r="F287" s="2">
        <f t="shared" si="115"/>
        <v>15.259021748190225</v>
      </c>
      <c r="G287" s="2">
        <f t="shared" si="116"/>
        <v>-3.0709782518097732</v>
      </c>
      <c r="H287" s="2">
        <f t="shared" si="117"/>
        <v>9.4309074230886107</v>
      </c>
      <c r="I287" s="2">
        <f t="shared" si="118"/>
        <v>15.280915354567608</v>
      </c>
      <c r="J287" s="2">
        <f t="shared" si="119"/>
        <v>-3.0490846454323908</v>
      </c>
      <c r="K287" s="2">
        <f t="shared" si="120"/>
        <v>9.2969171750115684</v>
      </c>
      <c r="L287" s="2">
        <f t="shared" si="121"/>
        <v>15.122576699115186</v>
      </c>
      <c r="M287" s="2">
        <f t="shared" si="122"/>
        <v>-3.2074233008848125</v>
      </c>
      <c r="N287" s="2">
        <f t="shared" si="123"/>
        <v>10.287564231058827</v>
      </c>
      <c r="O287" s="2">
        <f t="shared" si="124"/>
        <v>15.137093860522867</v>
      </c>
      <c r="P287" s="2">
        <f t="shared" si="125"/>
        <v>-3.192906139477131</v>
      </c>
      <c r="Q287" s="2">
        <f t="shared" si="126"/>
        <v>10.194649615510755</v>
      </c>
      <c r="R287" s="2">
        <f t="shared" si="127"/>
        <v>14.981148241461783</v>
      </c>
      <c r="S287" s="2">
        <f t="shared" si="128"/>
        <v>-3.3488517585382152</v>
      </c>
      <c r="T287" s="2">
        <f t="shared" si="129"/>
        <v>11.214808100664497</v>
      </c>
      <c r="U287" s="2">
        <f t="shared" si="130"/>
        <v>15.002008872299125</v>
      </c>
      <c r="V287" s="2">
        <f t="shared" si="131"/>
        <v>-3.3279911277008729</v>
      </c>
      <c r="W287" s="2">
        <f t="shared" si="132"/>
        <v>11.075524946055728</v>
      </c>
      <c r="X287" s="2">
        <f t="shared" si="133"/>
        <v>15.331219807188148</v>
      </c>
      <c r="Y287" s="2">
        <f t="shared" si="134"/>
        <v>-2.99878019281185</v>
      </c>
      <c r="Z287" s="2">
        <f t="shared" si="135"/>
        <v>8.9926826448006771</v>
      </c>
      <c r="AB287" s="28">
        <v>22.58333292</v>
      </c>
      <c r="AC287" s="2">
        <f t="shared" si="136"/>
        <v>15.332109910873431</v>
      </c>
      <c r="AD287" s="2">
        <f t="shared" si="137"/>
        <v>-2.9978900891265674</v>
      </c>
      <c r="AE287" s="2">
        <f t="shared" si="138"/>
        <v>8.9873449864832988</v>
      </c>
      <c r="AF287" s="2">
        <f t="shared" si="139"/>
        <v>2.9978900891265674</v>
      </c>
    </row>
    <row r="288" spans="1:32" x14ac:dyDescent="0.3">
      <c r="A288" s="3">
        <v>22.666666249999999</v>
      </c>
      <c r="B288" s="3">
        <v>17.475999999999999</v>
      </c>
      <c r="C288" s="2">
        <f t="shared" si="112"/>
        <v>14.859926104087387</v>
      </c>
      <c r="D288" s="2">
        <f t="shared" si="113"/>
        <v>2.6160738959126117</v>
      </c>
      <c r="E288" s="2">
        <f t="shared" si="114"/>
        <v>6.8438426288753904</v>
      </c>
      <c r="F288" s="2">
        <f t="shared" si="115"/>
        <v>15.262138043167973</v>
      </c>
      <c r="G288" s="2">
        <f t="shared" si="116"/>
        <v>-2.2138619568320266</v>
      </c>
      <c r="H288" s="2">
        <f t="shared" si="117"/>
        <v>4.9011847639081303</v>
      </c>
      <c r="I288" s="2">
        <f t="shared" si="118"/>
        <v>15.298626970617029</v>
      </c>
      <c r="J288" s="2">
        <f t="shared" si="119"/>
        <v>-2.1773730293829701</v>
      </c>
      <c r="K288" s="2">
        <f t="shared" si="120"/>
        <v>4.7409533090843725</v>
      </c>
      <c r="L288" s="2">
        <f t="shared" si="121"/>
        <v>15.140375197735459</v>
      </c>
      <c r="M288" s="2">
        <f t="shared" si="122"/>
        <v>-2.3356248022645403</v>
      </c>
      <c r="N288" s="2">
        <f t="shared" si="123"/>
        <v>5.4551432169532728</v>
      </c>
      <c r="O288" s="2">
        <f t="shared" si="124"/>
        <v>15.164578541274146</v>
      </c>
      <c r="P288" s="2">
        <f t="shared" si="125"/>
        <v>-2.311421458725853</v>
      </c>
      <c r="Q288" s="2">
        <f t="shared" si="126"/>
        <v>5.3426691598583504</v>
      </c>
      <c r="R288" s="2">
        <f t="shared" si="127"/>
        <v>15.008812977952811</v>
      </c>
      <c r="S288" s="2">
        <f t="shared" si="128"/>
        <v>-2.4671870220471881</v>
      </c>
      <c r="T288" s="2">
        <f t="shared" si="129"/>
        <v>6.0870118017580719</v>
      </c>
      <c r="U288" s="2">
        <f t="shared" si="130"/>
        <v>15.043470960189179</v>
      </c>
      <c r="V288" s="2">
        <f t="shared" si="131"/>
        <v>-2.4325290398108201</v>
      </c>
      <c r="W288" s="2">
        <f t="shared" si="132"/>
        <v>5.9171975295229506</v>
      </c>
      <c r="X288" s="2">
        <f t="shared" si="133"/>
        <v>15.3720066657459</v>
      </c>
      <c r="Y288" s="2">
        <f t="shared" si="134"/>
        <v>-2.1039933342540991</v>
      </c>
      <c r="Z288" s="2">
        <f t="shared" si="135"/>
        <v>4.4267879505856813</v>
      </c>
      <c r="AB288" s="28">
        <v>22.666666249999999</v>
      </c>
      <c r="AC288" s="2">
        <f t="shared" si="136"/>
        <v>15.371446168162496</v>
      </c>
      <c r="AD288" s="2">
        <f t="shared" si="137"/>
        <v>-2.104553831837503</v>
      </c>
      <c r="AE288" s="2">
        <f t="shared" si="138"/>
        <v>4.4291468311019164</v>
      </c>
      <c r="AF288" s="2">
        <f t="shared" si="139"/>
        <v>2.104553831837503</v>
      </c>
    </row>
    <row r="289" spans="1:32" x14ac:dyDescent="0.3">
      <c r="A289" s="3">
        <v>22.749999580000001</v>
      </c>
      <c r="B289" s="3">
        <v>16.812000000000001</v>
      </c>
      <c r="C289" s="2">
        <f t="shared" si="112"/>
        <v>14.863108626460086</v>
      </c>
      <c r="D289" s="2">
        <f t="shared" si="113"/>
        <v>1.9488913735399152</v>
      </c>
      <c r="E289" s="2">
        <f t="shared" si="114"/>
        <v>3.7981775858582969</v>
      </c>
      <c r="F289" s="2">
        <f t="shared" si="115"/>
        <v>15.265221225606705</v>
      </c>
      <c r="G289" s="2">
        <f t="shared" si="116"/>
        <v>-1.5467787743932959</v>
      </c>
      <c r="H289" s="2">
        <f t="shared" si="117"/>
        <v>2.3925245769136265</v>
      </c>
      <c r="I289" s="2">
        <f t="shared" si="118"/>
        <v>15.316300467440621</v>
      </c>
      <c r="J289" s="2">
        <f t="shared" si="119"/>
        <v>-1.4956995325593798</v>
      </c>
      <c r="K289" s="2">
        <f t="shared" si="120"/>
        <v>2.2371170916983472</v>
      </c>
      <c r="L289" s="2">
        <f t="shared" si="121"/>
        <v>15.158179004800949</v>
      </c>
      <c r="M289" s="2">
        <f t="shared" si="122"/>
        <v>-1.6538209951990517</v>
      </c>
      <c r="N289" s="2">
        <f t="shared" si="123"/>
        <v>2.7351238841611818</v>
      </c>
      <c r="O289" s="2">
        <f t="shared" si="124"/>
        <v>15.19205922231845</v>
      </c>
      <c r="P289" s="2">
        <f t="shared" si="125"/>
        <v>-1.6199407776815509</v>
      </c>
      <c r="Q289" s="2">
        <f t="shared" si="126"/>
        <v>2.6242081231955079</v>
      </c>
      <c r="R289" s="2">
        <f t="shared" si="127"/>
        <v>15.036563500264279</v>
      </c>
      <c r="S289" s="2">
        <f t="shared" si="128"/>
        <v>-1.7754364997357222</v>
      </c>
      <c r="T289" s="2">
        <f t="shared" si="129"/>
        <v>3.1521747645938327</v>
      </c>
      <c r="U289" s="2">
        <f t="shared" si="130"/>
        <v>15.084993298155208</v>
      </c>
      <c r="V289" s="2">
        <f t="shared" si="131"/>
        <v>-1.7270067018447932</v>
      </c>
      <c r="W289" s="2">
        <f t="shared" si="132"/>
        <v>2.9825521482168305</v>
      </c>
      <c r="X289" s="2">
        <f t="shared" si="133"/>
        <v>15.412527532040457</v>
      </c>
      <c r="Y289" s="2">
        <f t="shared" si="134"/>
        <v>-1.3994724679595443</v>
      </c>
      <c r="Z289" s="2">
        <f t="shared" si="135"/>
        <v>1.9585231885767778</v>
      </c>
      <c r="AB289" s="28">
        <v>22.749999580000001</v>
      </c>
      <c r="AC289" s="2">
        <f t="shared" si="136"/>
        <v>15.41052152772102</v>
      </c>
      <c r="AD289" s="2">
        <f t="shared" si="137"/>
        <v>-1.4014784722789813</v>
      </c>
      <c r="AE289" s="2">
        <f t="shared" si="138"/>
        <v>1.9641419082614273</v>
      </c>
      <c r="AF289" s="2">
        <f t="shared" si="139"/>
        <v>1.4014784722789813</v>
      </c>
    </row>
    <row r="290" spans="1:32" x14ac:dyDescent="0.3">
      <c r="A290" s="3">
        <v>22.833332909999999</v>
      </c>
      <c r="B290" s="3">
        <v>16.224</v>
      </c>
      <c r="C290" s="2">
        <f t="shared" si="112"/>
        <v>14.866291148832785</v>
      </c>
      <c r="D290" s="2">
        <f t="shared" si="113"/>
        <v>1.3577088511672155</v>
      </c>
      <c r="E290" s="2">
        <f t="shared" si="114"/>
        <v>1.8433733245378001</v>
      </c>
      <c r="F290" s="2">
        <f t="shared" si="115"/>
        <v>15.268271295506416</v>
      </c>
      <c r="G290" s="2">
        <f t="shared" si="116"/>
        <v>-0.95572870449358405</v>
      </c>
      <c r="H290" s="2">
        <f t="shared" si="117"/>
        <v>0.91341735659298451</v>
      </c>
      <c r="I290" s="2">
        <f t="shared" si="118"/>
        <v>15.333933842360162</v>
      </c>
      <c r="J290" s="2">
        <f t="shared" si="119"/>
        <v>-0.8900661576398381</v>
      </c>
      <c r="K290" s="2">
        <f t="shared" si="120"/>
        <v>0.79221776497574514</v>
      </c>
      <c r="L290" s="2">
        <f t="shared" si="121"/>
        <v>15.175986092597403</v>
      </c>
      <c r="M290" s="2">
        <f t="shared" si="122"/>
        <v>-1.0480139074025967</v>
      </c>
      <c r="N290" s="2">
        <f t="shared" si="123"/>
        <v>1.0983331501092586</v>
      </c>
      <c r="O290" s="2">
        <f t="shared" si="124"/>
        <v>15.219530156723595</v>
      </c>
      <c r="P290" s="2">
        <f t="shared" si="125"/>
        <v>-1.0044698432764054</v>
      </c>
      <c r="Q290" s="2">
        <f t="shared" si="126"/>
        <v>1.0089596660517264</v>
      </c>
      <c r="R290" s="2">
        <f t="shared" si="127"/>
        <v>15.064393928316289</v>
      </c>
      <c r="S290" s="2">
        <f t="shared" si="128"/>
        <v>-1.1596060716837115</v>
      </c>
      <c r="T290" s="2">
        <f t="shared" si="129"/>
        <v>1.3446862414857292</v>
      </c>
      <c r="U290" s="2">
        <f t="shared" si="130"/>
        <v>15.126559800526973</v>
      </c>
      <c r="V290" s="2">
        <f t="shared" si="131"/>
        <v>-1.0974401994730272</v>
      </c>
      <c r="W290" s="2">
        <f t="shared" si="132"/>
        <v>1.2043749914193977</v>
      </c>
      <c r="X290" s="2">
        <f t="shared" si="133"/>
        <v>15.452767205113375</v>
      </c>
      <c r="Y290" s="2">
        <f t="shared" si="134"/>
        <v>-0.77123279488662533</v>
      </c>
      <c r="Z290" s="2">
        <f t="shared" si="135"/>
        <v>0.59480002390863551</v>
      </c>
      <c r="AB290" s="28">
        <v>22.833332909999999</v>
      </c>
      <c r="AC290" s="2">
        <f t="shared" si="136"/>
        <v>15.449322598097314</v>
      </c>
      <c r="AD290" s="2">
        <f t="shared" si="137"/>
        <v>-0.77467740190268586</v>
      </c>
      <c r="AE290" s="2">
        <f t="shared" si="138"/>
        <v>0.60012507701869544</v>
      </c>
      <c r="AF290" s="2">
        <f t="shared" si="139"/>
        <v>0.77467740190268586</v>
      </c>
    </row>
    <row r="291" spans="1:32" x14ac:dyDescent="0.3">
      <c r="A291" s="3">
        <v>22.916666240000001</v>
      </c>
      <c r="B291" s="3">
        <v>15.541</v>
      </c>
      <c r="C291" s="2">
        <f t="shared" si="112"/>
        <v>14.869473671205485</v>
      </c>
      <c r="D291" s="2">
        <f t="shared" si="113"/>
        <v>0.67152632879451524</v>
      </c>
      <c r="E291" s="2">
        <f t="shared" si="114"/>
        <v>0.45094761026423941</v>
      </c>
      <c r="F291" s="2">
        <f t="shared" si="115"/>
        <v>15.271288252867112</v>
      </c>
      <c r="G291" s="2">
        <f t="shared" si="116"/>
        <v>-0.26971174713288804</v>
      </c>
      <c r="H291" s="2">
        <f t="shared" si="117"/>
        <v>7.2744426541474935E-2</v>
      </c>
      <c r="I291" s="2">
        <f t="shared" si="118"/>
        <v>15.351525092697413</v>
      </c>
      <c r="J291" s="2">
        <f t="shared" si="119"/>
        <v>-0.18947490730258743</v>
      </c>
      <c r="K291" s="2">
        <f t="shared" si="120"/>
        <v>3.5900740497324099E-2</v>
      </c>
      <c r="L291" s="2">
        <f t="shared" si="121"/>
        <v>15.193794425065276</v>
      </c>
      <c r="M291" s="2">
        <f t="shared" si="122"/>
        <v>-0.34720557493472448</v>
      </c>
      <c r="N291" s="2">
        <f t="shared" si="123"/>
        <v>0.12055171126575258</v>
      </c>
      <c r="O291" s="2">
        <f t="shared" si="124"/>
        <v>15.246985592429812</v>
      </c>
      <c r="P291" s="2">
        <f t="shared" si="125"/>
        <v>-0.29401440757018804</v>
      </c>
      <c r="Q291" s="2">
        <f t="shared" si="126"/>
        <v>8.644447185884864E-2</v>
      </c>
      <c r="R291" s="2">
        <f t="shared" si="127"/>
        <v>15.092298332576357</v>
      </c>
      <c r="S291" s="2">
        <f t="shared" si="128"/>
        <v>-0.44870166742364326</v>
      </c>
      <c r="T291" s="2">
        <f t="shared" si="129"/>
        <v>0.20133318634875777</v>
      </c>
      <c r="U291" s="2">
        <f t="shared" si="130"/>
        <v>15.16815435378852</v>
      </c>
      <c r="V291" s="2">
        <f t="shared" si="131"/>
        <v>-0.37284564621148064</v>
      </c>
      <c r="W291" s="2">
        <f t="shared" si="132"/>
        <v>0.13901387589885658</v>
      </c>
      <c r="X291" s="2">
        <f t="shared" si="133"/>
        <v>15.492710750824344</v>
      </c>
      <c r="Y291" s="2">
        <f t="shared" si="134"/>
        <v>-4.8289249175656579E-2</v>
      </c>
      <c r="Z291" s="2">
        <f t="shared" si="135"/>
        <v>2.3318515859486496E-3</v>
      </c>
      <c r="AB291" s="28">
        <v>22.916666240000001</v>
      </c>
      <c r="AC291" s="2">
        <f t="shared" si="136"/>
        <v>15.487836247896215</v>
      </c>
      <c r="AD291" s="2">
        <f t="shared" si="137"/>
        <v>-5.31637521037851E-2</v>
      </c>
      <c r="AE291" s="2">
        <f t="shared" si="138"/>
        <v>2.8263845377527147E-3</v>
      </c>
      <c r="AF291" s="2">
        <f t="shared" si="139"/>
        <v>5.31637521037851E-2</v>
      </c>
    </row>
    <row r="292" spans="1:32" x14ac:dyDescent="0.3">
      <c r="A292" s="3">
        <v>22.99999957</v>
      </c>
      <c r="B292" s="3">
        <v>14.744</v>
      </c>
      <c r="C292" s="2">
        <f t="shared" si="112"/>
        <v>14.872656193578184</v>
      </c>
      <c r="D292" s="2">
        <f t="shared" si="113"/>
        <v>-0.12865619357818403</v>
      </c>
      <c r="E292" s="2">
        <f t="shared" si="114"/>
        <v>1.6552416146027163E-2</v>
      </c>
      <c r="F292" s="2">
        <f t="shared" si="115"/>
        <v>15.27427209768879</v>
      </c>
      <c r="G292" s="2">
        <f t="shared" si="116"/>
        <v>0.53027209768879047</v>
      </c>
      <c r="H292" s="2">
        <f t="shared" si="117"/>
        <v>0.28118849758727016</v>
      </c>
      <c r="I292" s="2">
        <f t="shared" si="118"/>
        <v>15.369072215774139</v>
      </c>
      <c r="J292" s="2">
        <f t="shared" si="119"/>
        <v>0.62507221577413929</v>
      </c>
      <c r="K292" s="2">
        <f t="shared" si="120"/>
        <v>0.39071527493279218</v>
      </c>
      <c r="L292" s="2">
        <f t="shared" si="121"/>
        <v>15.211601957799719</v>
      </c>
      <c r="M292" s="2">
        <f t="shared" si="122"/>
        <v>0.4676019577997188</v>
      </c>
      <c r="N292" s="2">
        <f t="shared" si="123"/>
        <v>0.21865159093813</v>
      </c>
      <c r="O292" s="2">
        <f t="shared" si="124"/>
        <v>15.27441977316936</v>
      </c>
      <c r="P292" s="2">
        <f t="shared" si="125"/>
        <v>0.53041977316935984</v>
      </c>
      <c r="Q292" s="2">
        <f t="shared" si="126"/>
        <v>0.28134513576903514</v>
      </c>
      <c r="R292" s="2">
        <f t="shared" si="127"/>
        <v>15.120270735032411</v>
      </c>
      <c r="S292" s="2">
        <f t="shared" si="128"/>
        <v>0.37627073503241171</v>
      </c>
      <c r="T292" s="2">
        <f t="shared" si="129"/>
        <v>0.14157966604183139</v>
      </c>
      <c r="U292" s="2">
        <f t="shared" si="130"/>
        <v>15.209760823710372</v>
      </c>
      <c r="V292" s="2">
        <f t="shared" si="131"/>
        <v>0.46576082371037231</v>
      </c>
      <c r="W292" s="2">
        <f t="shared" si="132"/>
        <v>0.21693314490336452</v>
      </c>
      <c r="X292" s="2">
        <f t="shared" si="133"/>
        <v>15.532343508144024</v>
      </c>
      <c r="Y292" s="2">
        <f t="shared" si="134"/>
        <v>0.78834350814402399</v>
      </c>
      <c r="Z292" s="2">
        <f t="shared" si="135"/>
        <v>0.62148548683282678</v>
      </c>
      <c r="AB292" s="28">
        <v>22.99999957</v>
      </c>
      <c r="AC292" s="2">
        <f t="shared" si="136"/>
        <v>15.526049610153354</v>
      </c>
      <c r="AD292" s="2">
        <f t="shared" si="137"/>
        <v>0.78204961015335428</v>
      </c>
      <c r="AE292" s="2">
        <f t="shared" si="138"/>
        <v>0.61160159274101344</v>
      </c>
      <c r="AF292" s="2">
        <f t="shared" si="139"/>
        <v>0.78204961015335428</v>
      </c>
    </row>
    <row r="293" spans="1:32" x14ac:dyDescent="0.3">
      <c r="A293" s="3">
        <v>23.083332899999998</v>
      </c>
      <c r="B293" s="3">
        <v>14.478</v>
      </c>
      <c r="C293" s="2">
        <f t="shared" si="112"/>
        <v>14.875838715950882</v>
      </c>
      <c r="D293" s="2">
        <f t="shared" si="113"/>
        <v>-0.39783871595088272</v>
      </c>
      <c r="E293" s="2">
        <f t="shared" si="114"/>
        <v>0.15827564390944715</v>
      </c>
      <c r="F293" s="2">
        <f t="shared" si="115"/>
        <v>15.277222829971452</v>
      </c>
      <c r="G293" s="2">
        <f t="shared" si="116"/>
        <v>0.79922282997145189</v>
      </c>
      <c r="H293" s="2">
        <f t="shared" si="117"/>
        <v>0.63875713194757633</v>
      </c>
      <c r="I293" s="2">
        <f t="shared" si="118"/>
        <v>15.386573208912111</v>
      </c>
      <c r="J293" s="2">
        <f t="shared" si="119"/>
        <v>0.90857320891211124</v>
      </c>
      <c r="K293" s="2">
        <f t="shared" si="120"/>
        <v>0.82550527595285095</v>
      </c>
      <c r="L293" s="2">
        <f t="shared" si="121"/>
        <v>15.229406638050591</v>
      </c>
      <c r="M293" s="2">
        <f t="shared" si="122"/>
        <v>0.75140663805059127</v>
      </c>
      <c r="N293" s="2">
        <f t="shared" si="123"/>
        <v>0.56461193570649226</v>
      </c>
      <c r="O293" s="2">
        <f t="shared" si="124"/>
        <v>15.301826939385709</v>
      </c>
      <c r="P293" s="2">
        <f t="shared" si="125"/>
        <v>0.82382693938570917</v>
      </c>
      <c r="Q293" s="2">
        <f t="shared" si="126"/>
        <v>0.67869082605762487</v>
      </c>
      <c r="R293" s="2">
        <f t="shared" si="127"/>
        <v>15.148305110179196</v>
      </c>
      <c r="S293" s="2">
        <f t="shared" si="128"/>
        <v>0.67030511017919636</v>
      </c>
      <c r="T293" s="2">
        <f t="shared" si="129"/>
        <v>0.44930894073234456</v>
      </c>
      <c r="U293" s="2">
        <f t="shared" si="130"/>
        <v>15.251363062486437</v>
      </c>
      <c r="V293" s="2">
        <f t="shared" si="131"/>
        <v>0.77336306248643716</v>
      </c>
      <c r="W293" s="2">
        <f t="shared" si="132"/>
        <v>0.59809042641840093</v>
      </c>
      <c r="X293" s="2">
        <f t="shared" si="133"/>
        <v>15.571651095237485</v>
      </c>
      <c r="Y293" s="2">
        <f t="shared" si="134"/>
        <v>1.0936510952374849</v>
      </c>
      <c r="Z293" s="2">
        <f t="shared" si="135"/>
        <v>1.1960727181141504</v>
      </c>
      <c r="AB293" s="28">
        <v>23.083332899999998</v>
      </c>
      <c r="AC293" s="2">
        <f t="shared" si="136"/>
        <v>15.56395008648602</v>
      </c>
      <c r="AD293" s="2">
        <f t="shared" si="137"/>
        <v>1.0859500864860205</v>
      </c>
      <c r="AE293" s="2">
        <f t="shared" si="138"/>
        <v>1.1792875903389954</v>
      </c>
      <c r="AF293" s="2">
        <f t="shared" si="139"/>
        <v>1.0859500864860205</v>
      </c>
    </row>
    <row r="294" spans="1:32" x14ac:dyDescent="0.3">
      <c r="A294" s="3">
        <v>23.166666230000001</v>
      </c>
      <c r="B294" s="3">
        <v>14.725</v>
      </c>
      <c r="C294" s="2">
        <f t="shared" si="112"/>
        <v>14.879021238323581</v>
      </c>
      <c r="D294" s="2">
        <f t="shared" si="113"/>
        <v>-0.1540212383235815</v>
      </c>
      <c r="E294" s="2">
        <f t="shared" si="114"/>
        <v>2.3722541854729492E-2</v>
      </c>
      <c r="F294" s="2">
        <f t="shared" si="115"/>
        <v>15.280140449715095</v>
      </c>
      <c r="G294" s="2">
        <f t="shared" si="116"/>
        <v>0.55514044971509513</v>
      </c>
      <c r="H294" s="2">
        <f t="shared" si="117"/>
        <v>0.30818091890987809</v>
      </c>
      <c r="I294" s="2">
        <f t="shared" si="118"/>
        <v>15.404026069433097</v>
      </c>
      <c r="J294" s="2">
        <f t="shared" si="119"/>
        <v>0.67902606943309785</v>
      </c>
      <c r="K294" s="2">
        <f t="shared" si="120"/>
        <v>0.46107640296976221</v>
      </c>
      <c r="L294" s="2">
        <f t="shared" si="121"/>
        <v>15.247206404722448</v>
      </c>
      <c r="M294" s="2">
        <f t="shared" si="122"/>
        <v>0.52220640472244817</v>
      </c>
      <c r="N294" s="2">
        <f t="shared" si="123"/>
        <v>0.27269952913314532</v>
      </c>
      <c r="O294" s="2">
        <f t="shared" si="124"/>
        <v>15.329201329153063</v>
      </c>
      <c r="P294" s="2">
        <f t="shared" si="125"/>
        <v>0.60420132915306368</v>
      </c>
      <c r="Q294" s="2">
        <f t="shared" si="126"/>
        <v>0.36505924615032881</v>
      </c>
      <c r="R294" s="2">
        <f t="shared" si="127"/>
        <v>15.17639538601809</v>
      </c>
      <c r="S294" s="2">
        <f t="shared" si="128"/>
        <v>0.45139538601809015</v>
      </c>
      <c r="T294" s="2">
        <f t="shared" si="129"/>
        <v>0.2037577945184206</v>
      </c>
      <c r="U294" s="2">
        <f t="shared" si="130"/>
        <v>15.292944915869729</v>
      </c>
      <c r="V294" s="2">
        <f t="shared" si="131"/>
        <v>0.56794491586972917</v>
      </c>
      <c r="W294" s="2">
        <f t="shared" si="132"/>
        <v>0.32256142746227373</v>
      </c>
      <c r="X294" s="2">
        <f t="shared" si="133"/>
        <v>15.610619415329822</v>
      </c>
      <c r="Y294" s="2">
        <f t="shared" si="134"/>
        <v>0.88561941532982225</v>
      </c>
      <c r="Z294" s="2">
        <f t="shared" si="135"/>
        <v>0.78432174880913619</v>
      </c>
      <c r="AB294" s="28">
        <v>23.166666230000001</v>
      </c>
      <c r="AC294" s="2">
        <f t="shared" si="136"/>
        <v>15.601525351058545</v>
      </c>
      <c r="AD294" s="2">
        <f t="shared" si="137"/>
        <v>0.8765253510585449</v>
      </c>
      <c r="AE294" s="2">
        <f t="shared" si="138"/>
        <v>0.76829669104830534</v>
      </c>
      <c r="AF294" s="2">
        <f t="shared" si="139"/>
        <v>0.8765253510585449</v>
      </c>
    </row>
    <row r="295" spans="1:32" x14ac:dyDescent="0.3">
      <c r="A295" s="3">
        <v>23.249999559999999</v>
      </c>
      <c r="B295" s="3">
        <v>16.318999999999999</v>
      </c>
      <c r="C295" s="2">
        <f t="shared" si="112"/>
        <v>14.882203760696282</v>
      </c>
      <c r="D295" s="2">
        <f t="shared" si="113"/>
        <v>1.4367962393037175</v>
      </c>
      <c r="E295" s="2">
        <f t="shared" si="114"/>
        <v>2.0643834332773054</v>
      </c>
      <c r="F295" s="2">
        <f t="shared" si="115"/>
        <v>15.28302495691972</v>
      </c>
      <c r="G295" s="2">
        <f t="shared" si="116"/>
        <v>-1.0359750430802794</v>
      </c>
      <c r="H295" s="2">
        <f t="shared" si="117"/>
        <v>1.0732442898851868</v>
      </c>
      <c r="I295" s="2">
        <f t="shared" si="118"/>
        <v>15.421428794658866</v>
      </c>
      <c r="J295" s="2">
        <f t="shared" si="119"/>
        <v>-0.89757120534113355</v>
      </c>
      <c r="K295" s="2">
        <f t="shared" si="120"/>
        <v>0.80563406865753528</v>
      </c>
      <c r="L295" s="2">
        <f t="shared" si="121"/>
        <v>15.264999188374551</v>
      </c>
      <c r="M295" s="2">
        <f t="shared" si="122"/>
        <v>-1.054000811625448</v>
      </c>
      <c r="N295" s="2">
        <f t="shared" si="123"/>
        <v>1.1109177109071031</v>
      </c>
      <c r="O295" s="2">
        <f t="shared" si="124"/>
        <v>15.356537179095687</v>
      </c>
      <c r="P295" s="2">
        <f t="shared" si="125"/>
        <v>-0.96246282090431201</v>
      </c>
      <c r="Q295" s="2">
        <f t="shared" si="126"/>
        <v>0.92633468162308574</v>
      </c>
      <c r="R295" s="2">
        <f t="shared" si="127"/>
        <v>15.204535445070336</v>
      </c>
      <c r="S295" s="2">
        <f t="shared" si="128"/>
        <v>-1.114464554929663</v>
      </c>
      <c r="T295" s="2">
        <f t="shared" si="129"/>
        <v>1.2420312441945718</v>
      </c>
      <c r="U295" s="2">
        <f t="shared" si="130"/>
        <v>15.334490230310148</v>
      </c>
      <c r="V295" s="2">
        <f t="shared" si="131"/>
        <v>-0.9845097696898506</v>
      </c>
      <c r="W295" s="2">
        <f t="shared" si="132"/>
        <v>0.96925948661476269</v>
      </c>
      <c r="X295" s="2">
        <f t="shared" si="133"/>
        <v>15.649234662380309</v>
      </c>
      <c r="Y295" s="2">
        <f t="shared" si="134"/>
        <v>-0.66976533761969037</v>
      </c>
      <c r="Z295" s="2">
        <f t="shared" si="135"/>
        <v>0.4485856074768178</v>
      </c>
      <c r="AB295" s="28">
        <v>23.249999559999999</v>
      </c>
      <c r="AC295" s="2">
        <f t="shared" si="136"/>
        <v>15.638763354347976</v>
      </c>
      <c r="AD295" s="2">
        <f t="shared" si="137"/>
        <v>-0.68023664565202324</v>
      </c>
      <c r="AE295" s="2">
        <f t="shared" si="138"/>
        <v>0.46272189408791625</v>
      </c>
      <c r="AF295" s="2">
        <f t="shared" si="139"/>
        <v>0.68023664565202324</v>
      </c>
    </row>
    <row r="296" spans="1:32" x14ac:dyDescent="0.3">
      <c r="A296" s="3">
        <v>23.333332890000001</v>
      </c>
      <c r="B296" s="3">
        <v>17.324000000000002</v>
      </c>
      <c r="C296" s="2">
        <f t="shared" si="112"/>
        <v>14.88538628306898</v>
      </c>
      <c r="D296" s="2">
        <f t="shared" si="113"/>
        <v>2.4386137169310214</v>
      </c>
      <c r="E296" s="2">
        <f t="shared" si="114"/>
        <v>5.9468368604041313</v>
      </c>
      <c r="F296" s="2">
        <f t="shared" si="115"/>
        <v>15.285876351585326</v>
      </c>
      <c r="G296" s="2">
        <f t="shared" si="116"/>
        <v>-2.0381236484146754</v>
      </c>
      <c r="H296" s="2">
        <f t="shared" si="117"/>
        <v>4.1539480062271474</v>
      </c>
      <c r="I296" s="2">
        <f t="shared" si="118"/>
        <v>15.438779381911189</v>
      </c>
      <c r="J296" s="2">
        <f t="shared" si="119"/>
        <v>-1.8852206180888125</v>
      </c>
      <c r="K296" s="2">
        <f t="shared" si="120"/>
        <v>3.5540567788671642</v>
      </c>
      <c r="L296" s="2">
        <f t="shared" si="121"/>
        <v>15.282782911220858</v>
      </c>
      <c r="M296" s="2">
        <f t="shared" si="122"/>
        <v>-2.0412170887791437</v>
      </c>
      <c r="N296" s="2">
        <f t="shared" si="123"/>
        <v>4.1665672035240027</v>
      </c>
      <c r="O296" s="2">
        <f t="shared" si="124"/>
        <v>15.383828725307403</v>
      </c>
      <c r="P296" s="2">
        <f t="shared" si="125"/>
        <v>-1.9401712746925988</v>
      </c>
      <c r="Q296" s="2">
        <f t="shared" si="126"/>
        <v>3.7642645751423034</v>
      </c>
      <c r="R296" s="2">
        <f t="shared" si="127"/>
        <v>15.232719125403586</v>
      </c>
      <c r="S296" s="2">
        <f t="shared" si="128"/>
        <v>-2.091280874596416</v>
      </c>
      <c r="T296" s="2">
        <f t="shared" si="129"/>
        <v>4.3734556964527505</v>
      </c>
      <c r="U296" s="2">
        <f t="shared" si="130"/>
        <v>15.375982860086669</v>
      </c>
      <c r="V296" s="2">
        <f t="shared" si="131"/>
        <v>-1.9480171399133326</v>
      </c>
      <c r="W296" s="2">
        <f t="shared" si="132"/>
        <v>3.7947707773961206</v>
      </c>
      <c r="X296" s="2">
        <f t="shared" si="133"/>
        <v>15.687483326523136</v>
      </c>
      <c r="Y296" s="2">
        <f t="shared" si="134"/>
        <v>-1.6365166734768657</v>
      </c>
      <c r="Z296" s="2">
        <f t="shared" si="135"/>
        <v>2.6781868225677861</v>
      </c>
      <c r="AB296" s="28">
        <v>23.333332890000001</v>
      </c>
      <c r="AC296" s="2">
        <f t="shared" si="136"/>
        <v>15.675652326697151</v>
      </c>
      <c r="AD296" s="2">
        <f t="shared" si="137"/>
        <v>-1.648347673302851</v>
      </c>
      <c r="AE296" s="2">
        <f t="shared" si="138"/>
        <v>2.7170500520829224</v>
      </c>
      <c r="AF296" s="2">
        <f t="shared" si="139"/>
        <v>1.648347673302851</v>
      </c>
    </row>
    <row r="297" spans="1:32" x14ac:dyDescent="0.3">
      <c r="A297" s="3">
        <v>23.41666622</v>
      </c>
      <c r="B297" s="3">
        <v>17.609000000000002</v>
      </c>
      <c r="C297" s="2">
        <f t="shared" si="112"/>
        <v>14.888568805441679</v>
      </c>
      <c r="D297" s="2">
        <f t="shared" si="113"/>
        <v>2.7204311945583228</v>
      </c>
      <c r="E297" s="2">
        <f t="shared" si="114"/>
        <v>7.4007458843260236</v>
      </c>
      <c r="F297" s="2">
        <f t="shared" si="115"/>
        <v>15.288694633711916</v>
      </c>
      <c r="G297" s="2">
        <f t="shared" si="116"/>
        <v>-2.3203053662880855</v>
      </c>
      <c r="H297" s="2">
        <f t="shared" si="117"/>
        <v>5.3838169928252864</v>
      </c>
      <c r="I297" s="2">
        <f t="shared" si="118"/>
        <v>15.456075828511828</v>
      </c>
      <c r="J297" s="2">
        <f t="shared" si="119"/>
        <v>-2.1529241714881735</v>
      </c>
      <c r="K297" s="2">
        <f t="shared" si="120"/>
        <v>4.6350824881780381</v>
      </c>
      <c r="L297" s="2">
        <f t="shared" si="121"/>
        <v>15.300555487130033</v>
      </c>
      <c r="M297" s="2">
        <f t="shared" si="122"/>
        <v>-2.3084445128699684</v>
      </c>
      <c r="N297" s="2">
        <f t="shared" si="123"/>
        <v>5.3289160689994661</v>
      </c>
      <c r="O297" s="2">
        <f t="shared" si="124"/>
        <v>15.411070204270807</v>
      </c>
      <c r="P297" s="2">
        <f t="shared" si="125"/>
        <v>-2.1979297957291948</v>
      </c>
      <c r="Q297" s="2">
        <f t="shared" si="126"/>
        <v>4.8308953869541797</v>
      </c>
      <c r="R297" s="2">
        <f t="shared" si="127"/>
        <v>15.260940221672003</v>
      </c>
      <c r="S297" s="2">
        <f t="shared" si="128"/>
        <v>-2.3480597783279986</v>
      </c>
      <c r="T297" s="2">
        <f t="shared" si="129"/>
        <v>5.5133847226017298</v>
      </c>
      <c r="U297" s="2">
        <f t="shared" si="130"/>
        <v>15.417406674434741</v>
      </c>
      <c r="V297" s="2">
        <f t="shared" si="131"/>
        <v>-2.1915933255652611</v>
      </c>
      <c r="W297" s="2">
        <f t="shared" si="132"/>
        <v>4.803081304662201</v>
      </c>
      <c r="X297" s="2">
        <f t="shared" si="133"/>
        <v>15.725352199312283</v>
      </c>
      <c r="Y297" s="2">
        <f t="shared" si="134"/>
        <v>-1.8836478006877186</v>
      </c>
      <c r="Z297" s="2">
        <f t="shared" si="135"/>
        <v>3.5481290370356793</v>
      </c>
      <c r="AB297" s="28">
        <v>23.41666622</v>
      </c>
      <c r="AC297" s="2">
        <f t="shared" si="136"/>
        <v>15.712180781685849</v>
      </c>
      <c r="AD297" s="2">
        <f t="shared" si="137"/>
        <v>-1.8968192183141532</v>
      </c>
      <c r="AE297" s="2">
        <f t="shared" si="138"/>
        <v>3.5979231469659152</v>
      </c>
      <c r="AF297" s="2">
        <f t="shared" si="139"/>
        <v>1.8968192183141532</v>
      </c>
    </row>
    <row r="298" spans="1:32" x14ac:dyDescent="0.3">
      <c r="A298" s="3">
        <v>23.499999549999998</v>
      </c>
      <c r="B298" s="3">
        <v>17.210999999999999</v>
      </c>
      <c r="C298" s="2">
        <f t="shared" si="112"/>
        <v>14.891751327814378</v>
      </c>
      <c r="D298" s="2">
        <f t="shared" si="113"/>
        <v>2.3192486721856209</v>
      </c>
      <c r="E298" s="2">
        <f t="shared" si="114"/>
        <v>5.3789144034347656</v>
      </c>
      <c r="F298" s="2">
        <f t="shared" si="115"/>
        <v>15.291479803299488</v>
      </c>
      <c r="G298" s="2">
        <f t="shared" si="116"/>
        <v>-1.9195201967005104</v>
      </c>
      <c r="H298" s="2">
        <f t="shared" si="117"/>
        <v>3.6845577855411662</v>
      </c>
      <c r="I298" s="2">
        <f t="shared" si="118"/>
        <v>15.473316131782552</v>
      </c>
      <c r="J298" s="2">
        <f t="shared" si="119"/>
        <v>-1.7376838682174469</v>
      </c>
      <c r="K298" s="2">
        <f t="shared" si="120"/>
        <v>3.0195452258631494</v>
      </c>
      <c r="L298" s="2">
        <f t="shared" si="121"/>
        <v>15.318314821625437</v>
      </c>
      <c r="M298" s="2">
        <f t="shared" si="122"/>
        <v>-1.8926851783745615</v>
      </c>
      <c r="N298" s="2">
        <f t="shared" si="123"/>
        <v>3.5822571844387459</v>
      </c>
      <c r="O298" s="2">
        <f t="shared" si="124"/>
        <v>15.438255853776873</v>
      </c>
      <c r="P298" s="2">
        <f t="shared" si="125"/>
        <v>-1.7727441462231255</v>
      </c>
      <c r="Q298" s="2">
        <f t="shared" si="126"/>
        <v>3.1426218079683581</v>
      </c>
      <c r="R298" s="2">
        <f t="shared" si="127"/>
        <v>15.289192486169609</v>
      </c>
      <c r="S298" s="2">
        <f t="shared" si="128"/>
        <v>-1.9218075138303892</v>
      </c>
      <c r="T298" s="2">
        <f t="shared" si="129"/>
        <v>3.6933441202149413</v>
      </c>
      <c r="U298" s="2">
        <f t="shared" si="130"/>
        <v>15.458745564668821</v>
      </c>
      <c r="V298" s="2">
        <f t="shared" si="131"/>
        <v>-1.752254435331178</v>
      </c>
      <c r="W298" s="2">
        <f t="shared" si="132"/>
        <v>3.0703956061377853</v>
      </c>
      <c r="X298" s="2">
        <f t="shared" si="133"/>
        <v>15.762828378742441</v>
      </c>
      <c r="Y298" s="2">
        <f t="shared" si="134"/>
        <v>-1.4481716212575577</v>
      </c>
      <c r="Z298" s="2">
        <f t="shared" si="135"/>
        <v>2.0972010446157432</v>
      </c>
      <c r="AB298" s="28">
        <v>23.499999549999998</v>
      </c>
      <c r="AC298" s="2">
        <f t="shared" si="136"/>
        <v>15.748337519287194</v>
      </c>
      <c r="AD298" s="2">
        <f t="shared" si="137"/>
        <v>-1.4626624807128046</v>
      </c>
      <c r="AE298" s="2">
        <f t="shared" si="138"/>
        <v>2.1393815324849355</v>
      </c>
      <c r="AF298" s="2">
        <f t="shared" si="139"/>
        <v>1.4626624807128046</v>
      </c>
    </row>
    <row r="299" spans="1:32" x14ac:dyDescent="0.3">
      <c r="A299" s="3">
        <v>23.58333288</v>
      </c>
      <c r="B299" s="3">
        <v>16.545999999999999</v>
      </c>
      <c r="C299" s="2">
        <f t="shared" si="112"/>
        <v>14.894933850187078</v>
      </c>
      <c r="D299" s="2">
        <f t="shared" si="113"/>
        <v>1.6510661498129213</v>
      </c>
      <c r="E299" s="2">
        <f t="shared" si="114"/>
        <v>2.7260194310580639</v>
      </c>
      <c r="F299" s="2">
        <f t="shared" si="115"/>
        <v>15.294231860348042</v>
      </c>
      <c r="G299" s="2">
        <f t="shared" si="116"/>
        <v>-1.2517681396519578</v>
      </c>
      <c r="H299" s="2">
        <f t="shared" si="117"/>
        <v>1.5669234754477233</v>
      </c>
      <c r="I299" s="2">
        <f t="shared" si="118"/>
        <v>15.490498289045135</v>
      </c>
      <c r="J299" s="2">
        <f t="shared" si="119"/>
        <v>-1.0555017109548643</v>
      </c>
      <c r="K299" s="2">
        <f t="shared" si="120"/>
        <v>1.1140838618286459</v>
      </c>
      <c r="L299" s="2">
        <f t="shared" si="121"/>
        <v>15.336058811885138</v>
      </c>
      <c r="M299" s="2">
        <f t="shared" si="122"/>
        <v>-1.2099411881148612</v>
      </c>
      <c r="N299" s="2">
        <f t="shared" si="123"/>
        <v>1.4639576786968018</v>
      </c>
      <c r="O299" s="2">
        <f t="shared" si="124"/>
        <v>15.465379913844126</v>
      </c>
      <c r="P299" s="2">
        <f t="shared" si="125"/>
        <v>-1.0806200861558732</v>
      </c>
      <c r="Q299" s="2">
        <f t="shared" si="126"/>
        <v>1.1677397706035268</v>
      </c>
      <c r="R299" s="2">
        <f t="shared" si="127"/>
        <v>15.317469629897158</v>
      </c>
      <c r="S299" s="2">
        <f t="shared" si="128"/>
        <v>-1.2285303701028418</v>
      </c>
      <c r="T299" s="2">
        <f t="shared" si="129"/>
        <v>1.5092868702650255</v>
      </c>
      <c r="U299" s="2">
        <f t="shared" si="130"/>
        <v>15.499983451291552</v>
      </c>
      <c r="V299" s="2">
        <f t="shared" si="131"/>
        <v>-1.0460165487084474</v>
      </c>
      <c r="W299" s="2">
        <f t="shared" si="132"/>
        <v>1.0941506201719318</v>
      </c>
      <c r="X299" s="2">
        <f t="shared" si="133"/>
        <v>15.799899274056216</v>
      </c>
      <c r="Y299" s="2">
        <f t="shared" si="134"/>
        <v>-0.74610072594378352</v>
      </c>
      <c r="Z299" s="2">
        <f t="shared" si="135"/>
        <v>0.55666629325384076</v>
      </c>
      <c r="AB299" s="28">
        <v>23.58333288</v>
      </c>
      <c r="AC299" s="2">
        <f t="shared" si="136"/>
        <v>15.784111628831571</v>
      </c>
      <c r="AD299" s="2">
        <f t="shared" si="137"/>
        <v>-0.76188837116842834</v>
      </c>
      <c r="AE299" s="2">
        <f t="shared" si="138"/>
        <v>0.58047389012168082</v>
      </c>
      <c r="AF299" s="2">
        <f t="shared" si="139"/>
        <v>0.76188837116842834</v>
      </c>
    </row>
    <row r="300" spans="1:32" x14ac:dyDescent="0.3">
      <c r="A300" s="3">
        <v>23.666666209999999</v>
      </c>
      <c r="B300" s="3">
        <v>15.977</v>
      </c>
      <c r="C300" s="2">
        <f t="shared" si="112"/>
        <v>14.898116372559777</v>
      </c>
      <c r="D300" s="2">
        <f t="shared" si="113"/>
        <v>1.0788836274402236</v>
      </c>
      <c r="E300" s="2">
        <f t="shared" si="114"/>
        <v>1.1639898815585752</v>
      </c>
      <c r="F300" s="2">
        <f t="shared" si="115"/>
        <v>15.296950804857579</v>
      </c>
      <c r="G300" s="2">
        <f t="shared" si="116"/>
        <v>-0.68004919514242168</v>
      </c>
      <c r="H300" s="2">
        <f t="shared" si="117"/>
        <v>0.46246690781385552</v>
      </c>
      <c r="I300" s="2">
        <f t="shared" si="118"/>
        <v>15.507620297621338</v>
      </c>
      <c r="J300" s="2">
        <f t="shared" si="119"/>
        <v>-0.46937970237866189</v>
      </c>
      <c r="K300" s="2">
        <f t="shared" si="120"/>
        <v>0.2203173050050812</v>
      </c>
      <c r="L300" s="2">
        <f t="shared" si="121"/>
        <v>15.353785346741898</v>
      </c>
      <c r="M300" s="2">
        <f t="shared" si="122"/>
        <v>-0.62321465325810266</v>
      </c>
      <c r="N300" s="2">
        <f t="shared" si="123"/>
        <v>0.38839650403561715</v>
      </c>
      <c r="O300" s="2">
        <f t="shared" si="124"/>
        <v>15.492436627638236</v>
      </c>
      <c r="P300" s="2">
        <f t="shared" si="125"/>
        <v>-0.48456337236176417</v>
      </c>
      <c r="Q300" s="2">
        <f t="shared" si="126"/>
        <v>0.23480166183460571</v>
      </c>
      <c r="R300" s="2">
        <f t="shared" si="127"/>
        <v>15.345765323642325</v>
      </c>
      <c r="S300" s="2">
        <f t="shared" si="128"/>
        <v>-0.63123467635767483</v>
      </c>
      <c r="T300" s="2">
        <f t="shared" si="129"/>
        <v>0.39845721663637851</v>
      </c>
      <c r="U300" s="2">
        <f t="shared" si="130"/>
        <v>15.541104291090324</v>
      </c>
      <c r="V300" s="2">
        <f t="shared" si="131"/>
        <v>-0.43589570890967622</v>
      </c>
      <c r="W300" s="2">
        <f t="shared" si="132"/>
        <v>0.19000506904586917</v>
      </c>
      <c r="X300" s="2">
        <f t="shared" si="133"/>
        <v>15.836552610333186</v>
      </c>
      <c r="Y300" s="2">
        <f t="shared" si="134"/>
        <v>-0.14044738966681436</v>
      </c>
      <c r="Z300" s="2">
        <f t="shared" si="135"/>
        <v>1.9725469264221994E-2</v>
      </c>
      <c r="AB300" s="28">
        <v>23.666666209999999</v>
      </c>
      <c r="AC300" s="2">
        <f t="shared" si="136"/>
        <v>15.819492491772468</v>
      </c>
      <c r="AD300" s="2">
        <f t="shared" si="137"/>
        <v>-0.1575075082275319</v>
      </c>
      <c r="AE300" s="2">
        <f t="shared" si="138"/>
        <v>2.4808615148046029E-2</v>
      </c>
      <c r="AF300" s="2">
        <f t="shared" si="139"/>
        <v>0.1575075082275319</v>
      </c>
    </row>
    <row r="301" spans="1:32" x14ac:dyDescent="0.3">
      <c r="A301" s="3">
        <v>23.749999540000001</v>
      </c>
      <c r="B301" s="3">
        <v>15.427</v>
      </c>
      <c r="C301" s="2">
        <f t="shared" si="112"/>
        <v>14.901298894932475</v>
      </c>
      <c r="D301" s="2">
        <f t="shared" si="113"/>
        <v>0.52570110506752421</v>
      </c>
      <c r="E301" s="2">
        <f t="shared" si="114"/>
        <v>0.27636165186921613</v>
      </c>
      <c r="F301" s="2">
        <f t="shared" si="115"/>
        <v>15.299636636828097</v>
      </c>
      <c r="G301" s="2">
        <f t="shared" si="116"/>
        <v>-0.12736336317190222</v>
      </c>
      <c r="H301" s="2">
        <f t="shared" si="117"/>
        <v>1.6221426278457858E-2</v>
      </c>
      <c r="I301" s="2">
        <f t="shared" si="118"/>
        <v>15.524680154832936</v>
      </c>
      <c r="J301" s="2">
        <f t="shared" si="119"/>
        <v>9.7680154832936239E-2</v>
      </c>
      <c r="K301" s="2">
        <f t="shared" si="120"/>
        <v>9.541412648186396E-3</v>
      </c>
      <c r="L301" s="2">
        <f t="shared" si="121"/>
        <v>15.371492306683193</v>
      </c>
      <c r="M301" s="2">
        <f t="shared" si="122"/>
        <v>-5.550769331680705E-2</v>
      </c>
      <c r="N301" s="2">
        <f t="shared" si="123"/>
        <v>3.081104017352706E-3</v>
      </c>
      <c r="O301" s="2">
        <f t="shared" si="124"/>
        <v>15.519420242391304</v>
      </c>
      <c r="P301" s="2">
        <f t="shared" si="125"/>
        <v>9.2420242391304086E-2</v>
      </c>
      <c r="Q301" s="2">
        <f t="shared" si="126"/>
        <v>8.5415012036674006E-3</v>
      </c>
      <c r="R301" s="2">
        <f t="shared" si="127"/>
        <v>15.374073199073365</v>
      </c>
      <c r="S301" s="2">
        <f t="shared" si="128"/>
        <v>-5.2926800926634598E-2</v>
      </c>
      <c r="T301" s="2">
        <f t="shared" si="129"/>
        <v>2.8012462563276092E-3</v>
      </c>
      <c r="U301" s="2">
        <f t="shared" si="130"/>
        <v>15.582092084226492</v>
      </c>
      <c r="V301" s="2">
        <f t="shared" si="131"/>
        <v>0.15509208422649223</v>
      </c>
      <c r="W301" s="2">
        <f t="shared" si="132"/>
        <v>2.405355458971736E-2</v>
      </c>
      <c r="X301" s="2">
        <f t="shared" si="133"/>
        <v>15.87277643286383</v>
      </c>
      <c r="Y301" s="2">
        <f t="shared" si="134"/>
        <v>0.44577643286383051</v>
      </c>
      <c r="Z301" s="2">
        <f t="shared" si="135"/>
        <v>0.19871662809680118</v>
      </c>
      <c r="AB301" s="28">
        <v>23.749999540000001</v>
      </c>
      <c r="AC301" s="2">
        <f t="shared" si="136"/>
        <v>15.854469784250529</v>
      </c>
      <c r="AD301" s="2">
        <f t="shared" si="137"/>
        <v>0.42746978425052973</v>
      </c>
      <c r="AE301" s="2">
        <f t="shared" si="138"/>
        <v>0.18273041644719443</v>
      </c>
      <c r="AF301" s="2">
        <f t="shared" si="139"/>
        <v>0.42746978425052973</v>
      </c>
    </row>
    <row r="302" spans="1:32" x14ac:dyDescent="0.3">
      <c r="A302" s="3">
        <v>23.83333287</v>
      </c>
      <c r="B302" s="3">
        <v>14.972</v>
      </c>
      <c r="C302" s="2">
        <f t="shared" si="112"/>
        <v>14.904481417305174</v>
      </c>
      <c r="D302" s="2">
        <f t="shared" si="113"/>
        <v>6.7518582694825469E-2</v>
      </c>
      <c r="E302" s="2">
        <f t="shared" si="114"/>
        <v>4.5587590091179849E-3</v>
      </c>
      <c r="F302" s="2">
        <f t="shared" si="115"/>
        <v>15.3022893562596</v>
      </c>
      <c r="G302" s="2">
        <f t="shared" si="116"/>
        <v>0.3302893562596001</v>
      </c>
      <c r="H302" s="2">
        <f t="shared" si="117"/>
        <v>0.10909105885838104</v>
      </c>
      <c r="I302" s="2">
        <f t="shared" si="118"/>
        <v>15.541675858001689</v>
      </c>
      <c r="J302" s="2">
        <f t="shared" si="119"/>
        <v>0.56967585800168941</v>
      </c>
      <c r="K302" s="2">
        <f t="shared" si="120"/>
        <v>0.32453058318996097</v>
      </c>
      <c r="L302" s="2">
        <f t="shared" si="121"/>
        <v>15.389177563851185</v>
      </c>
      <c r="M302" s="2">
        <f t="shared" si="122"/>
        <v>0.41717756385118498</v>
      </c>
      <c r="N302" s="2">
        <f t="shared" si="123"/>
        <v>0.17403711978080952</v>
      </c>
      <c r="O302" s="2">
        <f t="shared" si="124"/>
        <v>15.546325010321238</v>
      </c>
      <c r="P302" s="2">
        <f t="shared" si="125"/>
        <v>0.57432501032123895</v>
      </c>
      <c r="Q302" s="2">
        <f t="shared" si="126"/>
        <v>0.32984921748049123</v>
      </c>
      <c r="R302" s="2">
        <f t="shared" si="127"/>
        <v>15.402386849846089</v>
      </c>
      <c r="S302" s="2">
        <f t="shared" si="128"/>
        <v>0.43038684984608899</v>
      </c>
      <c r="T302" s="2">
        <f t="shared" si="129"/>
        <v>0.18523284052043995</v>
      </c>
      <c r="U302" s="2">
        <f t="shared" si="130"/>
        <v>15.6229308812994</v>
      </c>
      <c r="V302" s="2">
        <f t="shared" si="131"/>
        <v>0.65093088129940035</v>
      </c>
      <c r="W302" s="2">
        <f t="shared" si="132"/>
        <v>0.42371101222921403</v>
      </c>
      <c r="X302" s="2">
        <f t="shared" si="133"/>
        <v>15.908559111296611</v>
      </c>
      <c r="Y302" s="2">
        <f t="shared" si="134"/>
        <v>0.93655911129661185</v>
      </c>
      <c r="Z302" s="2">
        <f t="shared" si="135"/>
        <v>0.87714296895269939</v>
      </c>
      <c r="AB302" s="28">
        <v>23.83333287</v>
      </c>
      <c r="AC302" s="2">
        <f t="shared" si="136"/>
        <v>15.889033479456405</v>
      </c>
      <c r="AD302" s="2">
        <f t="shared" si="137"/>
        <v>0.91703347945640523</v>
      </c>
      <c r="AE302" s="2">
        <f t="shared" si="138"/>
        <v>0.84095040244392116</v>
      </c>
      <c r="AF302" s="2">
        <f t="shared" si="139"/>
        <v>0.91703347945640523</v>
      </c>
    </row>
    <row r="303" spans="1:32" x14ac:dyDescent="0.3">
      <c r="A303" s="3">
        <v>23.916666200000002</v>
      </c>
      <c r="B303" s="3">
        <v>14.535</v>
      </c>
      <c r="C303" s="2">
        <f t="shared" si="112"/>
        <v>14.907663939677875</v>
      </c>
      <c r="D303" s="2">
        <f t="shared" si="113"/>
        <v>-0.37266393967787437</v>
      </c>
      <c r="E303" s="2">
        <f t="shared" si="114"/>
        <v>0.13887841193623437</v>
      </c>
      <c r="F303" s="2">
        <f t="shared" si="115"/>
        <v>15.304908963152084</v>
      </c>
      <c r="G303" s="2">
        <f t="shared" si="116"/>
        <v>0.76990896315208346</v>
      </c>
      <c r="H303" s="2">
        <f t="shared" si="117"/>
        <v>0.59275981154191626</v>
      </c>
      <c r="I303" s="2">
        <f t="shared" si="118"/>
        <v>15.558605404449372</v>
      </c>
      <c r="J303" s="2">
        <f t="shared" si="119"/>
        <v>1.0236054044493716</v>
      </c>
      <c r="K303" s="2">
        <f t="shared" si="120"/>
        <v>1.0477680240179617</v>
      </c>
      <c r="L303" s="2">
        <f t="shared" si="121"/>
        <v>15.406838982042752</v>
      </c>
      <c r="M303" s="2">
        <f t="shared" si="122"/>
        <v>0.87183898204275145</v>
      </c>
      <c r="N303" s="2">
        <f t="shared" si="123"/>
        <v>0.76010321060934105</v>
      </c>
      <c r="O303" s="2">
        <f t="shared" si="124"/>
        <v>15.573145189551227</v>
      </c>
      <c r="P303" s="2">
        <f t="shared" si="125"/>
        <v>1.0381451895512264</v>
      </c>
      <c r="Q303" s="2">
        <f t="shared" si="126"/>
        <v>1.0777454345883517</v>
      </c>
      <c r="R303" s="2">
        <f t="shared" si="127"/>
        <v>15.430699832724356</v>
      </c>
      <c r="S303" s="2">
        <f t="shared" si="128"/>
        <v>0.89569983272435572</v>
      </c>
      <c r="T303" s="2">
        <f t="shared" si="129"/>
        <v>0.80227819034243886</v>
      </c>
      <c r="U303" s="2">
        <f t="shared" si="130"/>
        <v>15.66360479039864</v>
      </c>
      <c r="V303" s="2">
        <f t="shared" si="131"/>
        <v>1.12860479039864</v>
      </c>
      <c r="W303" s="2">
        <f t="shared" si="132"/>
        <v>1.2737487729107582</v>
      </c>
      <c r="X303" s="2">
        <f t="shared" si="133"/>
        <v>15.943889343578249</v>
      </c>
      <c r="Y303" s="2">
        <f t="shared" si="134"/>
        <v>1.4088893435782488</v>
      </c>
      <c r="Z303" s="2">
        <f t="shared" si="135"/>
        <v>1.9849691824483489</v>
      </c>
      <c r="AB303" s="28">
        <v>23.916666200000002</v>
      </c>
      <c r="AC303" s="2">
        <f t="shared" si="136"/>
        <v>15.923173849804673</v>
      </c>
      <c r="AD303" s="2">
        <f t="shared" si="137"/>
        <v>1.388173849804673</v>
      </c>
      <c r="AE303" s="2">
        <f t="shared" si="138"/>
        <v>1.9270266372815268</v>
      </c>
      <c r="AF303" s="2">
        <f t="shared" si="139"/>
        <v>1.388173849804673</v>
      </c>
    </row>
    <row r="304" spans="1:32" x14ac:dyDescent="0.3">
      <c r="A304" s="3">
        <v>23.99999953</v>
      </c>
      <c r="B304" s="3">
        <v>14.212999999999999</v>
      </c>
      <c r="C304" s="2">
        <f t="shared" si="112"/>
        <v>14.910846462050573</v>
      </c>
      <c r="D304" s="2">
        <f t="shared" si="113"/>
        <v>-0.69784646205057399</v>
      </c>
      <c r="E304" s="2">
        <f t="shared" si="114"/>
        <v>0.48698968459650321</v>
      </c>
      <c r="F304" s="2">
        <f t="shared" si="115"/>
        <v>15.307495457505549</v>
      </c>
      <c r="G304" s="2">
        <f t="shared" si="116"/>
        <v>1.0944954575055501</v>
      </c>
      <c r="H304" s="2">
        <f t="shared" si="117"/>
        <v>1.1979203065002835</v>
      </c>
      <c r="I304" s="2">
        <f t="shared" si="118"/>
        <v>15.57546679149775</v>
      </c>
      <c r="J304" s="2">
        <f t="shared" si="119"/>
        <v>1.3624667914977504</v>
      </c>
      <c r="K304" s="2">
        <f t="shared" si="120"/>
        <v>1.8563157579341745</v>
      </c>
      <c r="L304" s="2">
        <f t="shared" si="121"/>
        <v>15.424474416709463</v>
      </c>
      <c r="M304" s="2">
        <f t="shared" si="122"/>
        <v>1.2114744167094642</v>
      </c>
      <c r="N304" s="2">
        <f t="shared" si="123"/>
        <v>1.4676702623415365</v>
      </c>
      <c r="O304" s="2">
        <f t="shared" si="124"/>
        <v>15.59987504502908</v>
      </c>
      <c r="P304" s="2">
        <f t="shared" si="125"/>
        <v>1.3868750450290808</v>
      </c>
      <c r="Q304" s="2">
        <f t="shared" si="126"/>
        <v>1.9234223905244148</v>
      </c>
      <c r="R304" s="2">
        <f t="shared" si="127"/>
        <v>15.459005668713864</v>
      </c>
      <c r="S304" s="2">
        <f t="shared" si="128"/>
        <v>1.246005668713865</v>
      </c>
      <c r="T304" s="2">
        <f t="shared" si="129"/>
        <v>1.5525301264670859</v>
      </c>
      <c r="U304" s="2">
        <f t="shared" si="130"/>
        <v>15.704097984130282</v>
      </c>
      <c r="V304" s="2">
        <f t="shared" si="131"/>
        <v>1.4910979841302829</v>
      </c>
      <c r="W304" s="2">
        <f t="shared" si="132"/>
        <v>2.2233731982773937</v>
      </c>
      <c r="X304" s="2">
        <f t="shared" si="133"/>
        <v>15.978756159649009</v>
      </c>
      <c r="Y304" s="2">
        <f t="shared" si="134"/>
        <v>1.7657561596490101</v>
      </c>
      <c r="Z304" s="2">
        <f t="shared" si="135"/>
        <v>3.1178948153384205</v>
      </c>
      <c r="AB304" s="28">
        <v>23.99999953</v>
      </c>
      <c r="AC304" s="2">
        <f t="shared" si="136"/>
        <v>15.956881468902882</v>
      </c>
      <c r="AD304" s="2">
        <f t="shared" si="137"/>
        <v>1.7438814689028828</v>
      </c>
      <c r="AE304" s="2">
        <f t="shared" si="138"/>
        <v>3.0411225775828759</v>
      </c>
      <c r="AF304" s="2">
        <f t="shared" si="139"/>
        <v>1.7438814689028828</v>
      </c>
    </row>
    <row r="305" spans="1:32" x14ac:dyDescent="0.3">
      <c r="A305" s="3">
        <v>24.083332859999999</v>
      </c>
      <c r="B305" s="3">
        <v>13.718999999999999</v>
      </c>
      <c r="C305" s="2">
        <f t="shared" si="112"/>
        <v>14.914028984423272</v>
      </c>
      <c r="D305" s="2">
        <f t="shared" si="113"/>
        <v>-1.1950289844232724</v>
      </c>
      <c r="E305" s="2">
        <f t="shared" si="114"/>
        <v>1.4280942736117179</v>
      </c>
      <c r="F305" s="2">
        <f t="shared" si="115"/>
        <v>15.310048839319997</v>
      </c>
      <c r="G305" s="2">
        <f t="shared" si="116"/>
        <v>1.5910488393199973</v>
      </c>
      <c r="H305" s="2">
        <f t="shared" si="117"/>
        <v>2.5314364091015107</v>
      </c>
      <c r="I305" s="2">
        <f t="shared" si="118"/>
        <v>15.592258016468593</v>
      </c>
      <c r="J305" s="2">
        <f t="shared" si="119"/>
        <v>1.8732580164685935</v>
      </c>
      <c r="K305" s="2">
        <f t="shared" si="120"/>
        <v>3.5090955962638493</v>
      </c>
      <c r="L305" s="2">
        <f t="shared" si="121"/>
        <v>15.442081714957595</v>
      </c>
      <c r="M305" s="2">
        <f t="shared" si="122"/>
        <v>1.7230817149575959</v>
      </c>
      <c r="N305" s="2">
        <f t="shared" si="123"/>
        <v>2.9690105964212097</v>
      </c>
      <c r="O305" s="2">
        <f t="shared" si="124"/>
        <v>15.626508849446623</v>
      </c>
      <c r="P305" s="2">
        <f t="shared" si="125"/>
        <v>1.9075088494466232</v>
      </c>
      <c r="Q305" s="2">
        <f t="shared" si="126"/>
        <v>3.6385900107171802</v>
      </c>
      <c r="R305" s="2">
        <f t="shared" si="127"/>
        <v>15.487297844209404</v>
      </c>
      <c r="S305" s="2">
        <f t="shared" si="128"/>
        <v>1.7682978442094051</v>
      </c>
      <c r="T305" s="2">
        <f t="shared" si="129"/>
        <v>3.1268772658356294</v>
      </c>
      <c r="U305" s="2">
        <f t="shared" si="130"/>
        <v>15.744394706627244</v>
      </c>
      <c r="V305" s="2">
        <f t="shared" si="131"/>
        <v>2.0253947066272442</v>
      </c>
      <c r="W305" s="2">
        <f t="shared" si="132"/>
        <v>4.1022237176336604</v>
      </c>
      <c r="X305" s="2">
        <f t="shared" si="133"/>
        <v>16.013148924946137</v>
      </c>
      <c r="Y305" s="2">
        <f t="shared" si="134"/>
        <v>2.2941489249461373</v>
      </c>
      <c r="Z305" s="2">
        <f t="shared" si="135"/>
        <v>5.2631192898315176</v>
      </c>
      <c r="AB305" s="28">
        <v>24.083332859999999</v>
      </c>
      <c r="AC305" s="2">
        <f t="shared" si="136"/>
        <v>15.990147213330363</v>
      </c>
      <c r="AD305" s="2">
        <f t="shared" si="137"/>
        <v>2.2711472133303641</v>
      </c>
      <c r="AE305" s="2">
        <f t="shared" si="138"/>
        <v>5.1581096646182782</v>
      </c>
      <c r="AF305" s="2">
        <f t="shared" si="139"/>
        <v>2.2711472133303641</v>
      </c>
    </row>
    <row r="306" spans="1:32" x14ac:dyDescent="0.3">
      <c r="A306" s="3">
        <v>24.166666190000001</v>
      </c>
      <c r="B306" s="3">
        <v>15.009</v>
      </c>
      <c r="C306" s="2">
        <f t="shared" si="112"/>
        <v>14.917211506795971</v>
      </c>
      <c r="D306" s="2">
        <f t="shared" si="113"/>
        <v>9.178849320402982E-2</v>
      </c>
      <c r="E306" s="2">
        <f t="shared" si="114"/>
        <v>8.4251274846662283E-3</v>
      </c>
      <c r="F306" s="2">
        <f t="shared" si="115"/>
        <v>15.312569108595429</v>
      </c>
      <c r="G306" s="2">
        <f t="shared" si="116"/>
        <v>0.30356910859542907</v>
      </c>
      <c r="H306" s="2">
        <f t="shared" si="117"/>
        <v>9.2154203693423406E-2</v>
      </c>
      <c r="I306" s="2">
        <f t="shared" si="118"/>
        <v>15.608977076683665</v>
      </c>
      <c r="J306" s="2">
        <f t="shared" si="119"/>
        <v>0.59997707668366473</v>
      </c>
      <c r="K306" s="2">
        <f t="shared" si="120"/>
        <v>0.3599724925458761</v>
      </c>
      <c r="L306" s="2">
        <f t="shared" si="121"/>
        <v>15.459658715548121</v>
      </c>
      <c r="M306" s="2">
        <f t="shared" si="122"/>
        <v>0.45065871554812098</v>
      </c>
      <c r="N306" s="2">
        <f t="shared" si="123"/>
        <v>0.20309327789948223</v>
      </c>
      <c r="O306" s="2">
        <f t="shared" si="124"/>
        <v>15.653040884159134</v>
      </c>
      <c r="P306" s="2">
        <f t="shared" si="125"/>
        <v>0.64404088415913385</v>
      </c>
      <c r="Q306" s="2">
        <f t="shared" si="126"/>
        <v>0.4147886604684789</v>
      </c>
      <c r="R306" s="2">
        <f t="shared" si="127"/>
        <v>15.515569812155503</v>
      </c>
      <c r="S306" s="2">
        <f t="shared" si="128"/>
        <v>0.50656981215550267</v>
      </c>
      <c r="T306" s="2">
        <f t="shared" si="129"/>
        <v>0.25661297458726129</v>
      </c>
      <c r="U306" s="2">
        <f t="shared" si="130"/>
        <v>15.784479280523467</v>
      </c>
      <c r="V306" s="2">
        <f t="shared" si="131"/>
        <v>0.77547928052346649</v>
      </c>
      <c r="W306" s="2">
        <f t="shared" si="132"/>
        <v>0.60136811452119321</v>
      </c>
      <c r="X306" s="2">
        <f t="shared" si="133"/>
        <v>16.047057343657656</v>
      </c>
      <c r="Y306" s="2">
        <f t="shared" si="134"/>
        <v>1.0380573436576555</v>
      </c>
      <c r="Z306" s="2">
        <f t="shared" si="135"/>
        <v>1.0775630487215877</v>
      </c>
      <c r="AB306" s="28">
        <v>24.166666190000001</v>
      </c>
      <c r="AC306" s="2">
        <f t="shared" si="136"/>
        <v>16.022962264209912</v>
      </c>
      <c r="AD306" s="2">
        <f t="shared" si="137"/>
        <v>1.013962264209912</v>
      </c>
      <c r="AE306" s="2">
        <f t="shared" si="138"/>
        <v>1.0281194732416914</v>
      </c>
      <c r="AF306" s="2">
        <f t="shared" si="139"/>
        <v>1.013962264209912</v>
      </c>
    </row>
    <row r="307" spans="1:32" x14ac:dyDescent="0.3">
      <c r="A307" s="3">
        <v>24.249999519999999</v>
      </c>
      <c r="B307" s="3">
        <v>16.318999999999999</v>
      </c>
      <c r="C307" s="2">
        <f t="shared" si="112"/>
        <v>14.920394029168671</v>
      </c>
      <c r="D307" s="2">
        <f t="shared" si="113"/>
        <v>1.3986059708313281</v>
      </c>
      <c r="E307" s="2">
        <f t="shared" si="114"/>
        <v>1.9560986616450418</v>
      </c>
      <c r="F307" s="2">
        <f t="shared" si="115"/>
        <v>15.315056265331842</v>
      </c>
      <c r="G307" s="2">
        <f t="shared" si="116"/>
        <v>-1.003943734668157</v>
      </c>
      <c r="H307" s="2">
        <f t="shared" si="117"/>
        <v>1.0079030223794467</v>
      </c>
      <c r="I307" s="2">
        <f t="shared" si="118"/>
        <v>15.62562196946474</v>
      </c>
      <c r="J307" s="2">
        <f t="shared" si="119"/>
        <v>-0.69337803053525882</v>
      </c>
      <c r="K307" s="2">
        <f t="shared" si="120"/>
        <v>0.48077309322895428</v>
      </c>
      <c r="L307" s="2">
        <f t="shared" si="121"/>
        <v>15.477203248896718</v>
      </c>
      <c r="M307" s="2">
        <f t="shared" si="122"/>
        <v>-0.84179675110328134</v>
      </c>
      <c r="N307" s="2">
        <f t="shared" si="123"/>
        <v>0.70862177016803984</v>
      </c>
      <c r="O307" s="2">
        <f t="shared" si="124"/>
        <v>15.679465440104638</v>
      </c>
      <c r="P307" s="2">
        <f t="shared" si="125"/>
        <v>-0.63953455989536145</v>
      </c>
      <c r="Q307" s="2">
        <f t="shared" si="126"/>
        <v>0.40900445330055368</v>
      </c>
      <c r="R307" s="2">
        <f t="shared" si="127"/>
        <v>15.543814993220417</v>
      </c>
      <c r="S307" s="2">
        <f t="shared" si="128"/>
        <v>-0.7751850067795818</v>
      </c>
      <c r="T307" s="2">
        <f t="shared" si="129"/>
        <v>0.60091179473586032</v>
      </c>
      <c r="U307" s="2">
        <f t="shared" si="130"/>
        <v>15.824336113914516</v>
      </c>
      <c r="V307" s="2">
        <f t="shared" si="131"/>
        <v>-0.49466388608548328</v>
      </c>
      <c r="W307" s="2">
        <f t="shared" si="132"/>
        <v>0.24469236019719198</v>
      </c>
      <c r="X307" s="2">
        <f t="shared" si="133"/>
        <v>16.080471461765839</v>
      </c>
      <c r="Y307" s="2">
        <f t="shared" si="134"/>
        <v>-0.23852853823415998</v>
      </c>
      <c r="Z307" s="2">
        <f t="shared" si="135"/>
        <v>5.6895863552125121E-2</v>
      </c>
      <c r="AB307" s="28">
        <v>24.249999519999999</v>
      </c>
      <c r="AC307" s="2">
        <f t="shared" si="136"/>
        <v>16.055318108601799</v>
      </c>
      <c r="AD307" s="2">
        <f t="shared" si="137"/>
        <v>-0.26368189139819975</v>
      </c>
      <c r="AE307" s="2">
        <f t="shared" si="138"/>
        <v>6.9528139851332008E-2</v>
      </c>
      <c r="AF307" s="2">
        <f t="shared" si="139"/>
        <v>0.26368189139819975</v>
      </c>
    </row>
    <row r="308" spans="1:32" x14ac:dyDescent="0.3">
      <c r="A308" s="3">
        <v>24.333332850000001</v>
      </c>
      <c r="B308" s="3">
        <v>17.077999999999999</v>
      </c>
      <c r="C308" s="2">
        <f t="shared" si="112"/>
        <v>14.92357655154137</v>
      </c>
      <c r="D308" s="2">
        <f t="shared" si="113"/>
        <v>2.1544234484586298</v>
      </c>
      <c r="E308" s="2">
        <f t="shared" si="114"/>
        <v>4.6415403952683745</v>
      </c>
      <c r="F308" s="2">
        <f t="shared" si="115"/>
        <v>15.317510309529236</v>
      </c>
      <c r="G308" s="2">
        <f t="shared" si="116"/>
        <v>-1.760489690470763</v>
      </c>
      <c r="H308" s="2">
        <f t="shared" si="117"/>
        <v>3.0993239502538428</v>
      </c>
      <c r="I308" s="2">
        <f t="shared" si="118"/>
        <v>15.642190692133578</v>
      </c>
      <c r="J308" s="2">
        <f t="shared" si="119"/>
        <v>-1.4358093078664211</v>
      </c>
      <c r="K308" s="2">
        <f t="shared" si="120"/>
        <v>2.0615483685558513</v>
      </c>
      <c r="L308" s="2">
        <f t="shared" si="121"/>
        <v>15.494713137073772</v>
      </c>
      <c r="M308" s="2">
        <f t="shared" si="122"/>
        <v>-1.5832868629262276</v>
      </c>
      <c r="N308" s="2">
        <f t="shared" si="123"/>
        <v>2.5067972903147751</v>
      </c>
      <c r="O308" s="2">
        <f t="shared" si="124"/>
        <v>15.705776818723397</v>
      </c>
      <c r="P308" s="2">
        <f t="shared" si="125"/>
        <v>-1.3722231812766026</v>
      </c>
      <c r="Q308" s="2">
        <f t="shared" si="126"/>
        <v>1.8829964592328798</v>
      </c>
      <c r="R308" s="2">
        <f t="shared" si="127"/>
        <v>15.57202677698368</v>
      </c>
      <c r="S308" s="2">
        <f t="shared" si="128"/>
        <v>-1.5059732230163192</v>
      </c>
      <c r="T308" s="2">
        <f t="shared" si="129"/>
        <v>2.2679553484421602</v>
      </c>
      <c r="U308" s="2">
        <f t="shared" si="130"/>
        <v>15.863949707276145</v>
      </c>
      <c r="V308" s="2">
        <f t="shared" si="131"/>
        <v>-1.2140502927238543</v>
      </c>
      <c r="W308" s="2">
        <f t="shared" si="132"/>
        <v>1.4739181132628765</v>
      </c>
      <c r="X308" s="2">
        <f t="shared" si="133"/>
        <v>16.113381669865674</v>
      </c>
      <c r="Y308" s="2">
        <f t="shared" si="134"/>
        <v>-0.96461833013432496</v>
      </c>
      <c r="Z308" s="2">
        <f t="shared" si="135"/>
        <v>0.93048852283113359</v>
      </c>
      <c r="AB308" s="28">
        <v>24.333332850000001</v>
      </c>
      <c r="AC308" s="2">
        <f t="shared" si="136"/>
        <v>16.087206540686001</v>
      </c>
      <c r="AD308" s="2">
        <f t="shared" si="137"/>
        <v>-0.99079345931399843</v>
      </c>
      <c r="AE308" s="2">
        <f t="shared" si="138"/>
        <v>0.98167167901939989</v>
      </c>
      <c r="AF308" s="2">
        <f t="shared" si="139"/>
        <v>0.99079345931399843</v>
      </c>
    </row>
    <row r="309" spans="1:32" x14ac:dyDescent="0.3">
      <c r="A309" s="3">
        <v>24.41666618</v>
      </c>
      <c r="B309" s="3">
        <v>17.913</v>
      </c>
      <c r="C309" s="2">
        <f t="shared" si="112"/>
        <v>14.926759073914068</v>
      </c>
      <c r="D309" s="2">
        <f t="shared" si="113"/>
        <v>2.9862409260859319</v>
      </c>
      <c r="E309" s="2">
        <f t="shared" si="114"/>
        <v>8.9176348686305644</v>
      </c>
      <c r="F309" s="2">
        <f t="shared" si="115"/>
        <v>15.319931241187614</v>
      </c>
      <c r="G309" s="2">
        <f t="shared" si="116"/>
        <v>-2.593068758812386</v>
      </c>
      <c r="H309" s="2">
        <f t="shared" si="117"/>
        <v>6.7240055879288079</v>
      </c>
      <c r="I309" s="2">
        <f t="shared" si="118"/>
        <v>15.658681242011955</v>
      </c>
      <c r="J309" s="2">
        <f t="shared" si="119"/>
        <v>-2.2543187579880453</v>
      </c>
      <c r="K309" s="2">
        <f t="shared" si="120"/>
        <v>5.0819530626167628</v>
      </c>
      <c r="L309" s="2">
        <f t="shared" si="121"/>
        <v>15.512186193804357</v>
      </c>
      <c r="M309" s="2">
        <f t="shared" si="122"/>
        <v>-2.400813806195643</v>
      </c>
      <c r="N309" s="2">
        <f t="shared" si="123"/>
        <v>5.7639069320196104</v>
      </c>
      <c r="O309" s="2">
        <f t="shared" si="124"/>
        <v>15.731969332877316</v>
      </c>
      <c r="P309" s="2">
        <f t="shared" si="125"/>
        <v>-2.181030667122684</v>
      </c>
      <c r="Q309" s="2">
        <f t="shared" si="126"/>
        <v>4.7568947709296197</v>
      </c>
      <c r="R309" s="2">
        <f t="shared" si="127"/>
        <v>15.600198523136847</v>
      </c>
      <c r="S309" s="2">
        <f t="shared" si="128"/>
        <v>-2.3128014768631537</v>
      </c>
      <c r="T309" s="2">
        <f t="shared" si="129"/>
        <v>5.3490506713803851</v>
      </c>
      <c r="U309" s="2">
        <f t="shared" si="130"/>
        <v>15.903304660359215</v>
      </c>
      <c r="V309" s="2">
        <f t="shared" si="131"/>
        <v>-2.0096953396407855</v>
      </c>
      <c r="W309" s="2">
        <f t="shared" si="132"/>
        <v>4.0388753581738923</v>
      </c>
      <c r="X309" s="2">
        <f t="shared" si="133"/>
        <v>16.145778705757763</v>
      </c>
      <c r="Y309" s="2">
        <f t="shared" si="134"/>
        <v>-1.767221294242237</v>
      </c>
      <c r="Z309" s="2">
        <f t="shared" si="135"/>
        <v>3.1230711028232072</v>
      </c>
      <c r="AB309" s="28">
        <v>24.41666618</v>
      </c>
      <c r="AC309" s="2">
        <f t="shared" si="136"/>
        <v>16.118619662768328</v>
      </c>
      <c r="AD309" s="2">
        <f t="shared" si="137"/>
        <v>-1.7943803372316722</v>
      </c>
      <c r="AE309" s="2">
        <f t="shared" si="138"/>
        <v>3.2198007946436498</v>
      </c>
      <c r="AF309" s="2">
        <f t="shared" si="139"/>
        <v>1.7943803372316722</v>
      </c>
    </row>
    <row r="310" spans="1:32" x14ac:dyDescent="0.3">
      <c r="A310" s="3">
        <v>24.499999509999999</v>
      </c>
      <c r="B310" s="3">
        <v>18.158999999999999</v>
      </c>
      <c r="C310" s="2">
        <f t="shared" si="112"/>
        <v>14.929941596286767</v>
      </c>
      <c r="D310" s="2">
        <f t="shared" si="113"/>
        <v>3.2290584037132319</v>
      </c>
      <c r="E310" s="2">
        <f t="shared" si="114"/>
        <v>10.426818174591046</v>
      </c>
      <c r="F310" s="2">
        <f t="shared" si="115"/>
        <v>15.322319060306974</v>
      </c>
      <c r="G310" s="2">
        <f t="shared" si="116"/>
        <v>-2.836680939693025</v>
      </c>
      <c r="H310" s="2">
        <f t="shared" si="117"/>
        <v>8.0467587536177039</v>
      </c>
      <c r="I310" s="2">
        <f t="shared" si="118"/>
        <v>15.675091616421639</v>
      </c>
      <c r="J310" s="2">
        <f t="shared" si="119"/>
        <v>-2.4839083835783597</v>
      </c>
      <c r="K310" s="2">
        <f t="shared" si="120"/>
        <v>6.1698008580108601</v>
      </c>
      <c r="L310" s="2">
        <f t="shared" si="121"/>
        <v>15.52962022446826</v>
      </c>
      <c r="M310" s="2">
        <f t="shared" si="122"/>
        <v>-2.6293797755317385</v>
      </c>
      <c r="N310" s="2">
        <f t="shared" si="123"/>
        <v>6.9136380039753353</v>
      </c>
      <c r="O310" s="2">
        <f t="shared" si="124"/>
        <v>15.758037307769253</v>
      </c>
      <c r="P310" s="2">
        <f t="shared" si="125"/>
        <v>-2.4009626922307454</v>
      </c>
      <c r="Q310" s="2">
        <f t="shared" si="126"/>
        <v>5.764621849483909</v>
      </c>
      <c r="R310" s="2">
        <f t="shared" si="127"/>
        <v>15.628323562697771</v>
      </c>
      <c r="S310" s="2">
        <f t="shared" si="128"/>
        <v>-2.5306764373022279</v>
      </c>
      <c r="T310" s="2">
        <f t="shared" si="129"/>
        <v>6.404323230316697</v>
      </c>
      <c r="U310" s="2">
        <f t="shared" si="130"/>
        <v>15.942385679045689</v>
      </c>
      <c r="V310" s="2">
        <f t="shared" si="131"/>
        <v>-2.2166143209543101</v>
      </c>
      <c r="W310" s="2">
        <f t="shared" si="132"/>
        <v>4.9133790478597374</v>
      </c>
      <c r="X310" s="2">
        <f t="shared" si="133"/>
        <v>16.177653656808388</v>
      </c>
      <c r="Y310" s="2">
        <f t="shared" si="134"/>
        <v>-1.9813463431916105</v>
      </c>
      <c r="Z310" s="2">
        <f t="shared" si="135"/>
        <v>3.9257333316787673</v>
      </c>
      <c r="AB310" s="28">
        <v>24.499999509999999</v>
      </c>
      <c r="AC310" s="2">
        <f t="shared" si="136"/>
        <v>16.14954988607612</v>
      </c>
      <c r="AD310" s="2">
        <f t="shared" si="137"/>
        <v>-2.0094501139238794</v>
      </c>
      <c r="AE310" s="2">
        <f t="shared" si="138"/>
        <v>4.0378897603486923</v>
      </c>
      <c r="AF310" s="2">
        <f t="shared" si="139"/>
        <v>2.0094501139238794</v>
      </c>
    </row>
    <row r="311" spans="1:32" x14ac:dyDescent="0.3">
      <c r="A311" s="3">
        <v>24.583332840000001</v>
      </c>
      <c r="B311" s="3">
        <v>17.704000000000001</v>
      </c>
      <c r="C311" s="2">
        <f t="shared" si="112"/>
        <v>14.933124118659467</v>
      </c>
      <c r="D311" s="2">
        <f t="shared" si="113"/>
        <v>2.7708758813405332</v>
      </c>
      <c r="E311" s="2">
        <f t="shared" si="114"/>
        <v>7.6777531497946763</v>
      </c>
      <c r="F311" s="2">
        <f t="shared" si="115"/>
        <v>15.324673766887317</v>
      </c>
      <c r="G311" s="2">
        <f t="shared" si="116"/>
        <v>-2.3793262331126837</v>
      </c>
      <c r="H311" s="2">
        <f t="shared" si="117"/>
        <v>5.6611933235781926</v>
      </c>
      <c r="I311" s="2">
        <f t="shared" si="118"/>
        <v>15.691419812684392</v>
      </c>
      <c r="J311" s="2">
        <f t="shared" si="119"/>
        <v>-2.0125801873156082</v>
      </c>
      <c r="K311" s="2">
        <f t="shared" si="120"/>
        <v>4.0504790103753283</v>
      </c>
      <c r="L311" s="2">
        <f t="shared" si="121"/>
        <v>15.547013026099961</v>
      </c>
      <c r="M311" s="2">
        <f t="shared" si="122"/>
        <v>-2.1569869739000396</v>
      </c>
      <c r="N311" s="2">
        <f t="shared" si="123"/>
        <v>4.6525928055744501</v>
      </c>
      <c r="O311" s="2">
        <f t="shared" si="124"/>
        <v>15.78397508186247</v>
      </c>
      <c r="P311" s="2">
        <f t="shared" si="125"/>
        <v>-1.9200249181375302</v>
      </c>
      <c r="Q311" s="2">
        <f t="shared" si="126"/>
        <v>3.6864956862690295</v>
      </c>
      <c r="R311" s="2">
        <f t="shared" si="127"/>
        <v>15.656395199238286</v>
      </c>
      <c r="S311" s="2">
        <f t="shared" si="128"/>
        <v>-2.0476048007617145</v>
      </c>
      <c r="T311" s="2">
        <f t="shared" si="129"/>
        <v>4.1926854201024204</v>
      </c>
      <c r="U311" s="2">
        <f t="shared" si="130"/>
        <v>15.98117758217322</v>
      </c>
      <c r="V311" s="2">
        <f t="shared" si="131"/>
        <v>-1.7228224178267801</v>
      </c>
      <c r="W311" s="2">
        <f t="shared" si="132"/>
        <v>2.9681170833665127</v>
      </c>
      <c r="X311" s="2">
        <f t="shared" si="133"/>
        <v>16.208997962101918</v>
      </c>
      <c r="Y311" s="2">
        <f t="shared" si="134"/>
        <v>-1.4950020378980824</v>
      </c>
      <c r="Z311" s="2">
        <f t="shared" si="135"/>
        <v>2.2350310933194195</v>
      </c>
      <c r="AB311" s="28">
        <v>24.583332840000001</v>
      </c>
      <c r="AC311" s="2">
        <f t="shared" si="136"/>
        <v>16.179989931385098</v>
      </c>
      <c r="AD311" s="2">
        <f t="shared" si="137"/>
        <v>-1.5240100686149027</v>
      </c>
      <c r="AE311" s="2">
        <f t="shared" si="138"/>
        <v>2.3226066892396005</v>
      </c>
      <c r="AF311" s="2">
        <f t="shared" si="139"/>
        <v>1.5240100686149027</v>
      </c>
    </row>
    <row r="312" spans="1:32" x14ac:dyDescent="0.3">
      <c r="A312" s="3">
        <v>24.666666169999999</v>
      </c>
      <c r="B312" s="3">
        <v>17.059000000000001</v>
      </c>
      <c r="C312" s="2">
        <f t="shared" si="112"/>
        <v>14.936306641032166</v>
      </c>
      <c r="D312" s="2">
        <f t="shared" si="113"/>
        <v>2.122693358967835</v>
      </c>
      <c r="E312" s="2">
        <f t="shared" si="114"/>
        <v>4.5058270962061497</v>
      </c>
      <c r="F312" s="2">
        <f t="shared" si="115"/>
        <v>15.326995360928642</v>
      </c>
      <c r="G312" s="2">
        <f t="shared" si="116"/>
        <v>-1.7320046390713593</v>
      </c>
      <c r="H312" s="2">
        <f t="shared" si="117"/>
        <v>2.9998400697647094</v>
      </c>
      <c r="I312" s="2">
        <f t="shared" si="118"/>
        <v>15.707663828121987</v>
      </c>
      <c r="J312" s="2">
        <f t="shared" si="119"/>
        <v>-1.3513361718780139</v>
      </c>
      <c r="K312" s="2">
        <f t="shared" si="120"/>
        <v>1.8261094494259251</v>
      </c>
      <c r="L312" s="2">
        <f t="shared" si="121"/>
        <v>15.56436238738865</v>
      </c>
      <c r="M312" s="2">
        <f t="shared" si="122"/>
        <v>-1.494637612611351</v>
      </c>
      <c r="N312" s="2">
        <f t="shared" si="123"/>
        <v>2.2339415930325588</v>
      </c>
      <c r="O312" s="2">
        <f t="shared" si="124"/>
        <v>15.809777007799978</v>
      </c>
      <c r="P312" s="2">
        <f t="shared" si="125"/>
        <v>-1.2492229922000231</v>
      </c>
      <c r="Q312" s="2">
        <f t="shared" si="126"/>
        <v>1.560558084241179</v>
      </c>
      <c r="R312" s="2">
        <f t="shared" si="127"/>
        <v>15.684406710125216</v>
      </c>
      <c r="S312" s="2">
        <f t="shared" si="128"/>
        <v>-1.3745932898747846</v>
      </c>
      <c r="T312" s="2">
        <f t="shared" si="129"/>
        <v>1.8895067125687834</v>
      </c>
      <c r="U312" s="2">
        <f t="shared" si="130"/>
        <v>16.019665308316416</v>
      </c>
      <c r="V312" s="2">
        <f t="shared" si="131"/>
        <v>-1.0393346916835853</v>
      </c>
      <c r="W312" s="2">
        <f t="shared" si="132"/>
        <v>1.0802166013370134</v>
      </c>
      <c r="X312" s="2">
        <f t="shared" si="133"/>
        <v>16.239803414345715</v>
      </c>
      <c r="Y312" s="2">
        <f t="shared" si="134"/>
        <v>-0.81919658565428577</v>
      </c>
      <c r="Z312" s="2">
        <f t="shared" si="135"/>
        <v>0.67108304594763957</v>
      </c>
      <c r="AB312" s="28">
        <v>24.666666169999999</v>
      </c>
      <c r="AC312" s="2">
        <f t="shared" si="136"/>
        <v>16.209932829435306</v>
      </c>
      <c r="AD312" s="2">
        <f t="shared" si="137"/>
        <v>-0.84906717056469461</v>
      </c>
      <c r="AE312" s="2">
        <f t="shared" si="138"/>
        <v>0.72091506013073625</v>
      </c>
      <c r="AF312" s="2">
        <f t="shared" si="139"/>
        <v>0.84906717056469461</v>
      </c>
    </row>
    <row r="313" spans="1:32" x14ac:dyDescent="0.3">
      <c r="A313" s="3">
        <v>24.749999500000001</v>
      </c>
      <c r="B313" s="3">
        <v>17.268000000000001</v>
      </c>
      <c r="C313" s="2">
        <f t="shared" si="112"/>
        <v>14.939489163404865</v>
      </c>
      <c r="D313" s="2">
        <f t="shared" si="113"/>
        <v>2.3285108365951359</v>
      </c>
      <c r="E313" s="2">
        <f t="shared" si="114"/>
        <v>5.42196271614098</v>
      </c>
      <c r="F313" s="2">
        <f t="shared" si="115"/>
        <v>15.329283842430948</v>
      </c>
      <c r="G313" s="2">
        <f t="shared" si="116"/>
        <v>-1.9387161575690524</v>
      </c>
      <c r="H313" s="2">
        <f t="shared" si="117"/>
        <v>3.7586203396193105</v>
      </c>
      <c r="I313" s="2">
        <f t="shared" si="118"/>
        <v>15.723821660056187</v>
      </c>
      <c r="J313" s="2">
        <f t="shared" si="119"/>
        <v>-1.544178339943814</v>
      </c>
      <c r="K313" s="2">
        <f t="shared" si="120"/>
        <v>2.3844867455516332</v>
      </c>
      <c r="L313" s="2">
        <f t="shared" si="121"/>
        <v>15.581666088678212</v>
      </c>
      <c r="M313" s="2">
        <f t="shared" si="122"/>
        <v>-1.686333911321789</v>
      </c>
      <c r="N313" s="2">
        <f t="shared" si="123"/>
        <v>2.8437220604738433</v>
      </c>
      <c r="O313" s="2">
        <f t="shared" si="124"/>
        <v>15.835437453324014</v>
      </c>
      <c r="P313" s="2">
        <f t="shared" si="125"/>
        <v>-1.432562546675987</v>
      </c>
      <c r="Q313" s="2">
        <f t="shared" si="126"/>
        <v>2.0522354501387894</v>
      </c>
      <c r="R313" s="2">
        <f t="shared" si="127"/>
        <v>15.712351347774893</v>
      </c>
      <c r="S313" s="2">
        <f t="shared" si="128"/>
        <v>-1.5556486522251074</v>
      </c>
      <c r="T313" s="2">
        <f t="shared" si="129"/>
        <v>2.420042729169793</v>
      </c>
      <c r="U313" s="2">
        <f t="shared" si="130"/>
        <v>16.057833922531007</v>
      </c>
      <c r="V313" s="2">
        <f t="shared" si="131"/>
        <v>-1.210166077468994</v>
      </c>
      <c r="W313" s="2">
        <f t="shared" si="132"/>
        <v>1.464501935056691</v>
      </c>
      <c r="X313" s="2">
        <f t="shared" si="133"/>
        <v>16.270062161573307</v>
      </c>
      <c r="Y313" s="2">
        <f t="shared" si="134"/>
        <v>-0.9979378384266937</v>
      </c>
      <c r="Z313" s="2">
        <f t="shared" si="135"/>
        <v>0.99587992936374181</v>
      </c>
      <c r="AB313" s="28">
        <v>24.749999500000001</v>
      </c>
      <c r="AC313" s="2">
        <f t="shared" si="136"/>
        <v>16.239371921168331</v>
      </c>
      <c r="AD313" s="2">
        <f t="shared" si="137"/>
        <v>-1.0286280788316695</v>
      </c>
      <c r="AE313" s="2">
        <f t="shared" si="138"/>
        <v>1.0580757245609314</v>
      </c>
      <c r="AF313" s="2">
        <f t="shared" si="139"/>
        <v>1.0286280788316695</v>
      </c>
    </row>
    <row r="314" spans="1:32" x14ac:dyDescent="0.3">
      <c r="A314" s="3">
        <v>24.83333283</v>
      </c>
      <c r="B314" s="3">
        <v>16.545999999999999</v>
      </c>
      <c r="C314" s="2">
        <f t="shared" si="112"/>
        <v>14.942671685777563</v>
      </c>
      <c r="D314" s="2">
        <f t="shared" si="113"/>
        <v>1.6033283142224359</v>
      </c>
      <c r="E314" s="2">
        <f t="shared" si="114"/>
        <v>2.5706616831873581</v>
      </c>
      <c r="F314" s="2">
        <f t="shared" si="115"/>
        <v>15.331539211394238</v>
      </c>
      <c r="G314" s="2">
        <f t="shared" si="116"/>
        <v>-1.214460788605761</v>
      </c>
      <c r="H314" s="2">
        <f t="shared" si="117"/>
        <v>1.4749150070609269</v>
      </c>
      <c r="I314" s="2">
        <f t="shared" si="118"/>
        <v>15.739891305808767</v>
      </c>
      <c r="J314" s="2">
        <f t="shared" si="119"/>
        <v>-0.80610869419123254</v>
      </c>
      <c r="K314" s="2">
        <f t="shared" si="120"/>
        <v>0.64981122685069403</v>
      </c>
      <c r="L314" s="2">
        <f t="shared" si="121"/>
        <v>15.598921901967234</v>
      </c>
      <c r="M314" s="2">
        <f t="shared" si="122"/>
        <v>-0.94707809803276533</v>
      </c>
      <c r="N314" s="2">
        <f t="shared" si="123"/>
        <v>0.89695692377336023</v>
      </c>
      <c r="O314" s="2">
        <f t="shared" si="124"/>
        <v>15.860950802195321</v>
      </c>
      <c r="P314" s="2">
        <f t="shared" si="125"/>
        <v>-0.68504919780467866</v>
      </c>
      <c r="Q314" s="2">
        <f t="shared" si="126"/>
        <v>0.46929240341283374</v>
      </c>
      <c r="R314" s="2">
        <f t="shared" si="127"/>
        <v>15.740222340920916</v>
      </c>
      <c r="S314" s="2">
        <f t="shared" si="128"/>
        <v>-0.80577765907908372</v>
      </c>
      <c r="T314" s="2">
        <f t="shared" si="129"/>
        <v>0.6492776358709681</v>
      </c>
      <c r="U314" s="2">
        <f t="shared" si="130"/>
        <v>16.095668623053907</v>
      </c>
      <c r="V314" s="2">
        <f t="shared" si="131"/>
        <v>-0.45033137694609238</v>
      </c>
      <c r="W314" s="2">
        <f t="shared" si="132"/>
        <v>0.20279834906216354</v>
      </c>
      <c r="X314" s="2">
        <f t="shared" si="133"/>
        <v>16.299766708596962</v>
      </c>
      <c r="Y314" s="2">
        <f t="shared" si="134"/>
        <v>-0.24623329140303696</v>
      </c>
      <c r="Z314" s="2">
        <f t="shared" si="135"/>
        <v>6.0630833795172916E-2</v>
      </c>
      <c r="AB314" s="28">
        <v>24.83333283</v>
      </c>
      <c r="AC314" s="2">
        <f t="shared" si="136"/>
        <v>16.268300857788791</v>
      </c>
      <c r="AD314" s="2">
        <f t="shared" si="137"/>
        <v>-0.27769914221120828</v>
      </c>
      <c r="AE314" s="2">
        <f t="shared" si="138"/>
        <v>7.7116813584840876E-2</v>
      </c>
      <c r="AF314" s="2">
        <f t="shared" si="139"/>
        <v>0.27769914221120828</v>
      </c>
    </row>
    <row r="315" spans="1:32" x14ac:dyDescent="0.3">
      <c r="A315" s="3">
        <v>24.916666159999998</v>
      </c>
      <c r="B315" s="3">
        <v>16.071999999999999</v>
      </c>
      <c r="C315" s="2">
        <f t="shared" si="112"/>
        <v>14.945854208150262</v>
      </c>
      <c r="D315" s="2">
        <f t="shared" si="113"/>
        <v>1.1261457918497371</v>
      </c>
      <c r="E315" s="2">
        <f t="shared" si="114"/>
        <v>1.2682043445008713</v>
      </c>
      <c r="F315" s="2">
        <f t="shared" si="115"/>
        <v>15.33376146781851</v>
      </c>
      <c r="G315" s="2">
        <f t="shared" si="116"/>
        <v>-0.73823853218148905</v>
      </c>
      <c r="H315" s="2">
        <f t="shared" si="117"/>
        <v>0.54499613039747941</v>
      </c>
      <c r="I315" s="2">
        <f t="shared" si="118"/>
        <v>15.755870762701493</v>
      </c>
      <c r="J315" s="2">
        <f t="shared" si="119"/>
        <v>-0.31612923729850628</v>
      </c>
      <c r="K315" s="2">
        <f t="shared" si="120"/>
        <v>9.9937694674935296E-2</v>
      </c>
      <c r="L315" s="2">
        <f t="shared" si="121"/>
        <v>15.616127590909004</v>
      </c>
      <c r="M315" s="2">
        <f t="shared" si="122"/>
        <v>-0.45587240909099513</v>
      </c>
      <c r="N315" s="2">
        <f t="shared" si="123"/>
        <v>0.20781965337042763</v>
      </c>
      <c r="O315" s="2">
        <f t="shared" si="124"/>
        <v>15.88631145511267</v>
      </c>
      <c r="P315" s="2">
        <f t="shared" si="125"/>
        <v>-0.18568854488732889</v>
      </c>
      <c r="Q315" s="2">
        <f t="shared" si="126"/>
        <v>3.4480235702373553E-2</v>
      </c>
      <c r="R315" s="2">
        <f t="shared" si="127"/>
        <v>15.76801289589554</v>
      </c>
      <c r="S315" s="2">
        <f t="shared" si="128"/>
        <v>-0.3039871041044595</v>
      </c>
      <c r="T315" s="2">
        <f t="shared" si="129"/>
        <v>9.2408159461815506E-2</v>
      </c>
      <c r="U315" s="2">
        <f t="shared" si="130"/>
        <v>16.133154747957864</v>
      </c>
      <c r="V315" s="2">
        <f t="shared" si="131"/>
        <v>6.1154747957864686E-2</v>
      </c>
      <c r="W315" s="2">
        <f t="shared" si="132"/>
        <v>3.7399031977899551E-3</v>
      </c>
      <c r="X315" s="2">
        <f t="shared" si="133"/>
        <v>16.328909918253842</v>
      </c>
      <c r="Y315" s="2">
        <f t="shared" si="134"/>
        <v>0.25690991825384302</v>
      </c>
      <c r="Z315" s="2">
        <f t="shared" si="135"/>
        <v>6.6002706097196301E-2</v>
      </c>
      <c r="AB315" s="28">
        <v>24.916666159999998</v>
      </c>
      <c r="AC315" s="2">
        <f t="shared" si="136"/>
        <v>16.2967136006144</v>
      </c>
      <c r="AD315" s="2">
        <f t="shared" si="137"/>
        <v>0.22471360061440038</v>
      </c>
      <c r="AE315" s="2">
        <f t="shared" si="138"/>
        <v>5.0496202301088242E-2</v>
      </c>
      <c r="AF315" s="2">
        <f t="shared" si="139"/>
        <v>0.22471360061440038</v>
      </c>
    </row>
    <row r="316" spans="1:32" x14ac:dyDescent="0.3">
      <c r="A316" s="3">
        <v>24.99999949</v>
      </c>
      <c r="B316" s="3">
        <v>15.996</v>
      </c>
      <c r="C316" s="2">
        <f t="shared" si="112"/>
        <v>14.949036730522963</v>
      </c>
      <c r="D316" s="2">
        <f t="shared" si="113"/>
        <v>1.0469632694770379</v>
      </c>
      <c r="E316" s="2">
        <f t="shared" si="114"/>
        <v>1.0961320876340486</v>
      </c>
      <c r="F316" s="2">
        <f t="shared" si="115"/>
        <v>15.335950611703764</v>
      </c>
      <c r="G316" s="2">
        <f t="shared" si="116"/>
        <v>-0.66004938829623683</v>
      </c>
      <c r="H316" s="2">
        <f t="shared" si="117"/>
        <v>0.43566519499023643</v>
      </c>
      <c r="I316" s="2">
        <f t="shared" si="118"/>
        <v>15.771758028056126</v>
      </c>
      <c r="J316" s="2">
        <f t="shared" si="119"/>
        <v>-0.22424197194387396</v>
      </c>
      <c r="K316" s="2">
        <f t="shared" si="120"/>
        <v>5.0284461981277159E-2</v>
      </c>
      <c r="L316" s="2">
        <f t="shared" si="121"/>
        <v>15.63328091081152</v>
      </c>
      <c r="M316" s="2">
        <f t="shared" si="122"/>
        <v>-0.36271908918848084</v>
      </c>
      <c r="N316" s="2">
        <f t="shared" si="123"/>
        <v>0.13156513766172112</v>
      </c>
      <c r="O316" s="2">
        <f t="shared" si="124"/>
        <v>15.911513830632149</v>
      </c>
      <c r="P316" s="2">
        <f t="shared" si="125"/>
        <v>-8.448616936785136E-2</v>
      </c>
      <c r="Q316" s="2">
        <f t="shared" si="126"/>
        <v>7.1379128144532658E-3</v>
      </c>
      <c r="R316" s="2">
        <f t="shared" si="127"/>
        <v>15.795716197924211</v>
      </c>
      <c r="S316" s="2">
        <f t="shared" si="128"/>
        <v>-0.20028380207578955</v>
      </c>
      <c r="T316" s="2">
        <f t="shared" si="129"/>
        <v>4.0113601373934042E-2</v>
      </c>
      <c r="U316" s="2">
        <f t="shared" si="130"/>
        <v>16.170277781759847</v>
      </c>
      <c r="V316" s="2">
        <f t="shared" si="131"/>
        <v>0.17427778175984621</v>
      </c>
      <c r="W316" s="2">
        <f t="shared" si="132"/>
        <v>3.0372745215132581E-2</v>
      </c>
      <c r="X316" s="2">
        <f t="shared" si="133"/>
        <v>16.35748501241801</v>
      </c>
      <c r="Y316" s="2">
        <f t="shared" si="134"/>
        <v>0.36148501241800979</v>
      </c>
      <c r="Z316" s="2">
        <f t="shared" si="135"/>
        <v>0.1306714142028487</v>
      </c>
      <c r="AB316" s="28">
        <v>24.99999949</v>
      </c>
      <c r="AC316" s="2">
        <f t="shared" si="136"/>
        <v>16.324604420760412</v>
      </c>
      <c r="AD316" s="2">
        <f t="shared" si="137"/>
        <v>0.32860442076041174</v>
      </c>
      <c r="AE316" s="2">
        <f t="shared" si="138"/>
        <v>0.10798086534328571</v>
      </c>
      <c r="AF316" s="2">
        <f t="shared" si="139"/>
        <v>0.32860442076041174</v>
      </c>
    </row>
    <row r="317" spans="1:32" x14ac:dyDescent="0.3">
      <c r="A317" s="3">
        <v>25.083332819999999</v>
      </c>
      <c r="B317" s="3">
        <v>15.294</v>
      </c>
      <c r="C317" s="2">
        <f t="shared" si="112"/>
        <v>14.952219252895661</v>
      </c>
      <c r="D317" s="2">
        <f t="shared" si="113"/>
        <v>0.34178074710433926</v>
      </c>
      <c r="E317" s="2">
        <f t="shared" si="114"/>
        <v>0.11681407909120031</v>
      </c>
      <c r="F317" s="2">
        <f t="shared" si="115"/>
        <v>15.338106643050001</v>
      </c>
      <c r="G317" s="2">
        <f t="shared" si="116"/>
        <v>4.4106643050000116E-2</v>
      </c>
      <c r="H317" s="2">
        <f t="shared" si="117"/>
        <v>1.9453959611401236E-3</v>
      </c>
      <c r="I317" s="2">
        <f t="shared" si="118"/>
        <v>15.787551099194445</v>
      </c>
      <c r="J317" s="2">
        <f t="shared" si="119"/>
        <v>0.49355109919444473</v>
      </c>
      <c r="K317" s="2">
        <f t="shared" si="120"/>
        <v>0.24359268751604463</v>
      </c>
      <c r="L317" s="2">
        <f t="shared" si="121"/>
        <v>15.650379608637474</v>
      </c>
      <c r="M317" s="2">
        <f t="shared" si="122"/>
        <v>0.35637960863747331</v>
      </c>
      <c r="N317" s="2">
        <f t="shared" si="123"/>
        <v>0.12700642545259863</v>
      </c>
      <c r="O317" s="2">
        <f t="shared" si="124"/>
        <v>15.936552366086556</v>
      </c>
      <c r="P317" s="2">
        <f t="shared" si="125"/>
        <v>0.64255236608655508</v>
      </c>
      <c r="Q317" s="2">
        <f t="shared" si="126"/>
        <v>0.41287354316343028</v>
      </c>
      <c r="R317" s="2">
        <f t="shared" si="127"/>
        <v>15.823325412433748</v>
      </c>
      <c r="S317" s="2">
        <f t="shared" si="128"/>
        <v>0.52932541243374764</v>
      </c>
      <c r="T317" s="2">
        <f t="shared" si="129"/>
        <v>0.28018539224815703</v>
      </c>
      <c r="U317" s="2">
        <f t="shared" si="130"/>
        <v>16.207023361980664</v>
      </c>
      <c r="V317" s="2">
        <f t="shared" si="131"/>
        <v>0.91302336198066314</v>
      </c>
      <c r="W317" s="2">
        <f t="shared" si="132"/>
        <v>0.83361165952247307</v>
      </c>
      <c r="X317" s="2">
        <f t="shared" si="133"/>
        <v>16.385485572791552</v>
      </c>
      <c r="Y317" s="2">
        <f t="shared" si="134"/>
        <v>1.0914855727915516</v>
      </c>
      <c r="Z317" s="2">
        <f t="shared" si="135"/>
        <v>1.1913407556121014</v>
      </c>
      <c r="AB317" s="28">
        <v>25.083332819999999</v>
      </c>
      <c r="AC317" s="2">
        <f t="shared" si="136"/>
        <v>16.351967898645118</v>
      </c>
      <c r="AD317" s="2">
        <f t="shared" si="137"/>
        <v>1.0579678986451171</v>
      </c>
      <c r="AE317" s="2">
        <f t="shared" si="138"/>
        <v>1.1192960745635647</v>
      </c>
      <c r="AF317" s="2">
        <f t="shared" si="139"/>
        <v>1.0579678986451171</v>
      </c>
    </row>
    <row r="318" spans="1:32" x14ac:dyDescent="0.3">
      <c r="A318" s="3">
        <v>25.166666150000001</v>
      </c>
      <c r="B318" s="3">
        <v>15.901</v>
      </c>
      <c r="C318" s="2">
        <f t="shared" si="112"/>
        <v>14.95540177526836</v>
      </c>
      <c r="D318" s="2">
        <f t="shared" si="113"/>
        <v>0.9455982247316399</v>
      </c>
      <c r="E318" s="2">
        <f t="shared" si="114"/>
        <v>0.894156002615629</v>
      </c>
      <c r="F318" s="2">
        <f t="shared" si="115"/>
        <v>15.340229561857219</v>
      </c>
      <c r="G318" s="2">
        <f t="shared" si="116"/>
        <v>-0.56077043814278049</v>
      </c>
      <c r="H318" s="2">
        <f t="shared" si="117"/>
        <v>0.314463484294846</v>
      </c>
      <c r="I318" s="2">
        <f t="shared" si="118"/>
        <v>15.803247973438207</v>
      </c>
      <c r="J318" s="2">
        <f t="shared" si="119"/>
        <v>-9.7752026561792604E-2</v>
      </c>
      <c r="K318" s="2">
        <f t="shared" si="120"/>
        <v>9.5554586969374064E-3</v>
      </c>
      <c r="L318" s="2">
        <f t="shared" si="121"/>
        <v>15.66742142300426</v>
      </c>
      <c r="M318" s="2">
        <f t="shared" si="122"/>
        <v>-0.2335785769957397</v>
      </c>
      <c r="N318" s="2">
        <f t="shared" si="123"/>
        <v>5.4558951631354699E-2</v>
      </c>
      <c r="O318" s="2">
        <f t="shared" si="124"/>
        <v>15.961421518504954</v>
      </c>
      <c r="P318" s="2">
        <f t="shared" si="125"/>
        <v>6.0421518504954363E-2</v>
      </c>
      <c r="Q318" s="2">
        <f t="shared" si="126"/>
        <v>3.6507598984445427E-3</v>
      </c>
      <c r="R318" s="2">
        <f t="shared" si="127"/>
        <v>15.850833686373708</v>
      </c>
      <c r="S318" s="2">
        <f t="shared" si="128"/>
        <v>-5.0166313626291981E-2</v>
      </c>
      <c r="T318" s="2">
        <f t="shared" si="129"/>
        <v>2.5166590228514886E-3</v>
      </c>
      <c r="U318" s="2">
        <f t="shared" si="130"/>
        <v>16.243377285649888</v>
      </c>
      <c r="V318" s="2">
        <f t="shared" si="131"/>
        <v>0.34237728564988856</v>
      </c>
      <c r="W318" s="2">
        <f t="shared" si="132"/>
        <v>0.1172222057289854</v>
      </c>
      <c r="X318" s="2">
        <f t="shared" si="133"/>
        <v>16.41290554146407</v>
      </c>
      <c r="Y318" s="2">
        <f t="shared" si="134"/>
        <v>0.51190554146407052</v>
      </c>
      <c r="Z318" s="2">
        <f t="shared" si="135"/>
        <v>0.26204728338162325</v>
      </c>
      <c r="AB318" s="28">
        <v>25.166666150000001</v>
      </c>
      <c r="AC318" s="2">
        <f t="shared" si="136"/>
        <v>16.378798923299033</v>
      </c>
      <c r="AD318" s="2">
        <f t="shared" si="137"/>
        <v>0.47779892329903362</v>
      </c>
      <c r="AE318" s="2">
        <f t="shared" si="138"/>
        <v>0.22829181110571581</v>
      </c>
      <c r="AF318" s="2">
        <f t="shared" si="139"/>
        <v>0.47779892329903362</v>
      </c>
    </row>
    <row r="319" spans="1:32" x14ac:dyDescent="0.3">
      <c r="A319" s="3">
        <v>25.24999948</v>
      </c>
      <c r="B319" s="3">
        <v>16.3</v>
      </c>
      <c r="C319" s="2">
        <f t="shared" si="112"/>
        <v>14.958584297641059</v>
      </c>
      <c r="D319" s="2">
        <f t="shared" si="113"/>
        <v>1.3414157023589421</v>
      </c>
      <c r="E319" s="2">
        <f t="shared" si="114"/>
        <v>1.7993960865351339</v>
      </c>
      <c r="F319" s="2">
        <f t="shared" si="115"/>
        <v>15.34231936812542</v>
      </c>
      <c r="G319" s="2">
        <f t="shared" si="116"/>
        <v>-0.95768063187458097</v>
      </c>
      <c r="H319" s="2">
        <f t="shared" si="117"/>
        <v>0.91715219266769665</v>
      </c>
      <c r="I319" s="2">
        <f t="shared" si="118"/>
        <v>15.81884664810919</v>
      </c>
      <c r="J319" s="2">
        <f t="shared" si="119"/>
        <v>-0.48115335189081065</v>
      </c>
      <c r="K319" s="2">
        <f t="shared" si="120"/>
        <v>0.23150854803576226</v>
      </c>
      <c r="L319" s="2">
        <f t="shared" si="121"/>
        <v>15.684404084183972</v>
      </c>
      <c r="M319" s="2">
        <f t="shared" si="122"/>
        <v>-0.61559591581602824</v>
      </c>
      <c r="N319" s="2">
        <f t="shared" si="123"/>
        <v>0.37895833156937453</v>
      </c>
      <c r="O319" s="2">
        <f t="shared" si="124"/>
        <v>15.986115765531805</v>
      </c>
      <c r="P319" s="2">
        <f t="shared" si="125"/>
        <v>-0.3138842344681958</v>
      </c>
      <c r="Q319" s="2">
        <f t="shared" si="126"/>
        <v>9.852331264768531E-2</v>
      </c>
      <c r="R319" s="2">
        <f t="shared" si="127"/>
        <v>15.878234149551325</v>
      </c>
      <c r="S319" s="2">
        <f t="shared" si="128"/>
        <v>-0.42176585044867565</v>
      </c>
      <c r="T319" s="2">
        <f t="shared" si="129"/>
        <v>0.17788643260469464</v>
      </c>
      <c r="U319" s="2">
        <f t="shared" si="130"/>
        <v>16.279325515761602</v>
      </c>
      <c r="V319" s="2">
        <f t="shared" si="131"/>
        <v>-2.067448423839835E-2</v>
      </c>
      <c r="W319" s="2">
        <f t="shared" si="132"/>
        <v>4.2743429852378179E-4</v>
      </c>
      <c r="X319" s="2">
        <f t="shared" si="133"/>
        <v>16.439739221250946</v>
      </c>
      <c r="Y319" s="2">
        <f t="shared" si="134"/>
        <v>0.13973922125094518</v>
      </c>
      <c r="Z319" s="2">
        <f t="shared" si="135"/>
        <v>1.9527049955820608E-2</v>
      </c>
      <c r="AB319" s="28">
        <v>25.24999948</v>
      </c>
      <c r="AC319" s="2">
        <f t="shared" si="136"/>
        <v>16.40509269150262</v>
      </c>
      <c r="AD319" s="2">
        <f t="shared" si="137"/>
        <v>0.10509269150261957</v>
      </c>
      <c r="AE319" s="2">
        <f t="shared" si="138"/>
        <v>1.1044473807264768E-2</v>
      </c>
      <c r="AF319" s="2">
        <f t="shared" si="139"/>
        <v>0.10509269150261957</v>
      </c>
    </row>
    <row r="320" spans="1:32" x14ac:dyDescent="0.3">
      <c r="A320" s="3">
        <v>25.333332810000002</v>
      </c>
      <c r="B320" s="3">
        <v>16.545999999999999</v>
      </c>
      <c r="C320" s="2">
        <f t="shared" si="112"/>
        <v>14.961766820013759</v>
      </c>
      <c r="D320" s="2">
        <f t="shared" si="113"/>
        <v>1.5842331799862404</v>
      </c>
      <c r="E320" s="2">
        <f t="shared" si="114"/>
        <v>2.5097947685693156</v>
      </c>
      <c r="F320" s="2">
        <f t="shared" si="115"/>
        <v>15.344376061854604</v>
      </c>
      <c r="G320" s="2">
        <f t="shared" si="116"/>
        <v>-1.2016239381453957</v>
      </c>
      <c r="H320" s="2">
        <f t="shared" si="117"/>
        <v>1.4439000887240498</v>
      </c>
      <c r="I320" s="2">
        <f t="shared" si="118"/>
        <v>15.834345120529163</v>
      </c>
      <c r="J320" s="2">
        <f t="shared" si="119"/>
        <v>-0.71165487947083683</v>
      </c>
      <c r="K320" s="2">
        <f t="shared" si="120"/>
        <v>0.50645266747465134</v>
      </c>
      <c r="L320" s="2">
        <f t="shared" si="121"/>
        <v>15.701325314103414</v>
      </c>
      <c r="M320" s="2">
        <f t="shared" si="122"/>
        <v>-0.84467468589658523</v>
      </c>
      <c r="N320" s="2">
        <f t="shared" si="123"/>
        <v>0.71347532499449495</v>
      </c>
      <c r="O320" s="2">
        <f t="shared" si="124"/>
        <v>16.010629606346576</v>
      </c>
      <c r="P320" s="2">
        <f t="shared" si="125"/>
        <v>-0.53537039365342309</v>
      </c>
      <c r="Q320" s="2">
        <f t="shared" si="126"/>
        <v>0.2866214584006212</v>
      </c>
      <c r="R320" s="2">
        <f t="shared" si="127"/>
        <v>15.905519915979784</v>
      </c>
      <c r="S320" s="2">
        <f t="shared" si="128"/>
        <v>-0.64048008402021495</v>
      </c>
      <c r="T320" s="2">
        <f t="shared" si="129"/>
        <v>0.41021473802654157</v>
      </c>
      <c r="U320" s="2">
        <f t="shared" si="130"/>
        <v>16.314854187669258</v>
      </c>
      <c r="V320" s="2">
        <f t="shared" si="131"/>
        <v>-0.23114581233074105</v>
      </c>
      <c r="W320" s="2">
        <f t="shared" si="132"/>
        <v>5.3428386558038159E-2</v>
      </c>
      <c r="X320" s="2">
        <f t="shared" si="133"/>
        <v>16.465981275820027</v>
      </c>
      <c r="Y320" s="2">
        <f t="shared" si="134"/>
        <v>-8.0018724179971912E-2</v>
      </c>
      <c r="Z320" s="2">
        <f t="shared" si="135"/>
        <v>6.4029962193904218E-3</v>
      </c>
      <c r="AB320" s="28">
        <v>25.333332810000002</v>
      </c>
      <c r="AC320" s="2">
        <f t="shared" si="136"/>
        <v>16.430844706749173</v>
      </c>
      <c r="AD320" s="2">
        <f t="shared" si="137"/>
        <v>-0.11515529325082596</v>
      </c>
      <c r="AE320" s="2">
        <f t="shared" si="138"/>
        <v>1.3260741563683724E-2</v>
      </c>
      <c r="AF320" s="2">
        <f t="shared" si="139"/>
        <v>0.11515529325082596</v>
      </c>
    </row>
    <row r="321" spans="1:32" x14ac:dyDescent="0.3">
      <c r="A321" s="3">
        <v>25.41666614</v>
      </c>
      <c r="B321" s="3">
        <v>17.495000000000001</v>
      </c>
      <c r="C321" s="2">
        <f t="shared" si="112"/>
        <v>14.964949342386458</v>
      </c>
      <c r="D321" s="2">
        <f t="shared" si="113"/>
        <v>2.5300506576135433</v>
      </c>
      <c r="E321" s="2">
        <f t="shared" si="114"/>
        <v>6.401156330090723</v>
      </c>
      <c r="F321" s="2">
        <f t="shared" si="115"/>
        <v>15.346399643044769</v>
      </c>
      <c r="G321" s="2">
        <f t="shared" si="116"/>
        <v>-2.1486003569552317</v>
      </c>
      <c r="H321" s="2">
        <f t="shared" si="117"/>
        <v>4.6164834939081487</v>
      </c>
      <c r="I321" s="2">
        <f t="shared" si="118"/>
        <v>15.849741388019879</v>
      </c>
      <c r="J321" s="2">
        <f t="shared" si="119"/>
        <v>-1.6452586119801218</v>
      </c>
      <c r="K321" s="2">
        <f t="shared" si="120"/>
        <v>2.7068759002947571</v>
      </c>
      <c r="L321" s="2">
        <f t="shared" si="121"/>
        <v>15.718182826344078</v>
      </c>
      <c r="M321" s="2">
        <f t="shared" si="122"/>
        <v>-1.7768171736559228</v>
      </c>
      <c r="N321" s="2">
        <f t="shared" si="123"/>
        <v>3.157079268598622</v>
      </c>
      <c r="O321" s="2">
        <f t="shared" si="124"/>
        <v>16.034957562583045</v>
      </c>
      <c r="P321" s="2">
        <f t="shared" si="125"/>
        <v>-1.4600424374169556</v>
      </c>
      <c r="Q321" s="2">
        <f t="shared" si="126"/>
        <v>2.1317239190584449</v>
      </c>
      <c r="R321" s="2">
        <f t="shared" si="127"/>
        <v>15.93268408523986</v>
      </c>
      <c r="S321" s="2">
        <f t="shared" si="128"/>
        <v>-1.5623159147601413</v>
      </c>
      <c r="T321" s="2">
        <f t="shared" si="129"/>
        <v>2.4408310175128172</v>
      </c>
      <c r="U321" s="2">
        <f t="shared" si="130"/>
        <v>16.349949615426606</v>
      </c>
      <c r="V321" s="2">
        <f t="shared" si="131"/>
        <v>-1.1450503845733948</v>
      </c>
      <c r="W321" s="2">
        <f t="shared" si="132"/>
        <v>1.3111403832116793</v>
      </c>
      <c r="X321" s="2">
        <f t="shared" si="133"/>
        <v>16.491626729564786</v>
      </c>
      <c r="Y321" s="2">
        <f t="shared" si="134"/>
        <v>-1.0033732704352154</v>
      </c>
      <c r="Z321" s="2">
        <f t="shared" si="135"/>
        <v>1.0067579198238599</v>
      </c>
      <c r="AB321" s="28">
        <v>25.41666614</v>
      </c>
      <c r="AC321" s="2">
        <f t="shared" si="136"/>
        <v>16.456050778029269</v>
      </c>
      <c r="AD321" s="2">
        <f t="shared" si="137"/>
        <v>-1.0389492219707321</v>
      </c>
      <c r="AE321" s="2">
        <f t="shared" si="138"/>
        <v>1.0794154858335896</v>
      </c>
      <c r="AF321" s="2">
        <f t="shared" si="139"/>
        <v>1.0389492219707321</v>
      </c>
    </row>
    <row r="322" spans="1:32" x14ac:dyDescent="0.3">
      <c r="A322" s="3">
        <v>25.499999470000098</v>
      </c>
      <c r="B322" s="3">
        <v>17.666</v>
      </c>
      <c r="C322" s="2">
        <f t="shared" si="112"/>
        <v>14.96813186475916</v>
      </c>
      <c r="D322" s="2">
        <f t="shared" si="113"/>
        <v>2.6978681352408405</v>
      </c>
      <c r="E322" s="2">
        <f t="shared" si="114"/>
        <v>7.2784924751478899</v>
      </c>
      <c r="F322" s="2">
        <f t="shared" si="115"/>
        <v>15.34839011169592</v>
      </c>
      <c r="G322" s="2">
        <f t="shared" si="116"/>
        <v>-2.3176098883040801</v>
      </c>
      <c r="H322" s="2">
        <f t="shared" si="117"/>
        <v>5.3713155943648507</v>
      </c>
      <c r="I322" s="2">
        <f t="shared" si="118"/>
        <v>15.865033447903141</v>
      </c>
      <c r="J322" s="2">
        <f t="shared" si="119"/>
        <v>-1.8009665520968596</v>
      </c>
      <c r="K322" s="2">
        <f t="shared" si="120"/>
        <v>3.2434805217716507</v>
      </c>
      <c r="L322" s="2">
        <f t="shared" si="121"/>
        <v>15.734974326142188</v>
      </c>
      <c r="M322" s="2">
        <f t="shared" si="122"/>
        <v>-1.9310256738578122</v>
      </c>
      <c r="N322" s="2">
        <f t="shared" si="123"/>
        <v>3.7288601530980179</v>
      </c>
      <c r="O322" s="2">
        <f t="shared" si="124"/>
        <v>16.059094179248781</v>
      </c>
      <c r="P322" s="2">
        <f t="shared" si="125"/>
        <v>-1.6069058207512192</v>
      </c>
      <c r="Q322" s="2">
        <f t="shared" si="126"/>
        <v>2.5821463167641494</v>
      </c>
      <c r="R322" s="2">
        <f t="shared" si="127"/>
        <v>15.959719743855038</v>
      </c>
      <c r="S322" s="2">
        <f t="shared" si="128"/>
        <v>-1.7062802561449626</v>
      </c>
      <c r="T322" s="2">
        <f t="shared" si="129"/>
        <v>2.9113923125101193</v>
      </c>
      <c r="U322" s="2">
        <f t="shared" si="130"/>
        <v>16.384598298065267</v>
      </c>
      <c r="V322" s="2">
        <f t="shared" si="131"/>
        <v>-1.2814017019347332</v>
      </c>
      <c r="W322" s="2">
        <f t="shared" si="132"/>
        <v>1.6419903217212308</v>
      </c>
      <c r="X322" s="2">
        <f t="shared" si="133"/>
        <v>16.516670967289414</v>
      </c>
      <c r="Y322" s="2">
        <f t="shared" si="134"/>
        <v>-1.1493290327105861</v>
      </c>
      <c r="Z322" s="2">
        <f t="shared" si="135"/>
        <v>1.3209572254314514</v>
      </c>
      <c r="AB322" s="28">
        <v>25.499999470000098</v>
      </c>
      <c r="AC322" s="2">
        <f t="shared" si="136"/>
        <v>16.480707018432458</v>
      </c>
      <c r="AD322" s="2">
        <f t="shared" si="137"/>
        <v>-1.1852929815675424</v>
      </c>
      <c r="AE322" s="2">
        <f t="shared" si="138"/>
        <v>1.4049194521532744</v>
      </c>
      <c r="AF322" s="2">
        <f t="shared" si="139"/>
        <v>1.1852929815675424</v>
      </c>
    </row>
    <row r="323" spans="1:32" x14ac:dyDescent="0.3">
      <c r="A323" s="3">
        <v>25.5833328000001</v>
      </c>
      <c r="B323" s="3">
        <v>16.963999999999999</v>
      </c>
      <c r="C323" s="2">
        <f t="shared" si="112"/>
        <v>14.97131438713186</v>
      </c>
      <c r="D323" s="2">
        <f t="shared" si="113"/>
        <v>1.9926856128681383</v>
      </c>
      <c r="E323" s="2">
        <f t="shared" si="114"/>
        <v>3.970795951731668</v>
      </c>
      <c r="F323" s="2">
        <f t="shared" si="115"/>
        <v>15.350347467808049</v>
      </c>
      <c r="G323" s="2">
        <f t="shared" si="116"/>
        <v>-1.6136525321919493</v>
      </c>
      <c r="H323" s="2">
        <f t="shared" si="117"/>
        <v>2.6038744946494901</v>
      </c>
      <c r="I323" s="2">
        <f t="shared" si="118"/>
        <v>15.880219297500673</v>
      </c>
      <c r="J323" s="2">
        <f t="shared" si="119"/>
        <v>-1.0837807024993253</v>
      </c>
      <c r="K323" s="2">
        <f t="shared" si="120"/>
        <v>1.1745806111099311</v>
      </c>
      <c r="L323" s="2">
        <f t="shared" si="121"/>
        <v>15.751697510388611</v>
      </c>
      <c r="M323" s="2">
        <f t="shared" si="122"/>
        <v>-1.2123024896113872</v>
      </c>
      <c r="N323" s="2">
        <f t="shared" si="123"/>
        <v>1.4696773263179677</v>
      </c>
      <c r="O323" s="2">
        <f t="shared" si="124"/>
        <v>16.083034025644238</v>
      </c>
      <c r="P323" s="2">
        <f t="shared" si="125"/>
        <v>-0.8809659743557603</v>
      </c>
      <c r="Q323" s="2">
        <f t="shared" si="126"/>
        <v>0.77610104797259416</v>
      </c>
      <c r="R323" s="2">
        <f t="shared" si="127"/>
        <v>15.986619966679902</v>
      </c>
      <c r="S323" s="2">
        <f t="shared" si="128"/>
        <v>-0.97738003332009704</v>
      </c>
      <c r="T323" s="2">
        <f t="shared" si="129"/>
        <v>0.95527172953279404</v>
      </c>
      <c r="U323" s="2">
        <f t="shared" si="130"/>
        <v>16.418786925810107</v>
      </c>
      <c r="V323" s="2">
        <f t="shared" si="131"/>
        <v>-0.54521307418989196</v>
      </c>
      <c r="W323" s="2">
        <f t="shared" si="132"/>
        <v>0.29725729626759262</v>
      </c>
      <c r="X323" s="2">
        <f t="shared" si="133"/>
        <v>16.541109733645655</v>
      </c>
      <c r="Y323" s="2">
        <f t="shared" si="134"/>
        <v>-0.42289026635434368</v>
      </c>
      <c r="Z323" s="2">
        <f t="shared" si="135"/>
        <v>0.17883617737724775</v>
      </c>
      <c r="AB323" s="28">
        <v>25.5833328000001</v>
      </c>
      <c r="AC323" s="2">
        <f t="shared" si="136"/>
        <v>16.504809843600828</v>
      </c>
      <c r="AD323" s="2">
        <f t="shared" si="137"/>
        <v>-0.45919015639917049</v>
      </c>
      <c r="AE323" s="2">
        <f t="shared" si="138"/>
        <v>0.21085559973389464</v>
      </c>
      <c r="AF323" s="2">
        <f t="shared" si="139"/>
        <v>0.45919015639917049</v>
      </c>
    </row>
    <row r="324" spans="1:32" x14ac:dyDescent="0.3">
      <c r="A324" s="3">
        <v>25.666666130000099</v>
      </c>
      <c r="B324" s="3">
        <v>16.148</v>
      </c>
      <c r="C324" s="2">
        <f t="shared" si="112"/>
        <v>14.974496909504559</v>
      </c>
      <c r="D324" s="2">
        <f t="shared" si="113"/>
        <v>1.1735030904954407</v>
      </c>
      <c r="E324" s="2">
        <f t="shared" si="114"/>
        <v>1.3771095034023504</v>
      </c>
      <c r="F324" s="2">
        <f t="shared" si="115"/>
        <v>15.352271711381164</v>
      </c>
      <c r="G324" s="2">
        <f t="shared" si="116"/>
        <v>-0.79572828861883593</v>
      </c>
      <c r="H324" s="2">
        <f t="shared" si="117"/>
        <v>0.63318350930826151</v>
      </c>
      <c r="I324" s="2">
        <f t="shared" si="118"/>
        <v>15.895296934134262</v>
      </c>
      <c r="J324" s="2">
        <f t="shared" si="119"/>
        <v>-0.2527030658657381</v>
      </c>
      <c r="K324" s="2">
        <f t="shared" si="120"/>
        <v>6.3858839497943562E-2</v>
      </c>
      <c r="L324" s="2">
        <f t="shared" si="121"/>
        <v>15.768350067628969</v>
      </c>
      <c r="M324" s="2">
        <f t="shared" si="122"/>
        <v>-0.37964993237103073</v>
      </c>
      <c r="N324" s="2">
        <f t="shared" si="123"/>
        <v>0.14413407114932822</v>
      </c>
      <c r="O324" s="2">
        <f t="shared" si="124"/>
        <v>16.106771696282685</v>
      </c>
      <c r="P324" s="2">
        <f t="shared" si="125"/>
        <v>-4.1228303717314674E-2</v>
      </c>
      <c r="Q324" s="2">
        <f t="shared" si="126"/>
        <v>1.6997730274071429E-3</v>
      </c>
      <c r="R324" s="2">
        <f t="shared" si="127"/>
        <v>16.013377818302136</v>
      </c>
      <c r="S324" s="2">
        <f t="shared" si="128"/>
        <v>-0.13462218169786411</v>
      </c>
      <c r="T324" s="2">
        <f t="shared" si="129"/>
        <v>1.8123131805092736E-2</v>
      </c>
      <c r="U324" s="2">
        <f t="shared" si="130"/>
        <v>16.452502386233743</v>
      </c>
      <c r="V324" s="2">
        <f t="shared" si="131"/>
        <v>0.30450238623374304</v>
      </c>
      <c r="W324" s="2">
        <f t="shared" si="132"/>
        <v>9.2721703222043622E-2</v>
      </c>
      <c r="X324" s="2">
        <f t="shared" si="133"/>
        <v>16.564939132363165</v>
      </c>
      <c r="Y324" s="2">
        <f t="shared" si="134"/>
        <v>0.41693913236316504</v>
      </c>
      <c r="Z324" s="2">
        <f t="shared" si="135"/>
        <v>0.17383824009574886</v>
      </c>
      <c r="AB324" s="28">
        <v>25.666666130000099</v>
      </c>
      <c r="AC324" s="2">
        <f t="shared" si="136"/>
        <v>16.528355969975937</v>
      </c>
      <c r="AD324" s="2">
        <f t="shared" si="137"/>
        <v>0.38035596997593757</v>
      </c>
      <c r="AE324" s="2">
        <f t="shared" si="138"/>
        <v>0.14467066389633632</v>
      </c>
      <c r="AF324" s="2">
        <f t="shared" si="139"/>
        <v>0.38035596997593757</v>
      </c>
    </row>
    <row r="325" spans="1:32" x14ac:dyDescent="0.3">
      <c r="A325" s="3">
        <v>25.749999460000101</v>
      </c>
      <c r="B325" s="3">
        <v>15.427</v>
      </c>
      <c r="C325" s="2">
        <f t="shared" si="112"/>
        <v>14.977679431877258</v>
      </c>
      <c r="D325" s="2">
        <f t="shared" si="113"/>
        <v>0.4493205681227419</v>
      </c>
      <c r="E325" s="2">
        <f t="shared" si="114"/>
        <v>0.20188897293814353</v>
      </c>
      <c r="F325" s="2">
        <f t="shared" si="115"/>
        <v>15.354162842415258</v>
      </c>
      <c r="G325" s="2">
        <f t="shared" si="116"/>
        <v>-7.2837157584741519E-2</v>
      </c>
      <c r="H325" s="2">
        <f t="shared" si="117"/>
        <v>5.3052515250244688E-3</v>
      </c>
      <c r="I325" s="2">
        <f t="shared" si="118"/>
        <v>15.910264355125678</v>
      </c>
      <c r="J325" s="2">
        <f t="shared" si="119"/>
        <v>0.48326435512567834</v>
      </c>
      <c r="K325" s="2">
        <f t="shared" si="120"/>
        <v>0.23354443693503774</v>
      </c>
      <c r="L325" s="2">
        <f t="shared" si="121"/>
        <v>15.784929678063566</v>
      </c>
      <c r="M325" s="2">
        <f t="shared" si="122"/>
        <v>0.35792967806356657</v>
      </c>
      <c r="N325" s="2">
        <f t="shared" si="123"/>
        <v>0.12811365443868841</v>
      </c>
      <c r="O325" s="2">
        <f t="shared" si="124"/>
        <v>16.130301811808977</v>
      </c>
      <c r="P325" s="2">
        <f t="shared" si="125"/>
        <v>0.70330181180897711</v>
      </c>
      <c r="Q325" s="2">
        <f t="shared" si="126"/>
        <v>0.49463343849378982</v>
      </c>
      <c r="R325" s="2">
        <f t="shared" si="127"/>
        <v>16.039986354457813</v>
      </c>
      <c r="S325" s="2">
        <f t="shared" si="128"/>
        <v>0.61298635445781358</v>
      </c>
      <c r="T325" s="2">
        <f t="shared" si="129"/>
        <v>0.37575227075148027</v>
      </c>
      <c r="U325" s="2">
        <f t="shared" si="130"/>
        <v>16.485731770336752</v>
      </c>
      <c r="V325" s="2">
        <f t="shared" si="131"/>
        <v>1.0587317703367525</v>
      </c>
      <c r="W325" s="2">
        <f t="shared" si="132"/>
        <v>1.1209129615203939</v>
      </c>
      <c r="X325" s="2">
        <f t="shared" si="133"/>
        <v>16.588155625255851</v>
      </c>
      <c r="Y325" s="2">
        <f t="shared" si="134"/>
        <v>1.1611556252558515</v>
      </c>
      <c r="Z325" s="2">
        <f t="shared" si="135"/>
        <v>1.3482823860633073</v>
      </c>
      <c r="AB325" s="28">
        <v>25.749999460000101</v>
      </c>
      <c r="AC325" s="2">
        <f t="shared" si="136"/>
        <v>16.551342412927202</v>
      </c>
      <c r="AD325" s="2">
        <f t="shared" si="137"/>
        <v>1.1243424129272022</v>
      </c>
      <c r="AE325" s="2">
        <f t="shared" si="138"/>
        <v>1.2641458615069632</v>
      </c>
      <c r="AF325" s="2">
        <f t="shared" si="139"/>
        <v>1.1243424129272022</v>
      </c>
    </row>
    <row r="326" spans="1:32" x14ac:dyDescent="0.3">
      <c r="A326" s="3">
        <v>25.8333327900001</v>
      </c>
      <c r="B326" s="3">
        <v>14.839</v>
      </c>
      <c r="C326" s="2">
        <f t="shared" si="112"/>
        <v>14.980861954249956</v>
      </c>
      <c r="D326" s="2">
        <f t="shared" si="113"/>
        <v>-0.14186195424995596</v>
      </c>
      <c r="E326" s="2">
        <f t="shared" si="114"/>
        <v>2.0124814063616596E-2</v>
      </c>
      <c r="F326" s="2">
        <f t="shared" si="115"/>
        <v>15.356020860910336</v>
      </c>
      <c r="G326" s="2">
        <f t="shared" si="116"/>
        <v>0.5170208609103355</v>
      </c>
      <c r="H326" s="2">
        <f t="shared" si="117"/>
        <v>0.26731057061646446</v>
      </c>
      <c r="I326" s="2">
        <f t="shared" si="118"/>
        <v>15.925119557796686</v>
      </c>
      <c r="J326" s="2">
        <f t="shared" si="119"/>
        <v>1.0861195577966853</v>
      </c>
      <c r="K326" s="2">
        <f t="shared" si="120"/>
        <v>1.1796556938284672</v>
      </c>
      <c r="L326" s="2">
        <f t="shared" si="121"/>
        <v>15.801434013547411</v>
      </c>
      <c r="M326" s="2">
        <f t="shared" si="122"/>
        <v>0.96243401354741032</v>
      </c>
      <c r="N326" s="2">
        <f t="shared" si="123"/>
        <v>0.92627923043297677</v>
      </c>
      <c r="O326" s="2">
        <f t="shared" si="124"/>
        <v>16.153619019919525</v>
      </c>
      <c r="P326" s="2">
        <f t="shared" si="125"/>
        <v>1.3146190199195242</v>
      </c>
      <c r="Q326" s="2">
        <f t="shared" si="126"/>
        <v>1.7282231675341704</v>
      </c>
      <c r="R326" s="2">
        <f t="shared" si="127"/>
        <v>16.066438623459955</v>
      </c>
      <c r="S326" s="2">
        <f t="shared" si="128"/>
        <v>1.227438623459955</v>
      </c>
      <c r="T326" s="2">
        <f t="shared" si="129"/>
        <v>1.5066055743612692</v>
      </c>
      <c r="U326" s="2">
        <f t="shared" si="130"/>
        <v>16.518462378563211</v>
      </c>
      <c r="V326" s="2">
        <f t="shared" si="131"/>
        <v>1.6794623785632101</v>
      </c>
      <c r="W326" s="2">
        <f t="shared" si="132"/>
        <v>2.8205938810091955</v>
      </c>
      <c r="X326" s="2">
        <f t="shared" si="133"/>
        <v>16.61075603100187</v>
      </c>
      <c r="Y326" s="2">
        <f t="shared" si="134"/>
        <v>1.7717560310018694</v>
      </c>
      <c r="Z326" s="2">
        <f t="shared" si="135"/>
        <v>3.1391194333914973</v>
      </c>
      <c r="AB326" s="28">
        <v>25.8333327900001</v>
      </c>
      <c r="AC326" s="2">
        <f t="shared" si="136"/>
        <v>16.57376648465463</v>
      </c>
      <c r="AD326" s="2">
        <f t="shared" si="137"/>
        <v>1.7347664846546298</v>
      </c>
      <c r="AE326" s="2">
        <f t="shared" si="138"/>
        <v>3.0094147562809819</v>
      </c>
      <c r="AF326" s="2">
        <f t="shared" si="139"/>
        <v>1.7347664846546298</v>
      </c>
    </row>
    <row r="327" spans="1:32" x14ac:dyDescent="0.3">
      <c r="A327" s="3">
        <v>25.916666120000102</v>
      </c>
      <c r="B327" s="3">
        <v>14.269</v>
      </c>
      <c r="C327" s="2">
        <f t="shared" si="112"/>
        <v>14.984044476622657</v>
      </c>
      <c r="D327" s="2">
        <f t="shared" si="113"/>
        <v>-0.71504447662265669</v>
      </c>
      <c r="E327" s="2">
        <f t="shared" si="114"/>
        <v>0.51128860354856898</v>
      </c>
      <c r="F327" s="2">
        <f t="shared" si="115"/>
        <v>15.357845766866395</v>
      </c>
      <c r="G327" s="2">
        <f t="shared" si="116"/>
        <v>1.0888457668663953</v>
      </c>
      <c r="H327" s="2">
        <f t="shared" si="117"/>
        <v>1.1855851040228687</v>
      </c>
      <c r="I327" s="2">
        <f t="shared" si="118"/>
        <v>15.939860539469059</v>
      </c>
      <c r="J327" s="2">
        <f t="shared" si="119"/>
        <v>1.670860539469059</v>
      </c>
      <c r="K327" s="2">
        <f t="shared" si="120"/>
        <v>2.7917749423548348</v>
      </c>
      <c r="L327" s="2">
        <f t="shared" si="121"/>
        <v>15.817860737590212</v>
      </c>
      <c r="M327" s="2">
        <f t="shared" si="122"/>
        <v>1.5488607375902124</v>
      </c>
      <c r="N327" s="2">
        <f t="shared" si="123"/>
        <v>2.3989695844484968</v>
      </c>
      <c r="O327" s="2">
        <f t="shared" si="124"/>
        <v>16.176717996281262</v>
      </c>
      <c r="P327" s="2">
        <f t="shared" si="125"/>
        <v>1.9077179962812618</v>
      </c>
      <c r="Q327" s="2">
        <f t="shared" si="126"/>
        <v>3.6393879533353926</v>
      </c>
      <c r="R327" s="2">
        <f t="shared" si="127"/>
        <v>16.092727667640723</v>
      </c>
      <c r="S327" s="2">
        <f t="shared" si="128"/>
        <v>1.823727667640723</v>
      </c>
      <c r="T327" s="2">
        <f t="shared" si="129"/>
        <v>3.3259826057182713</v>
      </c>
      <c r="U327" s="2">
        <f t="shared" si="130"/>
        <v>16.550681726747822</v>
      </c>
      <c r="V327" s="2">
        <f t="shared" si="131"/>
        <v>2.2816817267478218</v>
      </c>
      <c r="W327" s="2">
        <f t="shared" si="132"/>
        <v>5.2060715021749218</v>
      </c>
      <c r="X327" s="2">
        <f t="shared" si="133"/>
        <v>16.632737523718831</v>
      </c>
      <c r="Y327" s="2">
        <f t="shared" si="134"/>
        <v>2.3637375237188305</v>
      </c>
      <c r="Z327" s="2">
        <f t="shared" si="135"/>
        <v>5.587255081036429</v>
      </c>
      <c r="AB327" s="28">
        <v>25.916666120000102</v>
      </c>
      <c r="AC327" s="2">
        <f t="shared" si="136"/>
        <v>16.595625791983412</v>
      </c>
      <c r="AD327" s="2">
        <f t="shared" si="137"/>
        <v>2.3266257919834121</v>
      </c>
      <c r="AE327" s="2">
        <f t="shared" si="138"/>
        <v>5.4131875759224402</v>
      </c>
      <c r="AF327" s="2">
        <f t="shared" si="139"/>
        <v>2.3266257919834121</v>
      </c>
    </row>
    <row r="328" spans="1:32" x14ac:dyDescent="0.3">
      <c r="A328" s="3">
        <v>25.9999994500001</v>
      </c>
      <c r="B328" s="3">
        <v>14.118</v>
      </c>
      <c r="C328" s="2">
        <f t="shared" si="112"/>
        <v>14.987226998995355</v>
      </c>
      <c r="D328" s="2">
        <f t="shared" si="113"/>
        <v>-0.86922699899535516</v>
      </c>
      <c r="E328" s="2">
        <f t="shared" si="114"/>
        <v>0.75555557578247112</v>
      </c>
      <c r="F328" s="2">
        <f t="shared" si="115"/>
        <v>15.359637560283439</v>
      </c>
      <c r="G328" s="2">
        <f t="shared" si="116"/>
        <v>1.2416375602834382</v>
      </c>
      <c r="H328" s="2">
        <f t="shared" si="117"/>
        <v>1.5416638311066087</v>
      </c>
      <c r="I328" s="2">
        <f t="shared" si="118"/>
        <v>15.95448529746456</v>
      </c>
      <c r="J328" s="2">
        <f t="shared" si="119"/>
        <v>1.8364852974645594</v>
      </c>
      <c r="K328" s="2">
        <f t="shared" si="120"/>
        <v>3.3726782478034911</v>
      </c>
      <c r="L328" s="2">
        <f t="shared" si="121"/>
        <v>15.834207505356378</v>
      </c>
      <c r="M328" s="2">
        <f t="shared" si="122"/>
        <v>1.7162075053563779</v>
      </c>
      <c r="N328" s="2">
        <f t="shared" si="123"/>
        <v>2.9453682014415619</v>
      </c>
      <c r="O328" s="2">
        <f t="shared" si="124"/>
        <v>16.199593445451285</v>
      </c>
      <c r="P328" s="2">
        <f t="shared" si="125"/>
        <v>2.0815934454512846</v>
      </c>
      <c r="Q328" s="2">
        <f t="shared" si="126"/>
        <v>4.3330312721457496</v>
      </c>
      <c r="R328" s="2">
        <f t="shared" si="127"/>
        <v>16.118846524806916</v>
      </c>
      <c r="S328" s="2">
        <f t="shared" si="128"/>
        <v>2.0008465248069154</v>
      </c>
      <c r="T328" s="2">
        <f t="shared" si="129"/>
        <v>4.0033868158319104</v>
      </c>
      <c r="U328" s="2">
        <f t="shared" si="130"/>
        <v>16.582377551980446</v>
      </c>
      <c r="V328" s="2">
        <f t="shared" si="131"/>
        <v>2.4643775519804461</v>
      </c>
      <c r="W328" s="2">
        <f t="shared" si="132"/>
        <v>6.0731567187051363</v>
      </c>
      <c r="X328" s="2">
        <f t="shared" si="133"/>
        <v>16.654097631308673</v>
      </c>
      <c r="Y328" s="2">
        <f t="shared" si="134"/>
        <v>2.5360976313086727</v>
      </c>
      <c r="Z328" s="2">
        <f t="shared" si="135"/>
        <v>6.4317911955294607</v>
      </c>
      <c r="AB328" s="28">
        <v>25.9999994500001</v>
      </c>
      <c r="AC328" s="2">
        <f t="shared" si="136"/>
        <v>16.616918233958291</v>
      </c>
      <c r="AD328" s="2">
        <f t="shared" si="137"/>
        <v>2.4989182339582907</v>
      </c>
      <c r="AE328" s="2">
        <f t="shared" si="138"/>
        <v>6.2445923400092225</v>
      </c>
      <c r="AF328" s="2">
        <f t="shared" si="139"/>
        <v>2.4989182339582907</v>
      </c>
    </row>
    <row r="329" spans="1:32" x14ac:dyDescent="0.3">
      <c r="A329" s="3">
        <v>26.083332780000099</v>
      </c>
      <c r="B329" s="3">
        <v>14.156000000000001</v>
      </c>
      <c r="C329" s="2">
        <f t="shared" si="112"/>
        <v>14.990409521368054</v>
      </c>
      <c r="D329" s="2">
        <f t="shared" si="113"/>
        <v>-0.83440952136805357</v>
      </c>
      <c r="E329" s="2">
        <f t="shared" si="114"/>
        <v>0.6962392493496643</v>
      </c>
      <c r="F329" s="2">
        <f t="shared" si="115"/>
        <v>15.361396241161462</v>
      </c>
      <c r="G329" s="2">
        <f t="shared" si="116"/>
        <v>1.2053962411614609</v>
      </c>
      <c r="H329" s="2">
        <f t="shared" si="117"/>
        <v>1.4529800982061789</v>
      </c>
      <c r="I329" s="2">
        <f t="shared" si="118"/>
        <v>15.968991829104958</v>
      </c>
      <c r="J329" s="2">
        <f t="shared" si="119"/>
        <v>1.8129918291049574</v>
      </c>
      <c r="K329" s="2">
        <f t="shared" si="120"/>
        <v>3.2869393724013389</v>
      </c>
      <c r="L329" s="2">
        <f t="shared" si="121"/>
        <v>15.850471963665026</v>
      </c>
      <c r="M329" s="2">
        <f t="shared" si="122"/>
        <v>1.6944719636650252</v>
      </c>
      <c r="N329" s="2">
        <f t="shared" si="123"/>
        <v>2.8712352356468065</v>
      </c>
      <c r="O329" s="2">
        <f t="shared" si="124"/>
        <v>16.222240101796096</v>
      </c>
      <c r="P329" s="2">
        <f t="shared" si="125"/>
        <v>2.0662401017960956</v>
      </c>
      <c r="Q329" s="2">
        <f t="shared" si="126"/>
        <v>4.2693481582703399</v>
      </c>
      <c r="R329" s="2">
        <f t="shared" si="127"/>
        <v>16.144788229708823</v>
      </c>
      <c r="S329" s="2">
        <f t="shared" si="128"/>
        <v>1.9887882297088222</v>
      </c>
      <c r="T329" s="2">
        <f t="shared" si="129"/>
        <v>3.9552786226283509</v>
      </c>
      <c r="U329" s="2">
        <f t="shared" si="130"/>
        <v>16.613537818406218</v>
      </c>
      <c r="V329" s="2">
        <f t="shared" si="131"/>
        <v>2.4575378184062178</v>
      </c>
      <c r="W329" s="2">
        <f t="shared" si="132"/>
        <v>6.039492128896792</v>
      </c>
      <c r="X329" s="2">
        <f t="shared" si="133"/>
        <v>16.674834233598133</v>
      </c>
      <c r="Y329" s="2">
        <f t="shared" si="134"/>
        <v>2.5188342335981329</v>
      </c>
      <c r="Z329" s="2">
        <f t="shared" si="135"/>
        <v>6.3445258963458935</v>
      </c>
      <c r="AB329" s="28">
        <v>26.083332780000099</v>
      </c>
      <c r="AC329" s="2">
        <f t="shared" si="136"/>
        <v>16.637641999301369</v>
      </c>
      <c r="AD329" s="2">
        <f t="shared" si="137"/>
        <v>2.4816419993013685</v>
      </c>
      <c r="AE329" s="2">
        <f t="shared" si="138"/>
        <v>6.1585470126964932</v>
      </c>
      <c r="AF329" s="2">
        <f t="shared" si="139"/>
        <v>2.4816419993013685</v>
      </c>
    </row>
    <row r="330" spans="1:32" x14ac:dyDescent="0.3">
      <c r="A330" s="3">
        <v>26.166666110000101</v>
      </c>
      <c r="B330" s="3">
        <v>14.08</v>
      </c>
      <c r="C330" s="2">
        <f t="shared" si="112"/>
        <v>14.993592043740753</v>
      </c>
      <c r="D330" s="2">
        <f t="shared" si="113"/>
        <v>-0.91359204374075276</v>
      </c>
      <c r="E330" s="2">
        <f t="shared" si="114"/>
        <v>0.83465042238640552</v>
      </c>
      <c r="F330" s="2">
        <f t="shared" si="115"/>
        <v>15.36312180950047</v>
      </c>
      <c r="G330" s="2">
        <f t="shared" si="116"/>
        <v>1.2831218095004697</v>
      </c>
      <c r="H330" s="2">
        <f t="shared" si="117"/>
        <v>1.6464015780157597</v>
      </c>
      <c r="I330" s="2">
        <f t="shared" si="118"/>
        <v>15.983378131712019</v>
      </c>
      <c r="J330" s="2">
        <f t="shared" si="119"/>
        <v>1.9033781317120191</v>
      </c>
      <c r="K330" s="2">
        <f t="shared" si="120"/>
        <v>3.6228483122795363</v>
      </c>
      <c r="L330" s="2">
        <f t="shared" si="121"/>
        <v>15.866651750989968</v>
      </c>
      <c r="M330" s="2">
        <f t="shared" si="122"/>
        <v>1.786651750989968</v>
      </c>
      <c r="N330" s="2">
        <f t="shared" si="123"/>
        <v>3.1921244793155186</v>
      </c>
      <c r="O330" s="2">
        <f t="shared" si="124"/>
        <v>16.244652730411175</v>
      </c>
      <c r="P330" s="2">
        <f t="shared" si="125"/>
        <v>2.1646527304111753</v>
      </c>
      <c r="Q330" s="2">
        <f t="shared" si="126"/>
        <v>4.6857214432765568</v>
      </c>
      <c r="R330" s="2">
        <f t="shared" si="127"/>
        <v>16.17054581552253</v>
      </c>
      <c r="S330" s="2">
        <f t="shared" si="128"/>
        <v>2.09054581552253</v>
      </c>
      <c r="T330" s="2">
        <f t="shared" si="129"/>
        <v>4.3703818067987603</v>
      </c>
      <c r="U330" s="2">
        <f t="shared" si="130"/>
        <v>16.644150722934956</v>
      </c>
      <c r="V330" s="2">
        <f t="shared" si="131"/>
        <v>2.5641507229349561</v>
      </c>
      <c r="W330" s="2">
        <f t="shared" si="132"/>
        <v>6.5748689299278578</v>
      </c>
      <c r="X330" s="2">
        <f t="shared" si="133"/>
        <v>16.694945560253473</v>
      </c>
      <c r="Y330" s="2">
        <f t="shared" si="134"/>
        <v>2.6149455602534726</v>
      </c>
      <c r="Z330" s="2">
        <f t="shared" si="135"/>
        <v>6.8379402830893472</v>
      </c>
      <c r="AB330" s="28">
        <v>26.166666110000101</v>
      </c>
      <c r="AC330" s="2">
        <f t="shared" si="136"/>
        <v>16.657795563700294</v>
      </c>
      <c r="AD330" s="2">
        <f t="shared" si="137"/>
        <v>2.5777955637002936</v>
      </c>
      <c r="AE330" s="2">
        <f t="shared" si="138"/>
        <v>6.6450299682329144</v>
      </c>
      <c r="AF330" s="2">
        <f t="shared" si="139"/>
        <v>2.5777955637002936</v>
      </c>
    </row>
    <row r="331" spans="1:32" x14ac:dyDescent="0.3">
      <c r="A331" s="3">
        <v>26.249999440000099</v>
      </c>
      <c r="B331" s="3">
        <v>16.414000000000001</v>
      </c>
      <c r="C331" s="2">
        <f t="shared" si="112"/>
        <v>14.996774566113451</v>
      </c>
      <c r="D331" s="2">
        <f t="shared" si="113"/>
        <v>1.41722543388655</v>
      </c>
      <c r="E331" s="2">
        <f t="shared" si="114"/>
        <v>2.0085279304549197</v>
      </c>
      <c r="F331" s="2">
        <f t="shared" si="115"/>
        <v>15.364814265300458</v>
      </c>
      <c r="G331" s="2">
        <f t="shared" si="116"/>
        <v>-1.0491857346995435</v>
      </c>
      <c r="H331" s="2">
        <f t="shared" si="117"/>
        <v>1.1007907058970208</v>
      </c>
      <c r="I331" s="2">
        <f t="shared" si="118"/>
        <v>15.997642202607521</v>
      </c>
      <c r="J331" s="2">
        <f t="shared" si="119"/>
        <v>-0.41635779739248058</v>
      </c>
      <c r="K331" s="2">
        <f t="shared" si="120"/>
        <v>0.17335381544951792</v>
      </c>
      <c r="L331" s="2">
        <f t="shared" si="121"/>
        <v>15.882744497459719</v>
      </c>
      <c r="M331" s="2">
        <f t="shared" si="122"/>
        <v>-0.53125550254028298</v>
      </c>
      <c r="N331" s="2">
        <f t="shared" si="123"/>
        <v>0.28223240897932861</v>
      </c>
      <c r="O331" s="2">
        <f t="shared" si="124"/>
        <v>16.266826128040044</v>
      </c>
      <c r="P331" s="2">
        <f t="shared" si="125"/>
        <v>-0.14717387195995713</v>
      </c>
      <c r="Q331" s="2">
        <f t="shared" si="126"/>
        <v>2.1660148587685855E-2</v>
      </c>
      <c r="R331" s="2">
        <f t="shared" si="127"/>
        <v>16.196112315345633</v>
      </c>
      <c r="S331" s="2">
        <f t="shared" si="128"/>
        <v>-0.21788768465436803</v>
      </c>
      <c r="T331" s="2">
        <f t="shared" si="129"/>
        <v>4.7475043124041327E-2</v>
      </c>
      <c r="U331" s="2">
        <f t="shared" si="130"/>
        <v>16.674204700883333</v>
      </c>
      <c r="V331" s="2">
        <f t="shared" si="131"/>
        <v>0.2602047008833317</v>
      </c>
      <c r="W331" s="2">
        <f t="shared" si="132"/>
        <v>6.7706486361784113E-2</v>
      </c>
      <c r="X331" s="2">
        <f t="shared" si="133"/>
        <v>16.714430188499435</v>
      </c>
      <c r="Y331" s="2">
        <f t="shared" si="134"/>
        <v>0.30043018849943337</v>
      </c>
      <c r="Z331" s="2">
        <f t="shared" si="135"/>
        <v>9.025829816180507E-2</v>
      </c>
      <c r="AB331" s="28">
        <v>26.249999440000099</v>
      </c>
      <c r="AC331" s="2">
        <f t="shared" si="136"/>
        <v>16.677377686946631</v>
      </c>
      <c r="AD331" s="2">
        <f t="shared" si="137"/>
        <v>0.26337768694662955</v>
      </c>
      <c r="AE331" s="2">
        <f t="shared" si="138"/>
        <v>6.9367805981356792E-2</v>
      </c>
      <c r="AF331" s="2">
        <f t="shared" si="139"/>
        <v>0.26337768694662955</v>
      </c>
    </row>
    <row r="332" spans="1:32" x14ac:dyDescent="0.3">
      <c r="A332" s="3">
        <v>26.333332770000101</v>
      </c>
      <c r="B332" s="3">
        <v>18.216000000000001</v>
      </c>
      <c r="C332" s="2">
        <f t="shared" si="112"/>
        <v>14.999957088486152</v>
      </c>
      <c r="D332" s="2">
        <f t="shared" si="113"/>
        <v>3.2160429115138491</v>
      </c>
      <c r="E332" s="2">
        <f t="shared" si="114"/>
        <v>10.342932008698476</v>
      </c>
      <c r="F332" s="2">
        <f t="shared" si="115"/>
        <v>15.36647360856143</v>
      </c>
      <c r="G332" s="2">
        <f t="shared" si="116"/>
        <v>-2.8495263914385713</v>
      </c>
      <c r="H332" s="2">
        <f t="shared" si="117"/>
        <v>8.1198006555049265</v>
      </c>
      <c r="I332" s="2">
        <f t="shared" si="118"/>
        <v>16.011782039113221</v>
      </c>
      <c r="J332" s="2">
        <f t="shared" si="119"/>
        <v>-2.2042179608867798</v>
      </c>
      <c r="K332" s="2">
        <f t="shared" si="120"/>
        <v>4.8585768190958731</v>
      </c>
      <c r="L332" s="2">
        <f t="shared" si="121"/>
        <v>15.898747824857493</v>
      </c>
      <c r="M332" s="2">
        <f t="shared" si="122"/>
        <v>-2.3172521751425084</v>
      </c>
      <c r="N332" s="2">
        <f t="shared" si="123"/>
        <v>5.3696576432026859</v>
      </c>
      <c r="O332" s="2">
        <f t="shared" si="124"/>
        <v>16.288755123994136</v>
      </c>
      <c r="P332" s="2">
        <f t="shared" si="125"/>
        <v>-1.9272448760058651</v>
      </c>
      <c r="Q332" s="2">
        <f t="shared" si="126"/>
        <v>3.7142728120908624</v>
      </c>
      <c r="R332" s="2">
        <f t="shared" si="127"/>
        <v>16.221480763706388</v>
      </c>
      <c r="S332" s="2">
        <f t="shared" si="128"/>
        <v>-1.9945192362936126</v>
      </c>
      <c r="T332" s="2">
        <f t="shared" si="129"/>
        <v>3.9781069839452559</v>
      </c>
      <c r="U332" s="2">
        <f t="shared" si="130"/>
        <v>16.703688431523691</v>
      </c>
      <c r="V332" s="2">
        <f t="shared" si="131"/>
        <v>-1.51231156847631</v>
      </c>
      <c r="W332" s="2">
        <f t="shared" si="132"/>
        <v>2.2870862801472769</v>
      </c>
      <c r="X332" s="2">
        <f t="shared" si="133"/>
        <v>16.7332870406034</v>
      </c>
      <c r="Y332" s="2">
        <f t="shared" si="134"/>
        <v>-1.4827129593966006</v>
      </c>
      <c r="Z332" s="2">
        <f t="shared" si="135"/>
        <v>2.1984377199626257</v>
      </c>
      <c r="AB332" s="28">
        <v>26.333332770000101</v>
      </c>
      <c r="AC332" s="2">
        <f t="shared" si="136"/>
        <v>16.696387409930555</v>
      </c>
      <c r="AD332" s="2">
        <f t="shared" si="137"/>
        <v>-1.5196125900694462</v>
      </c>
      <c r="AE332" s="2">
        <f t="shared" si="138"/>
        <v>2.3092224238975705</v>
      </c>
      <c r="AF332" s="2">
        <f t="shared" si="139"/>
        <v>1.5196125900694462</v>
      </c>
    </row>
    <row r="333" spans="1:32" x14ac:dyDescent="0.3">
      <c r="A333" s="3">
        <v>26.4166661000001</v>
      </c>
      <c r="B333" s="3">
        <v>19.297999999999998</v>
      </c>
      <c r="C333" s="2">
        <f t="shared" si="112"/>
        <v>15.003139610858851</v>
      </c>
      <c r="D333" s="2">
        <f t="shared" si="113"/>
        <v>4.2948603891411476</v>
      </c>
      <c r="E333" s="2">
        <f t="shared" si="114"/>
        <v>18.445825762213651</v>
      </c>
      <c r="F333" s="2">
        <f t="shared" si="115"/>
        <v>15.368099839283383</v>
      </c>
      <c r="G333" s="2">
        <f t="shared" si="116"/>
        <v>-3.9299001607166151</v>
      </c>
      <c r="H333" s="2">
        <f t="shared" si="117"/>
        <v>15.444115273200477</v>
      </c>
      <c r="I333" s="2">
        <f t="shared" si="118"/>
        <v>16.025795638550896</v>
      </c>
      <c r="J333" s="2">
        <f t="shared" si="119"/>
        <v>-3.2722043614491021</v>
      </c>
      <c r="K333" s="2">
        <f t="shared" si="120"/>
        <v>10.707321383086526</v>
      </c>
      <c r="L333" s="2">
        <f t="shared" si="121"/>
        <v>15.91465934662121</v>
      </c>
      <c r="M333" s="2">
        <f t="shared" si="122"/>
        <v>-3.383340653378788</v>
      </c>
      <c r="N333" s="2">
        <f t="shared" si="123"/>
        <v>11.446993976805604</v>
      </c>
      <c r="O333" s="2">
        <f t="shared" si="124"/>
        <v>16.31043458107181</v>
      </c>
      <c r="P333" s="2">
        <f t="shared" si="125"/>
        <v>-2.9875654189281882</v>
      </c>
      <c r="Q333" s="2">
        <f t="shared" si="126"/>
        <v>8.9255471323755611</v>
      </c>
      <c r="R333" s="2">
        <f t="shared" si="127"/>
        <v>16.246644198086088</v>
      </c>
      <c r="S333" s="2">
        <f t="shared" si="128"/>
        <v>-3.0513558019139104</v>
      </c>
      <c r="T333" s="2">
        <f t="shared" si="129"/>
        <v>9.3107722298736828</v>
      </c>
      <c r="U333" s="2">
        <f t="shared" si="130"/>
        <v>16.732590843553321</v>
      </c>
      <c r="V333" s="2">
        <f t="shared" si="131"/>
        <v>-2.5654091564466768</v>
      </c>
      <c r="W333" s="2">
        <f t="shared" si="132"/>
        <v>6.5813241399804498</v>
      </c>
      <c r="X333" s="2">
        <f t="shared" si="133"/>
        <v>16.751515381165021</v>
      </c>
      <c r="Y333" s="2">
        <f t="shared" si="134"/>
        <v>-2.5464846188349775</v>
      </c>
      <c r="Z333" s="2">
        <f t="shared" si="135"/>
        <v>6.4845839139631201</v>
      </c>
      <c r="AB333" s="28">
        <v>26.4166661000001</v>
      </c>
      <c r="AC333" s="2">
        <f t="shared" si="136"/>
        <v>16.714824051454432</v>
      </c>
      <c r="AD333" s="2">
        <f t="shared" si="137"/>
        <v>-2.5831759485455663</v>
      </c>
      <c r="AE333" s="2">
        <f t="shared" si="138"/>
        <v>6.6727979811442859</v>
      </c>
      <c r="AF333" s="2">
        <f t="shared" si="139"/>
        <v>2.5831759485455663</v>
      </c>
    </row>
    <row r="334" spans="1:32" x14ac:dyDescent="0.3">
      <c r="A334" s="3">
        <v>26.499999430000098</v>
      </c>
      <c r="B334" s="3">
        <v>18.824000000000002</v>
      </c>
      <c r="C334" s="2">
        <f t="shared" si="112"/>
        <v>15.006322133231549</v>
      </c>
      <c r="D334" s="2">
        <f t="shared" si="113"/>
        <v>3.8176778667684523</v>
      </c>
      <c r="E334" s="2">
        <f t="shared" si="114"/>
        <v>14.57466429441372</v>
      </c>
      <c r="F334" s="2">
        <f t="shared" si="115"/>
        <v>15.369692957466318</v>
      </c>
      <c r="G334" s="2">
        <f t="shared" si="116"/>
        <v>-3.4543070425336833</v>
      </c>
      <c r="H334" s="2">
        <f t="shared" si="117"/>
        <v>11.932237144097801</v>
      </c>
      <c r="I334" s="2">
        <f t="shared" si="118"/>
        <v>16.039680998242304</v>
      </c>
      <c r="J334" s="2">
        <f t="shared" si="119"/>
        <v>-2.784319001757698</v>
      </c>
      <c r="K334" s="2">
        <f t="shared" si="120"/>
        <v>7.7524323035489839</v>
      </c>
      <c r="L334" s="2">
        <f t="shared" si="121"/>
        <v>15.930476667843493</v>
      </c>
      <c r="M334" s="2">
        <f t="shared" si="122"/>
        <v>-2.8935233321565086</v>
      </c>
      <c r="N334" s="2">
        <f t="shared" si="123"/>
        <v>8.3724772737341056</v>
      </c>
      <c r="O334" s="2">
        <f t="shared" si="124"/>
        <v>16.331859396477796</v>
      </c>
      <c r="P334" s="2">
        <f t="shared" si="125"/>
        <v>-2.4921406035222056</v>
      </c>
      <c r="Q334" s="2">
        <f t="shared" si="126"/>
        <v>6.2107647877240231</v>
      </c>
      <c r="R334" s="2">
        <f t="shared" si="127"/>
        <v>16.271595660455144</v>
      </c>
      <c r="S334" s="2">
        <f t="shared" si="128"/>
        <v>-2.5524043395448572</v>
      </c>
      <c r="T334" s="2">
        <f t="shared" si="129"/>
        <v>6.5147679125274189</v>
      </c>
      <c r="U334" s="2">
        <f t="shared" si="130"/>
        <v>16.760901120479577</v>
      </c>
      <c r="V334" s="2">
        <f t="shared" si="131"/>
        <v>-2.0630988795204246</v>
      </c>
      <c r="W334" s="2">
        <f t="shared" si="132"/>
        <v>4.2563769866784318</v>
      </c>
      <c r="X334" s="2">
        <f t="shared" si="133"/>
        <v>16.769114814203732</v>
      </c>
      <c r="Y334" s="2">
        <f t="shared" si="134"/>
        <v>-2.0548851857962696</v>
      </c>
      <c r="Z334" s="2">
        <f t="shared" si="135"/>
        <v>4.2225531268049696</v>
      </c>
      <c r="AB334" s="28">
        <v>26.499999430000098</v>
      </c>
      <c r="AC334" s="2">
        <f t="shared" si="136"/>
        <v>16.732687204954789</v>
      </c>
      <c r="AD334" s="2">
        <f t="shared" si="137"/>
        <v>-2.0913127950452122</v>
      </c>
      <c r="AE334" s="2">
        <f t="shared" si="138"/>
        <v>4.3735892067198172</v>
      </c>
      <c r="AF334" s="2">
        <f t="shared" si="139"/>
        <v>2.0913127950452122</v>
      </c>
    </row>
    <row r="335" spans="1:32" x14ac:dyDescent="0.3">
      <c r="A335" s="3">
        <v>26.583332760000101</v>
      </c>
      <c r="B335" s="3">
        <v>18.367999999999999</v>
      </c>
      <c r="C335" s="2">
        <f t="shared" si="112"/>
        <v>15.00950465560425</v>
      </c>
      <c r="D335" s="2">
        <f t="shared" si="113"/>
        <v>3.3584953443957488</v>
      </c>
      <c r="E335" s="2">
        <f t="shared" si="114"/>
        <v>11.279490978327919</v>
      </c>
      <c r="F335" s="2">
        <f t="shared" si="115"/>
        <v>15.371252963110237</v>
      </c>
      <c r="G335" s="2">
        <f t="shared" si="116"/>
        <v>-2.9967470368897615</v>
      </c>
      <c r="H335" s="2">
        <f t="shared" si="117"/>
        <v>8.9804928031075661</v>
      </c>
      <c r="I335" s="2">
        <f t="shared" si="118"/>
        <v>16.053436115509221</v>
      </c>
      <c r="J335" s="2">
        <f t="shared" si="119"/>
        <v>-2.3145638844907772</v>
      </c>
      <c r="K335" s="2">
        <f t="shared" si="120"/>
        <v>5.3572059753890358</v>
      </c>
      <c r="L335" s="2">
        <f t="shared" si="121"/>
        <v>15.946197385271663</v>
      </c>
      <c r="M335" s="2">
        <f t="shared" si="122"/>
        <v>-2.4218026147283354</v>
      </c>
      <c r="N335" s="2">
        <f t="shared" si="123"/>
        <v>5.8651279047050018</v>
      </c>
      <c r="O335" s="2">
        <f t="shared" si="124"/>
        <v>16.353024502742823</v>
      </c>
      <c r="P335" s="2">
        <f t="shared" si="125"/>
        <v>-2.0149754972571756</v>
      </c>
      <c r="Q335" s="2">
        <f t="shared" si="126"/>
        <v>4.0601262545468018</v>
      </c>
      <c r="R335" s="2">
        <f t="shared" si="127"/>
        <v>16.296328198822227</v>
      </c>
      <c r="S335" s="2">
        <f t="shared" si="128"/>
        <v>-2.0716718011777715</v>
      </c>
      <c r="T335" s="2">
        <f t="shared" si="129"/>
        <v>4.2918240517951523</v>
      </c>
      <c r="U335" s="2">
        <f t="shared" si="130"/>
        <v>16.788608705908697</v>
      </c>
      <c r="V335" s="2">
        <f t="shared" si="131"/>
        <v>-1.5793912940913017</v>
      </c>
      <c r="W335" s="2">
        <f t="shared" si="132"/>
        <v>2.4944768598513969</v>
      </c>
      <c r="X335" s="2">
        <f t="shared" si="133"/>
        <v>16.786085280027194</v>
      </c>
      <c r="Y335" s="2">
        <f t="shared" si="134"/>
        <v>-1.5819147199728043</v>
      </c>
      <c r="Z335" s="2">
        <f t="shared" si="135"/>
        <v>2.5024541812666357</v>
      </c>
      <c r="AB335" s="28">
        <v>26.583332760000101</v>
      </c>
      <c r="AC335" s="2">
        <f t="shared" si="136"/>
        <v>16.74997673501375</v>
      </c>
      <c r="AD335" s="2">
        <f t="shared" si="137"/>
        <v>-1.6180232649862489</v>
      </c>
      <c r="AE335" s="2">
        <f t="shared" si="138"/>
        <v>2.6179992860367611</v>
      </c>
      <c r="AF335" s="2">
        <f t="shared" si="139"/>
        <v>1.6180232649862489</v>
      </c>
    </row>
    <row r="336" spans="1:32" x14ac:dyDescent="0.3">
      <c r="A336" s="3">
        <v>26.666666090000099</v>
      </c>
      <c r="B336" s="3">
        <v>17.875</v>
      </c>
      <c r="C336" s="2">
        <f t="shared" si="112"/>
        <v>15.012687177976948</v>
      </c>
      <c r="D336" s="2">
        <f t="shared" si="113"/>
        <v>2.8623128220230516</v>
      </c>
      <c r="E336" s="2">
        <f t="shared" si="114"/>
        <v>8.1928346911175662</v>
      </c>
      <c r="F336" s="2">
        <f t="shared" si="115"/>
        <v>15.372779856215139</v>
      </c>
      <c r="G336" s="2">
        <f t="shared" si="116"/>
        <v>-2.5022201437848608</v>
      </c>
      <c r="H336" s="2">
        <f t="shared" si="117"/>
        <v>6.2611056479627294</v>
      </c>
      <c r="I336" s="2">
        <f t="shared" si="118"/>
        <v>16.067058987673413</v>
      </c>
      <c r="J336" s="2">
        <f t="shared" si="119"/>
        <v>-1.8079410123265873</v>
      </c>
      <c r="K336" s="2">
        <f t="shared" si="120"/>
        <v>3.2686507040524853</v>
      </c>
      <c r="L336" s="2">
        <f t="shared" si="121"/>
        <v>15.961819087307738</v>
      </c>
      <c r="M336" s="2">
        <f t="shared" si="122"/>
        <v>-1.9131809126922619</v>
      </c>
      <c r="N336" s="2">
        <f t="shared" si="123"/>
        <v>3.6602612046899963</v>
      </c>
      <c r="O336" s="2">
        <f t="shared" si="124"/>
        <v>16.373924868642693</v>
      </c>
      <c r="P336" s="2">
        <f t="shared" si="125"/>
        <v>-1.5010751313573074</v>
      </c>
      <c r="Q336" s="2">
        <f t="shared" si="126"/>
        <v>2.2532265499793578</v>
      </c>
      <c r="R336" s="2">
        <f t="shared" si="127"/>
        <v>16.320834868797128</v>
      </c>
      <c r="S336" s="2">
        <f t="shared" si="128"/>
        <v>-1.5541651312028719</v>
      </c>
      <c r="T336" s="2">
        <f t="shared" si="129"/>
        <v>2.4154292550468401</v>
      </c>
      <c r="U336" s="2">
        <f t="shared" si="130"/>
        <v>16.815703308751242</v>
      </c>
      <c r="V336" s="2">
        <f t="shared" si="131"/>
        <v>-1.0592966912487576</v>
      </c>
      <c r="W336" s="2">
        <f t="shared" si="132"/>
        <v>1.1221094800905655</v>
      </c>
      <c r="X336" s="2">
        <f t="shared" si="133"/>
        <v>16.802427051886781</v>
      </c>
      <c r="Y336" s="2">
        <f t="shared" si="134"/>
        <v>-1.0725729481132191</v>
      </c>
      <c r="Z336" s="2">
        <f t="shared" si="135"/>
        <v>1.1504127290242823</v>
      </c>
      <c r="AB336" s="28">
        <v>26.666666090000099</v>
      </c>
      <c r="AC336" s="2">
        <f t="shared" si="136"/>
        <v>16.766692773789362</v>
      </c>
      <c r="AD336" s="2">
        <f t="shared" si="137"/>
        <v>-1.1083072262106377</v>
      </c>
      <c r="AE336" s="2">
        <f t="shared" si="138"/>
        <v>1.2283449076707176</v>
      </c>
      <c r="AF336" s="2">
        <f t="shared" si="139"/>
        <v>1.1083072262106377</v>
      </c>
    </row>
    <row r="337" spans="1:32" x14ac:dyDescent="0.3">
      <c r="A337" s="3">
        <v>26.749999420000101</v>
      </c>
      <c r="B337" s="3">
        <v>16.869</v>
      </c>
      <c r="C337" s="2">
        <f t="shared" ref="C337:C400" si="140">$C$3*A337+$C$4</f>
        <v>15.015869700349647</v>
      </c>
      <c r="D337" s="2">
        <f t="shared" ref="D337:D400" si="141">B337-C337</f>
        <v>1.8531302996503527</v>
      </c>
      <c r="E337" s="2">
        <f t="shared" ref="E337:E400" si="142">D337^2</f>
        <v>3.4340919074822058</v>
      </c>
      <c r="F337" s="2">
        <f t="shared" ref="F337:F400" si="143">$D$3*(A337^2)+$D$4*A337+$D$5</f>
        <v>15.374273636781021</v>
      </c>
      <c r="G337" s="2">
        <f t="shared" ref="G337:G400" si="144">F337-B337</f>
        <v>-1.4947263632189784</v>
      </c>
      <c r="H337" s="2">
        <f t="shared" ref="H337:H400" si="145">G337^2</f>
        <v>2.2342069009018335</v>
      </c>
      <c r="I337" s="2">
        <f t="shared" ref="I337:I400" si="146">$E$3*(A337^3)+$E$4*(A337^2)+$E$5*(A337)+$E$6</f>
        <v>16.080547612056648</v>
      </c>
      <c r="J337" s="2">
        <f t="shared" ref="J337:J400" si="147">I337-B337</f>
        <v>-0.7884523879433516</v>
      </c>
      <c r="K337" s="2">
        <f t="shared" ref="K337:K400" si="148">J337^2</f>
        <v>0.62165716805357341</v>
      </c>
      <c r="L337" s="2">
        <f t="shared" ref="L337:L400" si="149">$F$3*(A337^4)+$F$4*(A337^3)+$F$5*(A337^2)+$F$6*(A337)+$F$7</f>
        <v>15.977339354008448</v>
      </c>
      <c r="M337" s="2">
        <f t="shared" ref="M337:M400" si="150">L337-B337</f>
        <v>-0.8916606459915517</v>
      </c>
      <c r="N337" s="2">
        <f t="shared" ref="N337:N400" si="151">M337^2</f>
        <v>0.79505870761007125</v>
      </c>
      <c r="O337" s="2">
        <f t="shared" ref="O337:O400" si="152">$G$3*(A337^5)+$G$4*(A337^4)+$G$5*(A337^3)+$G$6*(A337^2)+$G$7*(A337)+$G$8</f>
        <v>16.394555500117917</v>
      </c>
      <c r="P337" s="2">
        <f t="shared" ref="P337:P400" si="153">O337-B337</f>
        <v>-0.47444449988208248</v>
      </c>
      <c r="Q337" s="2">
        <f t="shared" ref="Q337:Q400" si="154">P337^2</f>
        <v>0.22509758346835937</v>
      </c>
      <c r="R337" s="2">
        <f t="shared" ref="R337:R400" si="155">$H$3*(A337^6)+$H$4*(A337^5)+$H$5*(A337^4)+$H$6*(A337^3)+$H$7*(A337^2)+$H$8*(A337)+$H$9</f>
        <v>16.345108735166747</v>
      </c>
      <c r="S337" s="2">
        <f t="shared" ref="S337:S400" si="156">R337-B337</f>
        <v>-0.52389126483325299</v>
      </c>
      <c r="T337" s="2">
        <f t="shared" ref="T337:T400" si="157">S337^2</f>
        <v>0.27446205736858564</v>
      </c>
      <c r="U337" s="2">
        <f t="shared" ref="U337:U400" si="158">$I$3*(A337^7)+$I$4*(A337^6)+$I$5*(A337^5)+$I$6*(A337^4)+$I$7*(A337^3)+$I$8*(A337^2)+$I$9*(A337)+$I$10</f>
        <v>16.842174908324754</v>
      </c>
      <c r="V337" s="2">
        <f t="shared" ref="V337:V400" si="159">U337-B337</f>
        <v>-2.6825091675245716E-2</v>
      </c>
      <c r="W337" s="2">
        <f t="shared" ref="W337:W400" si="160">V337^2</f>
        <v>7.1958554338533696E-4</v>
      </c>
      <c r="X337" s="2">
        <f t="shared" ref="X337:X400" si="161">$J$3*(A337^8)+$J$4*(A337^7)+$J$5*(A337^6)+$J$6*(A337^5)+$J$7*(A337^4)+$J$8*(A337^3)+$J$9*(A337^2)+$J$10*(A337)+$J$11</f>
        <v>16.818140732467526</v>
      </c>
      <c r="Y337" s="2">
        <f t="shared" ref="Y337:Y400" si="162">X337-B337</f>
        <v>-5.0859267532473496E-2</v>
      </c>
      <c r="Z337" s="2">
        <f t="shared" ref="Z337:Z400" si="163">Y337^2</f>
        <v>2.5866650939397125E-3</v>
      </c>
      <c r="AB337" s="28">
        <v>26.749999420000101</v>
      </c>
      <c r="AC337" s="2">
        <f t="shared" ref="AC337:AC400" si="164">$AC$3*(AB337^9)+$AC$4*(AB337^8)+$AC$5*(AB337^7)+$AC$6*(AB337^6)+$AC$7*(AB337^5)+$AC$8*(AB337^4)+$AC$9*(AB337^3)+$AC$10*(AB337^2)+$AC$11*(AB337)+$AC$12</f>
        <v>16.782835717266483</v>
      </c>
      <c r="AD337" s="2">
        <f t="shared" ref="AD337:AD400" si="165">AC337-B337</f>
        <v>-8.6164282733516728E-2</v>
      </c>
      <c r="AE337" s="2">
        <f t="shared" ref="AE337:AE400" si="166">AD337^2</f>
        <v>7.4242836189814089E-3</v>
      </c>
      <c r="AF337" s="2">
        <f t="shared" ref="AF337:AF400" si="167">ABS(AD337)</f>
        <v>8.6164282733516728E-2</v>
      </c>
    </row>
    <row r="338" spans="1:32" x14ac:dyDescent="0.3">
      <c r="A338" s="3">
        <v>26.8333327500001</v>
      </c>
      <c r="B338" s="3">
        <v>16.129000000000001</v>
      </c>
      <c r="C338" s="2">
        <f t="shared" si="140"/>
        <v>15.019052222722346</v>
      </c>
      <c r="D338" s="2">
        <f t="shared" si="141"/>
        <v>1.1099477772776556</v>
      </c>
      <c r="E338" s="2">
        <f t="shared" si="142"/>
        <v>1.2319840682836081</v>
      </c>
      <c r="F338" s="2">
        <f t="shared" si="143"/>
        <v>15.375734304807887</v>
      </c>
      <c r="G338" s="2">
        <f t="shared" si="144"/>
        <v>-0.75326569519211439</v>
      </c>
      <c r="H338" s="2">
        <f t="shared" si="145"/>
        <v>0.56740920755325941</v>
      </c>
      <c r="I338" s="2">
        <f t="shared" si="146"/>
        <v>16.093899985980691</v>
      </c>
      <c r="J338" s="2">
        <f t="shared" si="147"/>
        <v>-3.5100014019310066E-2</v>
      </c>
      <c r="K338" s="2">
        <f t="shared" si="148"/>
        <v>1.2320109841557631E-3</v>
      </c>
      <c r="L338" s="2">
        <f t="shared" si="149"/>
        <v>15.99275575708522</v>
      </c>
      <c r="M338" s="2">
        <f t="shared" si="150"/>
        <v>-0.13624424291478121</v>
      </c>
      <c r="N338" s="2">
        <f t="shared" si="151"/>
        <v>1.856249372742191E-2</v>
      </c>
      <c r="O338" s="2">
        <f t="shared" si="152"/>
        <v>16.414911441193006</v>
      </c>
      <c r="P338" s="2">
        <f t="shared" si="153"/>
        <v>0.28591144119300438</v>
      </c>
      <c r="Q338" s="2">
        <f t="shared" si="154"/>
        <v>8.1745352205060795E-2</v>
      </c>
      <c r="R338" s="2">
        <f t="shared" si="155"/>
        <v>16.369142873484684</v>
      </c>
      <c r="S338" s="2">
        <f t="shared" si="156"/>
        <v>0.24014287348468244</v>
      </c>
      <c r="T338" s="2">
        <f t="shared" si="157"/>
        <v>5.7668599685480194E-2</v>
      </c>
      <c r="U338" s="2">
        <f t="shared" si="158"/>
        <v>16.868013759371809</v>
      </c>
      <c r="V338" s="2">
        <f t="shared" si="159"/>
        <v>0.73901375937180802</v>
      </c>
      <c r="W338" s="2">
        <f t="shared" si="160"/>
        <v>0.54614133654085262</v>
      </c>
      <c r="X338" s="2">
        <f t="shared" si="161"/>
        <v>16.833227250127749</v>
      </c>
      <c r="Y338" s="2">
        <f t="shared" si="162"/>
        <v>0.70422725012774734</v>
      </c>
      <c r="Z338" s="2">
        <f t="shared" si="163"/>
        <v>0.4959360198224888</v>
      </c>
      <c r="AB338" s="28">
        <v>26.8333327500001</v>
      </c>
      <c r="AC338" s="2">
        <f t="shared" si="164"/>
        <v>16.798406221370673</v>
      </c>
      <c r="AD338" s="2">
        <f t="shared" si="165"/>
        <v>0.66940622137067152</v>
      </c>
      <c r="AE338" s="2">
        <f t="shared" si="166"/>
        <v>0.44810468920976049</v>
      </c>
      <c r="AF338" s="2">
        <f t="shared" si="167"/>
        <v>0.66940622137067152</v>
      </c>
    </row>
    <row r="339" spans="1:32" x14ac:dyDescent="0.3">
      <c r="A339" s="3">
        <v>26.916666080000098</v>
      </c>
      <c r="B339" s="3">
        <v>15.712</v>
      </c>
      <c r="C339" s="2">
        <f t="shared" si="140"/>
        <v>15.022234745095044</v>
      </c>
      <c r="D339" s="2">
        <f t="shared" si="141"/>
        <v>0.68976525490495533</v>
      </c>
      <c r="E339" s="2">
        <f t="shared" si="142"/>
        <v>0.47577610687409799</v>
      </c>
      <c r="F339" s="2">
        <f t="shared" si="143"/>
        <v>15.377161860295734</v>
      </c>
      <c r="G339" s="2">
        <f t="shared" si="144"/>
        <v>-0.33483813970426546</v>
      </c>
      <c r="H339" s="2">
        <f t="shared" si="145"/>
        <v>0.11211657980061319</v>
      </c>
      <c r="I339" s="2">
        <f t="shared" si="146"/>
        <v>16.107114106767316</v>
      </c>
      <c r="J339" s="2">
        <f t="shared" si="147"/>
        <v>0.39511410676731629</v>
      </c>
      <c r="K339" s="2">
        <f t="shared" si="148"/>
        <v>0.15611515736653422</v>
      </c>
      <c r="L339" s="2">
        <f t="shared" si="149"/>
        <v>16.008065859904178</v>
      </c>
      <c r="M339" s="2">
        <f t="shared" si="150"/>
        <v>0.29606585990417855</v>
      </c>
      <c r="N339" s="2">
        <f t="shared" si="151"/>
        <v>8.7654993400800685E-2</v>
      </c>
      <c r="O339" s="2">
        <f t="shared" si="152"/>
        <v>16.434987774895845</v>
      </c>
      <c r="P339" s="2">
        <f t="shared" si="153"/>
        <v>0.72298777489584509</v>
      </c>
      <c r="Q339" s="2">
        <f t="shared" si="154"/>
        <v>0.52271132264884512</v>
      </c>
      <c r="R339" s="2">
        <f t="shared" si="155"/>
        <v>16.392930371674208</v>
      </c>
      <c r="S339" s="2">
        <f t="shared" si="156"/>
        <v>0.68093037167420789</v>
      </c>
      <c r="T339" s="2">
        <f t="shared" si="157"/>
        <v>0.46366617106837488</v>
      </c>
      <c r="U339" s="2">
        <f t="shared" si="158"/>
        <v>16.893210396972872</v>
      </c>
      <c r="V339" s="2">
        <f t="shared" si="159"/>
        <v>1.1812103969728724</v>
      </c>
      <c r="W339" s="2">
        <f t="shared" si="160"/>
        <v>1.3952580019168108</v>
      </c>
      <c r="X339" s="2">
        <f t="shared" si="161"/>
        <v>16.847687854992259</v>
      </c>
      <c r="Y339" s="2">
        <f t="shared" si="162"/>
        <v>1.1356878549922591</v>
      </c>
      <c r="Z339" s="2">
        <f t="shared" si="163"/>
        <v>1.2897869039769185</v>
      </c>
      <c r="AB339" s="28">
        <v>26.916666080000098</v>
      </c>
      <c r="AC339" s="2">
        <f t="shared" si="164"/>
        <v>16.813405198004961</v>
      </c>
      <c r="AD339" s="2">
        <f t="shared" si="165"/>
        <v>1.1014051980049615</v>
      </c>
      <c r="AE339" s="2">
        <f t="shared" si="166"/>
        <v>1.2130934101923485</v>
      </c>
      <c r="AF339" s="2">
        <f t="shared" si="167"/>
        <v>1.1014051980049615</v>
      </c>
    </row>
    <row r="340" spans="1:32" x14ac:dyDescent="0.3">
      <c r="A340" s="3">
        <v>26.9999994100001</v>
      </c>
      <c r="B340" s="3">
        <v>15.617000000000001</v>
      </c>
      <c r="C340" s="2">
        <f t="shared" si="140"/>
        <v>15.025417267467745</v>
      </c>
      <c r="D340" s="2">
        <f t="shared" si="141"/>
        <v>0.59158273253225602</v>
      </c>
      <c r="E340" s="2">
        <f t="shared" si="142"/>
        <v>0.34997012943033073</v>
      </c>
      <c r="F340" s="2">
        <f t="shared" si="143"/>
        <v>15.378556303244565</v>
      </c>
      <c r="G340" s="2">
        <f t="shared" si="144"/>
        <v>-0.23844369675543575</v>
      </c>
      <c r="H340" s="2">
        <f t="shared" si="145"/>
        <v>5.6855396522398204E-2</v>
      </c>
      <c r="I340" s="2">
        <f t="shared" si="146"/>
        <v>16.120187971738286</v>
      </c>
      <c r="J340" s="2">
        <f t="shared" si="147"/>
        <v>0.503187971738285</v>
      </c>
      <c r="K340" s="2">
        <f t="shared" si="148"/>
        <v>0.25319813490208909</v>
      </c>
      <c r="L340" s="2">
        <f t="shared" si="149"/>
        <v>16.023267217486151</v>
      </c>
      <c r="M340" s="2">
        <f t="shared" si="150"/>
        <v>0.40626721748614969</v>
      </c>
      <c r="N340" s="2">
        <f t="shared" si="151"/>
        <v>0.16505305200393844</v>
      </c>
      <c r="O340" s="2">
        <f t="shared" si="152"/>
        <v>16.454779624177228</v>
      </c>
      <c r="P340" s="2">
        <f t="shared" si="153"/>
        <v>0.83777962417722662</v>
      </c>
      <c r="Q340" s="2">
        <f t="shared" si="154"/>
        <v>0.70187469868653507</v>
      </c>
      <c r="R340" s="2">
        <f t="shared" si="155"/>
        <v>16.416464331644459</v>
      </c>
      <c r="S340" s="2">
        <f t="shared" si="156"/>
        <v>0.79946433164445807</v>
      </c>
      <c r="T340" s="2">
        <f t="shared" si="157"/>
        <v>0.63914321757171999</v>
      </c>
      <c r="U340" s="2">
        <f t="shared" si="158"/>
        <v>16.917755641356958</v>
      </c>
      <c r="V340" s="2">
        <f t="shared" si="159"/>
        <v>1.3007556413569574</v>
      </c>
      <c r="W340" s="2">
        <f t="shared" si="160"/>
        <v>1.6919652385219497</v>
      </c>
      <c r="X340" s="2">
        <f t="shared" si="161"/>
        <v>16.86152411480343</v>
      </c>
      <c r="Y340" s="2">
        <f t="shared" si="162"/>
        <v>1.2445241148034292</v>
      </c>
      <c r="Z340" s="2">
        <f t="shared" si="163"/>
        <v>1.548840272327259</v>
      </c>
      <c r="AB340" s="28">
        <v>26.9999994100001</v>
      </c>
      <c r="AC340" s="2">
        <f t="shared" si="164"/>
        <v>16.827833810862803</v>
      </c>
      <c r="AD340" s="2">
        <f t="shared" si="165"/>
        <v>1.2108338108628018</v>
      </c>
      <c r="AE340" s="2">
        <f t="shared" si="166"/>
        <v>1.4661185175285354</v>
      </c>
      <c r="AF340" s="2">
        <f t="shared" si="167"/>
        <v>1.2108338108628018</v>
      </c>
    </row>
    <row r="341" spans="1:32" x14ac:dyDescent="0.3">
      <c r="A341" s="3">
        <v>27.083332740000099</v>
      </c>
      <c r="B341" s="3">
        <v>15.161</v>
      </c>
      <c r="C341" s="2">
        <f t="shared" si="140"/>
        <v>15.028599789840444</v>
      </c>
      <c r="D341" s="2">
        <f t="shared" si="141"/>
        <v>0.13240021015955605</v>
      </c>
      <c r="E341" s="2">
        <f t="shared" si="142"/>
        <v>1.7529815650294611E-2</v>
      </c>
      <c r="F341" s="2">
        <f t="shared" si="143"/>
        <v>15.379917633654376</v>
      </c>
      <c r="G341" s="2">
        <f t="shared" si="144"/>
        <v>0.21891763365437633</v>
      </c>
      <c r="H341" s="2">
        <f t="shared" si="145"/>
        <v>4.7924930324831722E-2</v>
      </c>
      <c r="I341" s="2">
        <f t="shared" si="146"/>
        <v>16.133119578215371</v>
      </c>
      <c r="J341" s="2">
        <f t="shared" si="147"/>
        <v>0.97211957821537176</v>
      </c>
      <c r="K341" s="2">
        <f t="shared" si="148"/>
        <v>0.94501647434963232</v>
      </c>
      <c r="L341" s="2">
        <f t="shared" si="149"/>
        <v>16.038357376506667</v>
      </c>
      <c r="M341" s="2">
        <f t="shared" si="150"/>
        <v>0.87735737650666756</v>
      </c>
      <c r="N341" s="2">
        <f t="shared" si="151"/>
        <v>0.76975596611066244</v>
      </c>
      <c r="O341" s="2">
        <f t="shared" si="152"/>
        <v>16.474282152829971</v>
      </c>
      <c r="P341" s="2">
        <f t="shared" si="153"/>
        <v>1.3132821528299718</v>
      </c>
      <c r="Q341" s="2">
        <f t="shared" si="154"/>
        <v>1.7247100129417254</v>
      </c>
      <c r="R341" s="2">
        <f t="shared" si="155"/>
        <v>16.439737870920286</v>
      </c>
      <c r="S341" s="2">
        <f t="shared" si="156"/>
        <v>1.2787378709202866</v>
      </c>
      <c r="T341" s="2">
        <f t="shared" si="157"/>
        <v>1.6351705425257475</v>
      </c>
      <c r="U341" s="2">
        <f t="shared" si="158"/>
        <v>16.941640602620264</v>
      </c>
      <c r="V341" s="2">
        <f t="shared" si="159"/>
        <v>1.7806406026202648</v>
      </c>
      <c r="W341" s="2">
        <f t="shared" si="160"/>
        <v>3.1706809556998596</v>
      </c>
      <c r="X341" s="2">
        <f t="shared" si="161"/>
        <v>16.874737910607095</v>
      </c>
      <c r="Y341" s="2">
        <f t="shared" si="162"/>
        <v>1.7137379106070956</v>
      </c>
      <c r="Z341" s="2">
        <f t="shared" si="163"/>
        <v>2.9368976262519735</v>
      </c>
      <c r="AB341" s="28">
        <v>27.083332740000099</v>
      </c>
      <c r="AC341" s="2">
        <f t="shared" si="164"/>
        <v>16.841693471195772</v>
      </c>
      <c r="AD341" s="2">
        <f t="shared" si="165"/>
        <v>1.6806934711957719</v>
      </c>
      <c r="AE341" s="2">
        <f t="shared" si="166"/>
        <v>2.8247305441200932</v>
      </c>
      <c r="AF341" s="2">
        <f t="shared" si="167"/>
        <v>1.6806934711957719</v>
      </c>
    </row>
    <row r="342" spans="1:32" x14ac:dyDescent="0.3">
      <c r="A342" s="3">
        <v>27.166666070000101</v>
      </c>
      <c r="B342" s="3">
        <v>16.148</v>
      </c>
      <c r="C342" s="2">
        <f t="shared" si="140"/>
        <v>15.031782312213142</v>
      </c>
      <c r="D342" s="2">
        <f t="shared" si="141"/>
        <v>1.1162176877868575</v>
      </c>
      <c r="E342" s="2">
        <f t="shared" si="142"/>
        <v>1.2459419265282385</v>
      </c>
      <c r="F342" s="2">
        <f t="shared" si="143"/>
        <v>15.381245851525172</v>
      </c>
      <c r="G342" s="2">
        <f t="shared" si="144"/>
        <v>-0.7667541484748277</v>
      </c>
      <c r="H342" s="2">
        <f t="shared" si="145"/>
        <v>0.58791192420335814</v>
      </c>
      <c r="I342" s="2">
        <f t="shared" si="146"/>
        <v>16.145906923520343</v>
      </c>
      <c r="J342" s="2">
        <f t="shared" si="147"/>
        <v>-2.0930764796567303E-3</v>
      </c>
      <c r="K342" s="2">
        <f t="shared" si="148"/>
        <v>4.3809691496922104E-6</v>
      </c>
      <c r="L342" s="2">
        <f t="shared" si="149"/>
        <v>16.053333875295976</v>
      </c>
      <c r="M342" s="2">
        <f t="shared" si="150"/>
        <v>-9.4666124704023247E-2</v>
      </c>
      <c r="N342" s="2">
        <f t="shared" si="151"/>
        <v>8.9616751664776811E-3</v>
      </c>
      <c r="O342" s="2">
        <f t="shared" si="152"/>
        <v>16.493490566408635</v>
      </c>
      <c r="P342" s="2">
        <f t="shared" si="153"/>
        <v>0.3454905664086354</v>
      </c>
      <c r="Q342" s="2">
        <f t="shared" si="154"/>
        <v>0.11936373147735971</v>
      </c>
      <c r="R342" s="2">
        <f t="shared" si="155"/>
        <v>16.462744124285265</v>
      </c>
      <c r="S342" s="2">
        <f t="shared" si="156"/>
        <v>0.31474412428526577</v>
      </c>
      <c r="T342" s="2">
        <f t="shared" si="157"/>
        <v>9.9063863772098831E-2</v>
      </c>
      <c r="U342" s="2">
        <f t="shared" si="158"/>
        <v>16.964856685328993</v>
      </c>
      <c r="V342" s="2">
        <f t="shared" si="159"/>
        <v>0.81685668532899314</v>
      </c>
      <c r="W342" s="2">
        <f t="shared" si="160"/>
        <v>0.66725484436666971</v>
      </c>
      <c r="X342" s="2">
        <f t="shared" si="161"/>
        <v>16.887331432239122</v>
      </c>
      <c r="Y342" s="2">
        <f t="shared" si="162"/>
        <v>0.73933143223912268</v>
      </c>
      <c r="Z342" s="2">
        <f t="shared" si="163"/>
        <v>0.54661096669675246</v>
      </c>
      <c r="AB342" s="28">
        <v>27.166666070000101</v>
      </c>
      <c r="AC342" s="2">
        <f t="shared" si="164"/>
        <v>16.854985833417931</v>
      </c>
      <c r="AD342" s="2">
        <f t="shared" si="165"/>
        <v>0.70698583341793153</v>
      </c>
      <c r="AE342" s="2">
        <f t="shared" si="166"/>
        <v>0.49982896865364723</v>
      </c>
      <c r="AF342" s="2">
        <f t="shared" si="167"/>
        <v>0.70698583341793153</v>
      </c>
    </row>
    <row r="343" spans="1:32" x14ac:dyDescent="0.3">
      <c r="A343" s="3">
        <v>27.2499994000001</v>
      </c>
      <c r="B343" s="3">
        <v>17.609000000000002</v>
      </c>
      <c r="C343" s="2">
        <f t="shared" si="140"/>
        <v>15.034964834585841</v>
      </c>
      <c r="D343" s="2">
        <f t="shared" si="141"/>
        <v>2.5740351654141609</v>
      </c>
      <c r="E343" s="2">
        <f t="shared" si="142"/>
        <v>6.6256570327887063</v>
      </c>
      <c r="F343" s="2">
        <f t="shared" si="143"/>
        <v>15.38254095685695</v>
      </c>
      <c r="G343" s="2">
        <f t="shared" si="144"/>
        <v>-2.226459043143052</v>
      </c>
      <c r="H343" s="2">
        <f t="shared" si="145"/>
        <v>4.9571198707934743</v>
      </c>
      <c r="I343" s="2">
        <f t="shared" si="146"/>
        <v>16.158548004974961</v>
      </c>
      <c r="J343" s="2">
        <f t="shared" si="147"/>
        <v>-1.4504519950250412</v>
      </c>
      <c r="K343" s="2">
        <f t="shared" si="148"/>
        <v>2.1038109898721222</v>
      </c>
      <c r="L343" s="2">
        <f t="shared" si="149"/>
        <v>16.068194243838988</v>
      </c>
      <c r="M343" s="2">
        <f t="shared" si="150"/>
        <v>-1.5408057561610136</v>
      </c>
      <c r="N343" s="2">
        <f t="shared" si="151"/>
        <v>2.3740823782189127</v>
      </c>
      <c r="O343" s="2">
        <f t="shared" si="152"/>
        <v>16.51240011314869</v>
      </c>
      <c r="P343" s="2">
        <f t="shared" si="153"/>
        <v>-1.0965998868513118</v>
      </c>
      <c r="Q343" s="2">
        <f t="shared" si="154"/>
        <v>1.20253131184231</v>
      </c>
      <c r="R343" s="2">
        <f t="shared" si="155"/>
        <v>16.485476245438317</v>
      </c>
      <c r="S343" s="2">
        <f t="shared" si="156"/>
        <v>-1.1235237545616847</v>
      </c>
      <c r="T343" s="2">
        <f t="shared" si="157"/>
        <v>1.2623056270643849</v>
      </c>
      <c r="U343" s="2">
        <f t="shared" si="158"/>
        <v>16.987395593021798</v>
      </c>
      <c r="V343" s="2">
        <f t="shared" si="159"/>
        <v>-0.62160440697820363</v>
      </c>
      <c r="W343" s="2">
        <f t="shared" si="160"/>
        <v>0.38639203877472422</v>
      </c>
      <c r="X343" s="2">
        <f t="shared" si="161"/>
        <v>16.899307173624138</v>
      </c>
      <c r="Y343" s="2">
        <f t="shared" si="162"/>
        <v>-0.70969282637586417</v>
      </c>
      <c r="Z343" s="2">
        <f t="shared" si="163"/>
        <v>0.50366390780936254</v>
      </c>
      <c r="AB343" s="28">
        <v>27.2499994000001</v>
      </c>
      <c r="AC343" s="2">
        <f t="shared" si="164"/>
        <v>16.867712790582718</v>
      </c>
      <c r="AD343" s="2">
        <f t="shared" si="165"/>
        <v>-0.74128720941728332</v>
      </c>
      <c r="AE343" s="2">
        <f t="shared" si="166"/>
        <v>0.54950672684566326</v>
      </c>
      <c r="AF343" s="2">
        <f t="shared" si="167"/>
        <v>0.74128720941728332</v>
      </c>
    </row>
    <row r="344" spans="1:32" x14ac:dyDescent="0.3">
      <c r="A344" s="3">
        <v>27.333332730000102</v>
      </c>
      <c r="B344" s="3">
        <v>18.405999999999999</v>
      </c>
      <c r="C344" s="2">
        <f t="shared" si="140"/>
        <v>15.038147356958541</v>
      </c>
      <c r="D344" s="2">
        <f t="shared" si="141"/>
        <v>3.3678526430414575</v>
      </c>
      <c r="E344" s="2">
        <f t="shared" si="142"/>
        <v>11.342431425241331</v>
      </c>
      <c r="F344" s="2">
        <f t="shared" si="143"/>
        <v>15.383802949649709</v>
      </c>
      <c r="G344" s="2">
        <f t="shared" si="144"/>
        <v>-3.0221970503502895</v>
      </c>
      <c r="H344" s="2">
        <f t="shared" si="145"/>
        <v>9.133675011145991</v>
      </c>
      <c r="I344" s="2">
        <f t="shared" si="146"/>
        <v>16.171040819901002</v>
      </c>
      <c r="J344" s="2">
        <f t="shared" si="147"/>
        <v>-2.234959180098997</v>
      </c>
      <c r="K344" s="2">
        <f t="shared" si="148"/>
        <v>4.9950425367087812</v>
      </c>
      <c r="L344" s="2">
        <f t="shared" si="149"/>
        <v>16.082936003775355</v>
      </c>
      <c r="M344" s="2">
        <f t="shared" si="150"/>
        <v>-2.3230639962246435</v>
      </c>
      <c r="N344" s="2">
        <f t="shared" si="151"/>
        <v>5.3966263305552111</v>
      </c>
      <c r="O344" s="2">
        <f t="shared" si="152"/>
        <v>16.531006084885973</v>
      </c>
      <c r="P344" s="2">
        <f t="shared" si="153"/>
        <v>-1.8749939151140254</v>
      </c>
      <c r="Q344" s="2">
        <f t="shared" si="154"/>
        <v>3.515602181714621</v>
      </c>
      <c r="R344" s="2">
        <f t="shared" si="155"/>
        <v>16.507927408663679</v>
      </c>
      <c r="S344" s="2">
        <f t="shared" si="156"/>
        <v>-1.8980725913363194</v>
      </c>
      <c r="T344" s="2">
        <f t="shared" si="157"/>
        <v>3.6026795619821708</v>
      </c>
      <c r="U344" s="2">
        <f t="shared" si="158"/>
        <v>17.009249332605489</v>
      </c>
      <c r="V344" s="2">
        <f t="shared" si="159"/>
        <v>-1.3967506673945103</v>
      </c>
      <c r="W344" s="2">
        <f t="shared" si="160"/>
        <v>1.9509124268670097</v>
      </c>
      <c r="X344" s="2">
        <f t="shared" si="161"/>
        <v>16.910667927884944</v>
      </c>
      <c r="Y344" s="2">
        <f t="shared" si="162"/>
        <v>-1.4953320721150547</v>
      </c>
      <c r="Z344" s="2">
        <f t="shared" si="163"/>
        <v>2.2360180058959029</v>
      </c>
      <c r="AB344" s="28">
        <v>27.333332730000102</v>
      </c>
      <c r="AC344" s="2">
        <f t="shared" si="164"/>
        <v>16.879876469781525</v>
      </c>
      <c r="AD344" s="2">
        <f t="shared" si="165"/>
        <v>-1.5261235302184737</v>
      </c>
      <c r="AE344" s="2">
        <f t="shared" si="166"/>
        <v>2.3290530294864964</v>
      </c>
      <c r="AF344" s="2">
        <f t="shared" si="167"/>
        <v>1.5261235302184737</v>
      </c>
    </row>
    <row r="345" spans="1:32" x14ac:dyDescent="0.3">
      <c r="A345" s="3">
        <v>27.4166660600001</v>
      </c>
      <c r="B345" s="3">
        <v>18.463000000000001</v>
      </c>
      <c r="C345" s="2">
        <f t="shared" si="140"/>
        <v>15.04132987933124</v>
      </c>
      <c r="D345" s="2">
        <f t="shared" si="141"/>
        <v>3.421670120668761</v>
      </c>
      <c r="E345" s="2">
        <f t="shared" si="142"/>
        <v>11.707826414677374</v>
      </c>
      <c r="F345" s="2">
        <f t="shared" si="143"/>
        <v>15.385031829903451</v>
      </c>
      <c r="G345" s="2">
        <f t="shared" si="144"/>
        <v>-3.0779681700965504</v>
      </c>
      <c r="H345" s="2">
        <f t="shared" si="145"/>
        <v>9.4738880561275067</v>
      </c>
      <c r="I345" s="2">
        <f t="shared" si="146"/>
        <v>16.18338336562023</v>
      </c>
      <c r="J345" s="2">
        <f t="shared" si="147"/>
        <v>-2.2796166343797708</v>
      </c>
      <c r="K345" s="2">
        <f t="shared" si="148"/>
        <v>5.1966519997409533</v>
      </c>
      <c r="L345" s="2">
        <f t="shared" si="149"/>
        <v>16.097556668399413</v>
      </c>
      <c r="M345" s="2">
        <f t="shared" si="150"/>
        <v>-2.3654433316005878</v>
      </c>
      <c r="N345" s="2">
        <f t="shared" si="151"/>
        <v>5.5953221550136885</v>
      </c>
      <c r="O345" s="2">
        <f t="shared" si="152"/>
        <v>16.549303817976146</v>
      </c>
      <c r="P345" s="2">
        <f t="shared" si="153"/>
        <v>-1.9136961820238554</v>
      </c>
      <c r="Q345" s="2">
        <f t="shared" si="154"/>
        <v>3.6622330770926812</v>
      </c>
      <c r="R345" s="2">
        <f t="shared" si="155"/>
        <v>16.530090810514075</v>
      </c>
      <c r="S345" s="2">
        <f t="shared" si="156"/>
        <v>-1.932909189485926</v>
      </c>
      <c r="T345" s="2">
        <f t="shared" si="157"/>
        <v>3.7361379347991397</v>
      </c>
      <c r="U345" s="2">
        <f t="shared" si="158"/>
        <v>17.030410218627598</v>
      </c>
      <c r="V345" s="2">
        <f t="shared" si="159"/>
        <v>-1.4325897813724033</v>
      </c>
      <c r="W345" s="2">
        <f t="shared" si="160"/>
        <v>2.0523134816926305</v>
      </c>
      <c r="X345" s="2">
        <f t="shared" si="161"/>
        <v>16.921416782264828</v>
      </c>
      <c r="Y345" s="2">
        <f t="shared" si="162"/>
        <v>-1.5415832177351732</v>
      </c>
      <c r="Z345" s="2">
        <f t="shared" si="163"/>
        <v>2.3764788172027305</v>
      </c>
      <c r="AB345" s="28">
        <v>27.4166660600001</v>
      </c>
      <c r="AC345" s="2">
        <f t="shared" si="164"/>
        <v>16.891479227350761</v>
      </c>
      <c r="AD345" s="2">
        <f t="shared" si="165"/>
        <v>-1.5715207726492402</v>
      </c>
      <c r="AE345" s="2">
        <f t="shared" si="166"/>
        <v>2.4696775388680647</v>
      </c>
      <c r="AF345" s="2">
        <f t="shared" si="167"/>
        <v>1.5715207726492402</v>
      </c>
    </row>
    <row r="346" spans="1:32" x14ac:dyDescent="0.3">
      <c r="A346" s="3">
        <v>27.499999390000099</v>
      </c>
      <c r="B346" s="3">
        <v>18.254000000000001</v>
      </c>
      <c r="C346" s="2">
        <f t="shared" si="140"/>
        <v>15.044512401703939</v>
      </c>
      <c r="D346" s="2">
        <f t="shared" si="141"/>
        <v>3.2094875982960627</v>
      </c>
      <c r="E346" s="2">
        <f t="shared" si="142"/>
        <v>10.300810643616229</v>
      </c>
      <c r="F346" s="2">
        <f t="shared" si="143"/>
        <v>15.386227597618173</v>
      </c>
      <c r="G346" s="2">
        <f t="shared" si="144"/>
        <v>-2.8677724023818278</v>
      </c>
      <c r="H346" s="2">
        <f t="shared" si="145"/>
        <v>8.2241185518628406</v>
      </c>
      <c r="I346" s="2">
        <f t="shared" si="146"/>
        <v>16.195573639454409</v>
      </c>
      <c r="J346" s="2">
        <f t="shared" si="147"/>
        <v>-2.0584263605455924</v>
      </c>
      <c r="K346" s="2">
        <f t="shared" si="148"/>
        <v>4.2371190817889728</v>
      </c>
      <c r="L346" s="2">
        <f t="shared" si="149"/>
        <v>16.112053742660191</v>
      </c>
      <c r="M346" s="2">
        <f t="shared" si="150"/>
        <v>-2.1419462573398107</v>
      </c>
      <c r="N346" s="2">
        <f t="shared" si="151"/>
        <v>4.5879337693320226</v>
      </c>
      <c r="O346" s="2">
        <f t="shared" si="152"/>
        <v>16.567288694214014</v>
      </c>
      <c r="P346" s="2">
        <f t="shared" si="153"/>
        <v>-1.6867113057859875</v>
      </c>
      <c r="Q346" s="2">
        <f t="shared" si="154"/>
        <v>2.8449950290662711</v>
      </c>
      <c r="R346" s="2">
        <f t="shared" si="155"/>
        <v>16.551959671507646</v>
      </c>
      <c r="S346" s="2">
        <f t="shared" si="156"/>
        <v>-1.7020403284923553</v>
      </c>
      <c r="T346" s="2">
        <f t="shared" si="157"/>
        <v>2.896941279814365</v>
      </c>
      <c r="U346" s="2">
        <f t="shared" si="158"/>
        <v>17.050870877454305</v>
      </c>
      <c r="V346" s="2">
        <f t="shared" si="159"/>
        <v>-1.2031291225456968</v>
      </c>
      <c r="W346" s="2">
        <f t="shared" si="160"/>
        <v>1.4475196855175783</v>
      </c>
      <c r="X346" s="2">
        <f t="shared" si="161"/>
        <v>16.931557112886992</v>
      </c>
      <c r="Y346" s="2">
        <f t="shared" si="162"/>
        <v>-1.3224428871130094</v>
      </c>
      <c r="Z346" s="2">
        <f t="shared" si="163"/>
        <v>1.7488551896757918</v>
      </c>
      <c r="AB346" s="28">
        <v>27.499999390000099</v>
      </c>
      <c r="AC346" s="2">
        <f t="shared" si="164"/>
        <v>16.90252364407667</v>
      </c>
      <c r="AD346" s="2">
        <f t="shared" si="165"/>
        <v>-1.3514763559233316</v>
      </c>
      <c r="AE346" s="2">
        <f t="shared" si="166"/>
        <v>1.8264883406198076</v>
      </c>
      <c r="AF346" s="2">
        <f t="shared" si="167"/>
        <v>1.3514763559233316</v>
      </c>
    </row>
    <row r="347" spans="1:32" x14ac:dyDescent="0.3">
      <c r="A347" s="3">
        <v>27.583332720000101</v>
      </c>
      <c r="B347" s="3">
        <v>17.609000000000002</v>
      </c>
      <c r="C347" s="2">
        <f t="shared" si="140"/>
        <v>15.047694924076637</v>
      </c>
      <c r="D347" s="2">
        <f t="shared" si="141"/>
        <v>2.5613050759233644</v>
      </c>
      <c r="E347" s="2">
        <f t="shared" si="142"/>
        <v>6.5602836919507919</v>
      </c>
      <c r="F347" s="2">
        <f t="shared" si="143"/>
        <v>15.387390252793882</v>
      </c>
      <c r="G347" s="2">
        <f t="shared" si="144"/>
        <v>-2.22160974720612</v>
      </c>
      <c r="H347" s="2">
        <f t="shared" si="145"/>
        <v>4.9355498688812407</v>
      </c>
      <c r="I347" s="2">
        <f t="shared" si="146"/>
        <v>16.207609638725323</v>
      </c>
      <c r="J347" s="2">
        <f t="shared" si="147"/>
        <v>-1.4013903612746788</v>
      </c>
      <c r="K347" s="2">
        <f t="shared" si="148"/>
        <v>1.9638949446735747</v>
      </c>
      <c r="L347" s="2">
        <f t="shared" si="149"/>
        <v>16.126424723161438</v>
      </c>
      <c r="M347" s="2">
        <f t="shared" si="150"/>
        <v>-1.4825752768385634</v>
      </c>
      <c r="N347" s="2">
        <f t="shared" si="151"/>
        <v>2.198029451492943</v>
      </c>
      <c r="O347" s="2">
        <f t="shared" si="152"/>
        <v>16.584956141752876</v>
      </c>
      <c r="P347" s="2">
        <f t="shared" si="153"/>
        <v>-1.0240438582471256</v>
      </c>
      <c r="Q347" s="2">
        <f t="shared" si="154"/>
        <v>1.0486658236136592</v>
      </c>
      <c r="R347" s="2">
        <f t="shared" si="155"/>
        <v>16.573527237837961</v>
      </c>
      <c r="S347" s="2">
        <f t="shared" si="156"/>
        <v>-1.0354727621620405</v>
      </c>
      <c r="T347" s="2">
        <f t="shared" si="157"/>
        <v>1.0722038411794859</v>
      </c>
      <c r="U347" s="2">
        <f t="shared" si="158"/>
        <v>17.070624251315071</v>
      </c>
      <c r="V347" s="2">
        <f t="shared" si="159"/>
        <v>-0.53837574868493121</v>
      </c>
      <c r="W347" s="2">
        <f t="shared" si="160"/>
        <v>0.28984844677206023</v>
      </c>
      <c r="X347" s="2">
        <f t="shared" si="161"/>
        <v>16.941092579318479</v>
      </c>
      <c r="Y347" s="2">
        <f t="shared" si="162"/>
        <v>-0.66790742068152298</v>
      </c>
      <c r="Z347" s="2">
        <f t="shared" si="163"/>
        <v>0.44610032260144489</v>
      </c>
      <c r="AB347" s="28">
        <v>27.583332720000101</v>
      </c>
      <c r="AC347" s="2">
        <f t="shared" si="164"/>
        <v>16.913012520168127</v>
      </c>
      <c r="AD347" s="2">
        <f t="shared" si="165"/>
        <v>-0.69598747983187437</v>
      </c>
      <c r="AE347" s="2">
        <f t="shared" si="166"/>
        <v>0.48439857208272374</v>
      </c>
      <c r="AF347" s="2">
        <f t="shared" si="167"/>
        <v>0.69598747983187437</v>
      </c>
    </row>
    <row r="348" spans="1:32" x14ac:dyDescent="0.3">
      <c r="A348" s="3">
        <v>27.666666050000099</v>
      </c>
      <c r="B348" s="3">
        <v>16.812000000000001</v>
      </c>
      <c r="C348" s="2">
        <f t="shared" si="140"/>
        <v>15.050877446449338</v>
      </c>
      <c r="D348" s="2">
        <f t="shared" si="141"/>
        <v>1.7611225535506634</v>
      </c>
      <c r="E348" s="2">
        <f t="shared" si="142"/>
        <v>3.1015526486248093</v>
      </c>
      <c r="F348" s="2">
        <f t="shared" si="143"/>
        <v>15.38851979543057</v>
      </c>
      <c r="G348" s="2">
        <f t="shared" si="144"/>
        <v>-1.4234802045694313</v>
      </c>
      <c r="H348" s="2">
        <f t="shared" si="145"/>
        <v>2.0262958928010297</v>
      </c>
      <c r="I348" s="2">
        <f t="shared" si="146"/>
        <v>16.219489360754721</v>
      </c>
      <c r="J348" s="2">
        <f t="shared" si="147"/>
        <v>-0.59251063924527969</v>
      </c>
      <c r="K348" s="2">
        <f t="shared" si="148"/>
        <v>0.35106885761884998</v>
      </c>
      <c r="L348" s="2">
        <f t="shared" si="149"/>
        <v>16.140667098161593</v>
      </c>
      <c r="M348" s="2">
        <f t="shared" si="150"/>
        <v>-0.67133290183840799</v>
      </c>
      <c r="N348" s="2">
        <f t="shared" si="151"/>
        <v>0.45068786509077752</v>
      </c>
      <c r="O348" s="2">
        <f t="shared" si="152"/>
        <v>16.60230163602408</v>
      </c>
      <c r="P348" s="2">
        <f t="shared" si="153"/>
        <v>-0.2096983639759209</v>
      </c>
      <c r="Q348" s="2">
        <f t="shared" si="154"/>
        <v>4.3973403854177799E-2</v>
      </c>
      <c r="R348" s="2">
        <f t="shared" si="155"/>
        <v>16.594786783097625</v>
      </c>
      <c r="S348" s="2">
        <f t="shared" si="156"/>
        <v>-0.21721321690237616</v>
      </c>
      <c r="T348" s="2">
        <f t="shared" si="157"/>
        <v>4.7181581597078713E-2</v>
      </c>
      <c r="U348" s="2">
        <f t="shared" si="158"/>
        <v>17.089663602241725</v>
      </c>
      <c r="V348" s="2">
        <f t="shared" si="159"/>
        <v>0.27766360224172359</v>
      </c>
      <c r="W348" s="2">
        <f t="shared" si="160"/>
        <v>7.7097076009850093E-2</v>
      </c>
      <c r="X348" s="2">
        <f t="shared" si="161"/>
        <v>16.950027118964911</v>
      </c>
      <c r="Y348" s="2">
        <f t="shared" si="162"/>
        <v>0.13802711896491004</v>
      </c>
      <c r="Z348" s="2">
        <f t="shared" si="163"/>
        <v>1.9051485569753432E-2</v>
      </c>
      <c r="AB348" s="28">
        <v>27.666666050000099</v>
      </c>
      <c r="AC348" s="2">
        <f t="shared" si="164"/>
        <v>16.922948870218367</v>
      </c>
      <c r="AD348" s="2">
        <f t="shared" si="165"/>
        <v>0.11094887021836541</v>
      </c>
      <c r="AE348" s="2">
        <f t="shared" si="166"/>
        <v>1.2309651802731691E-2</v>
      </c>
      <c r="AF348" s="2">
        <f t="shared" si="167"/>
        <v>0.11094887021836541</v>
      </c>
    </row>
    <row r="349" spans="1:32" x14ac:dyDescent="0.3">
      <c r="A349" s="3">
        <v>27.749999380000101</v>
      </c>
      <c r="B349" s="3">
        <v>15.712</v>
      </c>
      <c r="C349" s="2">
        <f t="shared" si="140"/>
        <v>15.054059968822036</v>
      </c>
      <c r="D349" s="2">
        <f t="shared" si="141"/>
        <v>0.65794003117796329</v>
      </c>
      <c r="E349" s="2">
        <f t="shared" si="142"/>
        <v>0.4328850846264593</v>
      </c>
      <c r="F349" s="2">
        <f t="shared" si="143"/>
        <v>15.38961622552824</v>
      </c>
      <c r="G349" s="2">
        <f t="shared" si="144"/>
        <v>-0.32238377447175992</v>
      </c>
      <c r="H349" s="2">
        <f t="shared" si="145"/>
        <v>0.10393129804265856</v>
      </c>
      <c r="I349" s="2">
        <f t="shared" si="146"/>
        <v>16.231210802864382</v>
      </c>
      <c r="J349" s="2">
        <f t="shared" si="147"/>
        <v>0.51921080286438226</v>
      </c>
      <c r="K349" s="2">
        <f t="shared" si="148"/>
        <v>0.26957985781107641</v>
      </c>
      <c r="L349" s="2">
        <f t="shared" si="149"/>
        <v>16.154778347573803</v>
      </c>
      <c r="M349" s="2">
        <f t="shared" si="150"/>
        <v>0.44277834757380319</v>
      </c>
      <c r="N349" s="2">
        <f t="shared" si="151"/>
        <v>0.19605266508018768</v>
      </c>
      <c r="O349" s="2">
        <f t="shared" si="152"/>
        <v>16.619320700656338</v>
      </c>
      <c r="P349" s="2">
        <f t="shared" si="153"/>
        <v>0.90732070065633863</v>
      </c>
      <c r="Q349" s="2">
        <f t="shared" si="154"/>
        <v>0.82323085383950922</v>
      </c>
      <c r="R349" s="2">
        <f t="shared" si="155"/>
        <v>16.615731610015153</v>
      </c>
      <c r="S349" s="2">
        <f t="shared" si="156"/>
        <v>0.90373161001515356</v>
      </c>
      <c r="T349" s="2">
        <f t="shared" si="157"/>
        <v>0.81673082294058164</v>
      </c>
      <c r="U349" s="2">
        <f t="shared" si="158"/>
        <v>17.107982515879403</v>
      </c>
      <c r="V349" s="2">
        <f t="shared" si="159"/>
        <v>1.3959825158794033</v>
      </c>
      <c r="W349" s="2">
        <f t="shared" si="160"/>
        <v>1.9487671846409884</v>
      </c>
      <c r="X349" s="2">
        <f t="shared" si="161"/>
        <v>16.958364941282866</v>
      </c>
      <c r="Y349" s="2">
        <f t="shared" si="162"/>
        <v>1.2463649412828666</v>
      </c>
      <c r="Z349" s="2">
        <f t="shared" si="163"/>
        <v>1.5534255668590433</v>
      </c>
      <c r="AB349" s="28">
        <v>27.749999380000101</v>
      </c>
      <c r="AC349" s="2">
        <f t="shared" si="164"/>
        <v>16.932335918018627</v>
      </c>
      <c r="AD349" s="2">
        <f t="shared" si="165"/>
        <v>1.2203359180186268</v>
      </c>
      <c r="AE349" s="2">
        <f t="shared" si="166"/>
        <v>1.4892197528063646</v>
      </c>
      <c r="AF349" s="2">
        <f t="shared" si="167"/>
        <v>1.2203359180186268</v>
      </c>
    </row>
    <row r="350" spans="1:32" x14ac:dyDescent="0.3">
      <c r="A350" s="3">
        <v>27.8333327100001</v>
      </c>
      <c r="B350" s="3">
        <v>15.066000000000001</v>
      </c>
      <c r="C350" s="2">
        <f t="shared" si="140"/>
        <v>15.057242491194735</v>
      </c>
      <c r="D350" s="2">
        <f t="shared" si="141"/>
        <v>8.7575088052656014E-3</v>
      </c>
      <c r="E350" s="2">
        <f t="shared" si="142"/>
        <v>7.6693960474304547E-5</v>
      </c>
      <c r="F350" s="2">
        <f t="shared" si="143"/>
        <v>15.390679543086895</v>
      </c>
      <c r="G350" s="2">
        <f t="shared" si="144"/>
        <v>0.32467954308689428</v>
      </c>
      <c r="H350" s="2">
        <f t="shared" si="145"/>
        <v>0.10541680569911444</v>
      </c>
      <c r="I350" s="2">
        <f t="shared" si="146"/>
        <v>16.242771962376068</v>
      </c>
      <c r="J350" s="2">
        <f t="shared" si="147"/>
        <v>1.1767719623760673</v>
      </c>
      <c r="K350" s="2">
        <f t="shared" si="148"/>
        <v>1.3847922514344204</v>
      </c>
      <c r="L350" s="2">
        <f t="shared" si="149"/>
        <v>16.168755942965902</v>
      </c>
      <c r="M350" s="2">
        <f t="shared" si="150"/>
        <v>1.1027559429659011</v>
      </c>
      <c r="N350" s="2">
        <f t="shared" si="151"/>
        <v>1.2160706697466137</v>
      </c>
      <c r="O350" s="2">
        <f t="shared" si="152"/>
        <v>16.636008908394928</v>
      </c>
      <c r="P350" s="2">
        <f t="shared" si="153"/>
        <v>1.5700089083949269</v>
      </c>
      <c r="Q350" s="2">
        <f t="shared" si="154"/>
        <v>2.4649279724394302</v>
      </c>
      <c r="R350" s="2">
        <f t="shared" si="155"/>
        <v>16.636355052205488</v>
      </c>
      <c r="S350" s="2">
        <f t="shared" si="156"/>
        <v>1.5703550522054872</v>
      </c>
      <c r="T350" s="2">
        <f t="shared" si="157"/>
        <v>2.4660149899872983</v>
      </c>
      <c r="U350" s="2">
        <f t="shared" si="158"/>
        <v>17.125574905184362</v>
      </c>
      <c r="V350" s="2">
        <f t="shared" si="159"/>
        <v>2.0595749051843608</v>
      </c>
      <c r="W350" s="2">
        <f t="shared" si="160"/>
        <v>4.2418487900651689</v>
      </c>
      <c r="X350" s="2">
        <f t="shared" si="161"/>
        <v>16.96611052185456</v>
      </c>
      <c r="Y350" s="2">
        <f t="shared" si="162"/>
        <v>1.9001105218545593</v>
      </c>
      <c r="Z350" s="2">
        <f t="shared" si="163"/>
        <v>3.6104199952624056</v>
      </c>
      <c r="AB350" s="28">
        <v>27.8333327100001</v>
      </c>
      <c r="AC350" s="2">
        <f t="shared" si="164"/>
        <v>16.941177091288711</v>
      </c>
      <c r="AD350" s="2">
        <f t="shared" si="165"/>
        <v>1.8751770912887107</v>
      </c>
      <c r="AE350" s="2">
        <f t="shared" si="166"/>
        <v>3.5162891236939897</v>
      </c>
      <c r="AF350" s="2">
        <f t="shared" si="167"/>
        <v>1.8751770912887107</v>
      </c>
    </row>
    <row r="351" spans="1:32" x14ac:dyDescent="0.3">
      <c r="A351" s="3">
        <v>27.916666040000099</v>
      </c>
      <c r="B351" s="3">
        <v>14.763</v>
      </c>
      <c r="C351" s="2">
        <f t="shared" si="140"/>
        <v>15.060425013567434</v>
      </c>
      <c r="D351" s="2">
        <f t="shared" si="141"/>
        <v>-0.29742501356743389</v>
      </c>
      <c r="E351" s="2">
        <f t="shared" si="142"/>
        <v>8.8461638695588235E-2</v>
      </c>
      <c r="F351" s="2">
        <f t="shared" si="143"/>
        <v>15.39170974810653</v>
      </c>
      <c r="G351" s="2">
        <f t="shared" si="144"/>
        <v>0.62870974810653024</v>
      </c>
      <c r="H351" s="2">
        <f t="shared" si="145"/>
        <v>0.39527594736417671</v>
      </c>
      <c r="I351" s="2">
        <f t="shared" si="146"/>
        <v>16.25417083661155</v>
      </c>
      <c r="J351" s="2">
        <f t="shared" si="147"/>
        <v>1.4911708366115501</v>
      </c>
      <c r="K351" s="2">
        <f t="shared" si="148"/>
        <v>2.2235904639607904</v>
      </c>
      <c r="L351" s="2">
        <f t="shared" si="149"/>
        <v>16.182597347560453</v>
      </c>
      <c r="M351" s="2">
        <f t="shared" si="150"/>
        <v>1.4195973475604529</v>
      </c>
      <c r="N351" s="2">
        <f t="shared" si="151"/>
        <v>2.0152566292006733</v>
      </c>
      <c r="O351" s="2">
        <f t="shared" si="152"/>
        <v>16.652361882021474</v>
      </c>
      <c r="P351" s="2">
        <f t="shared" si="153"/>
        <v>1.8893618820214737</v>
      </c>
      <c r="Q351" s="2">
        <f t="shared" si="154"/>
        <v>3.5696883212357253</v>
      </c>
      <c r="R351" s="2">
        <f t="shared" si="155"/>
        <v>16.656650475933489</v>
      </c>
      <c r="S351" s="2">
        <f t="shared" si="156"/>
        <v>1.8936504759334891</v>
      </c>
      <c r="T351" s="2">
        <f t="shared" si="157"/>
        <v>3.5859121250031301</v>
      </c>
      <c r="U351" s="2">
        <f t="shared" si="158"/>
        <v>17.14243501398737</v>
      </c>
      <c r="V351" s="2">
        <f t="shared" si="159"/>
        <v>2.3794350139873703</v>
      </c>
      <c r="W351" s="2">
        <f t="shared" si="160"/>
        <v>5.6617109857890773</v>
      </c>
      <c r="X351" s="2">
        <f t="shared" si="161"/>
        <v>16.973268596251756</v>
      </c>
      <c r="Y351" s="2">
        <f t="shared" si="162"/>
        <v>2.2102685962517565</v>
      </c>
      <c r="Z351" s="2">
        <f t="shared" si="163"/>
        <v>4.8852872675767101</v>
      </c>
      <c r="AB351" s="28">
        <v>27.916666040000099</v>
      </c>
      <c r="AC351" s="2">
        <f t="shared" si="164"/>
        <v>16.949476016293122</v>
      </c>
      <c r="AD351" s="2">
        <f t="shared" si="165"/>
        <v>2.1864760162931223</v>
      </c>
      <c r="AE351" s="2">
        <f t="shared" si="166"/>
        <v>4.7806773698250415</v>
      </c>
      <c r="AF351" s="2">
        <f t="shared" si="167"/>
        <v>2.1864760162931223</v>
      </c>
    </row>
    <row r="352" spans="1:32" x14ac:dyDescent="0.3">
      <c r="A352" s="3">
        <v>27.999999370000101</v>
      </c>
      <c r="B352" s="3">
        <v>14.877000000000001</v>
      </c>
      <c r="C352" s="2">
        <f t="shared" si="140"/>
        <v>15.063607535940134</v>
      </c>
      <c r="D352" s="2">
        <f t="shared" si="141"/>
        <v>-0.18660753594013357</v>
      </c>
      <c r="E352" s="2">
        <f t="shared" si="142"/>
        <v>3.4822372469648241E-2</v>
      </c>
      <c r="F352" s="2">
        <f t="shared" si="143"/>
        <v>15.392706840587149</v>
      </c>
      <c r="G352" s="2">
        <f t="shared" si="144"/>
        <v>0.51570684058714811</v>
      </c>
      <c r="H352" s="2">
        <f t="shared" si="145"/>
        <v>0.26595354542837818</v>
      </c>
      <c r="I352" s="2">
        <f t="shared" si="146"/>
        <v>16.265405422892599</v>
      </c>
      <c r="J352" s="2">
        <f t="shared" si="147"/>
        <v>1.3884054228925979</v>
      </c>
      <c r="K352" s="2">
        <f t="shared" si="148"/>
        <v>1.9276696183175737</v>
      </c>
      <c r="L352" s="2">
        <f t="shared" si="149"/>
        <v>16.196300016234694</v>
      </c>
      <c r="M352" s="2">
        <f t="shared" si="150"/>
        <v>1.3193000162346937</v>
      </c>
      <c r="N352" s="2">
        <f t="shared" si="151"/>
        <v>1.7405525328368632</v>
      </c>
      <c r="O352" s="2">
        <f t="shared" si="152"/>
        <v>16.668375295272956</v>
      </c>
      <c r="P352" s="2">
        <f t="shared" si="153"/>
        <v>1.7913752952729549</v>
      </c>
      <c r="Q352" s="2">
        <f t="shared" si="154"/>
        <v>3.2090254485142662</v>
      </c>
      <c r="R352" s="2">
        <f t="shared" si="155"/>
        <v>16.676611281891358</v>
      </c>
      <c r="S352" s="2">
        <f t="shared" si="156"/>
        <v>1.799611281891357</v>
      </c>
      <c r="T352" s="2">
        <f t="shared" si="157"/>
        <v>3.238600765910653</v>
      </c>
      <c r="U352" s="2">
        <f t="shared" si="158"/>
        <v>17.158557420438424</v>
      </c>
      <c r="V352" s="2">
        <f t="shared" si="159"/>
        <v>2.281557420438423</v>
      </c>
      <c r="W352" s="2">
        <f t="shared" si="160"/>
        <v>5.2055042627576311</v>
      </c>
      <c r="X352" s="2">
        <f t="shared" si="161"/>
        <v>16.979844153785237</v>
      </c>
      <c r="Y352" s="2">
        <f t="shared" si="162"/>
        <v>2.1028441537852363</v>
      </c>
      <c r="Z352" s="2">
        <f t="shared" si="163"/>
        <v>4.421953535108746</v>
      </c>
      <c r="AB352" s="28">
        <v>27.999999370000101</v>
      </c>
      <c r="AC352" s="2">
        <f t="shared" si="164"/>
        <v>16.957236512383677</v>
      </c>
      <c r="AD352" s="2">
        <f t="shared" si="165"/>
        <v>2.0802365123836761</v>
      </c>
      <c r="AE352" s="2">
        <f t="shared" si="166"/>
        <v>4.3273839474542006</v>
      </c>
      <c r="AF352" s="2">
        <f t="shared" si="167"/>
        <v>2.0802365123836761</v>
      </c>
    </row>
    <row r="353" spans="1:32" x14ac:dyDescent="0.3">
      <c r="A353" s="3">
        <v>28.083332700000099</v>
      </c>
      <c r="B353" s="3">
        <v>15.37</v>
      </c>
      <c r="C353" s="2">
        <f t="shared" si="140"/>
        <v>15.066790058312833</v>
      </c>
      <c r="D353" s="2">
        <f t="shared" si="141"/>
        <v>0.30320994168716631</v>
      </c>
      <c r="E353" s="2">
        <f t="shared" si="142"/>
        <v>9.1936268737934798E-2</v>
      </c>
      <c r="F353" s="2">
        <f t="shared" si="143"/>
        <v>15.393670820528747</v>
      </c>
      <c r="G353" s="2">
        <f t="shared" si="144"/>
        <v>2.3670820528748138E-2</v>
      </c>
      <c r="H353" s="2">
        <f t="shared" si="145"/>
        <v>5.6030774450420429E-4</v>
      </c>
      <c r="I353" s="2">
        <f t="shared" si="146"/>
        <v>16.276473718540977</v>
      </c>
      <c r="J353" s="2">
        <f t="shared" si="147"/>
        <v>0.90647371854097791</v>
      </c>
      <c r="K353" s="2">
        <f t="shared" si="148"/>
        <v>0.82169460240550807</v>
      </c>
      <c r="L353" s="2">
        <f t="shared" si="149"/>
        <v>16.209861395520576</v>
      </c>
      <c r="M353" s="2">
        <f t="shared" si="150"/>
        <v>0.83986139552057715</v>
      </c>
      <c r="N353" s="2">
        <f t="shared" si="151"/>
        <v>0.70536716368577135</v>
      </c>
      <c r="O353" s="2">
        <f t="shared" si="152"/>
        <v>16.684044873761394</v>
      </c>
      <c r="P353" s="2">
        <f t="shared" si="153"/>
        <v>1.3140448737613948</v>
      </c>
      <c r="Q353" s="2">
        <f t="shared" si="154"/>
        <v>1.7267139302585999</v>
      </c>
      <c r="R353" s="2">
        <f t="shared" si="155"/>
        <v>16.696230906988983</v>
      </c>
      <c r="S353" s="2">
        <f t="shared" si="156"/>
        <v>1.3262309069889842</v>
      </c>
      <c r="T353" s="2">
        <f t="shared" si="157"/>
        <v>1.7588884186528235</v>
      </c>
      <c r="U353" s="2">
        <f t="shared" si="158"/>
        <v>17.173937040317416</v>
      </c>
      <c r="V353" s="2">
        <f t="shared" si="159"/>
        <v>1.8039370403174164</v>
      </c>
      <c r="W353" s="2">
        <f t="shared" si="160"/>
        <v>3.2541888454291601</v>
      </c>
      <c r="X353" s="2">
        <f t="shared" si="161"/>
        <v>16.985842431044745</v>
      </c>
      <c r="Y353" s="2">
        <f t="shared" si="162"/>
        <v>1.6158424310447455</v>
      </c>
      <c r="Z353" s="2">
        <f t="shared" si="163"/>
        <v>2.610946761964593</v>
      </c>
      <c r="AB353" s="28">
        <v>28.083332700000099</v>
      </c>
      <c r="AC353" s="2">
        <f t="shared" si="164"/>
        <v>16.964462586444359</v>
      </c>
      <c r="AD353" s="2">
        <f t="shared" si="165"/>
        <v>1.5944625864443598</v>
      </c>
      <c r="AE353" s="2">
        <f t="shared" si="166"/>
        <v>2.5423109395708376</v>
      </c>
      <c r="AF353" s="2">
        <f t="shared" si="167"/>
        <v>1.5944625864443598</v>
      </c>
    </row>
    <row r="354" spans="1:32" x14ac:dyDescent="0.3">
      <c r="A354" s="3">
        <v>28.166666030000101</v>
      </c>
      <c r="B354" s="3">
        <v>15.731</v>
      </c>
      <c r="C354" s="2">
        <f t="shared" si="140"/>
        <v>15.069972580685532</v>
      </c>
      <c r="D354" s="2">
        <f t="shared" si="141"/>
        <v>0.66102741931446829</v>
      </c>
      <c r="E354" s="2">
        <f t="shared" si="142"/>
        <v>0.4369572490855459</v>
      </c>
      <c r="F354" s="2">
        <f t="shared" si="143"/>
        <v>15.394601687931331</v>
      </c>
      <c r="G354" s="2">
        <f t="shared" si="144"/>
        <v>-0.33639831206866866</v>
      </c>
      <c r="H354" s="2">
        <f t="shared" si="145"/>
        <v>0.11316382436264939</v>
      </c>
      <c r="I354" s="2">
        <f t="shared" si="146"/>
        <v>16.287373720878456</v>
      </c>
      <c r="J354" s="2">
        <f t="shared" si="147"/>
        <v>0.55637372087845627</v>
      </c>
      <c r="K354" s="2">
        <f t="shared" si="148"/>
        <v>0.30955171728413838</v>
      </c>
      <c r="L354" s="2">
        <f t="shared" si="149"/>
        <v>16.223278923604752</v>
      </c>
      <c r="M354" s="2">
        <f t="shared" si="150"/>
        <v>0.49227892360475245</v>
      </c>
      <c r="N354" s="2">
        <f t="shared" si="151"/>
        <v>0.24233853862545371</v>
      </c>
      <c r="O354" s="2">
        <f t="shared" si="152"/>
        <v>16.699366395892987</v>
      </c>
      <c r="P354" s="2">
        <f t="shared" si="153"/>
        <v>0.96836639589298734</v>
      </c>
      <c r="Q354" s="2">
        <f t="shared" si="154"/>
        <v>0.93773347669477392</v>
      </c>
      <c r="R354" s="2">
        <f t="shared" si="155"/>
        <v>16.715502826158048</v>
      </c>
      <c r="S354" s="2">
        <f t="shared" si="156"/>
        <v>0.98450282615804774</v>
      </c>
      <c r="T354" s="2">
        <f t="shared" si="157"/>
        <v>0.96924581471318316</v>
      </c>
      <c r="U354" s="2">
        <f t="shared" si="158"/>
        <v>17.188569130219921</v>
      </c>
      <c r="V354" s="2">
        <f t="shared" si="159"/>
        <v>1.4575691302199214</v>
      </c>
      <c r="W354" s="2">
        <f t="shared" si="160"/>
        <v>2.1245077693700583</v>
      </c>
      <c r="X354" s="2">
        <f t="shared" si="161"/>
        <v>16.991268905336554</v>
      </c>
      <c r="Y354" s="2">
        <f t="shared" si="162"/>
        <v>1.2602689053365541</v>
      </c>
      <c r="Z354" s="2">
        <f t="shared" si="163"/>
        <v>1.5882777137581965</v>
      </c>
      <c r="AB354" s="28">
        <v>28.166666030000101</v>
      </c>
      <c r="AC354" s="2">
        <f t="shared" si="164"/>
        <v>16.971158427258477</v>
      </c>
      <c r="AD354" s="2">
        <f t="shared" si="165"/>
        <v>1.2401584272584767</v>
      </c>
      <c r="AE354" s="2">
        <f t="shared" si="166"/>
        <v>1.5379929247002184</v>
      </c>
      <c r="AF354" s="2">
        <f t="shared" si="167"/>
        <v>1.2401584272584767</v>
      </c>
    </row>
    <row r="355" spans="1:32" x14ac:dyDescent="0.3">
      <c r="A355" s="3">
        <v>28.2499993600001</v>
      </c>
      <c r="B355" s="3">
        <v>15.996</v>
      </c>
      <c r="C355" s="2">
        <f t="shared" si="140"/>
        <v>15.07315510305823</v>
      </c>
      <c r="D355" s="2">
        <f t="shared" si="141"/>
        <v>0.92284489694177019</v>
      </c>
      <c r="E355" s="2">
        <f t="shared" si="142"/>
        <v>0.85164270381146645</v>
      </c>
      <c r="F355" s="2">
        <f t="shared" si="143"/>
        <v>15.395499442794897</v>
      </c>
      <c r="G355" s="2">
        <f t="shared" si="144"/>
        <v>-0.60050055720510365</v>
      </c>
      <c r="H355" s="2">
        <f t="shared" si="145"/>
        <v>0.36060091920363996</v>
      </c>
      <c r="I355" s="2">
        <f t="shared" si="146"/>
        <v>16.298103427226813</v>
      </c>
      <c r="J355" s="2">
        <f t="shared" si="147"/>
        <v>0.30210342722681283</v>
      </c>
      <c r="K355" s="2">
        <f t="shared" si="148"/>
        <v>9.1266480742186198E-2</v>
      </c>
      <c r="L355" s="2">
        <f t="shared" si="149"/>
        <v>16.236550030328573</v>
      </c>
      <c r="M355" s="2">
        <f t="shared" si="150"/>
        <v>0.24055003032857236</v>
      </c>
      <c r="N355" s="2">
        <f t="shared" si="151"/>
        <v>5.7864317091077082E-2</v>
      </c>
      <c r="O355" s="2">
        <f t="shared" si="152"/>
        <v>16.71433569378776</v>
      </c>
      <c r="P355" s="2">
        <f t="shared" si="153"/>
        <v>0.71833569378775941</v>
      </c>
      <c r="Q355" s="2">
        <f t="shared" si="154"/>
        <v>0.51600616896954166</v>
      </c>
      <c r="R355" s="2">
        <f t="shared" si="155"/>
        <v>16.734420554169265</v>
      </c>
      <c r="S355" s="2">
        <f t="shared" si="156"/>
        <v>0.73842055416926478</v>
      </c>
      <c r="T355" s="2">
        <f t="shared" si="157"/>
        <v>0.54526491481964412</v>
      </c>
      <c r="U355" s="2">
        <f t="shared" si="158"/>
        <v>17.202449290601255</v>
      </c>
      <c r="V355" s="2">
        <f t="shared" si="159"/>
        <v>1.2064492906012543</v>
      </c>
      <c r="W355" s="2">
        <f t="shared" si="160"/>
        <v>1.4555198907922697</v>
      </c>
      <c r="X355" s="2">
        <f t="shared" si="161"/>
        <v>16.996129287915466</v>
      </c>
      <c r="Y355" s="2">
        <f t="shared" si="162"/>
        <v>1.0001292879154651</v>
      </c>
      <c r="Z355" s="2">
        <f t="shared" si="163"/>
        <v>1.0002585925462952</v>
      </c>
      <c r="AB355" s="28">
        <v>28.2499993600001</v>
      </c>
      <c r="AC355" s="2">
        <f t="shared" si="164"/>
        <v>16.977328399768556</v>
      </c>
      <c r="AD355" s="2">
        <f t="shared" si="165"/>
        <v>0.98132839976855557</v>
      </c>
      <c r="AE355" s="2">
        <f t="shared" si="166"/>
        <v>0.96300542819231405</v>
      </c>
      <c r="AF355" s="2">
        <f t="shared" si="167"/>
        <v>0.98132839976855557</v>
      </c>
    </row>
    <row r="356" spans="1:32" x14ac:dyDescent="0.3">
      <c r="A356" s="3">
        <v>28.333332690000098</v>
      </c>
      <c r="B356" s="3">
        <v>16.224</v>
      </c>
      <c r="C356" s="2">
        <f t="shared" si="140"/>
        <v>15.076337625430931</v>
      </c>
      <c r="D356" s="2">
        <f t="shared" si="141"/>
        <v>1.1476623745690695</v>
      </c>
      <c r="E356" s="2">
        <f t="shared" si="142"/>
        <v>1.3171289260015151</v>
      </c>
      <c r="F356" s="2">
        <f t="shared" si="143"/>
        <v>15.396364085119444</v>
      </c>
      <c r="G356" s="2">
        <f t="shared" si="144"/>
        <v>-0.8276359148805561</v>
      </c>
      <c r="H356" s="2">
        <f t="shared" si="145"/>
        <v>0.68498120760017511</v>
      </c>
      <c r="I356" s="2">
        <f t="shared" si="146"/>
        <v>16.308660834907794</v>
      </c>
      <c r="J356" s="2">
        <f t="shared" si="147"/>
        <v>8.4660834907793969E-2</v>
      </c>
      <c r="K356" s="2">
        <f t="shared" si="148"/>
        <v>7.1674569672847462E-3</v>
      </c>
      <c r="L356" s="2">
        <f t="shared" si="149"/>
        <v>16.249672137188092</v>
      </c>
      <c r="M356" s="2">
        <f t="shared" si="150"/>
        <v>2.5672137188092137E-2</v>
      </c>
      <c r="N356" s="2">
        <f t="shared" si="151"/>
        <v>6.5905862780422323E-4</v>
      </c>
      <c r="O356" s="2">
        <f t="shared" si="152"/>
        <v>16.728948654198895</v>
      </c>
      <c r="P356" s="2">
        <f t="shared" si="153"/>
        <v>0.50494865419889479</v>
      </c>
      <c r="Q356" s="2">
        <f t="shared" si="154"/>
        <v>0.254973143377275</v>
      </c>
      <c r="R356" s="2">
        <f t="shared" si="155"/>
        <v>16.752977647463236</v>
      </c>
      <c r="S356" s="2">
        <f t="shared" si="156"/>
        <v>0.52897764746323617</v>
      </c>
      <c r="T356" s="2">
        <f t="shared" si="157"/>
        <v>0.27981735151573978</v>
      </c>
      <c r="U356" s="2">
        <f t="shared" si="158"/>
        <v>17.215573468694</v>
      </c>
      <c r="V356" s="2">
        <f t="shared" si="159"/>
        <v>0.99157346869399987</v>
      </c>
      <c r="W356" s="2">
        <f t="shared" si="160"/>
        <v>0.98321794381785077</v>
      </c>
      <c r="X356" s="2">
        <f t="shared" si="161"/>
        <v>17.000429517116331</v>
      </c>
      <c r="Y356" s="2">
        <f t="shared" si="162"/>
        <v>0.77642951711633046</v>
      </c>
      <c r="Z356" s="2">
        <f t="shared" si="163"/>
        <v>0.60284279504949811</v>
      </c>
      <c r="AB356" s="28">
        <v>28.333332690000098</v>
      </c>
      <c r="AC356" s="2">
        <f t="shared" si="164"/>
        <v>16.982977039278357</v>
      </c>
      <c r="AD356" s="2">
        <f t="shared" si="165"/>
        <v>0.75897703927835636</v>
      </c>
      <c r="AE356" s="2">
        <f t="shared" si="166"/>
        <v>0.57604614615173966</v>
      </c>
      <c r="AF356" s="2">
        <f t="shared" si="167"/>
        <v>0.75897703927835636</v>
      </c>
    </row>
    <row r="357" spans="1:32" x14ac:dyDescent="0.3">
      <c r="A357" s="3">
        <v>28.4166660200001</v>
      </c>
      <c r="B357" s="3">
        <v>16.186</v>
      </c>
      <c r="C357" s="2">
        <f t="shared" si="140"/>
        <v>15.079520147803629</v>
      </c>
      <c r="D357" s="2">
        <f t="shared" si="141"/>
        <v>1.1064798521963706</v>
      </c>
      <c r="E357" s="2">
        <f t="shared" si="142"/>
        <v>1.2242976633165021</v>
      </c>
      <c r="F357" s="2">
        <f t="shared" si="143"/>
        <v>15.397195614904973</v>
      </c>
      <c r="G357" s="2">
        <f t="shared" si="144"/>
        <v>-0.78880438509502682</v>
      </c>
      <c r="H357" s="2">
        <f t="shared" si="145"/>
        <v>0.6222123579451434</v>
      </c>
      <c r="I357" s="2">
        <f t="shared" si="146"/>
        <v>16.319043941243187</v>
      </c>
      <c r="J357" s="2">
        <f t="shared" si="147"/>
        <v>0.13304394124318719</v>
      </c>
      <c r="K357" s="2">
        <f t="shared" si="148"/>
        <v>1.7700690301520647E-2</v>
      </c>
      <c r="L357" s="2">
        <f t="shared" si="149"/>
        <v>16.262642657334069</v>
      </c>
      <c r="M357" s="2">
        <f t="shared" si="150"/>
        <v>7.6642657334069497E-2</v>
      </c>
      <c r="N357" s="2">
        <f t="shared" si="151"/>
        <v>5.8740969232275965E-3</v>
      </c>
      <c r="O357" s="2">
        <f t="shared" si="152"/>
        <v>16.743201219431882</v>
      </c>
      <c r="P357" s="2">
        <f t="shared" si="153"/>
        <v>0.55720121943188161</v>
      </c>
      <c r="Q357" s="2">
        <f t="shared" si="154"/>
        <v>0.31047319893637587</v>
      </c>
      <c r="R357" s="2">
        <f t="shared" si="155"/>
        <v>16.77116770599465</v>
      </c>
      <c r="S357" s="2">
        <f t="shared" si="156"/>
        <v>0.58516770599464962</v>
      </c>
      <c r="T357" s="2">
        <f t="shared" si="157"/>
        <v>0.34242124413904068</v>
      </c>
      <c r="U357" s="2">
        <f t="shared" si="158"/>
        <v>17.227937961285331</v>
      </c>
      <c r="V357" s="2">
        <f t="shared" si="159"/>
        <v>1.0419379612853312</v>
      </c>
      <c r="W357" s="2">
        <f t="shared" si="160"/>
        <v>1.0856347151674324</v>
      </c>
      <c r="X357" s="2">
        <f t="shared" si="161"/>
        <v>17.004175751315785</v>
      </c>
      <c r="Y357" s="2">
        <f t="shared" si="162"/>
        <v>0.81817575131578479</v>
      </c>
      <c r="Z357" s="2">
        <f t="shared" si="163"/>
        <v>0.66941156004114888</v>
      </c>
      <c r="AB357" s="28">
        <v>28.4166660200001</v>
      </c>
      <c r="AC357" s="2">
        <f t="shared" si="164"/>
        <v>16.988109045610603</v>
      </c>
      <c r="AD357" s="2">
        <f t="shared" si="165"/>
        <v>0.80210904561060303</v>
      </c>
      <c r="AE357" s="2">
        <f t="shared" si="166"/>
        <v>0.64337892105035244</v>
      </c>
      <c r="AF357" s="2">
        <f t="shared" si="167"/>
        <v>0.80210904561060303</v>
      </c>
    </row>
    <row r="358" spans="1:32" x14ac:dyDescent="0.3">
      <c r="A358" s="3">
        <v>28.499999350000099</v>
      </c>
      <c r="B358" s="3">
        <v>16.015000000000001</v>
      </c>
      <c r="C358" s="2">
        <f t="shared" si="140"/>
        <v>15.082702670176328</v>
      </c>
      <c r="D358" s="2">
        <f t="shared" si="141"/>
        <v>0.93229732982367253</v>
      </c>
      <c r="E358" s="2">
        <f t="shared" si="142"/>
        <v>0.86917831119634958</v>
      </c>
      <c r="F358" s="2">
        <f t="shared" si="143"/>
        <v>15.397994032151487</v>
      </c>
      <c r="G358" s="2">
        <f t="shared" si="144"/>
        <v>-0.61700596784851314</v>
      </c>
      <c r="H358" s="2">
        <f t="shared" si="145"/>
        <v>0.38069636436068044</v>
      </c>
      <c r="I358" s="2">
        <f t="shared" si="146"/>
        <v>16.329250743554745</v>
      </c>
      <c r="J358" s="2">
        <f t="shared" si="147"/>
        <v>0.31425074355474436</v>
      </c>
      <c r="K358" s="2">
        <f t="shared" si="148"/>
        <v>9.875352982470971E-2</v>
      </c>
      <c r="L358" s="2">
        <f t="shared" si="149"/>
        <v>16.275458995571967</v>
      </c>
      <c r="M358" s="2">
        <f t="shared" si="150"/>
        <v>0.26045899557196606</v>
      </c>
      <c r="N358" s="2">
        <f t="shared" si="151"/>
        <v>6.7838888374357434E-2</v>
      </c>
      <c r="O358" s="2">
        <f t="shared" si="152"/>
        <v>16.757089388264227</v>
      </c>
      <c r="P358" s="2">
        <f t="shared" si="153"/>
        <v>0.7420893882642261</v>
      </c>
      <c r="Q358" s="2">
        <f t="shared" si="154"/>
        <v>0.55069666017437335</v>
      </c>
      <c r="R358" s="2">
        <f t="shared" si="155"/>
        <v>16.788984375089669</v>
      </c>
      <c r="S358" s="2">
        <f t="shared" si="156"/>
        <v>0.77398437508966822</v>
      </c>
      <c r="T358" s="2">
        <f t="shared" si="157"/>
        <v>0.59905181288294418</v>
      </c>
      <c r="U358" s="2">
        <f t="shared" si="158"/>
        <v>17.239539417347725</v>
      </c>
      <c r="V358" s="2">
        <f t="shared" si="159"/>
        <v>1.2245394173477244</v>
      </c>
      <c r="W358" s="2">
        <f t="shared" si="160"/>
        <v>1.4994967846383045</v>
      </c>
      <c r="X358" s="2">
        <f t="shared" si="161"/>
        <v>17.007374361734591</v>
      </c>
      <c r="Y358" s="2">
        <f t="shared" si="162"/>
        <v>0.99237436173459059</v>
      </c>
      <c r="Z358" s="2">
        <f t="shared" si="163"/>
        <v>0.98480687382813603</v>
      </c>
      <c r="AB358" s="28">
        <v>28.499999350000099</v>
      </c>
      <c r="AC358" s="2">
        <f t="shared" si="164"/>
        <v>16.992729277103212</v>
      </c>
      <c r="AD358" s="2">
        <f t="shared" si="165"/>
        <v>0.97772927710321156</v>
      </c>
      <c r="AE358" s="2">
        <f t="shared" si="166"/>
        <v>0.9559545393047687</v>
      </c>
      <c r="AF358" s="2">
        <f t="shared" si="167"/>
        <v>0.97772927710321156</v>
      </c>
    </row>
    <row r="359" spans="1:32" x14ac:dyDescent="0.3">
      <c r="A359" s="3">
        <v>28.583332680000101</v>
      </c>
      <c r="B359" s="3">
        <v>15.446</v>
      </c>
      <c r="C359" s="2">
        <f t="shared" si="140"/>
        <v>15.085885192549027</v>
      </c>
      <c r="D359" s="2">
        <f t="shared" si="141"/>
        <v>0.36011480745097302</v>
      </c>
      <c r="E359" s="2">
        <f t="shared" si="142"/>
        <v>0.12968267454545138</v>
      </c>
      <c r="F359" s="2">
        <f t="shared" si="143"/>
        <v>15.39875933685898</v>
      </c>
      <c r="G359" s="2">
        <f t="shared" si="144"/>
        <v>-4.7240663141019823E-2</v>
      </c>
      <c r="H359" s="2">
        <f t="shared" si="145"/>
        <v>2.231680254003309E-3</v>
      </c>
      <c r="I359" s="2">
        <f t="shared" si="146"/>
        <v>16.339279239164259</v>
      </c>
      <c r="J359" s="2">
        <f t="shared" si="147"/>
        <v>0.89327923916425966</v>
      </c>
      <c r="K359" s="2">
        <f t="shared" si="148"/>
        <v>0.79794779912187863</v>
      </c>
      <c r="L359" s="2">
        <f t="shared" si="149"/>
        <v>16.288118548361929</v>
      </c>
      <c r="M359" s="2">
        <f t="shared" si="150"/>
        <v>0.84211854836192934</v>
      </c>
      <c r="N359" s="2">
        <f t="shared" si="151"/>
        <v>0.70916364949520316</v>
      </c>
      <c r="O359" s="2">
        <f t="shared" si="152"/>
        <v>16.770609216864617</v>
      </c>
      <c r="P359" s="2">
        <f t="shared" si="153"/>
        <v>1.3246092168646175</v>
      </c>
      <c r="Q359" s="2">
        <f t="shared" si="154"/>
        <v>1.7545895774026954</v>
      </c>
      <c r="R359" s="2">
        <f t="shared" si="155"/>
        <v>16.806421347317119</v>
      </c>
      <c r="S359" s="2">
        <f t="shared" si="156"/>
        <v>1.3604213473171196</v>
      </c>
      <c r="T359" s="2">
        <f t="shared" si="157"/>
        <v>1.8507462422361269</v>
      </c>
      <c r="U359" s="2">
        <f t="shared" si="158"/>
        <v>17.250374840541365</v>
      </c>
      <c r="V359" s="2">
        <f t="shared" si="159"/>
        <v>1.8043748405413655</v>
      </c>
      <c r="W359" s="2">
        <f t="shared" si="160"/>
        <v>3.2557685651786783</v>
      </c>
      <c r="X359" s="2">
        <f t="shared" si="161"/>
        <v>17.010031925161044</v>
      </c>
      <c r="Y359" s="2">
        <f t="shared" si="162"/>
        <v>1.5640319251610446</v>
      </c>
      <c r="Z359" s="2">
        <f t="shared" si="163"/>
        <v>2.4461958629229636</v>
      </c>
      <c r="AB359" s="28">
        <v>28.583332680000101</v>
      </c>
      <c r="AC359" s="2">
        <f t="shared" si="164"/>
        <v>16.996842744637224</v>
      </c>
      <c r="AD359" s="2">
        <f t="shared" si="165"/>
        <v>1.5508427446372242</v>
      </c>
      <c r="AE359" s="2">
        <f t="shared" si="166"/>
        <v>2.4051132185939186</v>
      </c>
      <c r="AF359" s="2">
        <f t="shared" si="167"/>
        <v>1.5508427446372242</v>
      </c>
    </row>
    <row r="360" spans="1:32" x14ac:dyDescent="0.3">
      <c r="A360" s="3">
        <v>28.6666660100001</v>
      </c>
      <c r="B360" s="3">
        <v>14.573</v>
      </c>
      <c r="C360" s="2">
        <f t="shared" si="140"/>
        <v>15.089067714921725</v>
      </c>
      <c r="D360" s="2">
        <f t="shared" si="141"/>
        <v>-0.51606771492172498</v>
      </c>
      <c r="E360" s="2">
        <f t="shared" si="142"/>
        <v>0.26632588638453081</v>
      </c>
      <c r="F360" s="2">
        <f t="shared" si="143"/>
        <v>15.399491529027458</v>
      </c>
      <c r="G360" s="2">
        <f t="shared" si="144"/>
        <v>0.82649152902745726</v>
      </c>
      <c r="H360" s="2">
        <f t="shared" si="145"/>
        <v>0.68308824755414421</v>
      </c>
      <c r="I360" s="2">
        <f t="shared" si="146"/>
        <v>16.349127425393469</v>
      </c>
      <c r="J360" s="2">
        <f t="shared" si="147"/>
        <v>1.7761274253934687</v>
      </c>
      <c r="K360" s="2">
        <f t="shared" si="148"/>
        <v>3.1546286312348317</v>
      </c>
      <c r="L360" s="2">
        <f t="shared" si="149"/>
        <v>16.300618703818831</v>
      </c>
      <c r="M360" s="2">
        <f t="shared" si="150"/>
        <v>1.7276187038188304</v>
      </c>
      <c r="N360" s="2">
        <f t="shared" si="151"/>
        <v>2.9846663857846556</v>
      </c>
      <c r="O360" s="2">
        <f t="shared" si="152"/>
        <v>16.783756819712561</v>
      </c>
      <c r="P360" s="2">
        <f t="shared" si="153"/>
        <v>2.2107568197125609</v>
      </c>
      <c r="Q360" s="2">
        <f t="shared" si="154"/>
        <v>4.8874457159055966</v>
      </c>
      <c r="R360" s="2">
        <f t="shared" si="155"/>
        <v>16.823472364372723</v>
      </c>
      <c r="S360" s="2">
        <f t="shared" si="156"/>
        <v>2.2504723643727225</v>
      </c>
      <c r="T360" s="2">
        <f t="shared" si="157"/>
        <v>5.064625862805352</v>
      </c>
      <c r="U360" s="2">
        <f t="shared" si="158"/>
        <v>17.260441591556141</v>
      </c>
      <c r="V360" s="2">
        <f t="shared" si="159"/>
        <v>2.6874415915561407</v>
      </c>
      <c r="W360" s="2">
        <f t="shared" si="160"/>
        <v>7.2223423080258025</v>
      </c>
      <c r="X360" s="2">
        <f t="shared" si="161"/>
        <v>17.012155216470987</v>
      </c>
      <c r="Y360" s="2">
        <f t="shared" si="162"/>
        <v>2.4391552164709864</v>
      </c>
      <c r="Z360" s="2">
        <f t="shared" si="163"/>
        <v>5.9494781700376249</v>
      </c>
      <c r="AB360" s="28">
        <v>28.6666660100001</v>
      </c>
      <c r="AC360" s="2">
        <f t="shared" si="164"/>
        <v>17.000454605531235</v>
      </c>
      <c r="AD360" s="2">
        <f t="shared" si="165"/>
        <v>2.4274546055312349</v>
      </c>
      <c r="AE360" s="2">
        <f t="shared" si="166"/>
        <v>5.8925358619148032</v>
      </c>
      <c r="AF360" s="2">
        <f t="shared" si="167"/>
        <v>2.4274546055312349</v>
      </c>
    </row>
    <row r="361" spans="1:32" x14ac:dyDescent="0.3">
      <c r="A361" s="3">
        <v>28.749999340000102</v>
      </c>
      <c r="B361" s="3">
        <v>14.08</v>
      </c>
      <c r="C361" s="2">
        <f t="shared" si="140"/>
        <v>15.092250237294426</v>
      </c>
      <c r="D361" s="2">
        <f t="shared" si="141"/>
        <v>-1.0122502372944258</v>
      </c>
      <c r="E361" s="2">
        <f t="shared" si="142"/>
        <v>1.0246505429026214</v>
      </c>
      <c r="F361" s="2">
        <f t="shared" si="143"/>
        <v>15.400190608656917</v>
      </c>
      <c r="G361" s="2">
        <f t="shared" si="144"/>
        <v>1.3201906086569171</v>
      </c>
      <c r="H361" s="2">
        <f t="shared" si="145"/>
        <v>1.742903243185921</v>
      </c>
      <c r="I361" s="2">
        <f t="shared" si="146"/>
        <v>16.358793299564162</v>
      </c>
      <c r="J361" s="2">
        <f t="shared" si="147"/>
        <v>2.2787932995641622</v>
      </c>
      <c r="K361" s="2">
        <f t="shared" si="148"/>
        <v>5.1928989021385217</v>
      </c>
      <c r="L361" s="2">
        <f t="shared" si="149"/>
        <v>16.312956841712225</v>
      </c>
      <c r="M361" s="2">
        <f t="shared" si="150"/>
        <v>2.232956841712225</v>
      </c>
      <c r="N361" s="2">
        <f t="shared" si="151"/>
        <v>4.9860962569494349</v>
      </c>
      <c r="O361" s="2">
        <f t="shared" si="152"/>
        <v>16.796528370517542</v>
      </c>
      <c r="P361" s="2">
        <f t="shared" si="153"/>
        <v>2.7165283705175423</v>
      </c>
      <c r="Q361" s="2">
        <f t="shared" si="154"/>
        <v>7.3795263878266937</v>
      </c>
      <c r="R361" s="2">
        <f t="shared" si="155"/>
        <v>16.840131218976918</v>
      </c>
      <c r="S361" s="2">
        <f t="shared" si="156"/>
        <v>2.7601312189769178</v>
      </c>
      <c r="T361" s="2">
        <f t="shared" si="157"/>
        <v>7.6183243459710059</v>
      </c>
      <c r="U361" s="2">
        <f t="shared" si="158"/>
        <v>17.269737390321605</v>
      </c>
      <c r="V361" s="2">
        <f t="shared" si="159"/>
        <v>3.1897373903216053</v>
      </c>
      <c r="W361" s="2">
        <f t="shared" si="160"/>
        <v>10.174424619215685</v>
      </c>
      <c r="X361" s="2">
        <f t="shared" si="161"/>
        <v>17.013751201071884</v>
      </c>
      <c r="Y361" s="2">
        <f t="shared" si="162"/>
        <v>2.9337512010718836</v>
      </c>
      <c r="Z361" s="2">
        <f t="shared" si="163"/>
        <v>8.6068961097907195</v>
      </c>
      <c r="AB361" s="28">
        <v>28.749999340000102</v>
      </c>
      <c r="AC361" s="2">
        <f t="shared" si="164"/>
        <v>17.00357015740089</v>
      </c>
      <c r="AD361" s="2">
        <f t="shared" si="165"/>
        <v>2.9235701574008903</v>
      </c>
      <c r="AE361" s="2">
        <f t="shared" si="166"/>
        <v>8.5472624652450673</v>
      </c>
      <c r="AF361" s="2">
        <f t="shared" si="167"/>
        <v>2.9235701574008903</v>
      </c>
    </row>
    <row r="362" spans="1:32" x14ac:dyDescent="0.3">
      <c r="A362" s="3">
        <v>28.8333326700001</v>
      </c>
      <c r="B362" s="3">
        <v>13.226000000000001</v>
      </c>
      <c r="C362" s="2">
        <f t="shared" si="140"/>
        <v>15.095432759667125</v>
      </c>
      <c r="D362" s="2">
        <f t="shared" si="141"/>
        <v>-1.8694327596671236</v>
      </c>
      <c r="E362" s="2">
        <f t="shared" si="142"/>
        <v>3.4947788429166375</v>
      </c>
      <c r="F362" s="2">
        <f t="shared" si="143"/>
        <v>15.400856575747358</v>
      </c>
      <c r="G362" s="2">
        <f t="shared" si="144"/>
        <v>2.1748565757473575</v>
      </c>
      <c r="H362" s="2">
        <f t="shared" si="145"/>
        <v>4.7300011250715208</v>
      </c>
      <c r="I362" s="2">
        <f t="shared" si="146"/>
        <v>16.368274858998092</v>
      </c>
      <c r="J362" s="2">
        <f t="shared" si="147"/>
        <v>3.1422748589980909</v>
      </c>
      <c r="K362" s="2">
        <f t="shared" si="148"/>
        <v>9.8738912894914712</v>
      </c>
      <c r="L362" s="2">
        <f t="shared" si="149"/>
        <v>16.325130333466383</v>
      </c>
      <c r="M362" s="2">
        <f t="shared" si="150"/>
        <v>3.0991303334663822</v>
      </c>
      <c r="N362" s="2">
        <f t="shared" si="151"/>
        <v>9.60460882381145</v>
      </c>
      <c r="O362" s="2">
        <f t="shared" si="152"/>
        <v>16.80892010313849</v>
      </c>
      <c r="P362" s="2">
        <f t="shared" si="153"/>
        <v>3.5829201031384894</v>
      </c>
      <c r="Q362" s="2">
        <f t="shared" si="154"/>
        <v>12.837316465473924</v>
      </c>
      <c r="R362" s="2">
        <f t="shared" si="155"/>
        <v>16.856391756786074</v>
      </c>
      <c r="S362" s="2">
        <f t="shared" si="156"/>
        <v>3.6303917567860733</v>
      </c>
      <c r="T362" s="2">
        <f t="shared" si="157"/>
        <v>13.179744307740272</v>
      </c>
      <c r="U362" s="2">
        <f t="shared" si="158"/>
        <v>17.278260318062824</v>
      </c>
      <c r="V362" s="2">
        <f t="shared" si="159"/>
        <v>4.0522603180628227</v>
      </c>
      <c r="W362" s="2">
        <f t="shared" si="160"/>
        <v>16.420813685346609</v>
      </c>
      <c r="X362" s="2">
        <f t="shared" si="161"/>
        <v>17.01482702720034</v>
      </c>
      <c r="Y362" s="2">
        <f t="shared" si="162"/>
        <v>3.7888270272003393</v>
      </c>
      <c r="Z362" s="2">
        <f t="shared" si="163"/>
        <v>14.355210242043761</v>
      </c>
      <c r="AB362" s="28">
        <v>28.8333326700001</v>
      </c>
      <c r="AC362" s="2">
        <f t="shared" si="164"/>
        <v>17.0061948319964</v>
      </c>
      <c r="AD362" s="2">
        <f t="shared" si="165"/>
        <v>3.7801948319963987</v>
      </c>
      <c r="AE362" s="2">
        <f t="shared" si="166"/>
        <v>14.289872967852281</v>
      </c>
      <c r="AF362" s="2">
        <f t="shared" si="167"/>
        <v>3.7801948319963987</v>
      </c>
    </row>
    <row r="363" spans="1:32" x14ac:dyDescent="0.3">
      <c r="A363" s="3">
        <v>28.916666000000099</v>
      </c>
      <c r="B363" s="3">
        <v>12.978999999999999</v>
      </c>
      <c r="C363" s="2">
        <f t="shared" si="140"/>
        <v>15.098615282039823</v>
      </c>
      <c r="D363" s="2">
        <f t="shared" si="141"/>
        <v>-2.119615282039824</v>
      </c>
      <c r="E363" s="2">
        <f t="shared" si="142"/>
        <v>4.4927689438567624</v>
      </c>
      <c r="F363" s="2">
        <f t="shared" si="143"/>
        <v>15.401489430298781</v>
      </c>
      <c r="G363" s="2">
        <f t="shared" si="144"/>
        <v>2.4224894302987821</v>
      </c>
      <c r="H363" s="2">
        <f t="shared" si="145"/>
        <v>5.8684550399093176</v>
      </c>
      <c r="I363" s="2">
        <f t="shared" si="146"/>
        <v>16.377570101017046</v>
      </c>
      <c r="J363" s="2">
        <f t="shared" si="147"/>
        <v>3.3985701010170466</v>
      </c>
      <c r="K363" s="2">
        <f t="shared" si="148"/>
        <v>11.550278731527019</v>
      </c>
      <c r="L363" s="2">
        <f t="shared" si="149"/>
        <v>16.337136542160266</v>
      </c>
      <c r="M363" s="2">
        <f t="shared" si="150"/>
        <v>3.3581365421602669</v>
      </c>
      <c r="N363" s="2">
        <f t="shared" si="151"/>
        <v>11.277081035792115</v>
      </c>
      <c r="O363" s="2">
        <f t="shared" si="152"/>
        <v>16.820928312503277</v>
      </c>
      <c r="P363" s="2">
        <f t="shared" si="153"/>
        <v>3.8419283125032777</v>
      </c>
      <c r="Q363" s="2">
        <f t="shared" si="154"/>
        <v>14.760413158414282</v>
      </c>
      <c r="R363" s="2">
        <f t="shared" si="155"/>
        <v>16.872247878316969</v>
      </c>
      <c r="S363" s="2">
        <f t="shared" si="156"/>
        <v>3.8932478783169699</v>
      </c>
      <c r="T363" s="2">
        <f t="shared" si="157"/>
        <v>15.157379042019588</v>
      </c>
      <c r="U363" s="2">
        <f t="shared" si="158"/>
        <v>17.286008819198702</v>
      </c>
      <c r="V363" s="2">
        <f t="shared" si="159"/>
        <v>4.3070088191987033</v>
      </c>
      <c r="W363" s="2">
        <f t="shared" si="160"/>
        <v>18.55032496865541</v>
      </c>
      <c r="X363" s="2">
        <f t="shared" si="161"/>
        <v>17.015390018100163</v>
      </c>
      <c r="Y363" s="2">
        <f t="shared" si="162"/>
        <v>4.036390018100164</v>
      </c>
      <c r="Z363" s="2">
        <f t="shared" si="163"/>
        <v>16.292444378218644</v>
      </c>
      <c r="AB363" s="28">
        <v>28.916666000000099</v>
      </c>
      <c r="AC363" s="2">
        <f t="shared" si="164"/>
        <v>17.008334188883328</v>
      </c>
      <c r="AD363" s="2">
        <f t="shared" si="165"/>
        <v>4.0293341888833289</v>
      </c>
      <c r="AE363" s="2">
        <f t="shared" si="166"/>
        <v>16.235534005704075</v>
      </c>
      <c r="AF363" s="2">
        <f t="shared" si="167"/>
        <v>4.0293341888833289</v>
      </c>
    </row>
    <row r="364" spans="1:32" x14ac:dyDescent="0.3">
      <c r="A364" s="3">
        <v>28.999999330000101</v>
      </c>
      <c r="B364" s="3">
        <v>14.459</v>
      </c>
      <c r="C364" s="2">
        <f t="shared" si="140"/>
        <v>15.101797804412524</v>
      </c>
      <c r="D364" s="2">
        <f t="shared" si="141"/>
        <v>-0.64279780441252399</v>
      </c>
      <c r="E364" s="2">
        <f t="shared" si="142"/>
        <v>0.41318901735756142</v>
      </c>
      <c r="F364" s="2">
        <f t="shared" si="143"/>
        <v>15.402089172311188</v>
      </c>
      <c r="G364" s="2">
        <f t="shared" si="144"/>
        <v>0.94308917231118805</v>
      </c>
      <c r="H364" s="2">
        <f t="shared" si="145"/>
        <v>0.88941718693060179</v>
      </c>
      <c r="I364" s="2">
        <f t="shared" si="146"/>
        <v>16.386677022942777</v>
      </c>
      <c r="J364" s="2">
        <f t="shared" si="147"/>
        <v>1.9276770229427775</v>
      </c>
      <c r="K364" s="2">
        <f t="shared" si="148"/>
        <v>3.7159387047815295</v>
      </c>
      <c r="L364" s="2">
        <f t="shared" si="149"/>
        <v>16.348972822527543</v>
      </c>
      <c r="M364" s="2">
        <f t="shared" si="150"/>
        <v>1.8899728225275432</v>
      </c>
      <c r="N364" s="2">
        <f t="shared" si="151"/>
        <v>3.5719972698927283</v>
      </c>
      <c r="O364" s="2">
        <f t="shared" si="152"/>
        <v>16.83254935552786</v>
      </c>
      <c r="P364" s="2">
        <f t="shared" si="153"/>
        <v>2.3735493555278602</v>
      </c>
      <c r="Q364" s="2">
        <f t="shared" si="154"/>
        <v>5.6337365431267203</v>
      </c>
      <c r="R364" s="2">
        <f t="shared" si="155"/>
        <v>16.887693540884932</v>
      </c>
      <c r="S364" s="2">
        <f t="shared" si="156"/>
        <v>2.4286935408849324</v>
      </c>
      <c r="T364" s="2">
        <f t="shared" si="157"/>
        <v>5.8985523155361905</v>
      </c>
      <c r="U364" s="2">
        <f t="shared" si="158"/>
        <v>17.292981703102885</v>
      </c>
      <c r="V364" s="2">
        <f t="shared" si="159"/>
        <v>2.8339817031028858</v>
      </c>
      <c r="W364" s="2">
        <f t="shared" si="160"/>
        <v>8.0314522935219337</v>
      </c>
      <c r="X364" s="2">
        <f t="shared" si="161"/>
        <v>17.015447664082103</v>
      </c>
      <c r="Y364" s="2">
        <f t="shared" si="162"/>
        <v>2.5564476640821034</v>
      </c>
      <c r="Z364" s="2">
        <f t="shared" si="163"/>
        <v>6.5354246591908431</v>
      </c>
      <c r="AB364" s="28">
        <v>28.999999330000101</v>
      </c>
      <c r="AC364" s="2">
        <f t="shared" si="164"/>
        <v>17.009993909226228</v>
      </c>
      <c r="AD364" s="2">
        <f t="shared" si="165"/>
        <v>2.5509939092262286</v>
      </c>
      <c r="AE364" s="2">
        <f t="shared" si="166"/>
        <v>6.5075699249093155</v>
      </c>
      <c r="AF364" s="2">
        <f t="shared" si="167"/>
        <v>2.5509939092262286</v>
      </c>
    </row>
    <row r="365" spans="1:32" x14ac:dyDescent="0.3">
      <c r="A365" s="3">
        <v>29.083332660000099</v>
      </c>
      <c r="B365" s="3">
        <v>15.654999999999999</v>
      </c>
      <c r="C365" s="2">
        <f t="shared" si="140"/>
        <v>15.104980326785222</v>
      </c>
      <c r="D365" s="2">
        <f t="shared" si="141"/>
        <v>0.55001967321477707</v>
      </c>
      <c r="E365" s="2">
        <f t="shared" si="142"/>
        <v>0.30252164092329015</v>
      </c>
      <c r="F365" s="2">
        <f t="shared" si="143"/>
        <v>15.402655801784576</v>
      </c>
      <c r="G365" s="2">
        <f t="shared" si="144"/>
        <v>-0.25234419821542353</v>
      </c>
      <c r="H365" s="2">
        <f t="shared" si="145"/>
        <v>6.3677594372984966E-2</v>
      </c>
      <c r="I365" s="2">
        <f t="shared" si="146"/>
        <v>16.39559362209706</v>
      </c>
      <c r="J365" s="2">
        <f t="shared" si="147"/>
        <v>0.74059362209706059</v>
      </c>
      <c r="K365" s="2">
        <f t="shared" si="148"/>
        <v>0.54847891309084384</v>
      </c>
      <c r="L365" s="2">
        <f t="shared" si="149"/>
        <v>16.360636520956575</v>
      </c>
      <c r="M365" s="2">
        <f t="shared" si="150"/>
        <v>0.70563652095657581</v>
      </c>
      <c r="N365" s="2">
        <f t="shared" si="151"/>
        <v>0.49792289970770004</v>
      </c>
      <c r="O365" s="2">
        <f t="shared" si="152"/>
        <v>16.843779652036098</v>
      </c>
      <c r="P365" s="2">
        <f t="shared" si="153"/>
        <v>1.1887796520360983</v>
      </c>
      <c r="Q365" s="2">
        <f t="shared" si="154"/>
        <v>1.4131970610950668</v>
      </c>
      <c r="R365" s="2">
        <f t="shared" si="155"/>
        <v>16.902722760555051</v>
      </c>
      <c r="S365" s="2">
        <f t="shared" si="156"/>
        <v>1.2477227605550514</v>
      </c>
      <c r="T365" s="2">
        <f t="shared" si="157"/>
        <v>1.5568120872071181</v>
      </c>
      <c r="U365" s="2">
        <f t="shared" si="158"/>
        <v>17.299178145691851</v>
      </c>
      <c r="V365" s="2">
        <f t="shared" si="159"/>
        <v>1.6441781456918516</v>
      </c>
      <c r="W365" s="2">
        <f t="shared" si="160"/>
        <v>2.7033217747706955</v>
      </c>
      <c r="X365" s="2">
        <f t="shared" si="161"/>
        <v>17.015007614467493</v>
      </c>
      <c r="Y365" s="2">
        <f t="shared" si="162"/>
        <v>1.3600076144674933</v>
      </c>
      <c r="Z365" s="2">
        <f t="shared" si="163"/>
        <v>1.849620711409562</v>
      </c>
      <c r="AB365" s="28">
        <v>29.083332660000099</v>
      </c>
      <c r="AC365" s="2">
        <f t="shared" si="164"/>
        <v>17.011179789352415</v>
      </c>
      <c r="AD365" s="2">
        <f t="shared" si="165"/>
        <v>1.3561797893524155</v>
      </c>
      <c r="AE365" s="2">
        <f t="shared" si="166"/>
        <v>1.839223621047962</v>
      </c>
      <c r="AF365" s="2">
        <f t="shared" si="167"/>
        <v>1.3561797893524155</v>
      </c>
    </row>
    <row r="366" spans="1:32" x14ac:dyDescent="0.3">
      <c r="A366" s="3">
        <v>29.166665990000102</v>
      </c>
      <c r="B366" s="3">
        <v>15.635999999999999</v>
      </c>
      <c r="C366" s="2">
        <f t="shared" si="140"/>
        <v>15.108162849157921</v>
      </c>
      <c r="D366" s="2">
        <f t="shared" si="141"/>
        <v>0.52783715084207827</v>
      </c>
      <c r="E366" s="2">
        <f t="shared" si="142"/>
        <v>0.27861205780908288</v>
      </c>
      <c r="F366" s="2">
        <f t="shared" si="143"/>
        <v>15.403189318718947</v>
      </c>
      <c r="G366" s="2">
        <f t="shared" si="144"/>
        <v>-0.23281068128105176</v>
      </c>
      <c r="H366" s="2">
        <f t="shared" si="145"/>
        <v>5.420081331854746E-2</v>
      </c>
      <c r="I366" s="2">
        <f t="shared" si="146"/>
        <v>16.404317895801661</v>
      </c>
      <c r="J366" s="2">
        <f t="shared" si="147"/>
        <v>0.76831789580166188</v>
      </c>
      <c r="K366" s="2">
        <f t="shared" si="148"/>
        <v>0.59031238900909333</v>
      </c>
      <c r="L366" s="2">
        <f t="shared" si="149"/>
        <v>16.372124975490443</v>
      </c>
      <c r="M366" s="2">
        <f t="shared" si="150"/>
        <v>0.7361249754904442</v>
      </c>
      <c r="N366" s="2">
        <f t="shared" si="151"/>
        <v>0.54187997954080702</v>
      </c>
      <c r="O366" s="2">
        <f t="shared" si="152"/>
        <v>16.854615685678553</v>
      </c>
      <c r="P366" s="2">
        <f t="shared" si="153"/>
        <v>1.2186156856785537</v>
      </c>
      <c r="Q366" s="2">
        <f t="shared" si="154"/>
        <v>1.4850241893818117</v>
      </c>
      <c r="R366" s="2">
        <f t="shared" si="155"/>
        <v>16.917329614107079</v>
      </c>
      <c r="S366" s="2">
        <f t="shared" si="156"/>
        <v>1.2813296141070794</v>
      </c>
      <c r="T366" s="2">
        <f t="shared" si="157"/>
        <v>1.6418055799877969</v>
      </c>
      <c r="U366" s="2">
        <f t="shared" si="158"/>
        <v>17.304597690870541</v>
      </c>
      <c r="V366" s="2">
        <f t="shared" si="159"/>
        <v>1.6685976908705413</v>
      </c>
      <c r="W366" s="2">
        <f t="shared" si="160"/>
        <v>2.7842182539785028</v>
      </c>
      <c r="X366" s="2">
        <f t="shared" si="161"/>
        <v>17.014077669456242</v>
      </c>
      <c r="Y366" s="2">
        <f t="shared" si="162"/>
        <v>1.3780776694562427</v>
      </c>
      <c r="Z366" s="2">
        <f t="shared" si="163"/>
        <v>1.8990980630539491</v>
      </c>
      <c r="AB366" s="28">
        <v>29.166665990000102</v>
      </c>
      <c r="AC366" s="2">
        <f t="shared" si="164"/>
        <v>17.0118977344402</v>
      </c>
      <c r="AD366" s="2">
        <f t="shared" si="165"/>
        <v>1.3758977344402012</v>
      </c>
      <c r="AE366" s="2">
        <f t="shared" si="166"/>
        <v>1.8930945756376785</v>
      </c>
      <c r="AF366" s="2">
        <f t="shared" si="167"/>
        <v>1.3758977344402012</v>
      </c>
    </row>
    <row r="367" spans="1:32" x14ac:dyDescent="0.3">
      <c r="A367" s="3">
        <v>29.2499993200001</v>
      </c>
      <c r="B367" s="3">
        <v>17.154</v>
      </c>
      <c r="C367" s="2">
        <f t="shared" si="140"/>
        <v>15.11134537153062</v>
      </c>
      <c r="D367" s="2">
        <f t="shared" si="141"/>
        <v>2.0426546284693803</v>
      </c>
      <c r="E367" s="2">
        <f t="shared" si="142"/>
        <v>4.1724379312073818</v>
      </c>
      <c r="F367" s="2">
        <f t="shared" si="143"/>
        <v>15.403689723114301</v>
      </c>
      <c r="G367" s="2">
        <f t="shared" si="144"/>
        <v>-1.7503102768856991</v>
      </c>
      <c r="H367" s="2">
        <f t="shared" si="145"/>
        <v>3.0635860653716924</v>
      </c>
      <c r="I367" s="2">
        <f t="shared" si="146"/>
        <v>16.412847841378337</v>
      </c>
      <c r="J367" s="2">
        <f t="shared" si="147"/>
        <v>-0.74115215862166295</v>
      </c>
      <c r="K367" s="2">
        <f t="shared" si="148"/>
        <v>0.54930652222955068</v>
      </c>
      <c r="L367" s="2">
        <f t="shared" si="149"/>
        <v>16.383435515826918</v>
      </c>
      <c r="M367" s="2">
        <f t="shared" si="150"/>
        <v>-0.77056448417308232</v>
      </c>
      <c r="N367" s="2">
        <f t="shared" si="151"/>
        <v>0.59376962426892843</v>
      </c>
      <c r="O367" s="2">
        <f t="shared" si="152"/>
        <v>16.865054004852546</v>
      </c>
      <c r="P367" s="2">
        <f t="shared" si="153"/>
        <v>-0.28894599514745423</v>
      </c>
      <c r="Q367" s="2">
        <f t="shared" si="154"/>
        <v>8.3489788111752644E-2</v>
      </c>
      <c r="R367" s="2">
        <f t="shared" si="155"/>
        <v>16.931508241013653</v>
      </c>
      <c r="S367" s="2">
        <f t="shared" si="156"/>
        <v>-0.22249175898634732</v>
      </c>
      <c r="T367" s="2">
        <f t="shared" si="157"/>
        <v>4.9502582816838864E-2</v>
      </c>
      <c r="U367" s="2">
        <f t="shared" si="158"/>
        <v>17.309240251809438</v>
      </c>
      <c r="V367" s="2">
        <f t="shared" si="159"/>
        <v>0.15524025180943823</v>
      </c>
      <c r="W367" s="2">
        <f t="shared" si="160"/>
        <v>2.4099535781857792E-2</v>
      </c>
      <c r="X367" s="2">
        <f t="shared" si="161"/>
        <v>17.012665771843402</v>
      </c>
      <c r="Y367" s="2">
        <f t="shared" si="162"/>
        <v>-0.14133422815659813</v>
      </c>
      <c r="Z367" s="2">
        <f t="shared" si="163"/>
        <v>1.9975364048621335E-2</v>
      </c>
      <c r="AB367" s="28">
        <v>29.2499993200001</v>
      </c>
      <c r="AC367" s="2">
        <f t="shared" si="164"/>
        <v>17.012153752061582</v>
      </c>
      <c r="AD367" s="2">
        <f t="shared" si="165"/>
        <v>-0.14184624793841749</v>
      </c>
      <c r="AE367" s="2">
        <f t="shared" si="166"/>
        <v>2.0120358054207008E-2</v>
      </c>
      <c r="AF367" s="2">
        <f t="shared" si="167"/>
        <v>0.14184624793841749</v>
      </c>
    </row>
    <row r="368" spans="1:32" x14ac:dyDescent="0.3">
      <c r="A368" s="3">
        <v>29.333332650000099</v>
      </c>
      <c r="B368" s="3">
        <v>17.381</v>
      </c>
      <c r="C368" s="2">
        <f t="shared" si="140"/>
        <v>15.114527893903318</v>
      </c>
      <c r="D368" s="2">
        <f t="shared" si="141"/>
        <v>2.2664721060966819</v>
      </c>
      <c r="E368" s="2">
        <f t="shared" si="142"/>
        <v>5.1368958077143292</v>
      </c>
      <c r="F368" s="2">
        <f t="shared" si="143"/>
        <v>15.404157014970636</v>
      </c>
      <c r="G368" s="2">
        <f t="shared" si="144"/>
        <v>-1.9768429850293643</v>
      </c>
      <c r="H368" s="2">
        <f t="shared" si="145"/>
        <v>3.9079081874598072</v>
      </c>
      <c r="I368" s="2">
        <f t="shared" si="146"/>
        <v>16.421181456148879</v>
      </c>
      <c r="J368" s="2">
        <f t="shared" si="147"/>
        <v>-0.95981854385112086</v>
      </c>
      <c r="K368" s="2">
        <f t="shared" si="148"/>
        <v>0.92125163712048608</v>
      </c>
      <c r="L368" s="2">
        <f t="shared" si="149"/>
        <v>16.394565463318465</v>
      </c>
      <c r="M368" s="2">
        <f t="shared" si="150"/>
        <v>-0.98643453668153569</v>
      </c>
      <c r="N368" s="2">
        <f t="shared" si="151"/>
        <v>0.973053095158116</v>
      </c>
      <c r="O368" s="2">
        <f t="shared" si="152"/>
        <v>16.875091223621055</v>
      </c>
      <c r="P368" s="2">
        <f t="shared" si="153"/>
        <v>-0.50590877637894494</v>
      </c>
      <c r="Q368" s="2">
        <f t="shared" si="154"/>
        <v>0.25594369001724132</v>
      </c>
      <c r="R368" s="2">
        <f t="shared" si="155"/>
        <v>16.945252845431774</v>
      </c>
      <c r="S368" s="2">
        <f t="shared" si="156"/>
        <v>-0.43574715456822588</v>
      </c>
      <c r="T368" s="2">
        <f t="shared" si="157"/>
        <v>0.18987558271430532</v>
      </c>
      <c r="U368" s="2">
        <f t="shared" si="158"/>
        <v>17.313106112061252</v>
      </c>
      <c r="V368" s="2">
        <f t="shared" si="159"/>
        <v>-6.7893887938748065E-2</v>
      </c>
      <c r="W368" s="2">
        <f t="shared" si="160"/>
        <v>4.6095800194392803E-3</v>
      </c>
      <c r="X368" s="2">
        <f t="shared" si="161"/>
        <v>17.010779998673129</v>
      </c>
      <c r="Y368" s="2">
        <f t="shared" si="162"/>
        <v>-0.37022000132687083</v>
      </c>
      <c r="Z368" s="2">
        <f t="shared" si="163"/>
        <v>0.13706284938246824</v>
      </c>
      <c r="AB368" s="28">
        <v>29.333332650000099</v>
      </c>
      <c r="AC368" s="2">
        <f t="shared" si="164"/>
        <v>17.011953945726606</v>
      </c>
      <c r="AD368" s="2">
        <f t="shared" si="165"/>
        <v>-0.36904605427339376</v>
      </c>
      <c r="AE368" s="2">
        <f t="shared" si="166"/>
        <v>0.13619499017476069</v>
      </c>
      <c r="AF368" s="2">
        <f t="shared" si="167"/>
        <v>0.36904605427339376</v>
      </c>
    </row>
    <row r="369" spans="1:32" x14ac:dyDescent="0.3">
      <c r="A369" s="3">
        <v>29.416665980000101</v>
      </c>
      <c r="B369" s="3">
        <v>17.116</v>
      </c>
      <c r="C369" s="2">
        <f t="shared" si="140"/>
        <v>15.117710416276019</v>
      </c>
      <c r="D369" s="2">
        <f t="shared" si="141"/>
        <v>1.9982895837239809</v>
      </c>
      <c r="E369" s="2">
        <f t="shared" si="142"/>
        <v>3.993161260419761</v>
      </c>
      <c r="F369" s="2">
        <f t="shared" si="143"/>
        <v>15.404591194287955</v>
      </c>
      <c r="G369" s="2">
        <f t="shared" si="144"/>
        <v>-1.7114088057120451</v>
      </c>
      <c r="H369" s="2">
        <f t="shared" si="145"/>
        <v>2.9289201002687286</v>
      </c>
      <c r="I369" s="2">
        <f t="shared" si="146"/>
        <v>16.429316737435038</v>
      </c>
      <c r="J369" s="2">
        <f t="shared" si="147"/>
        <v>-0.68668326256496215</v>
      </c>
      <c r="K369" s="2">
        <f t="shared" si="148"/>
        <v>0.47153390308686077</v>
      </c>
      <c r="L369" s="2">
        <f t="shared" si="149"/>
        <v>16.405512130972262</v>
      </c>
      <c r="M369" s="2">
        <f t="shared" si="150"/>
        <v>-0.71048786902773742</v>
      </c>
      <c r="N369" s="2">
        <f t="shared" si="151"/>
        <v>0.50479301203557536</v>
      </c>
      <c r="O369" s="2">
        <f t="shared" si="152"/>
        <v>16.884724022632227</v>
      </c>
      <c r="P369" s="2">
        <f t="shared" si="153"/>
        <v>-0.23127597736777261</v>
      </c>
      <c r="Q369" s="2">
        <f t="shared" si="154"/>
        <v>5.3488577707418467E-2</v>
      </c>
      <c r="R369" s="2">
        <f t="shared" si="155"/>
        <v>16.958557698207851</v>
      </c>
      <c r="S369" s="2">
        <f t="shared" si="156"/>
        <v>-0.15744230179214824</v>
      </c>
      <c r="T369" s="2">
        <f t="shared" si="157"/>
        <v>2.4788078393609886E-2</v>
      </c>
      <c r="U369" s="2">
        <f t="shared" si="158"/>
        <v>17.316195926517647</v>
      </c>
      <c r="V369" s="2">
        <f t="shared" si="159"/>
        <v>0.20019592651764739</v>
      </c>
      <c r="W369" s="2">
        <f t="shared" si="160"/>
        <v>4.0078408994259275E-2</v>
      </c>
      <c r="X369" s="2">
        <f t="shared" si="161"/>
        <v>17.008428552770468</v>
      </c>
      <c r="Y369" s="2">
        <f t="shared" si="162"/>
        <v>-0.10757144722953171</v>
      </c>
      <c r="Z369" s="2">
        <f t="shared" si="163"/>
        <v>1.1571616259055926E-2</v>
      </c>
      <c r="AB369" s="28">
        <v>29.416665980000101</v>
      </c>
      <c r="AC369" s="2">
        <f t="shared" si="164"/>
        <v>17.011304508363612</v>
      </c>
      <c r="AD369" s="2">
        <f t="shared" si="165"/>
        <v>-0.10469549163638803</v>
      </c>
      <c r="AE369" s="2">
        <f t="shared" si="166"/>
        <v>1.0961145968984995E-2</v>
      </c>
      <c r="AF369" s="2">
        <f t="shared" si="167"/>
        <v>0.10469549163638803</v>
      </c>
    </row>
    <row r="370" spans="1:32" x14ac:dyDescent="0.3">
      <c r="A370" s="3">
        <v>29.499999310000099</v>
      </c>
      <c r="B370" s="3">
        <v>16.736000000000001</v>
      </c>
      <c r="C370" s="2">
        <f t="shared" si="140"/>
        <v>15.120892938648717</v>
      </c>
      <c r="D370" s="2">
        <f t="shared" si="141"/>
        <v>1.6151070613512832</v>
      </c>
      <c r="E370" s="2">
        <f t="shared" si="142"/>
        <v>2.6085708196267778</v>
      </c>
      <c r="F370" s="2">
        <f t="shared" si="143"/>
        <v>15.404992261066255</v>
      </c>
      <c r="G370" s="2">
        <f t="shared" si="144"/>
        <v>-1.3310077389337458</v>
      </c>
      <c r="H370" s="2">
        <f t="shared" si="145"/>
        <v>1.7715816011015224</v>
      </c>
      <c r="I370" s="2">
        <f t="shared" si="146"/>
        <v>16.437251682558589</v>
      </c>
      <c r="J370" s="2">
        <f t="shared" si="147"/>
        <v>-0.29874831744141161</v>
      </c>
      <c r="K370" s="2">
        <f t="shared" si="148"/>
        <v>8.9250557174074444E-2</v>
      </c>
      <c r="L370" s="2">
        <f t="shared" si="149"/>
        <v>16.416272823450193</v>
      </c>
      <c r="M370" s="2">
        <f t="shared" si="150"/>
        <v>-0.31972717654980798</v>
      </c>
      <c r="N370" s="2">
        <f t="shared" si="151"/>
        <v>0.10222546742451208</v>
      </c>
      <c r="O370" s="2">
        <f t="shared" si="152"/>
        <v>16.893949150038942</v>
      </c>
      <c r="P370" s="2">
        <f t="shared" si="153"/>
        <v>0.15794915003894161</v>
      </c>
      <c r="Q370" s="2">
        <f t="shared" si="154"/>
        <v>2.4947933998024089E-2</v>
      </c>
      <c r="R370" s="2">
        <f t="shared" si="155"/>
        <v>16.971417138896179</v>
      </c>
      <c r="S370" s="2">
        <f t="shared" si="156"/>
        <v>0.2354171388961781</v>
      </c>
      <c r="T370" s="2">
        <f t="shared" si="157"/>
        <v>5.5421229286062412E-2</v>
      </c>
      <c r="U370" s="2">
        <f t="shared" si="158"/>
        <v>17.318510722197662</v>
      </c>
      <c r="V370" s="2">
        <f t="shared" si="159"/>
        <v>0.58251072219766087</v>
      </c>
      <c r="W370" s="2">
        <f t="shared" si="160"/>
        <v>0.33931874147524044</v>
      </c>
      <c r="X370" s="2">
        <f t="shared" si="161"/>
        <v>17.005619754235482</v>
      </c>
      <c r="Y370" s="2">
        <f t="shared" si="162"/>
        <v>0.26961975423548168</v>
      </c>
      <c r="Z370" s="2">
        <f t="shared" si="163"/>
        <v>7.2694811874001536E-2</v>
      </c>
      <c r="AB370" s="28">
        <v>29.499999310000099</v>
      </c>
      <c r="AC370" s="2">
        <f t="shared" si="164"/>
        <v>17.010211715882608</v>
      </c>
      <c r="AD370" s="2">
        <f t="shared" si="165"/>
        <v>0.27421171588260762</v>
      </c>
      <c r="AE370" s="2">
        <f t="shared" si="166"/>
        <v>7.5192065127283922E-2</v>
      </c>
      <c r="AF370" s="2">
        <f t="shared" si="167"/>
        <v>0.27421171588260762</v>
      </c>
    </row>
    <row r="371" spans="1:32" x14ac:dyDescent="0.3">
      <c r="A371" s="3">
        <v>29.583332640000101</v>
      </c>
      <c r="B371" s="3">
        <v>16.167000000000002</v>
      </c>
      <c r="C371" s="2">
        <f t="shared" si="140"/>
        <v>15.124075461021416</v>
      </c>
      <c r="D371" s="2">
        <f t="shared" si="141"/>
        <v>1.0429245389785855</v>
      </c>
      <c r="E371" s="2">
        <f t="shared" si="142"/>
        <v>1.0876915940036951</v>
      </c>
      <c r="F371" s="2">
        <f t="shared" si="143"/>
        <v>15.405360215305537</v>
      </c>
      <c r="G371" s="2">
        <f t="shared" si="144"/>
        <v>-0.76163978469446469</v>
      </c>
      <c r="H371" s="2">
        <f t="shared" si="145"/>
        <v>0.58009516162943053</v>
      </c>
      <c r="I371" s="2">
        <f t="shared" si="146"/>
        <v>16.444984288841297</v>
      </c>
      <c r="J371" s="2">
        <f t="shared" si="147"/>
        <v>0.27798428884129578</v>
      </c>
      <c r="K371" s="2">
        <f t="shared" si="148"/>
        <v>7.7275264842600958E-2</v>
      </c>
      <c r="L371" s="2">
        <f t="shared" si="149"/>
        <v>16.426844837068824</v>
      </c>
      <c r="M371" s="2">
        <f t="shared" si="150"/>
        <v>0.25984483706882244</v>
      </c>
      <c r="N371" s="2">
        <f t="shared" si="151"/>
        <v>6.7519339351322885E-2</v>
      </c>
      <c r="O371" s="2">
        <f t="shared" si="152"/>
        <v>16.902763422418033</v>
      </c>
      <c r="P371" s="2">
        <f t="shared" si="153"/>
        <v>0.73576342241803161</v>
      </c>
      <c r="Q371" s="2">
        <f t="shared" si="154"/>
        <v>0.54134781376829477</v>
      </c>
      <c r="R371" s="2">
        <f t="shared" si="155"/>
        <v>16.983825577790608</v>
      </c>
      <c r="S371" s="2">
        <f t="shared" si="156"/>
        <v>0.81682557779060616</v>
      </c>
      <c r="T371" s="2">
        <f t="shared" si="157"/>
        <v>0.66720402453295757</v>
      </c>
      <c r="U371" s="2">
        <f t="shared" si="158"/>
        <v>17.32005189886161</v>
      </c>
      <c r="V371" s="2">
        <f t="shared" si="159"/>
        <v>1.1530518988616087</v>
      </c>
      <c r="W371" s="2">
        <f t="shared" si="160"/>
        <v>1.3295286814683616</v>
      </c>
      <c r="X371" s="2">
        <f t="shared" si="161"/>
        <v>17.002362031786632</v>
      </c>
      <c r="Y371" s="2">
        <f t="shared" si="162"/>
        <v>0.83536203178663015</v>
      </c>
      <c r="Z371" s="2">
        <f t="shared" si="163"/>
        <v>0.69782972415068689</v>
      </c>
      <c r="AB371" s="28">
        <v>29.583332640000101</v>
      </c>
      <c r="AC371" s="2">
        <f t="shared" si="164"/>
        <v>17.008681920562911</v>
      </c>
      <c r="AD371" s="2">
        <f t="shared" si="165"/>
        <v>0.84168192056290891</v>
      </c>
      <c r="AE371" s="2">
        <f t="shared" si="166"/>
        <v>0.70842845540246691</v>
      </c>
      <c r="AF371" s="2">
        <f t="shared" si="167"/>
        <v>0.84168192056290891</v>
      </c>
    </row>
    <row r="372" spans="1:32" x14ac:dyDescent="0.3">
      <c r="A372" s="3">
        <v>29.6666659700001</v>
      </c>
      <c r="B372" s="3">
        <v>15.92</v>
      </c>
      <c r="C372" s="2">
        <f t="shared" si="140"/>
        <v>15.127257983394115</v>
      </c>
      <c r="D372" s="2">
        <f t="shared" si="141"/>
        <v>0.79274201660588517</v>
      </c>
      <c r="E372" s="2">
        <f t="shared" si="142"/>
        <v>0.62843990489236556</v>
      </c>
      <c r="F372" s="2">
        <f t="shared" si="143"/>
        <v>15.405695057005802</v>
      </c>
      <c r="G372" s="2">
        <f t="shared" si="144"/>
        <v>-0.51430494299419749</v>
      </c>
      <c r="H372" s="2">
        <f t="shared" si="145"/>
        <v>0.26450957438826472</v>
      </c>
      <c r="I372" s="2">
        <f t="shared" si="146"/>
        <v>16.452512553604933</v>
      </c>
      <c r="J372" s="2">
        <f t="shared" si="147"/>
        <v>0.5325125536049331</v>
      </c>
      <c r="K372" s="2">
        <f t="shared" si="148"/>
        <v>0.28356961974684675</v>
      </c>
      <c r="L372" s="2">
        <f t="shared" si="149"/>
        <v>16.437225459799436</v>
      </c>
      <c r="M372" s="2">
        <f t="shared" si="150"/>
        <v>0.51722545979943568</v>
      </c>
      <c r="N372" s="2">
        <f t="shared" si="151"/>
        <v>0.26752217626473768</v>
      </c>
      <c r="O372" s="2">
        <f t="shared" si="152"/>
        <v>16.911163725689697</v>
      </c>
      <c r="P372" s="2">
        <f t="shared" si="153"/>
        <v>0.99116372568969702</v>
      </c>
      <c r="Q372" s="2">
        <f t="shared" si="154"/>
        <v>0.98240553112308093</v>
      </c>
      <c r="R372" s="2">
        <f t="shared" si="155"/>
        <v>16.995777497969854</v>
      </c>
      <c r="S372" s="2">
        <f t="shared" si="156"/>
        <v>1.0757774979698542</v>
      </c>
      <c r="T372" s="2">
        <f t="shared" si="157"/>
        <v>1.1572972251382798</v>
      </c>
      <c r="U372" s="2">
        <f t="shared" si="158"/>
        <v>17.320821229466322</v>
      </c>
      <c r="V372" s="2">
        <f t="shared" si="159"/>
        <v>1.400821229466322</v>
      </c>
      <c r="W372" s="2">
        <f t="shared" si="160"/>
        <v>1.9623001169235381</v>
      </c>
      <c r="X372" s="2">
        <f t="shared" si="161"/>
        <v>16.998663914064565</v>
      </c>
      <c r="Y372" s="2">
        <f t="shared" si="162"/>
        <v>1.0786639140645651</v>
      </c>
      <c r="Z372" s="2">
        <f t="shared" si="163"/>
        <v>1.1635158395050875</v>
      </c>
      <c r="AB372" s="28">
        <v>29.6666659700001</v>
      </c>
      <c r="AC372" s="2">
        <f t="shared" si="164"/>
        <v>17.006721544530809</v>
      </c>
      <c r="AD372" s="2">
        <f t="shared" si="165"/>
        <v>1.0867215445308087</v>
      </c>
      <c r="AE372" s="2">
        <f t="shared" si="166"/>
        <v>1.1809637153474264</v>
      </c>
      <c r="AF372" s="2">
        <f t="shared" si="167"/>
        <v>1.0867215445308087</v>
      </c>
    </row>
    <row r="373" spans="1:32" x14ac:dyDescent="0.3">
      <c r="A373" s="3">
        <v>29.749999300000098</v>
      </c>
      <c r="B373" s="3">
        <v>15.407999999999999</v>
      </c>
      <c r="C373" s="2">
        <f t="shared" si="140"/>
        <v>15.130440505766815</v>
      </c>
      <c r="D373" s="2">
        <f t="shared" si="141"/>
        <v>0.27755949423318427</v>
      </c>
      <c r="E373" s="2">
        <f t="shared" si="142"/>
        <v>7.7039272838981057E-2</v>
      </c>
      <c r="F373" s="2">
        <f t="shared" si="143"/>
        <v>15.40599678616705</v>
      </c>
      <c r="G373" s="2">
        <f t="shared" si="144"/>
        <v>-2.0032138329497684E-3</v>
      </c>
      <c r="H373" s="2">
        <f t="shared" si="145"/>
        <v>4.0128656605213027E-6</v>
      </c>
      <c r="I373" s="2">
        <f t="shared" si="146"/>
        <v>16.459834474171259</v>
      </c>
      <c r="J373" s="2">
        <f t="shared" si="147"/>
        <v>1.05183447417126</v>
      </c>
      <c r="K373" s="2">
        <f t="shared" si="148"/>
        <v>1.1063557610551309</v>
      </c>
      <c r="L373" s="2">
        <f t="shared" si="149"/>
        <v>16.447411971268021</v>
      </c>
      <c r="M373" s="2">
        <f t="shared" si="150"/>
        <v>1.0394119712680219</v>
      </c>
      <c r="N373" s="2">
        <f t="shared" si="151"/>
        <v>1.0803772460152752</v>
      </c>
      <c r="O373" s="2">
        <f t="shared" si="152"/>
        <v>16.919147016037087</v>
      </c>
      <c r="P373" s="2">
        <f t="shared" si="153"/>
        <v>1.5111470160370875</v>
      </c>
      <c r="Q373" s="2">
        <f t="shared" si="154"/>
        <v>2.2835653040777935</v>
      </c>
      <c r="R373" s="2">
        <f t="shared" si="155"/>
        <v>17.007267457355987</v>
      </c>
      <c r="S373" s="2">
        <f t="shared" si="156"/>
        <v>1.5992674573559871</v>
      </c>
      <c r="T373" s="2">
        <f t="shared" si="157"/>
        <v>2.5576564001578839</v>
      </c>
      <c r="U373" s="2">
        <f t="shared" si="158"/>
        <v>17.320820860438825</v>
      </c>
      <c r="V373" s="2">
        <f t="shared" si="159"/>
        <v>1.9128208604388259</v>
      </c>
      <c r="W373" s="2">
        <f t="shared" si="160"/>
        <v>3.6588836441299306</v>
      </c>
      <c r="X373" s="2">
        <f t="shared" si="161"/>
        <v>16.994534020861209</v>
      </c>
      <c r="Y373" s="2">
        <f t="shared" si="162"/>
        <v>1.58653402086121</v>
      </c>
      <c r="Z373" s="2">
        <f t="shared" si="163"/>
        <v>2.5170901993500383</v>
      </c>
      <c r="AB373" s="28">
        <v>29.749999300000098</v>
      </c>
      <c r="AC373" s="2">
        <f t="shared" si="164"/>
        <v>17.004337073202226</v>
      </c>
      <c r="AD373" s="2">
        <f t="shared" si="165"/>
        <v>1.5963370732022266</v>
      </c>
      <c r="AE373" s="2">
        <f t="shared" si="166"/>
        <v>2.548292051279851</v>
      </c>
      <c r="AF373" s="2">
        <f t="shared" si="167"/>
        <v>1.5963370732022266</v>
      </c>
    </row>
    <row r="374" spans="1:32" x14ac:dyDescent="0.3">
      <c r="A374" s="3">
        <v>29.8333326300001</v>
      </c>
      <c r="B374" s="3">
        <v>15.066000000000001</v>
      </c>
      <c r="C374" s="2">
        <f t="shared" si="140"/>
        <v>15.133623028139514</v>
      </c>
      <c r="D374" s="2">
        <f t="shared" si="141"/>
        <v>-6.7623028139513153E-2</v>
      </c>
      <c r="E374" s="2">
        <f t="shared" si="142"/>
        <v>4.5728739347573877E-3</v>
      </c>
      <c r="F374" s="2">
        <f t="shared" si="143"/>
        <v>15.406265402789279</v>
      </c>
      <c r="G374" s="2">
        <f t="shared" si="144"/>
        <v>0.34026540278927797</v>
      </c>
      <c r="H374" s="2">
        <f t="shared" si="145"/>
        <v>0.11578054433534958</v>
      </c>
      <c r="I374" s="2">
        <f t="shared" si="146"/>
        <v>16.466948047862054</v>
      </c>
      <c r="J374" s="2">
        <f t="shared" si="147"/>
        <v>1.4009480478620535</v>
      </c>
      <c r="K374" s="2">
        <f t="shared" si="148"/>
        <v>1.9626554328084986</v>
      </c>
      <c r="L374" s="2">
        <f t="shared" si="149"/>
        <v>16.457401642755258</v>
      </c>
      <c r="M374" s="2">
        <f t="shared" si="150"/>
        <v>1.3914016427552571</v>
      </c>
      <c r="N374" s="2">
        <f t="shared" si="151"/>
        <v>1.9359985314620283</v>
      </c>
      <c r="O374" s="2">
        <f t="shared" si="152"/>
        <v>16.926710320825187</v>
      </c>
      <c r="P374" s="2">
        <f t="shared" si="153"/>
        <v>1.8607103208251861</v>
      </c>
      <c r="Q374" s="2">
        <f t="shared" si="154"/>
        <v>3.4622428980253668</v>
      </c>
      <c r="R374" s="2">
        <f t="shared" si="155"/>
        <v>17.01829009078671</v>
      </c>
      <c r="S374" s="2">
        <f t="shared" si="156"/>
        <v>1.9522900907867093</v>
      </c>
      <c r="T374" s="2">
        <f t="shared" si="157"/>
        <v>3.811436598583978</v>
      </c>
      <c r="U374" s="2">
        <f t="shared" si="158"/>
        <v>17.320053311778505</v>
      </c>
      <c r="V374" s="2">
        <f t="shared" si="159"/>
        <v>2.2540533117785042</v>
      </c>
      <c r="W374" s="2">
        <f t="shared" si="160"/>
        <v>5.080756332339643</v>
      </c>
      <c r="X374" s="2">
        <f t="shared" si="161"/>
        <v>16.989981054295782</v>
      </c>
      <c r="Y374" s="2">
        <f t="shared" si="162"/>
        <v>1.9239810542957816</v>
      </c>
      <c r="Z374" s="2">
        <f t="shared" si="163"/>
        <v>3.7017030972891072</v>
      </c>
      <c r="AB374" s="28">
        <v>29.8333326300001</v>
      </c>
      <c r="AC374" s="2">
        <f t="shared" si="164"/>
        <v>17.001535048686026</v>
      </c>
      <c r="AD374" s="2">
        <f t="shared" si="165"/>
        <v>1.9355350486860257</v>
      </c>
      <c r="AE374" s="2">
        <f t="shared" si="166"/>
        <v>3.7462959246920158</v>
      </c>
      <c r="AF374" s="2">
        <f t="shared" si="167"/>
        <v>1.9355350486860257</v>
      </c>
    </row>
    <row r="375" spans="1:32" x14ac:dyDescent="0.3">
      <c r="A375" s="3">
        <v>29.916665960000099</v>
      </c>
      <c r="B375" s="3">
        <v>15.769</v>
      </c>
      <c r="C375" s="2">
        <f t="shared" si="140"/>
        <v>15.136805550512213</v>
      </c>
      <c r="D375" s="2">
        <f t="shared" si="141"/>
        <v>0.63219444948778758</v>
      </c>
      <c r="E375" s="2">
        <f t="shared" si="142"/>
        <v>0.3996698219631668</v>
      </c>
      <c r="F375" s="2">
        <f t="shared" si="143"/>
        <v>15.406500906872491</v>
      </c>
      <c r="G375" s="2">
        <f t="shared" si="144"/>
        <v>-0.36249909312750894</v>
      </c>
      <c r="H375" s="2">
        <f t="shared" si="145"/>
        <v>0.13140559251826639</v>
      </c>
      <c r="I375" s="2">
        <f t="shared" si="146"/>
        <v>16.473851271999074</v>
      </c>
      <c r="J375" s="2">
        <f t="shared" si="147"/>
        <v>0.7048512719990736</v>
      </c>
      <c r="K375" s="2">
        <f t="shared" si="148"/>
        <v>0.49681531563871206</v>
      </c>
      <c r="L375" s="2">
        <f t="shared" si="149"/>
        <v>16.467191737196522</v>
      </c>
      <c r="M375" s="2">
        <f t="shared" si="150"/>
        <v>0.69819173719652206</v>
      </c>
      <c r="N375" s="2">
        <f t="shared" si="151"/>
        <v>0.48747170188949734</v>
      </c>
      <c r="O375" s="2">
        <f t="shared" si="152"/>
        <v>16.933850739520992</v>
      </c>
      <c r="P375" s="2">
        <f t="shared" si="153"/>
        <v>1.1648507395209915</v>
      </c>
      <c r="Q375" s="2">
        <f t="shared" si="154"/>
        <v>1.3568772453626008</v>
      </c>
      <c r="R375" s="2">
        <f t="shared" si="155"/>
        <v>17.028840112100323</v>
      </c>
      <c r="S375" s="2">
        <f t="shared" si="156"/>
        <v>1.2598401121003224</v>
      </c>
      <c r="T375" s="2">
        <f t="shared" si="157"/>
        <v>1.5871971080569529</v>
      </c>
      <c r="U375" s="2">
        <f t="shared" si="158"/>
        <v>17.318521476975928</v>
      </c>
      <c r="V375" s="2">
        <f t="shared" si="159"/>
        <v>1.5495214769759276</v>
      </c>
      <c r="W375" s="2">
        <f t="shared" si="160"/>
        <v>2.4010168076096599</v>
      </c>
      <c r="X375" s="2">
        <f t="shared" si="161"/>
        <v>16.985013789853255</v>
      </c>
      <c r="Y375" s="2">
        <f t="shared" si="162"/>
        <v>1.216013789853255</v>
      </c>
      <c r="Z375" s="2">
        <f t="shared" si="163"/>
        <v>1.4786895371132762</v>
      </c>
      <c r="AB375" s="28">
        <v>29.916665960000099</v>
      </c>
      <c r="AC375" s="2">
        <f t="shared" si="164"/>
        <v>16.998322063201048</v>
      </c>
      <c r="AD375" s="2">
        <f t="shared" si="165"/>
        <v>1.2293220632010478</v>
      </c>
      <c r="AE375" s="2">
        <f t="shared" si="166"/>
        <v>1.5112327350728809</v>
      </c>
      <c r="AF375" s="2">
        <f t="shared" si="167"/>
        <v>1.2293220632010478</v>
      </c>
    </row>
    <row r="376" spans="1:32" x14ac:dyDescent="0.3">
      <c r="A376" s="3">
        <v>29.999999290000101</v>
      </c>
      <c r="B376" s="3">
        <v>15.787000000000001</v>
      </c>
      <c r="C376" s="2">
        <f t="shared" si="140"/>
        <v>15.139988072884911</v>
      </c>
      <c r="D376" s="2">
        <f t="shared" si="141"/>
        <v>0.64701192711508959</v>
      </c>
      <c r="E376" s="2">
        <f t="shared" si="142"/>
        <v>0.41862443382918202</v>
      </c>
      <c r="F376" s="2">
        <f t="shared" si="143"/>
        <v>15.406703298416685</v>
      </c>
      <c r="G376" s="2">
        <f t="shared" si="144"/>
        <v>-0.38029670158331541</v>
      </c>
      <c r="H376" s="2">
        <f t="shared" si="145"/>
        <v>0.14462558123514926</v>
      </c>
      <c r="I376" s="2">
        <f t="shared" si="146"/>
        <v>16.480542143904096</v>
      </c>
      <c r="J376" s="2">
        <f t="shared" si="147"/>
        <v>0.69354214390409474</v>
      </c>
      <c r="K376" s="2">
        <f t="shared" si="148"/>
        <v>0.48100070537108808</v>
      </c>
      <c r="L376" s="2">
        <f t="shared" si="149"/>
        <v>16.47677950918191</v>
      </c>
      <c r="M376" s="2">
        <f t="shared" si="150"/>
        <v>0.68977950918190878</v>
      </c>
      <c r="N376" s="2">
        <f t="shared" si="151"/>
        <v>0.47579577128723499</v>
      </c>
      <c r="O376" s="2">
        <f t="shared" si="152"/>
        <v>16.940565444612147</v>
      </c>
      <c r="P376" s="2">
        <f t="shared" si="153"/>
        <v>1.1535654446121466</v>
      </c>
      <c r="Q376" s="2">
        <f t="shared" si="154"/>
        <v>1.3307132350032196</v>
      </c>
      <c r="R376" s="2">
        <f t="shared" si="155"/>
        <v>17.03891231623497</v>
      </c>
      <c r="S376" s="2">
        <f t="shared" si="156"/>
        <v>1.2519123162349697</v>
      </c>
      <c r="T376" s="2">
        <f t="shared" si="157"/>
        <v>1.5672844475408068</v>
      </c>
      <c r="U376" s="2">
        <f t="shared" si="158"/>
        <v>17.316228622767209</v>
      </c>
      <c r="V376" s="2">
        <f t="shared" si="159"/>
        <v>1.5292286227672083</v>
      </c>
      <c r="W376" s="2">
        <f t="shared" si="160"/>
        <v>2.3385401806904924</v>
      </c>
      <c r="X376" s="2">
        <f t="shared" si="161"/>
        <v>16.979641067476479</v>
      </c>
      <c r="Y376" s="2">
        <f t="shared" si="162"/>
        <v>1.1926410674764778</v>
      </c>
      <c r="Z376" s="2">
        <f t="shared" si="163"/>
        <v>1.4223927158314325</v>
      </c>
      <c r="AB376" s="28">
        <v>29.999999290000101</v>
      </c>
      <c r="AC376" s="2">
        <f t="shared" si="164"/>
        <v>16.994704752519059</v>
      </c>
      <c r="AD376" s="2">
        <f t="shared" si="165"/>
        <v>1.2077047525190583</v>
      </c>
      <c r="AE376" s="2">
        <f t="shared" si="166"/>
        <v>1.4585507692571198</v>
      </c>
      <c r="AF376" s="2">
        <f t="shared" si="167"/>
        <v>1.2077047525190583</v>
      </c>
    </row>
    <row r="377" spans="1:32" x14ac:dyDescent="0.3">
      <c r="A377" s="3">
        <v>30.0833326200001</v>
      </c>
      <c r="B377" s="3">
        <v>15.863</v>
      </c>
      <c r="C377" s="2">
        <f t="shared" si="140"/>
        <v>15.143170595257612</v>
      </c>
      <c r="D377" s="2">
        <f t="shared" si="141"/>
        <v>0.71982940474238788</v>
      </c>
      <c r="E377" s="2">
        <f t="shared" si="142"/>
        <v>0.51815437193178049</v>
      </c>
      <c r="F377" s="2">
        <f t="shared" si="143"/>
        <v>15.406872577421861</v>
      </c>
      <c r="G377" s="2">
        <f t="shared" si="144"/>
        <v>-0.45612742257813821</v>
      </c>
      <c r="H377" s="2">
        <f t="shared" si="145"/>
        <v>0.20805222562777548</v>
      </c>
      <c r="I377" s="2">
        <f t="shared" si="146"/>
        <v>16.487018660898883</v>
      </c>
      <c r="J377" s="2">
        <f t="shared" si="147"/>
        <v>0.62401866089888358</v>
      </c>
      <c r="K377" s="2">
        <f t="shared" si="148"/>
        <v>0.38939928915003585</v>
      </c>
      <c r="L377" s="2">
        <f t="shared" si="149"/>
        <v>16.486162204956198</v>
      </c>
      <c r="M377" s="2">
        <f t="shared" si="150"/>
        <v>0.62316220495619845</v>
      </c>
      <c r="N377" s="2">
        <f t="shared" si="151"/>
        <v>0.38833113368587108</v>
      </c>
      <c r="O377" s="2">
        <f t="shared" si="152"/>
        <v>16.946851682526763</v>
      </c>
      <c r="P377" s="2">
        <f t="shared" si="153"/>
        <v>1.0838516825267632</v>
      </c>
      <c r="Q377" s="2">
        <f t="shared" si="154"/>
        <v>1.1747344697160955</v>
      </c>
      <c r="R377" s="2">
        <f t="shared" si="155"/>
        <v>17.048501581340602</v>
      </c>
      <c r="S377" s="2">
        <f t="shared" si="156"/>
        <v>1.1855015813406027</v>
      </c>
      <c r="T377" s="2">
        <f t="shared" si="157"/>
        <v>1.4054139993610697</v>
      </c>
      <c r="U377" s="2">
        <f t="shared" si="158"/>
        <v>17.313178388686641</v>
      </c>
      <c r="V377" s="2">
        <f t="shared" si="159"/>
        <v>1.4501783886866413</v>
      </c>
      <c r="W377" s="2">
        <f t="shared" si="160"/>
        <v>2.1030173590137831</v>
      </c>
      <c r="X377" s="2">
        <f t="shared" si="161"/>
        <v>16.973871782504361</v>
      </c>
      <c r="Y377" s="2">
        <f t="shared" si="162"/>
        <v>1.1108717825043612</v>
      </c>
      <c r="Z377" s="2">
        <f t="shared" si="163"/>
        <v>1.234036117164417</v>
      </c>
      <c r="AB377" s="28">
        <v>30.0833326200001</v>
      </c>
      <c r="AC377" s="2">
        <f t="shared" si="164"/>
        <v>16.990689789356924</v>
      </c>
      <c r="AD377" s="2">
        <f t="shared" si="165"/>
        <v>1.1276897893569249</v>
      </c>
      <c r="AE377" s="2">
        <f t="shared" si="166"/>
        <v>1.2716842610198655</v>
      </c>
      <c r="AF377" s="2">
        <f t="shared" si="167"/>
        <v>1.1276897893569249</v>
      </c>
    </row>
    <row r="378" spans="1:32" x14ac:dyDescent="0.3">
      <c r="A378" s="3">
        <v>30.166665950000102</v>
      </c>
      <c r="B378" s="3">
        <v>17.154</v>
      </c>
      <c r="C378" s="2">
        <f t="shared" si="140"/>
        <v>15.14635311763031</v>
      </c>
      <c r="D378" s="2">
        <f t="shared" si="141"/>
        <v>2.0076468823696896</v>
      </c>
      <c r="E378" s="2">
        <f t="shared" si="142"/>
        <v>4.0306460042887338</v>
      </c>
      <c r="F378" s="2">
        <f t="shared" si="143"/>
        <v>15.407008743888021</v>
      </c>
      <c r="G378" s="2">
        <f t="shared" si="144"/>
        <v>-1.7469912561119791</v>
      </c>
      <c r="H378" s="2">
        <f t="shared" si="145"/>
        <v>3.0519784489317106</v>
      </c>
      <c r="I378" s="2">
        <f t="shared" si="146"/>
        <v>16.493278820305207</v>
      </c>
      <c r="J378" s="2">
        <f t="shared" si="147"/>
        <v>-0.66072117969479294</v>
      </c>
      <c r="K378" s="2">
        <f t="shared" si="148"/>
        <v>0.43655247729727886</v>
      </c>
      <c r="L378" s="2">
        <f t="shared" si="149"/>
        <v>16.495337062418887</v>
      </c>
      <c r="M378" s="2">
        <f t="shared" si="150"/>
        <v>-0.65866293758111283</v>
      </c>
      <c r="N378" s="2">
        <f t="shared" si="151"/>
        <v>0.43383686534298094</v>
      </c>
      <c r="O378" s="2">
        <f t="shared" si="152"/>
        <v>16.95270677455288</v>
      </c>
      <c r="P378" s="2">
        <f t="shared" si="153"/>
        <v>-0.20129322544712025</v>
      </c>
      <c r="Q378" s="2">
        <f t="shared" si="154"/>
        <v>4.0518962610905179E-2</v>
      </c>
      <c r="R378" s="2">
        <f t="shared" si="155"/>
        <v>17.057602870904745</v>
      </c>
      <c r="S378" s="2">
        <f t="shared" si="156"/>
        <v>-9.6397129095254996E-2</v>
      </c>
      <c r="T378" s="2">
        <f t="shared" si="157"/>
        <v>9.2924064978072568E-3</v>
      </c>
      <c r="U378" s="2">
        <f t="shared" si="158"/>
        <v>17.309374786452363</v>
      </c>
      <c r="V378" s="2">
        <f t="shared" si="159"/>
        <v>0.15537478645236291</v>
      </c>
      <c r="W378" s="2">
        <f t="shared" si="160"/>
        <v>2.4141324265117378E-2</v>
      </c>
      <c r="X378" s="2">
        <f t="shared" si="161"/>
        <v>16.967714876634929</v>
      </c>
      <c r="Y378" s="2">
        <f t="shared" si="162"/>
        <v>-0.18628512336507086</v>
      </c>
      <c r="Z378" s="2">
        <f t="shared" si="163"/>
        <v>3.4702147187139668E-2</v>
      </c>
      <c r="AB378" s="28">
        <v>30.166665950000102</v>
      </c>
      <c r="AC378" s="2">
        <f t="shared" si="164"/>
        <v>16.986283876809939</v>
      </c>
      <c r="AD378" s="2">
        <f t="shared" si="165"/>
        <v>-0.16771612319006124</v>
      </c>
      <c r="AE378" s="2">
        <f t="shared" si="166"/>
        <v>2.8128697977903797E-2</v>
      </c>
      <c r="AF378" s="2">
        <f t="shared" si="167"/>
        <v>0.16771612319006124</v>
      </c>
    </row>
    <row r="379" spans="1:32" x14ac:dyDescent="0.3">
      <c r="A379" s="3">
        <v>30.2499992800001</v>
      </c>
      <c r="B379" s="3">
        <v>18.178000000000001</v>
      </c>
      <c r="C379" s="2">
        <f t="shared" si="140"/>
        <v>15.149535640003009</v>
      </c>
      <c r="D379" s="2">
        <f t="shared" si="141"/>
        <v>3.0284643599969918</v>
      </c>
      <c r="E379" s="2">
        <f t="shared" si="142"/>
        <v>9.171596379771989</v>
      </c>
      <c r="F379" s="2">
        <f t="shared" si="143"/>
        <v>15.407111797815162</v>
      </c>
      <c r="G379" s="2">
        <f t="shared" si="144"/>
        <v>-2.7708882021848389</v>
      </c>
      <c r="H379" s="2">
        <f t="shared" si="145"/>
        <v>7.6778214290071283</v>
      </c>
      <c r="I379" s="2">
        <f t="shared" si="146"/>
        <v>16.499320619444823</v>
      </c>
      <c r="J379" s="2">
        <f t="shared" si="147"/>
        <v>-1.6786793805551774</v>
      </c>
      <c r="K379" s="2">
        <f t="shared" si="148"/>
        <v>2.8179644627011142</v>
      </c>
      <c r="L379" s="2">
        <f t="shared" si="149"/>
        <v>16.504301311124159</v>
      </c>
      <c r="M379" s="2">
        <f t="shared" si="150"/>
        <v>-1.6736986888758416</v>
      </c>
      <c r="N379" s="2">
        <f t="shared" si="151"/>
        <v>2.8012673011447111</v>
      </c>
      <c r="O379" s="2">
        <f t="shared" si="152"/>
        <v>16.958128117757362</v>
      </c>
      <c r="P379" s="2">
        <f t="shared" si="153"/>
        <v>-1.2198718822426393</v>
      </c>
      <c r="Q379" s="2">
        <f t="shared" si="154"/>
        <v>1.4880874090861997</v>
      </c>
      <c r="R379" s="2">
        <f t="shared" si="155"/>
        <v>17.066211235891345</v>
      </c>
      <c r="S379" s="2">
        <f t="shared" si="156"/>
        <v>-1.1117887641086561</v>
      </c>
      <c r="T379" s="2">
        <f t="shared" si="157"/>
        <v>1.2360742559982529</v>
      </c>
      <c r="U379" s="2">
        <f t="shared" si="158"/>
        <v>17.304822199157858</v>
      </c>
      <c r="V379" s="2">
        <f t="shared" si="159"/>
        <v>-0.87317780084214291</v>
      </c>
      <c r="W379" s="2">
        <f t="shared" si="160"/>
        <v>0.76243947188352101</v>
      </c>
      <c r="X379" s="2">
        <f t="shared" si="161"/>
        <v>16.961179328803709</v>
      </c>
      <c r="Y379" s="2">
        <f t="shared" si="162"/>
        <v>-1.2168206711962917</v>
      </c>
      <c r="Z379" s="2">
        <f t="shared" si="163"/>
        <v>1.4806525458505937</v>
      </c>
      <c r="AB379" s="28">
        <v>30.2499992800001</v>
      </c>
      <c r="AC379" s="2">
        <f t="shared" si="164"/>
        <v>16.981493741789013</v>
      </c>
      <c r="AD379" s="2">
        <f t="shared" si="165"/>
        <v>-1.196506258210988</v>
      </c>
      <c r="AE379" s="2">
        <f t="shared" si="166"/>
        <v>1.4316272259380596</v>
      </c>
      <c r="AF379" s="2">
        <f t="shared" si="167"/>
        <v>1.196506258210988</v>
      </c>
    </row>
    <row r="380" spans="1:32" x14ac:dyDescent="0.3">
      <c r="A380" s="3">
        <v>30.333332610000099</v>
      </c>
      <c r="B380" s="3">
        <v>18.652999999999999</v>
      </c>
      <c r="C380" s="2">
        <f t="shared" si="140"/>
        <v>15.152718162375708</v>
      </c>
      <c r="D380" s="2">
        <f t="shared" si="141"/>
        <v>3.500281837624291</v>
      </c>
      <c r="E380" s="2">
        <f t="shared" si="142"/>
        <v>12.251972942802484</v>
      </c>
      <c r="F380" s="2">
        <f t="shared" si="143"/>
        <v>15.407181739203285</v>
      </c>
      <c r="G380" s="2">
        <f t="shared" si="144"/>
        <v>-3.2458182607967139</v>
      </c>
      <c r="H380" s="2">
        <f t="shared" si="145"/>
        <v>10.535336182121405</v>
      </c>
      <c r="I380" s="2">
        <f t="shared" si="146"/>
        <v>16.505142055639524</v>
      </c>
      <c r="J380" s="2">
        <f t="shared" si="147"/>
        <v>-2.1478579443604744</v>
      </c>
      <c r="K380" s="2">
        <f t="shared" si="148"/>
        <v>4.6132937491524029</v>
      </c>
      <c r="L380" s="2">
        <f t="shared" si="149"/>
        <v>16.513052172280908</v>
      </c>
      <c r="M380" s="2">
        <f t="shared" si="150"/>
        <v>-2.1399478277190909</v>
      </c>
      <c r="N380" s="2">
        <f t="shared" si="151"/>
        <v>4.5793767053596559</v>
      </c>
      <c r="O380" s="2">
        <f t="shared" si="152"/>
        <v>16.963113185905925</v>
      </c>
      <c r="P380" s="2">
        <f t="shared" si="153"/>
        <v>-1.6898868140940735</v>
      </c>
      <c r="Q380" s="2">
        <f t="shared" si="154"/>
        <v>2.8557174444490179</v>
      </c>
      <c r="R380" s="2">
        <f t="shared" si="155"/>
        <v>17.074321816893427</v>
      </c>
      <c r="S380" s="2">
        <f t="shared" si="156"/>
        <v>-1.5786781831065717</v>
      </c>
      <c r="T380" s="2">
        <f t="shared" si="157"/>
        <v>2.4922248058166665</v>
      </c>
      <c r="U380" s="2">
        <f t="shared" si="158"/>
        <v>17.29952538027776</v>
      </c>
      <c r="V380" s="2">
        <f t="shared" si="159"/>
        <v>-1.3534746197222383</v>
      </c>
      <c r="W380" s="2">
        <f t="shared" si="160"/>
        <v>1.8318935462322574</v>
      </c>
      <c r="X380" s="2">
        <f t="shared" si="161"/>
        <v>16.95427414604643</v>
      </c>
      <c r="Y380" s="2">
        <f t="shared" si="162"/>
        <v>-1.6987258539535688</v>
      </c>
      <c r="Z380" s="2">
        <f t="shared" si="163"/>
        <v>2.8856695268902817</v>
      </c>
      <c r="AB380" s="28">
        <v>30.333332610000099</v>
      </c>
      <c r="AC380" s="2">
        <f t="shared" si="164"/>
        <v>16.976326128495007</v>
      </c>
      <c r="AD380" s="2">
        <f t="shared" si="165"/>
        <v>-1.6766738715049918</v>
      </c>
      <c r="AE380" s="2">
        <f t="shared" si="166"/>
        <v>2.8112352713875377</v>
      </c>
      <c r="AF380" s="2">
        <f t="shared" si="167"/>
        <v>1.6766738715049918</v>
      </c>
    </row>
    <row r="381" spans="1:32" x14ac:dyDescent="0.3">
      <c r="A381" s="3">
        <v>30.416665940000101</v>
      </c>
      <c r="B381" s="3">
        <v>18.614999999999998</v>
      </c>
      <c r="C381" s="2">
        <f t="shared" si="140"/>
        <v>15.155900684748408</v>
      </c>
      <c r="D381" s="2">
        <f t="shared" si="141"/>
        <v>3.4590993152515903</v>
      </c>
      <c r="E381" s="2">
        <f t="shared" si="142"/>
        <v>11.965368072774021</v>
      </c>
      <c r="F381" s="2">
        <f t="shared" si="143"/>
        <v>15.407218568052391</v>
      </c>
      <c r="G381" s="2">
        <f t="shared" si="144"/>
        <v>-3.2077814319476072</v>
      </c>
      <c r="H381" s="2">
        <f t="shared" si="145"/>
        <v>10.289861715147842</v>
      </c>
      <c r="I381" s="2">
        <f t="shared" si="146"/>
        <v>16.510741126211059</v>
      </c>
      <c r="J381" s="2">
        <f t="shared" si="147"/>
        <v>-2.1042588737889396</v>
      </c>
      <c r="K381" s="2">
        <f t="shared" si="148"/>
        <v>4.4279054079194964</v>
      </c>
      <c r="L381" s="2">
        <f t="shared" si="149"/>
        <v>16.521586858752734</v>
      </c>
      <c r="M381" s="2">
        <f t="shared" si="150"/>
        <v>-2.0934131412472645</v>
      </c>
      <c r="N381" s="2">
        <f t="shared" si="151"/>
        <v>4.3823785799467396</v>
      </c>
      <c r="O381" s="2">
        <f t="shared" si="152"/>
        <v>16.967659530382058</v>
      </c>
      <c r="P381" s="2">
        <f t="shared" si="153"/>
        <v>-1.6473404696179408</v>
      </c>
      <c r="Q381" s="2">
        <f t="shared" si="154"/>
        <v>2.7137306228410578</v>
      </c>
      <c r="R381" s="2">
        <f t="shared" si="155"/>
        <v>17.08192984629861</v>
      </c>
      <c r="S381" s="2">
        <f t="shared" si="156"/>
        <v>-1.533070153701388</v>
      </c>
      <c r="T381" s="2">
        <f t="shared" si="157"/>
        <v>2.3503040961699972</v>
      </c>
      <c r="U381" s="2">
        <f t="shared" si="158"/>
        <v>17.293489452478202</v>
      </c>
      <c r="V381" s="2">
        <f t="shared" si="159"/>
        <v>-1.3215105475217968</v>
      </c>
      <c r="W381" s="2">
        <f t="shared" si="160"/>
        <v>1.7463901272113591</v>
      </c>
      <c r="X381" s="2">
        <f t="shared" si="161"/>
        <v>16.947008354332411</v>
      </c>
      <c r="Y381" s="2">
        <f t="shared" si="162"/>
        <v>-1.6679916456675876</v>
      </c>
      <c r="Z381" s="2">
        <f t="shared" si="163"/>
        <v>2.7821961300168674</v>
      </c>
      <c r="AB381" s="28">
        <v>30.416665940000101</v>
      </c>
      <c r="AC381" s="2">
        <f t="shared" si="164"/>
        <v>16.970787791848725</v>
      </c>
      <c r="AD381" s="2">
        <f t="shared" si="165"/>
        <v>-1.6442122081512736</v>
      </c>
      <c r="AE381" s="2">
        <f t="shared" si="166"/>
        <v>2.703433785433687</v>
      </c>
      <c r="AF381" s="2">
        <f t="shared" si="167"/>
        <v>1.6442122081512736</v>
      </c>
    </row>
    <row r="382" spans="1:32" x14ac:dyDescent="0.3">
      <c r="A382" s="3">
        <v>30.499999270000099</v>
      </c>
      <c r="B382" s="3">
        <v>18.405999999999999</v>
      </c>
      <c r="C382" s="2">
        <f t="shared" si="140"/>
        <v>15.159083207121107</v>
      </c>
      <c r="D382" s="2">
        <f t="shared" si="141"/>
        <v>3.246916792878892</v>
      </c>
      <c r="E382" s="2">
        <f t="shared" si="142"/>
        <v>10.542468659878949</v>
      </c>
      <c r="F382" s="2">
        <f t="shared" si="143"/>
        <v>15.407222284362479</v>
      </c>
      <c r="G382" s="2">
        <f t="shared" si="144"/>
        <v>-2.9987777156375195</v>
      </c>
      <c r="H382" s="2">
        <f t="shared" si="145"/>
        <v>8.9926677878041801</v>
      </c>
      <c r="I382" s="2">
        <f t="shared" si="146"/>
        <v>16.516115828481198</v>
      </c>
      <c r="J382" s="2">
        <f t="shared" si="147"/>
        <v>-1.8898841715188013</v>
      </c>
      <c r="K382" s="2">
        <f t="shared" si="148"/>
        <v>3.571662181757306</v>
      </c>
      <c r="L382" s="2">
        <f t="shared" si="149"/>
        <v>16.529902575057925</v>
      </c>
      <c r="M382" s="2">
        <f t="shared" si="150"/>
        <v>-1.8760974249420741</v>
      </c>
      <c r="N382" s="2">
        <f t="shared" si="151"/>
        <v>3.5197415478742813</v>
      </c>
      <c r="O382" s="2">
        <f t="shared" si="152"/>
        <v>16.9717647811066</v>
      </c>
      <c r="P382" s="2">
        <f t="shared" si="153"/>
        <v>-1.4342352188933987</v>
      </c>
      <c r="Q382" s="2">
        <f t="shared" si="154"/>
        <v>2.0570306631141952</v>
      </c>
      <c r="R382" s="2">
        <f t="shared" si="155"/>
        <v>17.089030650468722</v>
      </c>
      <c r="S382" s="2">
        <f t="shared" si="156"/>
        <v>-1.3169693495312771</v>
      </c>
      <c r="T382" s="2">
        <f t="shared" si="157"/>
        <v>1.7344082676048351</v>
      </c>
      <c r="U382" s="2">
        <f t="shared" si="158"/>
        <v>17.286719906245363</v>
      </c>
      <c r="V382" s="2">
        <f t="shared" si="159"/>
        <v>-1.1192800937546359</v>
      </c>
      <c r="W382" s="2">
        <f t="shared" si="160"/>
        <v>1.2527879282753864</v>
      </c>
      <c r="X382" s="2">
        <f t="shared" si="161"/>
        <v>16.939390989353512</v>
      </c>
      <c r="Y382" s="2">
        <f t="shared" si="162"/>
        <v>-1.4666090106464864</v>
      </c>
      <c r="Z382" s="2">
        <f t="shared" si="163"/>
        <v>2.1509419901094655</v>
      </c>
      <c r="AB382" s="28">
        <v>30.499999270000099</v>
      </c>
      <c r="AC382" s="2">
        <f t="shared" si="164"/>
        <v>16.964885491023825</v>
      </c>
      <c r="AD382" s="2">
        <f t="shared" si="165"/>
        <v>-1.4411145089761739</v>
      </c>
      <c r="AE382" s="2">
        <f t="shared" si="166"/>
        <v>2.076811027981639</v>
      </c>
      <c r="AF382" s="2">
        <f t="shared" si="167"/>
        <v>1.4411145089761739</v>
      </c>
    </row>
    <row r="383" spans="1:32" x14ac:dyDescent="0.3">
      <c r="A383" s="3">
        <v>30.583332600000102</v>
      </c>
      <c r="B383" s="3">
        <v>17.837</v>
      </c>
      <c r="C383" s="2">
        <f t="shared" si="140"/>
        <v>15.162265729493805</v>
      </c>
      <c r="D383" s="2">
        <f t="shared" si="141"/>
        <v>2.6747342705061943</v>
      </c>
      <c r="E383" s="2">
        <f t="shared" si="142"/>
        <v>7.1542034178203036</v>
      </c>
      <c r="F383" s="2">
        <f t="shared" si="143"/>
        <v>15.407192888133551</v>
      </c>
      <c r="G383" s="2">
        <f t="shared" si="144"/>
        <v>-2.4298071118664488</v>
      </c>
      <c r="H383" s="2">
        <f t="shared" si="145"/>
        <v>5.9039626008767732</v>
      </c>
      <c r="I383" s="2">
        <f t="shared" si="146"/>
        <v>16.521264159771725</v>
      </c>
      <c r="J383" s="2">
        <f t="shared" si="147"/>
        <v>-1.3157358402282746</v>
      </c>
      <c r="K383" s="2">
        <f t="shared" si="148"/>
        <v>1.7311608012612039</v>
      </c>
      <c r="L383" s="2">
        <f t="shared" si="149"/>
        <v>16.537996517369479</v>
      </c>
      <c r="M383" s="2">
        <f t="shared" si="150"/>
        <v>-1.2990034826305212</v>
      </c>
      <c r="N383" s="2">
        <f t="shared" si="151"/>
        <v>1.6874100478862228</v>
      </c>
      <c r="O383" s="2">
        <f t="shared" si="152"/>
        <v>16.975426647457134</v>
      </c>
      <c r="P383" s="2">
        <f t="shared" si="153"/>
        <v>-0.86157335254286593</v>
      </c>
      <c r="Q383" s="2">
        <f t="shared" si="154"/>
        <v>0.74230864181195355</v>
      </c>
      <c r="R383" s="2">
        <f t="shared" si="155"/>
        <v>17.095619651932047</v>
      </c>
      <c r="S383" s="2">
        <f t="shared" si="156"/>
        <v>-0.74138034806795261</v>
      </c>
      <c r="T383" s="2">
        <f t="shared" si="157"/>
        <v>0.54964482050135854</v>
      </c>
      <c r="U383" s="2">
        <f t="shared" si="158"/>
        <v>17.279222598308454</v>
      </c>
      <c r="V383" s="2">
        <f t="shared" si="159"/>
        <v>-0.55777740169154555</v>
      </c>
      <c r="W383" s="2">
        <f t="shared" si="160"/>
        <v>0.31111562983777175</v>
      </c>
      <c r="X383" s="2">
        <f t="shared" si="161"/>
        <v>16.93143108732977</v>
      </c>
      <c r="Y383" s="2">
        <f t="shared" si="162"/>
        <v>-0.90556891267022976</v>
      </c>
      <c r="Z383" s="2">
        <f t="shared" si="163"/>
        <v>0.82005505559474223</v>
      </c>
      <c r="AB383" s="28">
        <v>30.583332600000102</v>
      </c>
      <c r="AC383" s="2">
        <f t="shared" si="164"/>
        <v>16.958625982970194</v>
      </c>
      <c r="AD383" s="2">
        <f t="shared" si="165"/>
        <v>-0.878374017029806</v>
      </c>
      <c r="AE383" s="2">
        <f t="shared" si="166"/>
        <v>0.77154091379307788</v>
      </c>
      <c r="AF383" s="2">
        <f t="shared" si="167"/>
        <v>0.878374017029806</v>
      </c>
    </row>
    <row r="384" spans="1:32" x14ac:dyDescent="0.3">
      <c r="A384" s="3">
        <v>30.6666659300001</v>
      </c>
      <c r="B384" s="3">
        <v>17.077999999999999</v>
      </c>
      <c r="C384" s="2">
        <f t="shared" si="140"/>
        <v>15.165448251866504</v>
      </c>
      <c r="D384" s="2">
        <f t="shared" si="141"/>
        <v>1.9125517481334953</v>
      </c>
      <c r="E384" s="2">
        <f t="shared" si="142"/>
        <v>3.6578541892884888</v>
      </c>
      <c r="F384" s="2">
        <f t="shared" si="143"/>
        <v>15.407130379365602</v>
      </c>
      <c r="G384" s="2">
        <f t="shared" si="144"/>
        <v>-1.6708696206343969</v>
      </c>
      <c r="H384" s="2">
        <f t="shared" si="145"/>
        <v>2.7918052891589333</v>
      </c>
      <c r="I384" s="2">
        <f t="shared" si="146"/>
        <v>16.526184117404391</v>
      </c>
      <c r="J384" s="2">
        <f t="shared" si="147"/>
        <v>-0.55181588259560854</v>
      </c>
      <c r="K384" s="2">
        <f t="shared" si="148"/>
        <v>0.30450076828477041</v>
      </c>
      <c r="L384" s="2">
        <f t="shared" si="149"/>
        <v>16.545865873515098</v>
      </c>
      <c r="M384" s="2">
        <f t="shared" si="150"/>
        <v>-0.53213412648490177</v>
      </c>
      <c r="N384" s="2">
        <f t="shared" si="151"/>
        <v>0.28316672856984942</v>
      </c>
      <c r="O384" s="2">
        <f t="shared" si="152"/>
        <v>16.97864291918745</v>
      </c>
      <c r="P384" s="2">
        <f t="shared" si="153"/>
        <v>-9.9357080812549015E-2</v>
      </c>
      <c r="Q384" s="2">
        <f t="shared" si="154"/>
        <v>9.8718295075913964E-3</v>
      </c>
      <c r="R384" s="2">
        <f t="shared" si="155"/>
        <v>17.101692371589746</v>
      </c>
      <c r="S384" s="2">
        <f t="shared" si="156"/>
        <v>2.3692371589746131E-2</v>
      </c>
      <c r="T384" s="2">
        <f t="shared" si="157"/>
        <v>5.6132847154660964E-4</v>
      </c>
      <c r="U384" s="2">
        <f t="shared" si="158"/>
        <v>17.271003749869873</v>
      </c>
      <c r="V384" s="2">
        <f t="shared" si="159"/>
        <v>0.19300374986987379</v>
      </c>
      <c r="W384" s="2">
        <f t="shared" si="160"/>
        <v>3.7250447463832805E-2</v>
      </c>
      <c r="X384" s="2">
        <f t="shared" si="161"/>
        <v>16.923137675766441</v>
      </c>
      <c r="Y384" s="2">
        <f t="shared" si="162"/>
        <v>-0.15486232423355872</v>
      </c>
      <c r="Z384" s="2">
        <f t="shared" si="163"/>
        <v>2.3982339467019869E-2</v>
      </c>
      <c r="AB384" s="28">
        <v>30.6666659300001</v>
      </c>
      <c r="AC384" s="2">
        <f t="shared" si="164"/>
        <v>16.952016015931637</v>
      </c>
      <c r="AD384" s="2">
        <f t="shared" si="165"/>
        <v>-0.12598398406836253</v>
      </c>
      <c r="AE384" s="2">
        <f t="shared" si="166"/>
        <v>1.5871964241737424E-2</v>
      </c>
      <c r="AF384" s="2">
        <f t="shared" si="167"/>
        <v>0.12598398406836253</v>
      </c>
    </row>
    <row r="385" spans="1:32" x14ac:dyDescent="0.3">
      <c r="A385" s="3">
        <v>30.749999260000099</v>
      </c>
      <c r="B385" s="3">
        <v>16.471</v>
      </c>
      <c r="C385" s="2">
        <f t="shared" si="140"/>
        <v>15.168630774239205</v>
      </c>
      <c r="D385" s="2">
        <f t="shared" si="141"/>
        <v>1.3023692257607955</v>
      </c>
      <c r="E385" s="2">
        <f t="shared" si="142"/>
        <v>1.6961656002087739</v>
      </c>
      <c r="F385" s="2">
        <f t="shared" si="143"/>
        <v>15.407034758058639</v>
      </c>
      <c r="G385" s="2">
        <f t="shared" si="144"/>
        <v>-1.0639652419413608</v>
      </c>
      <c r="H385" s="2">
        <f t="shared" si="145"/>
        <v>1.1320220360593383</v>
      </c>
      <c r="I385" s="2">
        <f t="shared" si="146"/>
        <v>16.530873698700958</v>
      </c>
      <c r="J385" s="2">
        <f t="shared" si="147"/>
        <v>5.9873698700958045E-2</v>
      </c>
      <c r="K385" s="2">
        <f t="shared" si="148"/>
        <v>3.5848597961331049E-3</v>
      </c>
      <c r="L385" s="2">
        <f t="shared" si="149"/>
        <v>16.553507822977174</v>
      </c>
      <c r="M385" s="2">
        <f t="shared" si="150"/>
        <v>8.2507822977174072E-2</v>
      </c>
      <c r="N385" s="2">
        <f t="shared" si="151"/>
        <v>6.8075408524326938E-3</v>
      </c>
      <c r="O385" s="2">
        <f t="shared" si="152"/>
        <v>16.981411467346753</v>
      </c>
      <c r="P385" s="2">
        <f t="shared" si="153"/>
        <v>0.5104114673467528</v>
      </c>
      <c r="Q385" s="2">
        <f t="shared" si="154"/>
        <v>0.26051986599906529</v>
      </c>
      <c r="R385" s="2">
        <f t="shared" si="155"/>
        <v>17.107244430934887</v>
      </c>
      <c r="S385" s="2">
        <f t="shared" si="156"/>
        <v>0.63624443093488736</v>
      </c>
      <c r="T385" s="2">
        <f t="shared" si="157"/>
        <v>0.40480697589565867</v>
      </c>
      <c r="U385" s="2">
        <f t="shared" si="158"/>
        <v>17.26206994463762</v>
      </c>
      <c r="V385" s="2">
        <f t="shared" si="159"/>
        <v>0.79106994463761993</v>
      </c>
      <c r="W385" s="2">
        <f t="shared" si="160"/>
        <v>0.62579165730896702</v>
      </c>
      <c r="X385" s="2">
        <f t="shared" si="161"/>
        <v>16.914519764239472</v>
      </c>
      <c r="Y385" s="2">
        <f t="shared" si="162"/>
        <v>0.44351976423947193</v>
      </c>
      <c r="Z385" s="2">
        <f t="shared" si="163"/>
        <v>0.19670978127103675</v>
      </c>
      <c r="AB385" s="28">
        <v>30.749999260000099</v>
      </c>
      <c r="AC385" s="2">
        <f t="shared" si="164"/>
        <v>16.945062323104313</v>
      </c>
      <c r="AD385" s="2">
        <f t="shared" si="165"/>
        <v>0.47406232310431307</v>
      </c>
      <c r="AE385" s="2">
        <f t="shared" si="166"/>
        <v>0.22473508618705812</v>
      </c>
      <c r="AF385" s="2">
        <f t="shared" si="167"/>
        <v>0.47406232310431307</v>
      </c>
    </row>
    <row r="386" spans="1:32" x14ac:dyDescent="0.3">
      <c r="A386" s="3">
        <v>30.833332590000101</v>
      </c>
      <c r="B386" s="3">
        <v>16.224</v>
      </c>
      <c r="C386" s="2">
        <f t="shared" si="140"/>
        <v>15.171813296611903</v>
      </c>
      <c r="D386" s="2">
        <f t="shared" si="141"/>
        <v>1.0521867033880969</v>
      </c>
      <c r="E386" s="2">
        <f t="shared" si="142"/>
        <v>1.1070968587867112</v>
      </c>
      <c r="F386" s="2">
        <f t="shared" si="143"/>
        <v>15.406906024212656</v>
      </c>
      <c r="G386" s="2">
        <f t="shared" si="144"/>
        <v>-0.81709397578734411</v>
      </c>
      <c r="H386" s="2">
        <f t="shared" si="145"/>
        <v>0.66764256526796883</v>
      </c>
      <c r="I386" s="2">
        <f t="shared" si="146"/>
        <v>16.535330900983212</v>
      </c>
      <c r="J386" s="2">
        <f t="shared" si="147"/>
        <v>0.31133090098321148</v>
      </c>
      <c r="K386" s="2">
        <f t="shared" si="148"/>
        <v>9.6926929907018233E-2</v>
      </c>
      <c r="L386" s="2">
        <f t="shared" si="149"/>
        <v>16.560919536892811</v>
      </c>
      <c r="M386" s="2">
        <f t="shared" si="150"/>
        <v>0.33691953689281107</v>
      </c>
      <c r="N386" s="2">
        <f t="shared" si="151"/>
        <v>0.11351477434006628</v>
      </c>
      <c r="O386" s="2">
        <f t="shared" si="152"/>
        <v>16.983730245199148</v>
      </c>
      <c r="P386" s="2">
        <f t="shared" si="153"/>
        <v>0.75973024519914745</v>
      </c>
      <c r="Q386" s="2">
        <f t="shared" si="154"/>
        <v>0.57719004547035668</v>
      </c>
      <c r="R386" s="2">
        <f t="shared" si="155"/>
        <v>17.11227155428557</v>
      </c>
      <c r="S386" s="2">
        <f t="shared" si="156"/>
        <v>0.88827155428556992</v>
      </c>
      <c r="T386" s="2">
        <f t="shared" si="157"/>
        <v>0.78902635415290223</v>
      </c>
      <c r="U386" s="2">
        <f t="shared" si="158"/>
        <v>17.252428126651491</v>
      </c>
      <c r="V386" s="2">
        <f t="shared" si="159"/>
        <v>1.028428126651491</v>
      </c>
      <c r="W386" s="2">
        <f t="shared" si="160"/>
        <v>1.057664411687895</v>
      </c>
      <c r="X386" s="2">
        <f t="shared" si="161"/>
        <v>16.905586335152478</v>
      </c>
      <c r="Y386" s="2">
        <f t="shared" si="162"/>
        <v>0.68158633515247757</v>
      </c>
      <c r="Z386" s="2">
        <f t="shared" si="163"/>
        <v>0.46455993226658548</v>
      </c>
      <c r="AB386" s="28">
        <v>30.833332590000101</v>
      </c>
      <c r="AC386" s="2">
        <f t="shared" si="164"/>
        <v>16.937771616209208</v>
      </c>
      <c r="AD386" s="2">
        <f t="shared" si="165"/>
        <v>0.71377161620920759</v>
      </c>
      <c r="AE386" s="2">
        <f t="shared" si="166"/>
        <v>0.50946992010590431</v>
      </c>
      <c r="AF386" s="2">
        <f t="shared" si="167"/>
        <v>0.71377161620920759</v>
      </c>
    </row>
    <row r="387" spans="1:32" x14ac:dyDescent="0.3">
      <c r="A387" s="3">
        <v>30.916665920000099</v>
      </c>
      <c r="B387" s="3">
        <v>16.395</v>
      </c>
      <c r="C387" s="2">
        <f t="shared" si="140"/>
        <v>15.174995818984602</v>
      </c>
      <c r="D387" s="2">
        <f t="shared" si="141"/>
        <v>1.2200041810153976</v>
      </c>
      <c r="E387" s="2">
        <f t="shared" si="142"/>
        <v>1.4884102016950511</v>
      </c>
      <c r="F387" s="2">
        <f t="shared" si="143"/>
        <v>15.406744177827656</v>
      </c>
      <c r="G387" s="2">
        <f t="shared" si="144"/>
        <v>-0.9882558221723432</v>
      </c>
      <c r="H387" s="2">
        <f t="shared" si="145"/>
        <v>0.97664957005753406</v>
      </c>
      <c r="I387" s="2">
        <f t="shared" si="146"/>
        <v>16.539553721572915</v>
      </c>
      <c r="J387" s="2">
        <f t="shared" si="147"/>
        <v>0.14455372157291535</v>
      </c>
      <c r="K387" s="2">
        <f t="shared" si="148"/>
        <v>2.0895778420579932E-2</v>
      </c>
      <c r="L387" s="2">
        <f t="shared" si="149"/>
        <v>16.568098178053816</v>
      </c>
      <c r="M387" s="2">
        <f t="shared" si="150"/>
        <v>0.17309817805381655</v>
      </c>
      <c r="N387" s="2">
        <f t="shared" si="151"/>
        <v>2.9962979245550778E-2</v>
      </c>
      <c r="O387" s="2">
        <f t="shared" si="152"/>
        <v>16.985597289143172</v>
      </c>
      <c r="P387" s="2">
        <f t="shared" si="153"/>
        <v>0.59059728914317233</v>
      </c>
      <c r="Q387" s="2">
        <f t="shared" si="154"/>
        <v>0.34880515794326389</v>
      </c>
      <c r="R387" s="2">
        <f t="shared" si="155"/>
        <v>17.116769571031057</v>
      </c>
      <c r="S387" s="2">
        <f t="shared" si="156"/>
        <v>0.72176957103105721</v>
      </c>
      <c r="T387" s="2">
        <f t="shared" si="157"/>
        <v>0.52095131366635639</v>
      </c>
      <c r="U387" s="2">
        <f t="shared" si="158"/>
        <v>17.242085597916233</v>
      </c>
      <c r="V387" s="2">
        <f t="shared" si="159"/>
        <v>0.84708559791623372</v>
      </c>
      <c r="W387" s="2">
        <f t="shared" si="160"/>
        <v>0.71755401019710319</v>
      </c>
      <c r="X387" s="2">
        <f t="shared" si="161"/>
        <v>16.896346334513865</v>
      </c>
      <c r="Y387" s="2">
        <f t="shared" si="162"/>
        <v>0.50134633451386534</v>
      </c>
      <c r="Z387" s="2">
        <f t="shared" si="163"/>
        <v>0.25134814713048859</v>
      </c>
      <c r="AB387" s="28">
        <v>30.916665920000099</v>
      </c>
      <c r="AC387" s="2">
        <f t="shared" si="164"/>
        <v>16.930150579216818</v>
      </c>
      <c r="AD387" s="2">
        <f t="shared" si="165"/>
        <v>0.5351505792168183</v>
      </c>
      <c r="AE387" s="2">
        <f t="shared" si="166"/>
        <v>0.28638614243609611</v>
      </c>
      <c r="AF387" s="2">
        <f t="shared" si="167"/>
        <v>0.5351505792168183</v>
      </c>
    </row>
    <row r="388" spans="1:32" x14ac:dyDescent="0.3">
      <c r="A388" s="3">
        <v>30.999999250000101</v>
      </c>
      <c r="B388" s="3">
        <v>17.399999999999999</v>
      </c>
      <c r="C388" s="2">
        <f t="shared" si="140"/>
        <v>15.178178341357301</v>
      </c>
      <c r="D388" s="2">
        <f t="shared" si="141"/>
        <v>2.221821658642698</v>
      </c>
      <c r="E388" s="2">
        <f t="shared" si="142"/>
        <v>4.9364914828137891</v>
      </c>
      <c r="F388" s="2">
        <f t="shared" si="143"/>
        <v>15.406549218903638</v>
      </c>
      <c r="G388" s="2">
        <f t="shared" si="144"/>
        <v>-1.9934507810963602</v>
      </c>
      <c r="H388" s="2">
        <f t="shared" si="145"/>
        <v>3.9738460166536886</v>
      </c>
      <c r="I388" s="2">
        <f t="shared" si="146"/>
        <v>16.543540157791824</v>
      </c>
      <c r="J388" s="2">
        <f t="shared" si="147"/>
        <v>-0.85645984220817439</v>
      </c>
      <c r="K388" s="2">
        <f t="shared" si="148"/>
        <v>0.73352346131525104</v>
      </c>
      <c r="L388" s="2">
        <f t="shared" si="149"/>
        <v>16.575040900906696</v>
      </c>
      <c r="M388" s="2">
        <f t="shared" si="150"/>
        <v>-0.82495909909330223</v>
      </c>
      <c r="N388" s="2">
        <f t="shared" si="151"/>
        <v>0.68055751517683283</v>
      </c>
      <c r="O388" s="2">
        <f t="shared" si="152"/>
        <v>16.987010719630867</v>
      </c>
      <c r="P388" s="2">
        <f t="shared" si="153"/>
        <v>-0.41298928036913196</v>
      </c>
      <c r="Q388" s="2">
        <f t="shared" si="154"/>
        <v>0.17056014569981348</v>
      </c>
      <c r="R388" s="2">
        <f t="shared" si="155"/>
        <v>17.120734417891541</v>
      </c>
      <c r="S388" s="2">
        <f t="shared" si="156"/>
        <v>-0.27926558210845798</v>
      </c>
      <c r="T388" s="2">
        <f t="shared" si="157"/>
        <v>7.7989265350375883E-2</v>
      </c>
      <c r="U388" s="2">
        <f t="shared" si="158"/>
        <v>17.231050015814706</v>
      </c>
      <c r="V388" s="2">
        <f t="shared" si="159"/>
        <v>-0.16894998418529283</v>
      </c>
      <c r="W388" s="2">
        <f t="shared" si="160"/>
        <v>2.8544097156210698E-2</v>
      </c>
      <c r="X388" s="2">
        <f t="shared" si="161"/>
        <v>16.88680866273792</v>
      </c>
      <c r="Y388" s="2">
        <f t="shared" si="162"/>
        <v>-0.51319133726207866</v>
      </c>
      <c r="Z388" s="2">
        <f t="shared" si="163"/>
        <v>0.26336534864084055</v>
      </c>
      <c r="AB388" s="28">
        <v>30.999999250000101</v>
      </c>
      <c r="AC388" s="2">
        <f t="shared" si="164"/>
        <v>16.922205862058352</v>
      </c>
      <c r="AD388" s="2">
        <f t="shared" si="165"/>
        <v>-0.47779413794164682</v>
      </c>
      <c r="AE388" s="2">
        <f t="shared" si="166"/>
        <v>0.22828723825140143</v>
      </c>
      <c r="AF388" s="2">
        <f t="shared" si="167"/>
        <v>0.47779413794164682</v>
      </c>
    </row>
    <row r="389" spans="1:32" x14ac:dyDescent="0.3">
      <c r="A389" s="3">
        <v>31.0833325800001</v>
      </c>
      <c r="B389" s="3">
        <v>18.672000000000001</v>
      </c>
      <c r="C389" s="2">
        <f t="shared" si="140"/>
        <v>15.181360863729999</v>
      </c>
      <c r="D389" s="2">
        <f t="shared" si="141"/>
        <v>3.4906391362700013</v>
      </c>
      <c r="E389" s="2">
        <f t="shared" si="142"/>
        <v>12.18456157965978</v>
      </c>
      <c r="F389" s="2">
        <f t="shared" si="143"/>
        <v>15.406321147440604</v>
      </c>
      <c r="G389" s="2">
        <f t="shared" si="144"/>
        <v>-3.2656788525593967</v>
      </c>
      <c r="H389" s="2">
        <f t="shared" si="145"/>
        <v>10.664658368053658</v>
      </c>
      <c r="I389" s="2">
        <f t="shared" si="146"/>
        <v>16.547288206961724</v>
      </c>
      <c r="J389" s="2">
        <f t="shared" si="147"/>
        <v>-2.1247117930382764</v>
      </c>
      <c r="K389" s="2">
        <f t="shared" si="148"/>
        <v>4.5144002034759279</v>
      </c>
      <c r="L389" s="2">
        <f t="shared" si="149"/>
        <v>16.581744851552656</v>
      </c>
      <c r="M389" s="2">
        <f t="shared" si="150"/>
        <v>-2.0902551484473442</v>
      </c>
      <c r="N389" s="2">
        <f t="shared" si="151"/>
        <v>4.3691665856106292</v>
      </c>
      <c r="O389" s="2">
        <f t="shared" si="152"/>
        <v>16.987968742087418</v>
      </c>
      <c r="P389" s="2">
        <f t="shared" si="153"/>
        <v>-1.6840312579125829</v>
      </c>
      <c r="Q389" s="2">
        <f t="shared" si="154"/>
        <v>2.8359612776266365</v>
      </c>
      <c r="R389" s="2">
        <f t="shared" si="155"/>
        <v>17.124162141190943</v>
      </c>
      <c r="S389" s="2">
        <f t="shared" si="156"/>
        <v>-1.5478378588090571</v>
      </c>
      <c r="T389" s="2">
        <f t="shared" si="157"/>
        <v>2.3958020371626065</v>
      </c>
      <c r="U389" s="2">
        <f t="shared" si="158"/>
        <v>17.219329390320429</v>
      </c>
      <c r="V389" s="2">
        <f t="shared" si="159"/>
        <v>-1.4526706096795721</v>
      </c>
      <c r="W389" s="2">
        <f t="shared" si="160"/>
        <v>2.1102519002268196</v>
      </c>
      <c r="X389" s="2">
        <f t="shared" si="161"/>
        <v>16.87698216543734</v>
      </c>
      <c r="Y389" s="2">
        <f t="shared" si="162"/>
        <v>-1.7950178345626604</v>
      </c>
      <c r="Z389" s="2">
        <f t="shared" si="163"/>
        <v>3.2220890263980224</v>
      </c>
      <c r="AB389" s="28">
        <v>31.0833325800001</v>
      </c>
      <c r="AC389" s="2">
        <f t="shared" si="164"/>
        <v>16.913944074420645</v>
      </c>
      <c r="AD389" s="2">
        <f t="shared" si="165"/>
        <v>-1.758055925579356</v>
      </c>
      <c r="AE389" s="2">
        <f t="shared" si="166"/>
        <v>3.0907606374646859</v>
      </c>
      <c r="AF389" s="2">
        <f t="shared" si="167"/>
        <v>1.758055925579356</v>
      </c>
    </row>
    <row r="390" spans="1:32" x14ac:dyDescent="0.3">
      <c r="A390" s="3">
        <v>31.166665910000098</v>
      </c>
      <c r="B390" s="3">
        <v>19.088999999999999</v>
      </c>
      <c r="C390" s="2">
        <f t="shared" si="140"/>
        <v>15.1845433861027</v>
      </c>
      <c r="D390" s="2">
        <f t="shared" si="141"/>
        <v>3.9044566138972989</v>
      </c>
      <c r="E390" s="2">
        <f t="shared" si="142"/>
        <v>15.244781449806361</v>
      </c>
      <c r="F390" s="2">
        <f t="shared" si="143"/>
        <v>15.406059963438549</v>
      </c>
      <c r="G390" s="2">
        <f t="shared" si="144"/>
        <v>-3.6829400365614493</v>
      </c>
      <c r="H390" s="2">
        <f t="shared" si="145"/>
        <v>13.564047312907249</v>
      </c>
      <c r="I390" s="2">
        <f t="shared" si="146"/>
        <v>16.550795866404378</v>
      </c>
      <c r="J390" s="2">
        <f t="shared" si="147"/>
        <v>-2.5382041335956202</v>
      </c>
      <c r="K390" s="2">
        <f t="shared" si="148"/>
        <v>6.4424802238018932</v>
      </c>
      <c r="L390" s="2">
        <f t="shared" si="149"/>
        <v>16.588207167747598</v>
      </c>
      <c r="M390" s="2">
        <f t="shared" si="150"/>
        <v>-2.5007928322524009</v>
      </c>
      <c r="N390" s="2">
        <f t="shared" si="151"/>
        <v>6.2539647898449848</v>
      </c>
      <c r="O390" s="2">
        <f t="shared" si="152"/>
        <v>16.988469647830719</v>
      </c>
      <c r="P390" s="2">
        <f t="shared" si="153"/>
        <v>-2.1005303521692795</v>
      </c>
      <c r="Q390" s="2">
        <f t="shared" si="154"/>
        <v>4.4122277603843978</v>
      </c>
      <c r="R390" s="2">
        <f t="shared" si="155"/>
        <v>17.127048899143666</v>
      </c>
      <c r="S390" s="2">
        <f t="shared" si="156"/>
        <v>-1.9619511008563322</v>
      </c>
      <c r="T390" s="2">
        <f t="shared" si="157"/>
        <v>3.8492521221513738</v>
      </c>
      <c r="U390" s="2">
        <f t="shared" si="158"/>
        <v>17.206932081002773</v>
      </c>
      <c r="V390" s="2">
        <f t="shared" si="159"/>
        <v>-1.882067918997226</v>
      </c>
      <c r="W390" s="2">
        <f t="shared" si="160"/>
        <v>3.5421796517185489</v>
      </c>
      <c r="X390" s="2">
        <f t="shared" si="161"/>
        <v>16.86687562426502</v>
      </c>
      <c r="Y390" s="2">
        <f t="shared" si="162"/>
        <v>-2.2221243757349782</v>
      </c>
      <c r="Z390" s="2">
        <f t="shared" si="163"/>
        <v>4.937836741235567</v>
      </c>
      <c r="AB390" s="28">
        <v>31.166665910000098</v>
      </c>
      <c r="AC390" s="2">
        <f t="shared" si="164"/>
        <v>16.905371779564891</v>
      </c>
      <c r="AD390" s="2">
        <f t="shared" si="165"/>
        <v>-2.1836282204351072</v>
      </c>
      <c r="AE390" s="2">
        <f t="shared" si="166"/>
        <v>4.7682322050805928</v>
      </c>
      <c r="AF390" s="2">
        <f t="shared" si="167"/>
        <v>2.1836282204351072</v>
      </c>
    </row>
    <row r="391" spans="1:32" x14ac:dyDescent="0.3">
      <c r="A391" s="3">
        <v>31.249999240000101</v>
      </c>
      <c r="B391" s="3">
        <v>19.829000000000001</v>
      </c>
      <c r="C391" s="2">
        <f t="shared" si="140"/>
        <v>15.187725908475398</v>
      </c>
      <c r="D391" s="2">
        <f t="shared" si="141"/>
        <v>4.6412740915246022</v>
      </c>
      <c r="E391" s="2">
        <f t="shared" si="142"/>
        <v>21.54142519265752</v>
      </c>
      <c r="F391" s="2">
        <f t="shared" si="143"/>
        <v>15.405765666897478</v>
      </c>
      <c r="G391" s="2">
        <f t="shared" si="144"/>
        <v>-4.4232343331025223</v>
      </c>
      <c r="H391" s="2">
        <f t="shared" si="145"/>
        <v>19.565001965536915</v>
      </c>
      <c r="I391" s="2">
        <f t="shared" si="146"/>
        <v>16.55406113344155</v>
      </c>
      <c r="J391" s="2">
        <f t="shared" si="147"/>
        <v>-3.2749388665584505</v>
      </c>
      <c r="K391" s="2">
        <f t="shared" si="148"/>
        <v>10.725224579695148</v>
      </c>
      <c r="L391" s="2">
        <f t="shared" si="149"/>
        <v>16.594424978902133</v>
      </c>
      <c r="M391" s="2">
        <f t="shared" si="150"/>
        <v>-3.2345750210978679</v>
      </c>
      <c r="N391" s="2">
        <f t="shared" si="151"/>
        <v>10.462475567110273</v>
      </c>
      <c r="O391" s="2">
        <f t="shared" si="152"/>
        <v>16.988511814990218</v>
      </c>
      <c r="P391" s="2">
        <f t="shared" si="153"/>
        <v>-2.8404881850097823</v>
      </c>
      <c r="Q391" s="2">
        <f t="shared" si="154"/>
        <v>8.0683731291801664</v>
      </c>
      <c r="R391" s="2">
        <f t="shared" si="155"/>
        <v>17.12939096415413</v>
      </c>
      <c r="S391" s="2">
        <f t="shared" si="156"/>
        <v>-2.6996090358458709</v>
      </c>
      <c r="T391" s="2">
        <f t="shared" si="157"/>
        <v>7.2878889464206722</v>
      </c>
      <c r="U391" s="2">
        <f t="shared" si="158"/>
        <v>17.193866793815257</v>
      </c>
      <c r="V391" s="2">
        <f t="shared" si="159"/>
        <v>-2.6351332061847437</v>
      </c>
      <c r="W391" s="2">
        <f t="shared" si="160"/>
        <v>6.9439270143374872</v>
      </c>
      <c r="X391" s="2">
        <f t="shared" si="161"/>
        <v>16.856497747795771</v>
      </c>
      <c r="Y391" s="2">
        <f t="shared" si="162"/>
        <v>-2.9725022522042295</v>
      </c>
      <c r="Z391" s="2">
        <f t="shared" si="163"/>
        <v>8.8357696393592171</v>
      </c>
      <c r="AB391" s="28">
        <v>31.249999240000101</v>
      </c>
      <c r="AC391" s="2">
        <f t="shared" si="164"/>
        <v>16.89649548827035</v>
      </c>
      <c r="AD391" s="2">
        <f t="shared" si="165"/>
        <v>-2.9325045117296504</v>
      </c>
      <c r="AE391" s="2">
        <f t="shared" si="166"/>
        <v>8.5995827113147563</v>
      </c>
      <c r="AF391" s="2">
        <f t="shared" si="167"/>
        <v>2.9325045117296504</v>
      </c>
    </row>
    <row r="392" spans="1:32" x14ac:dyDescent="0.3">
      <c r="A392" s="3">
        <v>31.333332570000099</v>
      </c>
      <c r="B392" s="3">
        <v>20</v>
      </c>
      <c r="C392" s="2">
        <f t="shared" si="140"/>
        <v>15.190908430848097</v>
      </c>
      <c r="D392" s="2">
        <f t="shared" si="141"/>
        <v>4.8090915691519029</v>
      </c>
      <c r="E392" s="2">
        <f t="shared" si="142"/>
        <v>23.127361720487912</v>
      </c>
      <c r="F392" s="2">
        <f t="shared" si="143"/>
        <v>15.405438257817391</v>
      </c>
      <c r="G392" s="2">
        <f t="shared" si="144"/>
        <v>-4.5945617421826093</v>
      </c>
      <c r="H392" s="2">
        <f t="shared" si="145"/>
        <v>21.109997602728093</v>
      </c>
      <c r="I392" s="2">
        <f t="shared" si="146"/>
        <v>16.55708200539501</v>
      </c>
      <c r="J392" s="2">
        <f t="shared" si="147"/>
        <v>-3.4429179946049899</v>
      </c>
      <c r="K392" s="2">
        <f t="shared" si="148"/>
        <v>11.853684317574846</v>
      </c>
      <c r="L392" s="2">
        <f t="shared" si="149"/>
        <v>16.600395406081574</v>
      </c>
      <c r="M392" s="2">
        <f t="shared" si="150"/>
        <v>-3.3996045939184256</v>
      </c>
      <c r="N392" s="2">
        <f t="shared" si="151"/>
        <v>11.557311394991263</v>
      </c>
      <c r="O392" s="2">
        <f t="shared" si="152"/>
        <v>16.988093709426856</v>
      </c>
      <c r="P392" s="2">
        <f t="shared" si="153"/>
        <v>-3.011906290573144</v>
      </c>
      <c r="Q392" s="2">
        <f t="shared" si="154"/>
        <v>9.0715795031940765</v>
      </c>
      <c r="R392" s="2">
        <f t="shared" si="155"/>
        <v>17.131184725130389</v>
      </c>
      <c r="S392" s="2">
        <f t="shared" si="156"/>
        <v>-2.8688152748696112</v>
      </c>
      <c r="T392" s="2">
        <f t="shared" si="157"/>
        <v>8.230101081325202</v>
      </c>
      <c r="U392" s="2">
        <f t="shared" si="158"/>
        <v>17.180142577666526</v>
      </c>
      <c r="V392" s="2">
        <f t="shared" si="159"/>
        <v>-2.8198574223334738</v>
      </c>
      <c r="W392" s="2">
        <f t="shared" si="160"/>
        <v>7.9515958822891832</v>
      </c>
      <c r="X392" s="2">
        <f t="shared" si="161"/>
        <v>16.845857162404499</v>
      </c>
      <c r="Y392" s="2">
        <f t="shared" si="162"/>
        <v>-3.1541428375955007</v>
      </c>
      <c r="Z392" s="2">
        <f t="shared" si="163"/>
        <v>9.948617039954998</v>
      </c>
      <c r="AB392" s="28">
        <v>31.333332570000099</v>
      </c>
      <c r="AC392" s="2">
        <f t="shared" si="164"/>
        <v>16.887321652784866</v>
      </c>
      <c r="AD392" s="2">
        <f t="shared" si="165"/>
        <v>-3.1126783472151338</v>
      </c>
      <c r="AE392" s="2">
        <f t="shared" si="166"/>
        <v>9.6887664932219373</v>
      </c>
      <c r="AF392" s="2">
        <f t="shared" si="167"/>
        <v>3.1126783472151338</v>
      </c>
    </row>
    <row r="393" spans="1:32" x14ac:dyDescent="0.3">
      <c r="A393" s="3">
        <v>31.416665900000101</v>
      </c>
      <c r="B393" s="3">
        <v>19.943000000000001</v>
      </c>
      <c r="C393" s="2">
        <f t="shared" si="140"/>
        <v>15.194090953220798</v>
      </c>
      <c r="D393" s="2">
        <f t="shared" si="141"/>
        <v>4.7489090467792039</v>
      </c>
      <c r="E393" s="2">
        <f t="shared" si="142"/>
        <v>22.552137134581368</v>
      </c>
      <c r="F393" s="2">
        <f t="shared" si="143"/>
        <v>15.405077736198283</v>
      </c>
      <c r="G393" s="2">
        <f t="shared" si="144"/>
        <v>-4.5379222638017183</v>
      </c>
      <c r="H393" s="2">
        <f t="shared" si="145"/>
        <v>20.59273847230731</v>
      </c>
      <c r="I393" s="2">
        <f t="shared" si="146"/>
        <v>16.559856479586529</v>
      </c>
      <c r="J393" s="2">
        <f t="shared" si="147"/>
        <v>-3.3831435204134728</v>
      </c>
      <c r="K393" s="2">
        <f t="shared" si="148"/>
        <v>11.445660079715665</v>
      </c>
      <c r="L393" s="2">
        <f t="shared" si="149"/>
        <v>16.606115562005932</v>
      </c>
      <c r="M393" s="2">
        <f t="shared" si="150"/>
        <v>-3.336884437994069</v>
      </c>
      <c r="N393" s="2">
        <f t="shared" si="151"/>
        <v>11.134797752526994</v>
      </c>
      <c r="O393" s="2">
        <f t="shared" si="152"/>
        <v>16.987213885652075</v>
      </c>
      <c r="P393" s="2">
        <f t="shared" si="153"/>
        <v>-2.9557861143479265</v>
      </c>
      <c r="Q393" s="2">
        <f t="shared" si="154"/>
        <v>8.7366715537720143</v>
      </c>
      <c r="R393" s="2">
        <f t="shared" si="155"/>
        <v>17.13242668981043</v>
      </c>
      <c r="S393" s="2">
        <f t="shared" si="156"/>
        <v>-2.8105733101895716</v>
      </c>
      <c r="T393" s="2">
        <f t="shared" si="157"/>
        <v>7.8993223319499659</v>
      </c>
      <c r="U393" s="2">
        <f t="shared" si="158"/>
        <v>17.165768820783892</v>
      </c>
      <c r="V393" s="2">
        <f t="shared" si="159"/>
        <v>-2.7772311792161091</v>
      </c>
      <c r="W393" s="2">
        <f t="shared" si="160"/>
        <v>7.7130130228100997</v>
      </c>
      <c r="X393" s="2">
        <f t="shared" si="161"/>
        <v>16.834962403250785</v>
      </c>
      <c r="Y393" s="2">
        <f t="shared" si="162"/>
        <v>-3.1080375967492166</v>
      </c>
      <c r="Z393" s="2">
        <f t="shared" si="163"/>
        <v>9.6598977028066457</v>
      </c>
      <c r="AB393" s="28">
        <v>31.416665900000101</v>
      </c>
      <c r="AC393" s="2">
        <f t="shared" si="164"/>
        <v>16.877856660864612</v>
      </c>
      <c r="AD393" s="2">
        <f t="shared" si="165"/>
        <v>-3.0651433391353891</v>
      </c>
      <c r="AE393" s="2">
        <f t="shared" si="166"/>
        <v>9.3951036894460422</v>
      </c>
      <c r="AF393" s="2">
        <f t="shared" si="167"/>
        <v>3.0651433391353891</v>
      </c>
    </row>
    <row r="394" spans="1:32" x14ac:dyDescent="0.3">
      <c r="A394" s="3">
        <v>31.4999992300001</v>
      </c>
      <c r="B394" s="3">
        <v>19.526</v>
      </c>
      <c r="C394" s="2">
        <f t="shared" si="140"/>
        <v>15.197273475593496</v>
      </c>
      <c r="D394" s="2">
        <f t="shared" si="141"/>
        <v>4.3287265244065036</v>
      </c>
      <c r="E394" s="2">
        <f t="shared" si="142"/>
        <v>18.737873323100409</v>
      </c>
      <c r="F394" s="2">
        <f t="shared" si="143"/>
        <v>15.404684102040161</v>
      </c>
      <c r="G394" s="2">
        <f t="shared" si="144"/>
        <v>-4.121315897959839</v>
      </c>
      <c r="H394" s="2">
        <f t="shared" si="145"/>
        <v>16.985244730776515</v>
      </c>
      <c r="I394" s="2">
        <f t="shared" si="146"/>
        <v>16.562382553337869</v>
      </c>
      <c r="J394" s="2">
        <f t="shared" si="147"/>
        <v>-2.9636174466621306</v>
      </c>
      <c r="K394" s="2">
        <f t="shared" si="148"/>
        <v>8.7830283701601655</v>
      </c>
      <c r="L394" s="2">
        <f t="shared" si="149"/>
        <v>16.611582551049921</v>
      </c>
      <c r="M394" s="2">
        <f t="shared" si="150"/>
        <v>-2.9144174489500791</v>
      </c>
      <c r="N394" s="2">
        <f t="shared" si="151"/>
        <v>8.4938290667446879</v>
      </c>
      <c r="O394" s="2">
        <f t="shared" si="152"/>
        <v>16.985870987747546</v>
      </c>
      <c r="P394" s="2">
        <f t="shared" si="153"/>
        <v>-2.5401290122524536</v>
      </c>
      <c r="Q394" s="2">
        <f t="shared" si="154"/>
        <v>6.4522553988866251</v>
      </c>
      <c r="R394" s="2">
        <f t="shared" si="155"/>
        <v>17.133113487102431</v>
      </c>
      <c r="S394" s="2">
        <f t="shared" si="156"/>
        <v>-2.3928865128975687</v>
      </c>
      <c r="T394" s="2">
        <f t="shared" si="157"/>
        <v>5.7259058636070863</v>
      </c>
      <c r="U394" s="2">
        <f t="shared" si="158"/>
        <v>17.150755246848536</v>
      </c>
      <c r="V394" s="2">
        <f t="shared" si="159"/>
        <v>-2.3752447531514633</v>
      </c>
      <c r="W394" s="2">
        <f t="shared" si="160"/>
        <v>5.6417876373735556</v>
      </c>
      <c r="X394" s="2">
        <f t="shared" si="161"/>
        <v>16.823821905275722</v>
      </c>
      <c r="Y394" s="2">
        <f t="shared" si="162"/>
        <v>-2.7021780947242782</v>
      </c>
      <c r="Z394" s="2">
        <f t="shared" si="163"/>
        <v>7.30176645560773</v>
      </c>
      <c r="AB394" s="28">
        <v>31.4999992300001</v>
      </c>
      <c r="AC394" s="2">
        <f t="shared" si="164"/>
        <v>16.868106829912339</v>
      </c>
      <c r="AD394" s="2">
        <f t="shared" si="165"/>
        <v>-2.6578931700876609</v>
      </c>
      <c r="AE394" s="2">
        <f t="shared" si="166"/>
        <v>7.0643961035986358</v>
      </c>
      <c r="AF394" s="2">
        <f t="shared" si="167"/>
        <v>2.6578931700876609</v>
      </c>
    </row>
    <row r="395" spans="1:32" x14ac:dyDescent="0.3">
      <c r="A395" s="3">
        <v>31.583332560000098</v>
      </c>
      <c r="B395" s="3">
        <v>18.975000000000001</v>
      </c>
      <c r="C395" s="2">
        <f t="shared" si="140"/>
        <v>15.200455997966195</v>
      </c>
      <c r="D395" s="2">
        <f t="shared" si="141"/>
        <v>3.7745440020338066</v>
      </c>
      <c r="E395" s="2">
        <f t="shared" si="142"/>
        <v>14.247182423289384</v>
      </c>
      <c r="F395" s="2">
        <f t="shared" si="143"/>
        <v>15.40425735534302</v>
      </c>
      <c r="G395" s="2">
        <f t="shared" si="144"/>
        <v>-3.5707426446569812</v>
      </c>
      <c r="H395" s="2">
        <f t="shared" si="145"/>
        <v>12.750203034371932</v>
      </c>
      <c r="I395" s="2">
        <f t="shared" si="146"/>
        <v>16.56465822397081</v>
      </c>
      <c r="J395" s="2">
        <f t="shared" si="147"/>
        <v>-2.4103417760291919</v>
      </c>
      <c r="K395" s="2">
        <f t="shared" si="148"/>
        <v>5.8097474772715589</v>
      </c>
      <c r="L395" s="2">
        <f t="shared" si="149"/>
        <v>16.616793469242957</v>
      </c>
      <c r="M395" s="2">
        <f t="shared" si="150"/>
        <v>-2.3582065307570446</v>
      </c>
      <c r="N395" s="2">
        <f t="shared" si="151"/>
        <v>5.5611380417051759</v>
      </c>
      <c r="O395" s="2">
        <f t="shared" si="152"/>
        <v>16.984063750284257</v>
      </c>
      <c r="P395" s="2">
        <f t="shared" si="153"/>
        <v>-1.9909362497157446</v>
      </c>
      <c r="Q395" s="2">
        <f t="shared" si="154"/>
        <v>3.9638271504321936</v>
      </c>
      <c r="R395" s="2">
        <f t="shared" si="155"/>
        <v>17.13324186943824</v>
      </c>
      <c r="S395" s="2">
        <f t="shared" si="156"/>
        <v>-1.841758130561761</v>
      </c>
      <c r="T395" s="2">
        <f t="shared" si="157"/>
        <v>3.3920730114903526</v>
      </c>
      <c r="U395" s="2">
        <f t="shared" si="158"/>
        <v>17.135111910913171</v>
      </c>
      <c r="V395" s="2">
        <f t="shared" si="159"/>
        <v>-1.8398880890868305</v>
      </c>
      <c r="W395" s="2">
        <f t="shared" si="160"/>
        <v>3.3851881803635888</v>
      </c>
      <c r="X395" s="2">
        <f t="shared" si="161"/>
        <v>16.812443994256839</v>
      </c>
      <c r="Y395" s="2">
        <f t="shared" si="162"/>
        <v>-2.1625560057431628</v>
      </c>
      <c r="Z395" s="2">
        <f t="shared" si="163"/>
        <v>4.6766484779758226</v>
      </c>
      <c r="AB395" s="28">
        <v>31.583332560000098</v>
      </c>
      <c r="AC395" s="2">
        <f t="shared" si="164"/>
        <v>16.858078401181078</v>
      </c>
      <c r="AD395" s="2">
        <f t="shared" si="165"/>
        <v>-2.1169215988189229</v>
      </c>
      <c r="AE395" s="2">
        <f t="shared" si="166"/>
        <v>4.4813570555460647</v>
      </c>
      <c r="AF395" s="2">
        <f t="shared" si="167"/>
        <v>2.1169215988189229</v>
      </c>
    </row>
    <row r="396" spans="1:32" x14ac:dyDescent="0.3">
      <c r="A396" s="3">
        <v>31.6666658900001</v>
      </c>
      <c r="B396" s="3">
        <v>18.463000000000001</v>
      </c>
      <c r="C396" s="2">
        <f t="shared" si="140"/>
        <v>15.203638520338894</v>
      </c>
      <c r="D396" s="2">
        <f t="shared" si="141"/>
        <v>3.2593614796611075</v>
      </c>
      <c r="E396" s="2">
        <f t="shared" si="142"/>
        <v>10.623437255098644</v>
      </c>
      <c r="F396" s="2">
        <f t="shared" si="143"/>
        <v>15.403797496106861</v>
      </c>
      <c r="G396" s="2">
        <f t="shared" si="144"/>
        <v>-3.0592025038931396</v>
      </c>
      <c r="H396" s="2">
        <f t="shared" si="145"/>
        <v>9.3587199598260558</v>
      </c>
      <c r="I396" s="2">
        <f t="shared" si="146"/>
        <v>16.566681488807099</v>
      </c>
      <c r="J396" s="2">
        <f t="shared" si="147"/>
        <v>-1.8963185111929022</v>
      </c>
      <c r="K396" s="2">
        <f t="shared" si="148"/>
        <v>3.596023895892865</v>
      </c>
      <c r="L396" s="2">
        <f t="shared" si="149"/>
        <v>16.621745404269156</v>
      </c>
      <c r="M396" s="2">
        <f t="shared" si="150"/>
        <v>-1.8412545957308453</v>
      </c>
      <c r="N396" s="2">
        <f t="shared" si="151"/>
        <v>3.3902184862999585</v>
      </c>
      <c r="O396" s="2">
        <f t="shared" si="152"/>
        <v>16.981790999242079</v>
      </c>
      <c r="P396" s="2">
        <f t="shared" si="153"/>
        <v>-1.4812090007579215</v>
      </c>
      <c r="Q396" s="2">
        <f t="shared" si="154"/>
        <v>2.1939801039262803</v>
      </c>
      <c r="R396" s="2">
        <f t="shared" si="155"/>
        <v>17.132808715140122</v>
      </c>
      <c r="S396" s="2">
        <f t="shared" si="156"/>
        <v>-1.3301912848598789</v>
      </c>
      <c r="T396" s="2">
        <f t="shared" si="157"/>
        <v>1.7694088543171755</v>
      </c>
      <c r="U396" s="2">
        <f t="shared" si="158"/>
        <v>17.118849195095581</v>
      </c>
      <c r="V396" s="2">
        <f t="shared" si="159"/>
        <v>-1.3441508049044195</v>
      </c>
      <c r="W396" s="2">
        <f t="shared" si="160"/>
        <v>1.8067413863251989</v>
      </c>
      <c r="X396" s="2">
        <f t="shared" si="161"/>
        <v>16.800836877964784</v>
      </c>
      <c r="Y396" s="2">
        <f t="shared" si="162"/>
        <v>-1.6621631220352171</v>
      </c>
      <c r="Z396" s="2">
        <f t="shared" si="163"/>
        <v>2.76278624425386</v>
      </c>
      <c r="AB396" s="28">
        <v>31.6666658900001</v>
      </c>
      <c r="AC396" s="2">
        <f t="shared" si="164"/>
        <v>16.847777534028072</v>
      </c>
      <c r="AD396" s="2">
        <f t="shared" si="165"/>
        <v>-1.6152224659719288</v>
      </c>
      <c r="AE396" s="2">
        <f t="shared" si="166"/>
        <v>2.6089436145804386</v>
      </c>
      <c r="AF396" s="2">
        <f t="shared" si="167"/>
        <v>1.6152224659719288</v>
      </c>
    </row>
    <row r="397" spans="1:32" x14ac:dyDescent="0.3">
      <c r="A397" s="3">
        <v>31.749999220000099</v>
      </c>
      <c r="B397" s="3">
        <v>17.268000000000001</v>
      </c>
      <c r="C397" s="2">
        <f t="shared" si="140"/>
        <v>15.206821042711592</v>
      </c>
      <c r="D397" s="2">
        <f t="shared" si="141"/>
        <v>2.0611789572884085</v>
      </c>
      <c r="E397" s="2">
        <f t="shared" si="142"/>
        <v>4.2484586939685309</v>
      </c>
      <c r="F397" s="2">
        <f t="shared" si="143"/>
        <v>15.403304524331684</v>
      </c>
      <c r="G397" s="2">
        <f t="shared" si="144"/>
        <v>-1.8646954756683165</v>
      </c>
      <c r="H397" s="2">
        <f t="shared" si="145"/>
        <v>3.4770892169778893</v>
      </c>
      <c r="I397" s="2">
        <f t="shared" si="146"/>
        <v>16.568450345168529</v>
      </c>
      <c r="J397" s="2">
        <f t="shared" si="147"/>
        <v>-0.69954965483147191</v>
      </c>
      <c r="K397" s="2">
        <f t="shared" si="148"/>
        <v>0.4893697195748315</v>
      </c>
      <c r="L397" s="2">
        <f t="shared" si="149"/>
        <v>16.626435435467343</v>
      </c>
      <c r="M397" s="2">
        <f t="shared" si="150"/>
        <v>-0.64156456453265776</v>
      </c>
      <c r="N397" s="2">
        <f t="shared" si="151"/>
        <v>0.41160509046397875</v>
      </c>
      <c r="O397" s="2">
        <f t="shared" si="152"/>
        <v>16.979051652929208</v>
      </c>
      <c r="P397" s="2">
        <f t="shared" si="153"/>
        <v>-0.28894834707079298</v>
      </c>
      <c r="Q397" s="2">
        <f t="shared" si="154"/>
        <v>8.3491147274943431E-2</v>
      </c>
      <c r="R397" s="2">
        <f t="shared" si="155"/>
        <v>17.131811030801131</v>
      </c>
      <c r="S397" s="2">
        <f t="shared" si="156"/>
        <v>-0.13618896919886936</v>
      </c>
      <c r="T397" s="2">
        <f t="shared" si="157"/>
        <v>1.8547435331450587E-2</v>
      </c>
      <c r="U397" s="2">
        <f t="shared" si="158"/>
        <v>17.101977804053622</v>
      </c>
      <c r="V397" s="2">
        <f t="shared" si="159"/>
        <v>-0.16602219594637901</v>
      </c>
      <c r="W397" s="2">
        <f t="shared" si="160"/>
        <v>2.7563369546857869E-2</v>
      </c>
      <c r="X397" s="2">
        <f t="shared" si="161"/>
        <v>16.789008637370273</v>
      </c>
      <c r="Y397" s="2">
        <f t="shared" si="162"/>
        <v>-0.47899136262972775</v>
      </c>
      <c r="Z397" s="2">
        <f t="shared" si="163"/>
        <v>0.22943272547388335</v>
      </c>
      <c r="AB397" s="28">
        <v>31.749999220000099</v>
      </c>
      <c r="AC397" s="2">
        <f t="shared" si="164"/>
        <v>16.837210300350794</v>
      </c>
      <c r="AD397" s="2">
        <f t="shared" si="165"/>
        <v>-0.43078969964920688</v>
      </c>
      <c r="AE397" s="2">
        <f t="shared" si="166"/>
        <v>0.18557976532385387</v>
      </c>
      <c r="AF397" s="2">
        <f t="shared" si="167"/>
        <v>0.43078969964920688</v>
      </c>
    </row>
    <row r="398" spans="1:32" x14ac:dyDescent="0.3">
      <c r="A398" s="3">
        <v>31.833332550000101</v>
      </c>
      <c r="B398" s="3">
        <v>16.414000000000001</v>
      </c>
      <c r="C398" s="2">
        <f t="shared" si="140"/>
        <v>15.210003565084293</v>
      </c>
      <c r="D398" s="2">
        <f t="shared" si="141"/>
        <v>1.2039964349157088</v>
      </c>
      <c r="E398" s="2">
        <f t="shared" si="142"/>
        <v>1.4496074152897367</v>
      </c>
      <c r="F398" s="2">
        <f t="shared" si="143"/>
        <v>15.402778440017489</v>
      </c>
      <c r="G398" s="2">
        <f t="shared" si="144"/>
        <v>-1.0112215599825127</v>
      </c>
      <c r="H398" s="2">
        <f t="shared" si="145"/>
        <v>1.0225690433734667</v>
      </c>
      <c r="I398" s="2">
        <f t="shared" si="146"/>
        <v>16.569962790376842</v>
      </c>
      <c r="J398" s="2">
        <f t="shared" si="147"/>
        <v>0.15596279037684013</v>
      </c>
      <c r="K398" s="2">
        <f t="shared" si="148"/>
        <v>2.4324391982130177E-2</v>
      </c>
      <c r="L398" s="2">
        <f t="shared" si="149"/>
        <v>16.630860633831031</v>
      </c>
      <c r="M398" s="2">
        <f t="shared" si="150"/>
        <v>0.21686063383102905</v>
      </c>
      <c r="N398" s="2">
        <f t="shared" si="151"/>
        <v>4.7028534505595659E-2</v>
      </c>
      <c r="O398" s="2">
        <f t="shared" si="152"/>
        <v>16.9758447229014</v>
      </c>
      <c r="P398" s="2">
        <f t="shared" si="153"/>
        <v>0.56184472290139809</v>
      </c>
      <c r="Q398" s="2">
        <f t="shared" si="154"/>
        <v>0.31566949265214878</v>
      </c>
      <c r="R398" s="2">
        <f t="shared" si="155"/>
        <v>17.130245953678703</v>
      </c>
      <c r="S398" s="2">
        <f t="shared" si="156"/>
        <v>0.71624595367870114</v>
      </c>
      <c r="T398" s="2">
        <f t="shared" si="157"/>
        <v>0.51300826616111206</v>
      </c>
      <c r="U398" s="2">
        <f t="shared" si="158"/>
        <v>17.084508760213442</v>
      </c>
      <c r="V398" s="2">
        <f t="shared" si="159"/>
        <v>0.67050876021344052</v>
      </c>
      <c r="W398" s="2">
        <f t="shared" si="160"/>
        <v>0.44958199752296507</v>
      </c>
      <c r="X398" s="2">
        <f t="shared" si="161"/>
        <v>16.776967217920841</v>
      </c>
      <c r="Y398" s="2">
        <f t="shared" si="162"/>
        <v>0.36296721792083986</v>
      </c>
      <c r="Z398" s="2">
        <f t="shared" si="163"/>
        <v>0.13174520128519446</v>
      </c>
      <c r="AB398" s="28">
        <v>31.833332550000101</v>
      </c>
      <c r="AC398" s="2">
        <f t="shared" si="164"/>
        <v>16.826382678974969</v>
      </c>
      <c r="AD398" s="2">
        <f t="shared" si="165"/>
        <v>0.41238267897496783</v>
      </c>
      <c r="AE398" s="2">
        <f t="shared" si="166"/>
        <v>0.17005947391857137</v>
      </c>
      <c r="AF398" s="2">
        <f t="shared" si="167"/>
        <v>0.41238267897496783</v>
      </c>
    </row>
    <row r="399" spans="1:32" x14ac:dyDescent="0.3">
      <c r="A399" s="3">
        <v>31.9166658800001</v>
      </c>
      <c r="B399" s="3">
        <v>16.414000000000001</v>
      </c>
      <c r="C399" s="2">
        <f t="shared" si="140"/>
        <v>15.213186087456991</v>
      </c>
      <c r="D399" s="2">
        <f t="shared" si="141"/>
        <v>1.2008139125430102</v>
      </c>
      <c r="E399" s="2">
        <f t="shared" si="142"/>
        <v>1.4419540525568522</v>
      </c>
      <c r="F399" s="2">
        <f t="shared" si="143"/>
        <v>15.402219243164277</v>
      </c>
      <c r="G399" s="2">
        <f t="shared" si="144"/>
        <v>-1.0117807568357247</v>
      </c>
      <c r="H399" s="2">
        <f t="shared" si="145"/>
        <v>1.0237002999030718</v>
      </c>
      <c r="I399" s="2">
        <f t="shared" si="146"/>
        <v>16.571216821753829</v>
      </c>
      <c r="J399" s="2">
        <f t="shared" si="147"/>
        <v>0.15721682175382767</v>
      </c>
      <c r="K399" s="2">
        <f t="shared" si="148"/>
        <v>2.4717129042374823E-2</v>
      </c>
      <c r="L399" s="2">
        <f t="shared" si="149"/>
        <v>16.635018062008445</v>
      </c>
      <c r="M399" s="2">
        <f t="shared" si="150"/>
        <v>0.22101806200844365</v>
      </c>
      <c r="N399" s="2">
        <f t="shared" si="151"/>
        <v>4.8848983733968239E-2</v>
      </c>
      <c r="O399" s="2">
        <f t="shared" si="152"/>
        <v>16.972169314881334</v>
      </c>
      <c r="P399" s="2">
        <f t="shared" si="153"/>
        <v>0.55816931488133292</v>
      </c>
      <c r="Q399" s="2">
        <f t="shared" si="154"/>
        <v>0.31155298407509657</v>
      </c>
      <c r="R399" s="2">
        <f t="shared" si="155"/>
        <v>17.128110754101751</v>
      </c>
      <c r="S399" s="2">
        <f t="shared" si="156"/>
        <v>0.71411075410174973</v>
      </c>
      <c r="T399" s="2">
        <f t="shared" si="157"/>
        <v>0.50995416912376967</v>
      </c>
      <c r="U399" s="2">
        <f t="shared" si="158"/>
        <v>17.066453398791932</v>
      </c>
      <c r="V399" s="2">
        <f t="shared" si="159"/>
        <v>0.65245339879193054</v>
      </c>
      <c r="W399" s="2">
        <f t="shared" si="160"/>
        <v>0.42569543759514195</v>
      </c>
      <c r="X399" s="2">
        <f t="shared" si="161"/>
        <v>16.764720420925585</v>
      </c>
      <c r="Y399" s="2">
        <f t="shared" si="162"/>
        <v>0.3507204209255832</v>
      </c>
      <c r="Z399" s="2">
        <f t="shared" si="163"/>
        <v>0.12300481365421825</v>
      </c>
      <c r="AB399" s="28">
        <v>31.9166658800001</v>
      </c>
      <c r="AC399" s="2">
        <f t="shared" si="164"/>
        <v>16.815300550315474</v>
      </c>
      <c r="AD399" s="2">
        <f t="shared" si="165"/>
        <v>0.40130055031547229</v>
      </c>
      <c r="AE399" s="2">
        <f t="shared" si="166"/>
        <v>0.1610421316835009</v>
      </c>
      <c r="AF399" s="2">
        <f t="shared" si="167"/>
        <v>0.40130055031547229</v>
      </c>
    </row>
    <row r="400" spans="1:32" x14ac:dyDescent="0.3">
      <c r="A400" s="3">
        <v>31.999999210000102</v>
      </c>
      <c r="B400" s="3">
        <v>16.754999999999999</v>
      </c>
      <c r="C400" s="2">
        <f t="shared" si="140"/>
        <v>15.21636860982969</v>
      </c>
      <c r="D400" s="2">
        <f t="shared" si="141"/>
        <v>1.538631390170309</v>
      </c>
      <c r="E400" s="2">
        <f t="shared" si="142"/>
        <v>2.3673865548174176</v>
      </c>
      <c r="F400" s="2">
        <f t="shared" si="143"/>
        <v>15.401626933772047</v>
      </c>
      <c r="G400" s="2">
        <f t="shared" si="144"/>
        <v>-1.3533730662279524</v>
      </c>
      <c r="H400" s="2">
        <f t="shared" si="145"/>
        <v>1.8316186563912495</v>
      </c>
      <c r="I400" s="2">
        <f t="shared" si="146"/>
        <v>16.572210436621248</v>
      </c>
      <c r="J400" s="2">
        <f t="shared" si="147"/>
        <v>-0.1827895633787513</v>
      </c>
      <c r="K400" s="2">
        <f t="shared" si="148"/>
        <v>3.3412024480194535E-2</v>
      </c>
      <c r="L400" s="2">
        <f t="shared" si="149"/>
        <v>16.638904774302503</v>
      </c>
      <c r="M400" s="2">
        <f t="shared" si="150"/>
        <v>-0.11609522569749586</v>
      </c>
      <c r="N400" s="2">
        <f t="shared" si="151"/>
        <v>1.3478101429752504E-2</v>
      </c>
      <c r="O400" s="2">
        <f t="shared" si="152"/>
        <v>16.96802462967829</v>
      </c>
      <c r="P400" s="2">
        <f t="shared" si="153"/>
        <v>0.21302462967829072</v>
      </c>
      <c r="Q400" s="2">
        <f t="shared" si="154"/>
        <v>4.5379492849572899E-2</v>
      </c>
      <c r="R400" s="2">
        <f t="shared" si="155"/>
        <v>17.12540283789124</v>
      </c>
      <c r="S400" s="2">
        <f t="shared" si="156"/>
        <v>0.37040283789124118</v>
      </c>
      <c r="T400" s="2">
        <f t="shared" si="157"/>
        <v>0.13719826231788509</v>
      </c>
      <c r="U400" s="2">
        <f t="shared" si="158"/>
        <v>17.047823362566479</v>
      </c>
      <c r="V400" s="2">
        <f t="shared" si="159"/>
        <v>0.29282336256648023</v>
      </c>
      <c r="W400" s="2">
        <f t="shared" si="160"/>
        <v>8.5745521664740337E-2</v>
      </c>
      <c r="X400" s="2">
        <f t="shared" si="161"/>
        <v>16.752275895069147</v>
      </c>
      <c r="Y400" s="2">
        <f t="shared" si="162"/>
        <v>-2.7241049308521781E-3</v>
      </c>
      <c r="Z400" s="2">
        <f t="shared" si="163"/>
        <v>7.4207476742931504E-6</v>
      </c>
      <c r="AB400" s="28">
        <v>31.999999210000102</v>
      </c>
      <c r="AC400" s="2">
        <f t="shared" si="164"/>
        <v>16.803969690970835</v>
      </c>
      <c r="AD400" s="2">
        <f t="shared" si="165"/>
        <v>4.89696909708357E-2</v>
      </c>
      <c r="AE400" s="2">
        <f t="shared" si="166"/>
        <v>2.3980306337791474E-3</v>
      </c>
      <c r="AF400" s="2">
        <f t="shared" si="167"/>
        <v>4.89696909708357E-2</v>
      </c>
    </row>
    <row r="401" spans="1:32" x14ac:dyDescent="0.3">
      <c r="A401" s="3">
        <v>32.0833325400001</v>
      </c>
      <c r="B401" s="3">
        <v>16.736000000000001</v>
      </c>
      <c r="C401" s="2">
        <f t="shared" ref="C401:C464" si="168">$C$3*A401+$C$4</f>
        <v>15.219551132202389</v>
      </c>
      <c r="D401" s="2">
        <f t="shared" ref="D401:D464" si="169">B401-C401</f>
        <v>1.516448867797612</v>
      </c>
      <c r="E401" s="2">
        <f t="shared" ref="E401:E464" si="170">D401^2</f>
        <v>2.2996171686446591</v>
      </c>
      <c r="F401" s="2">
        <f t="shared" ref="F401:F464" si="171">$D$3*(A401^2)+$D$4*A401+$D$5</f>
        <v>15.4010015118408</v>
      </c>
      <c r="G401" s="2">
        <f t="shared" ref="G401:G464" si="172">F401-B401</f>
        <v>-1.3349984881592007</v>
      </c>
      <c r="H401" s="2">
        <f t="shared" ref="H401:H464" si="173">G401^2</f>
        <v>1.7822209633873516</v>
      </c>
      <c r="I401" s="2">
        <f t="shared" ref="I401:I464" si="174">$E$3*(A401^3)+$E$4*(A401^2)+$E$5*(A401)+$E$6</f>
        <v>16.572941632300868</v>
      </c>
      <c r="J401" s="2">
        <f t="shared" ref="J401:J464" si="175">I401-B401</f>
        <v>-0.16305836769913284</v>
      </c>
      <c r="K401" s="2">
        <f t="shared" ref="K401:K464" si="176">J401^2</f>
        <v>2.6588031276705608E-2</v>
      </c>
      <c r="L401" s="2">
        <f t="shared" ref="L401:L464" si="177">$F$3*(A401^4)+$F$4*(A401^3)+$F$5*(A401^2)+$F$6*(A401)+$F$7</f>
        <v>16.642517816670843</v>
      </c>
      <c r="M401" s="2">
        <f t="shared" ref="M401:M464" si="178">L401-B401</f>
        <v>-9.348218332915792E-2</v>
      </c>
      <c r="N401" s="2">
        <f t="shared" ref="N401:N464" si="179">M401^2</f>
        <v>8.7389185999862916E-3</v>
      </c>
      <c r="O401" s="2">
        <f t="shared" ref="O401:O464" si="180">$G$3*(A401^5)+$G$4*(A401^4)+$G$5*(A401^3)+$G$6*(A401^2)+$G$7*(A401)+$G$8</f>
        <v>16.963409964107186</v>
      </c>
      <c r="P401" s="2">
        <f t="shared" ref="P401:P464" si="181">O401-B401</f>
        <v>0.22740996410718495</v>
      </c>
      <c r="Q401" s="2">
        <f t="shared" ref="Q401:Q464" si="182">P401^2</f>
        <v>5.1715291775231147E-2</v>
      </c>
      <c r="R401" s="2">
        <f t="shared" ref="R401:R464" si="183">$H$3*(A401^6)+$H$4*(A401^5)+$H$5*(A401^4)+$H$6*(A401^3)+$H$7*(A401^2)+$H$8*(A401)+$H$9</f>
        <v>17.122119748793825</v>
      </c>
      <c r="S401" s="2">
        <f t="shared" ref="S401:S464" si="184">R401-B401</f>
        <v>0.38611974879382416</v>
      </c>
      <c r="T401" s="2">
        <f t="shared" ref="T401:T464" si="185">S401^2</f>
        <v>0.14908846040860588</v>
      </c>
      <c r="U401" s="2">
        <f t="shared" ref="U401:U464" si="186">$I$3*(A401^7)+$I$4*(A401^6)+$I$5*(A401^5)+$I$6*(A401^4)+$I$7*(A401^3)+$I$8*(A401^2)+$I$9*(A401)+$I$10</f>
        <v>17.028630596426677</v>
      </c>
      <c r="V401" s="2">
        <f t="shared" ref="V401:V464" si="187">U401-B401</f>
        <v>0.29263059642667599</v>
      </c>
      <c r="W401" s="2">
        <f t="shared" ref="W401:W464" si="188">V401^2</f>
        <v>8.563266596503212E-2</v>
      </c>
      <c r="X401" s="2">
        <f t="shared" ref="X401:X464" si="189">$J$3*(A401^8)+$J$4*(A401^7)+$J$5*(A401^6)+$J$6*(A401^5)+$J$7*(A401^4)+$J$8*(A401^3)+$J$9*(A401^2)+$J$10*(A401)+$J$11</f>
        <v>16.739641127949938</v>
      </c>
      <c r="Y401" s="2">
        <f t="shared" ref="Y401:Y464" si="190">X401-B401</f>
        <v>3.6411279499368732E-3</v>
      </c>
      <c r="Z401" s="2">
        <f t="shared" ref="Z401:Z464" si="191">Y401^2</f>
        <v>1.3257812747811497E-5</v>
      </c>
      <c r="AB401" s="28">
        <v>32.0833325400001</v>
      </c>
      <c r="AC401" s="2">
        <f t="shared" ref="AC401:AC464" si="192">$AC$3*(AB401^9)+$AC$4*(AB401^8)+$AC$5*(AB401^7)+$AC$6*(AB401^6)+$AC$7*(AB401^5)+$AC$8*(AB401^4)+$AC$9*(AB401^3)+$AC$10*(AB401^2)+$AC$11*(AB401)+$AC$12</f>
        <v>16.792395768558951</v>
      </c>
      <c r="AD401" s="2">
        <f t="shared" ref="AD401:AD464" si="193">AC401-B401</f>
        <v>5.639576855895001E-2</v>
      </c>
      <c r="AE401" s="2">
        <f t="shared" ref="AE401:AE464" si="194">AD401^2</f>
        <v>3.1804827113546545E-3</v>
      </c>
      <c r="AF401" s="2">
        <f t="shared" ref="AF401:AF464" si="195">ABS(AD401)</f>
        <v>5.639576855895001E-2</v>
      </c>
    </row>
    <row r="402" spans="1:32" x14ac:dyDescent="0.3">
      <c r="A402" s="3">
        <v>32.166665870000102</v>
      </c>
      <c r="B402" s="3">
        <v>17.172999999999998</v>
      </c>
      <c r="C402" s="2">
        <f t="shared" si="168"/>
        <v>15.222733654575089</v>
      </c>
      <c r="D402" s="2">
        <f t="shared" si="169"/>
        <v>1.9502663454249092</v>
      </c>
      <c r="E402" s="2">
        <f t="shared" si="170"/>
        <v>3.8035388180970311</v>
      </c>
      <c r="F402" s="2">
        <f t="shared" si="171"/>
        <v>15.400342977370535</v>
      </c>
      <c r="G402" s="2">
        <f t="shared" si="172"/>
        <v>-1.7726570226294633</v>
      </c>
      <c r="H402" s="2">
        <f t="shared" si="173"/>
        <v>3.1423129198775537</v>
      </c>
      <c r="I402" s="2">
        <f t="shared" si="174"/>
        <v>16.57340840611446</v>
      </c>
      <c r="J402" s="2">
        <f t="shared" si="175"/>
        <v>-0.59959159388553829</v>
      </c>
      <c r="K402" s="2">
        <f t="shared" si="176"/>
        <v>0.35951007945820029</v>
      </c>
      <c r="L402" s="2">
        <f t="shared" si="177"/>
        <v>16.645854226725781</v>
      </c>
      <c r="M402" s="2">
        <f t="shared" si="178"/>
        <v>-0.52714577327421708</v>
      </c>
      <c r="N402" s="2">
        <f t="shared" si="179"/>
        <v>0.27788266628087227</v>
      </c>
      <c r="O402" s="2">
        <f t="shared" si="180"/>
        <v>16.958324711908524</v>
      </c>
      <c r="P402" s="2">
        <f t="shared" si="181"/>
        <v>-0.21467528809147396</v>
      </c>
      <c r="Q402" s="2">
        <f t="shared" si="182"/>
        <v>4.6085479317157341E-2</v>
      </c>
      <c r="R402" s="2">
        <f t="shared" si="183"/>
        <v>17.118259170929402</v>
      </c>
      <c r="S402" s="2">
        <f t="shared" si="184"/>
        <v>-5.4740829070595964E-2</v>
      </c>
      <c r="T402" s="2">
        <f t="shared" si="185"/>
        <v>2.9965583673362043E-3</v>
      </c>
      <c r="U402" s="2">
        <f t="shared" si="186"/>
        <v>17.008887341670071</v>
      </c>
      <c r="V402" s="2">
        <f t="shared" si="187"/>
        <v>-0.16411265832992683</v>
      </c>
      <c r="W402" s="2">
        <f t="shared" si="188"/>
        <v>2.6932964624115301E-2</v>
      </c>
      <c r="X402" s="2">
        <f t="shared" si="189"/>
        <v>16.726823437778421</v>
      </c>
      <c r="Y402" s="2">
        <f t="shared" si="190"/>
        <v>-0.4461765622215772</v>
      </c>
      <c r="Z402" s="2">
        <f t="shared" si="191"/>
        <v>0.19907352467586495</v>
      </c>
      <c r="AB402" s="28">
        <v>32.166665870000102</v>
      </c>
      <c r="AC402" s="2">
        <f t="shared" si="192"/>
        <v>16.780584336541015</v>
      </c>
      <c r="AD402" s="2">
        <f t="shared" si="193"/>
        <v>-0.39241566345898349</v>
      </c>
      <c r="AE402" s="2">
        <f t="shared" si="194"/>
        <v>0.1539900529279542</v>
      </c>
      <c r="AF402" s="2">
        <f t="shared" si="195"/>
        <v>0.39241566345898349</v>
      </c>
    </row>
    <row r="403" spans="1:32" x14ac:dyDescent="0.3">
      <c r="A403" s="3">
        <v>32.249999200000097</v>
      </c>
      <c r="B403" s="3">
        <v>17.646999999999998</v>
      </c>
      <c r="C403" s="2">
        <f t="shared" si="168"/>
        <v>15.225916176947788</v>
      </c>
      <c r="D403" s="2">
        <f t="shared" si="169"/>
        <v>2.4210838230522107</v>
      </c>
      <c r="E403" s="2">
        <f t="shared" si="170"/>
        <v>5.8616468782451081</v>
      </c>
      <c r="F403" s="2">
        <f t="shared" si="171"/>
        <v>15.399651330361252</v>
      </c>
      <c r="G403" s="2">
        <f t="shared" si="172"/>
        <v>-2.2473486696387468</v>
      </c>
      <c r="H403" s="2">
        <f t="shared" si="173"/>
        <v>5.0505760429270454</v>
      </c>
      <c r="I403" s="2">
        <f t="shared" si="174"/>
        <v>16.573608755383781</v>
      </c>
      <c r="J403" s="2">
        <f t="shared" si="175"/>
        <v>-1.0733912446162179</v>
      </c>
      <c r="K403" s="2">
        <f t="shared" si="176"/>
        <v>1.1521687640187535</v>
      </c>
      <c r="L403" s="2">
        <f t="shared" si="177"/>
        <v>16.648911033734343</v>
      </c>
      <c r="M403" s="2">
        <f t="shared" si="178"/>
        <v>-0.99808896626565513</v>
      </c>
      <c r="N403" s="2">
        <f t="shared" si="179"/>
        <v>0.99618158458124406</v>
      </c>
      <c r="O403" s="2">
        <f t="shared" si="180"/>
        <v>16.952768364666809</v>
      </c>
      <c r="P403" s="2">
        <f t="shared" si="181"/>
        <v>-0.69423163533318899</v>
      </c>
      <c r="Q403" s="2">
        <f t="shared" si="182"/>
        <v>0.48195756349739388</v>
      </c>
      <c r="R403" s="2">
        <f t="shared" si="183"/>
        <v>17.113818931251682</v>
      </c>
      <c r="S403" s="2">
        <f t="shared" si="184"/>
        <v>-0.53318106874831628</v>
      </c>
      <c r="T403" s="2">
        <f t="shared" si="185"/>
        <v>0.28428205207159679</v>
      </c>
      <c r="U403" s="2">
        <f t="shared" si="186"/>
        <v>16.988606130084239</v>
      </c>
      <c r="V403" s="2">
        <f t="shared" si="187"/>
        <v>-0.65839386991575921</v>
      </c>
      <c r="W403" s="2">
        <f t="shared" si="188"/>
        <v>0.43348248794264965</v>
      </c>
      <c r="X403" s="2">
        <f t="shared" si="189"/>
        <v>16.713829965249218</v>
      </c>
      <c r="Y403" s="2">
        <f t="shared" si="190"/>
        <v>-0.93317003475078053</v>
      </c>
      <c r="Z403" s="2">
        <f t="shared" si="191"/>
        <v>0.87080631375677298</v>
      </c>
      <c r="AB403" s="28">
        <v>32.249999200000097</v>
      </c>
      <c r="AC403" s="2">
        <f t="shared" si="192"/>
        <v>16.768540829314649</v>
      </c>
      <c r="AD403" s="2">
        <f t="shared" si="193"/>
        <v>-0.87845917068534973</v>
      </c>
      <c r="AE403" s="2">
        <f t="shared" si="194"/>
        <v>0.77169051456119242</v>
      </c>
      <c r="AF403" s="2">
        <f t="shared" si="195"/>
        <v>0.87845917068534973</v>
      </c>
    </row>
    <row r="404" spans="1:32" x14ac:dyDescent="0.3">
      <c r="A404" s="3">
        <v>32.333332530000099</v>
      </c>
      <c r="B404" s="3">
        <v>18.216000000000001</v>
      </c>
      <c r="C404" s="2">
        <f t="shared" si="168"/>
        <v>15.229098699320486</v>
      </c>
      <c r="D404" s="2">
        <f t="shared" si="169"/>
        <v>2.9869013006795146</v>
      </c>
      <c r="E404" s="2">
        <f t="shared" si="170"/>
        <v>8.9215793800009759</v>
      </c>
      <c r="F404" s="2">
        <f t="shared" si="171"/>
        <v>15.398926570812952</v>
      </c>
      <c r="G404" s="2">
        <f t="shared" si="172"/>
        <v>-2.8170734291870492</v>
      </c>
      <c r="H404" s="2">
        <f t="shared" si="173"/>
        <v>7.9359027054316806</v>
      </c>
      <c r="I404" s="2">
        <f t="shared" si="174"/>
        <v>16.573540677430614</v>
      </c>
      <c r="J404" s="2">
        <f t="shared" si="175"/>
        <v>-1.6424593225693869</v>
      </c>
      <c r="K404" s="2">
        <f t="shared" si="176"/>
        <v>2.6976726262950894</v>
      </c>
      <c r="L404" s="2">
        <f t="shared" si="177"/>
        <v>16.651685258618262</v>
      </c>
      <c r="M404" s="2">
        <f t="shared" si="178"/>
        <v>-1.5643147413817395</v>
      </c>
      <c r="N404" s="2">
        <f t="shared" si="179"/>
        <v>2.4470806101042188</v>
      </c>
      <c r="O404" s="2">
        <f t="shared" si="180"/>
        <v>16.946740512730905</v>
      </c>
      <c r="P404" s="2">
        <f t="shared" si="181"/>
        <v>-1.2692594872690961</v>
      </c>
      <c r="Q404" s="2">
        <f t="shared" si="182"/>
        <v>1.6110196460226087</v>
      </c>
      <c r="R404" s="2">
        <f t="shared" si="183"/>
        <v>17.108797002022168</v>
      </c>
      <c r="S404" s="2">
        <f t="shared" si="184"/>
        <v>-1.1072029979778328</v>
      </c>
      <c r="T404" s="2">
        <f t="shared" si="185"/>
        <v>1.2258984787311009</v>
      </c>
      <c r="U404" s="2">
        <f t="shared" si="186"/>
        <v>16.967799777763137</v>
      </c>
      <c r="V404" s="2">
        <f t="shared" si="187"/>
        <v>-1.2482002222368642</v>
      </c>
      <c r="W404" s="2">
        <f t="shared" si="188"/>
        <v>1.5580037947921572</v>
      </c>
      <c r="X404" s="2">
        <f t="shared" si="189"/>
        <v>16.700667665391066</v>
      </c>
      <c r="Y404" s="2">
        <f t="shared" si="190"/>
        <v>-1.5153323346089351</v>
      </c>
      <c r="Z404" s="2">
        <f t="shared" si="191"/>
        <v>2.2962320843113657</v>
      </c>
      <c r="AB404" s="28">
        <v>32.333332530000099</v>
      </c>
      <c r="AC404" s="2">
        <f t="shared" si="192"/>
        <v>16.756270557265172</v>
      </c>
      <c r="AD404" s="2">
        <f t="shared" si="193"/>
        <v>-1.4597294427348295</v>
      </c>
      <c r="AE404" s="2">
        <f t="shared" si="194"/>
        <v>2.1308100459869359</v>
      </c>
      <c r="AF404" s="2">
        <f t="shared" si="195"/>
        <v>1.4597294427348295</v>
      </c>
    </row>
    <row r="405" spans="1:32" x14ac:dyDescent="0.3">
      <c r="A405" s="3">
        <v>32.416665860000101</v>
      </c>
      <c r="B405" s="3">
        <v>18.766999999999999</v>
      </c>
      <c r="C405" s="2">
        <f t="shared" si="168"/>
        <v>15.232281221693185</v>
      </c>
      <c r="D405" s="2">
        <f t="shared" si="169"/>
        <v>3.5347187783068144</v>
      </c>
      <c r="E405" s="2">
        <f t="shared" si="170"/>
        <v>12.494236841714818</v>
      </c>
      <c r="F405" s="2">
        <f t="shared" si="171"/>
        <v>15.398168698725634</v>
      </c>
      <c r="G405" s="2">
        <f t="shared" si="172"/>
        <v>-3.3688313012743656</v>
      </c>
      <c r="H405" s="2">
        <f t="shared" si="173"/>
        <v>11.349024336445936</v>
      </c>
      <c r="I405" s="2">
        <f t="shared" si="174"/>
        <v>16.573202169576724</v>
      </c>
      <c r="J405" s="2">
        <f t="shared" si="175"/>
        <v>-2.193797830423275</v>
      </c>
      <c r="K405" s="2">
        <f t="shared" si="176"/>
        <v>4.8127489207698684</v>
      </c>
      <c r="L405" s="2">
        <f t="shared" si="177"/>
        <v>16.654173913953976</v>
      </c>
      <c r="M405" s="2">
        <f t="shared" si="178"/>
        <v>-2.1128260860460237</v>
      </c>
      <c r="N405" s="2">
        <f t="shared" si="179"/>
        <v>4.4640340698765595</v>
      </c>
      <c r="O405" s="2">
        <f t="shared" si="180"/>
        <v>16.940240846133165</v>
      </c>
      <c r="P405" s="2">
        <f t="shared" si="181"/>
        <v>-1.8267591538668349</v>
      </c>
      <c r="Q405" s="2">
        <f t="shared" si="182"/>
        <v>3.3370490062362745</v>
      </c>
      <c r="R405" s="2">
        <f t="shared" si="183"/>
        <v>17.103191503297744</v>
      </c>
      <c r="S405" s="2">
        <f t="shared" si="184"/>
        <v>-1.6638084967022557</v>
      </c>
      <c r="T405" s="2">
        <f t="shared" si="185"/>
        <v>2.7682587136986201</v>
      </c>
      <c r="U405" s="2">
        <f t="shared" si="186"/>
        <v>16.946481378693253</v>
      </c>
      <c r="V405" s="2">
        <f t="shared" si="187"/>
        <v>-1.8205186213067464</v>
      </c>
      <c r="W405" s="2">
        <f t="shared" si="188"/>
        <v>3.3142880505246164</v>
      </c>
      <c r="X405" s="2">
        <f t="shared" si="189"/>
        <v>16.68734329971592</v>
      </c>
      <c r="Y405" s="2">
        <f t="shared" si="190"/>
        <v>-2.0796567002840796</v>
      </c>
      <c r="Z405" s="2">
        <f t="shared" si="191"/>
        <v>4.3249719910364659</v>
      </c>
      <c r="AB405" s="28">
        <v>32.416665860000101</v>
      </c>
      <c r="AC405" s="2">
        <f t="shared" si="192"/>
        <v>16.74377870204609</v>
      </c>
      <c r="AD405" s="2">
        <f t="shared" si="193"/>
        <v>-2.0232212979539099</v>
      </c>
      <c r="AE405" s="2">
        <f t="shared" si="194"/>
        <v>4.093424420494304</v>
      </c>
      <c r="AF405" s="2">
        <f t="shared" si="195"/>
        <v>2.0232212979539099</v>
      </c>
    </row>
    <row r="406" spans="1:32" x14ac:dyDescent="0.3">
      <c r="A406" s="3">
        <v>32.499999190000104</v>
      </c>
      <c r="B406" s="3">
        <v>18.539000000000001</v>
      </c>
      <c r="C406" s="2">
        <f t="shared" si="168"/>
        <v>15.235463744065886</v>
      </c>
      <c r="D406" s="2">
        <f t="shared" si="169"/>
        <v>3.3035362559341159</v>
      </c>
      <c r="E406" s="2">
        <f t="shared" si="170"/>
        <v>10.913351794271197</v>
      </c>
      <c r="F406" s="2">
        <f t="shared" si="171"/>
        <v>15.397377714099298</v>
      </c>
      <c r="G406" s="2">
        <f t="shared" si="172"/>
        <v>-3.1416222859007039</v>
      </c>
      <c r="H406" s="2">
        <f t="shared" si="173"/>
        <v>9.8697905872679641</v>
      </c>
      <c r="I406" s="2">
        <f t="shared" si="174"/>
        <v>16.572591229143868</v>
      </c>
      <c r="J406" s="2">
        <f t="shared" si="175"/>
        <v>-1.966408770856134</v>
      </c>
      <c r="K406" s="2">
        <f t="shared" si="176"/>
        <v>3.8667634540999316</v>
      </c>
      <c r="L406" s="2">
        <f t="shared" si="177"/>
        <v>16.656374003972608</v>
      </c>
      <c r="M406" s="2">
        <f t="shared" si="178"/>
        <v>-1.882625996027393</v>
      </c>
      <c r="N406" s="2">
        <f t="shared" si="179"/>
        <v>3.5442806409181338</v>
      </c>
      <c r="O406" s="2">
        <f t="shared" si="180"/>
        <v>16.933269155508505</v>
      </c>
      <c r="P406" s="2">
        <f t="shared" si="181"/>
        <v>-1.6057308444914966</v>
      </c>
      <c r="Q406" s="2">
        <f t="shared" si="182"/>
        <v>2.5783715449513749</v>
      </c>
      <c r="R406" s="2">
        <f t="shared" si="183"/>
        <v>17.097000705431604</v>
      </c>
      <c r="S406" s="2">
        <f t="shared" si="184"/>
        <v>-1.4419992945683973</v>
      </c>
      <c r="T406" s="2">
        <f t="shared" si="185"/>
        <v>2.0793619655357554</v>
      </c>
      <c r="U406" s="2">
        <f t="shared" si="186"/>
        <v>16.92466429809625</v>
      </c>
      <c r="V406" s="2">
        <f t="shared" si="187"/>
        <v>-1.6143357019037516</v>
      </c>
      <c r="W406" s="2">
        <f t="shared" si="188"/>
        <v>2.6060797584410786</v>
      </c>
      <c r="X406" s="2">
        <f t="shared" si="189"/>
        <v>16.673863428421555</v>
      </c>
      <c r="Y406" s="2">
        <f t="shared" si="190"/>
        <v>-1.8651365715784465</v>
      </c>
      <c r="Z406" s="2">
        <f t="shared" si="191"/>
        <v>3.4787344306394012</v>
      </c>
      <c r="AB406" s="28">
        <v>32.499999190000104</v>
      </c>
      <c r="AC406" s="2">
        <f t="shared" si="192"/>
        <v>16.731070311976001</v>
      </c>
      <c r="AD406" s="2">
        <f t="shared" si="193"/>
        <v>-1.8079296880240001</v>
      </c>
      <c r="AE406" s="2">
        <f t="shared" si="194"/>
        <v>3.2686097568385586</v>
      </c>
      <c r="AF406" s="2">
        <f t="shared" si="195"/>
        <v>1.8079296880240001</v>
      </c>
    </row>
    <row r="407" spans="1:32" x14ac:dyDescent="0.3">
      <c r="A407" s="3">
        <v>32.583332520000098</v>
      </c>
      <c r="B407" s="3">
        <v>18.273</v>
      </c>
      <c r="C407" s="2">
        <f t="shared" si="168"/>
        <v>15.238646266438584</v>
      </c>
      <c r="D407" s="2">
        <f t="shared" si="169"/>
        <v>3.0343537335614155</v>
      </c>
      <c r="E407" s="2">
        <f t="shared" si="170"/>
        <v>9.2073025803781015</v>
      </c>
      <c r="F407" s="2">
        <f t="shared" si="171"/>
        <v>15.396553616933945</v>
      </c>
      <c r="G407" s="2">
        <f t="shared" si="172"/>
        <v>-2.8764463830660549</v>
      </c>
      <c r="H407" s="2">
        <f t="shared" si="173"/>
        <v>8.273943794653789</v>
      </c>
      <c r="I407" s="2">
        <f t="shared" si="174"/>
        <v>16.571705853453828</v>
      </c>
      <c r="J407" s="2">
        <f t="shared" si="175"/>
        <v>-1.7012941465461715</v>
      </c>
      <c r="K407" s="2">
        <f t="shared" si="176"/>
        <v>2.894401773072266</v>
      </c>
      <c r="L407" s="2">
        <f t="shared" si="177"/>
        <v>16.658282524560001</v>
      </c>
      <c r="M407" s="2">
        <f t="shared" si="178"/>
        <v>-1.6147174754399991</v>
      </c>
      <c r="N407" s="2">
        <f t="shared" si="179"/>
        <v>2.6073125254913241</v>
      </c>
      <c r="O407" s="2">
        <f t="shared" si="180"/>
        <v>16.925825333014103</v>
      </c>
      <c r="P407" s="2">
        <f t="shared" si="181"/>
        <v>-1.3471746669858966</v>
      </c>
      <c r="Q407" s="2">
        <f t="shared" si="182"/>
        <v>1.8148795833685614</v>
      </c>
      <c r="R407" s="2">
        <f t="shared" si="183"/>
        <v>17.090223031587485</v>
      </c>
      <c r="S407" s="2">
        <f t="shared" si="184"/>
        <v>-1.1827769684125151</v>
      </c>
      <c r="T407" s="2">
        <f t="shared" si="185"/>
        <v>1.3989613570070998</v>
      </c>
      <c r="U407" s="2">
        <f t="shared" si="186"/>
        <v>16.90236216551617</v>
      </c>
      <c r="V407" s="2">
        <f t="shared" si="187"/>
        <v>-1.3706378344838299</v>
      </c>
      <c r="W407" s="2">
        <f t="shared" si="188"/>
        <v>1.8786480733185227</v>
      </c>
      <c r="X407" s="2">
        <f t="shared" si="189"/>
        <v>16.660234402749182</v>
      </c>
      <c r="Y407" s="2">
        <f t="shared" si="190"/>
        <v>-1.6127655972508173</v>
      </c>
      <c r="Z407" s="2">
        <f t="shared" si="191"/>
        <v>2.6010128716757852</v>
      </c>
      <c r="AB407" s="28">
        <v>32.583332520000098</v>
      </c>
      <c r="AC407" s="2">
        <f t="shared" si="192"/>
        <v>16.718150297519603</v>
      </c>
      <c r="AD407" s="2">
        <f t="shared" si="193"/>
        <v>-1.5548497024803964</v>
      </c>
      <c r="AE407" s="2">
        <f t="shared" si="194"/>
        <v>2.4175575973033774</v>
      </c>
      <c r="AF407" s="2">
        <f t="shared" si="195"/>
        <v>1.5548497024803964</v>
      </c>
    </row>
    <row r="408" spans="1:32" x14ac:dyDescent="0.3">
      <c r="A408" s="3">
        <v>32.666665850000101</v>
      </c>
      <c r="B408" s="3">
        <v>17.419</v>
      </c>
      <c r="C408" s="2">
        <f t="shared" si="168"/>
        <v>15.241828788811283</v>
      </c>
      <c r="D408" s="2">
        <f t="shared" si="169"/>
        <v>2.1771712111887176</v>
      </c>
      <c r="E408" s="2">
        <f t="shared" si="170"/>
        <v>4.7400744828289474</v>
      </c>
      <c r="F408" s="2">
        <f t="shared" si="171"/>
        <v>15.395696407229574</v>
      </c>
      <c r="G408" s="2">
        <f t="shared" si="172"/>
        <v>-2.0233035927704268</v>
      </c>
      <c r="H408" s="2">
        <f t="shared" si="173"/>
        <v>4.0937574285177174</v>
      </c>
      <c r="I408" s="2">
        <f t="shared" si="174"/>
        <v>16.570544039828363</v>
      </c>
      <c r="J408" s="2">
        <f t="shared" si="175"/>
        <v>-0.84845596017163771</v>
      </c>
      <c r="K408" s="2">
        <f t="shared" si="176"/>
        <v>0.71987751635077568</v>
      </c>
      <c r="L408" s="2">
        <f t="shared" si="177"/>
        <v>16.659896463256683</v>
      </c>
      <c r="M408" s="2">
        <f t="shared" si="178"/>
        <v>-0.75910353674331787</v>
      </c>
      <c r="N408" s="2">
        <f t="shared" si="179"/>
        <v>0.5762381794962137</v>
      </c>
      <c r="O408" s="2">
        <f t="shared" si="180"/>
        <v>16.917909373248669</v>
      </c>
      <c r="P408" s="2">
        <f t="shared" si="181"/>
        <v>-0.50109062675133131</v>
      </c>
      <c r="Q408" s="2">
        <f t="shared" si="182"/>
        <v>0.25109181621804205</v>
      </c>
      <c r="R408" s="2">
        <f t="shared" si="183"/>
        <v>17.082857060267393</v>
      </c>
      <c r="S408" s="2">
        <f t="shared" si="184"/>
        <v>-0.336142939732607</v>
      </c>
      <c r="T408" s="2">
        <f t="shared" si="185"/>
        <v>0.11299207593207906</v>
      </c>
      <c r="U408" s="2">
        <f t="shared" si="186"/>
        <v>16.879588867658416</v>
      </c>
      <c r="V408" s="2">
        <f t="shared" si="187"/>
        <v>-0.53941113234158422</v>
      </c>
      <c r="W408" s="2">
        <f t="shared" si="188"/>
        <v>0.29096436969403011</v>
      </c>
      <c r="X408" s="2">
        <f t="shared" si="189"/>
        <v>16.646462357527213</v>
      </c>
      <c r="Y408" s="2">
        <f t="shared" si="190"/>
        <v>-0.77253764247278767</v>
      </c>
      <c r="Z408" s="2">
        <f t="shared" si="191"/>
        <v>0.59681440903741267</v>
      </c>
      <c r="AB408" s="28">
        <v>32.666665850000101</v>
      </c>
      <c r="AC408" s="2">
        <f t="shared" si="192"/>
        <v>16.705023426965202</v>
      </c>
      <c r="AD408" s="2">
        <f t="shared" si="193"/>
        <v>-0.71397657303479889</v>
      </c>
      <c r="AE408" s="2">
        <f t="shared" si="194"/>
        <v>0.50976254684251554</v>
      </c>
      <c r="AF408" s="2">
        <f t="shared" si="195"/>
        <v>0.71397657303479889</v>
      </c>
    </row>
    <row r="409" spans="1:32" x14ac:dyDescent="0.3">
      <c r="A409" s="3">
        <v>32.749999180000103</v>
      </c>
      <c r="B409" s="3">
        <v>16.678999999999998</v>
      </c>
      <c r="C409" s="2">
        <f t="shared" si="168"/>
        <v>15.245011311183982</v>
      </c>
      <c r="D409" s="2">
        <f t="shared" si="169"/>
        <v>1.4339886888160169</v>
      </c>
      <c r="E409" s="2">
        <f t="shared" si="170"/>
        <v>2.0563235596522795</v>
      </c>
      <c r="F409" s="2">
        <f t="shared" si="171"/>
        <v>15.394806084986186</v>
      </c>
      <c r="G409" s="2">
        <f t="shared" si="172"/>
        <v>-1.2841939150138124</v>
      </c>
      <c r="H409" s="2">
        <f t="shared" si="173"/>
        <v>1.6491540113585028</v>
      </c>
      <c r="I409" s="2">
        <f t="shared" si="174"/>
        <v>16.569103785589235</v>
      </c>
      <c r="J409" s="2">
        <f t="shared" si="175"/>
        <v>-0.1098962144107638</v>
      </c>
      <c r="K409" s="2">
        <f t="shared" si="176"/>
        <v>1.2077177941816571E-2</v>
      </c>
      <c r="L409" s="2">
        <f t="shared" si="177"/>
        <v>16.661212799257896</v>
      </c>
      <c r="M409" s="2">
        <f t="shared" si="178"/>
        <v>-1.7787200742102272E-2</v>
      </c>
      <c r="N409" s="2">
        <f t="shared" si="179"/>
        <v>3.1638451023984361E-4</v>
      </c>
      <c r="O409" s="2">
        <f t="shared" si="180"/>
        <v>16.909521374171867</v>
      </c>
      <c r="P409" s="2">
        <f t="shared" si="181"/>
        <v>0.23052137417186813</v>
      </c>
      <c r="Q409" s="2">
        <f t="shared" si="182"/>
        <v>5.3140103950086434E-2</v>
      </c>
      <c r="R409" s="2">
        <f t="shared" si="183"/>
        <v>17.074901527852568</v>
      </c>
      <c r="S409" s="2">
        <f t="shared" si="184"/>
        <v>0.39590152785256905</v>
      </c>
      <c r="T409" s="2">
        <f t="shared" si="185"/>
        <v>0.15673801975599849</v>
      </c>
      <c r="U409" s="2">
        <f t="shared" si="186"/>
        <v>16.856358540982658</v>
      </c>
      <c r="V409" s="2">
        <f t="shared" si="187"/>
        <v>0.17735854098265946</v>
      </c>
      <c r="W409" s="2">
        <f t="shared" si="188"/>
        <v>3.1456052059497697E-2</v>
      </c>
      <c r="X409" s="2">
        <f t="shared" si="189"/>
        <v>16.632553203867772</v>
      </c>
      <c r="Y409" s="2">
        <f t="shared" si="190"/>
        <v>-4.6446796132226353E-2</v>
      </c>
      <c r="Z409" s="2">
        <f t="shared" si="191"/>
        <v>2.1573048709485967E-3</v>
      </c>
      <c r="AB409" s="28">
        <v>32.749999180000103</v>
      </c>
      <c r="AC409" s="2">
        <f t="shared" si="192"/>
        <v>16.691694322232568</v>
      </c>
      <c r="AD409" s="2">
        <f t="shared" si="193"/>
        <v>1.2694322232569277E-2</v>
      </c>
      <c r="AE409" s="2">
        <f t="shared" si="194"/>
        <v>1.6114581694430264E-4</v>
      </c>
      <c r="AF409" s="2">
        <f t="shared" si="195"/>
        <v>1.2694322232569277E-2</v>
      </c>
    </row>
    <row r="410" spans="1:32" x14ac:dyDescent="0.3">
      <c r="A410" s="3">
        <v>32.833332510000098</v>
      </c>
      <c r="B410" s="3">
        <v>15.996</v>
      </c>
      <c r="C410" s="2">
        <f t="shared" si="168"/>
        <v>15.24819383355668</v>
      </c>
      <c r="D410" s="2">
        <f t="shared" si="169"/>
        <v>0.74780616644332021</v>
      </c>
      <c r="E410" s="2">
        <f t="shared" si="170"/>
        <v>0.55921406257065476</v>
      </c>
      <c r="F410" s="2">
        <f t="shared" si="171"/>
        <v>15.393882650203778</v>
      </c>
      <c r="G410" s="2">
        <f t="shared" si="172"/>
        <v>-0.602117349796222</v>
      </c>
      <c r="H410" s="2">
        <f t="shared" si="173"/>
        <v>0.36254530292562598</v>
      </c>
      <c r="I410" s="2">
        <f t="shared" si="174"/>
        <v>16.567383088058229</v>
      </c>
      <c r="J410" s="2">
        <f t="shared" si="175"/>
        <v>0.57138308805822824</v>
      </c>
      <c r="K410" s="2">
        <f t="shared" si="176"/>
        <v>0.32647863331895699</v>
      </c>
      <c r="L410" s="2">
        <f t="shared" si="177"/>
        <v>16.662228503413573</v>
      </c>
      <c r="M410" s="2">
        <f t="shared" si="178"/>
        <v>0.66622850341357243</v>
      </c>
      <c r="N410" s="2">
        <f t="shared" si="179"/>
        <v>0.44386041876068849</v>
      </c>
      <c r="O410" s="2">
        <f t="shared" si="180"/>
        <v>16.900661538023861</v>
      </c>
      <c r="P410" s="2">
        <f t="shared" si="181"/>
        <v>0.90466153802386096</v>
      </c>
      <c r="Q410" s="2">
        <f t="shared" si="182"/>
        <v>0.81841249837969765</v>
      </c>
      <c r="R410" s="2">
        <f t="shared" si="183"/>
        <v>17.06635533115832</v>
      </c>
      <c r="S410" s="2">
        <f t="shared" si="184"/>
        <v>1.0703553311583196</v>
      </c>
      <c r="T410" s="2">
        <f t="shared" si="185"/>
        <v>1.1456605349390361</v>
      </c>
      <c r="U410" s="2">
        <f t="shared" si="186"/>
        <v>16.832685564035121</v>
      </c>
      <c r="V410" s="2">
        <f t="shared" si="187"/>
        <v>0.83668556403512007</v>
      </c>
      <c r="W410" s="2">
        <f t="shared" si="188"/>
        <v>0.70004273306476705</v>
      </c>
      <c r="X410" s="2">
        <f t="shared" si="189"/>
        <v>16.618512622038722</v>
      </c>
      <c r="Y410" s="2">
        <f t="shared" si="190"/>
        <v>0.62251262203872137</v>
      </c>
      <c r="Z410" s="2">
        <f t="shared" si="191"/>
        <v>0.38752196459752397</v>
      </c>
      <c r="AB410" s="28">
        <v>32.833332510000098</v>
      </c>
      <c r="AC410" s="2">
        <f t="shared" si="192"/>
        <v>16.678167454769895</v>
      </c>
      <c r="AD410" s="2">
        <f t="shared" si="193"/>
        <v>0.68216745476989438</v>
      </c>
      <c r="AE410" s="2">
        <f t="shared" si="194"/>
        <v>0.46535243634723589</v>
      </c>
      <c r="AF410" s="2">
        <f t="shared" si="195"/>
        <v>0.68216745476989438</v>
      </c>
    </row>
    <row r="411" spans="1:32" x14ac:dyDescent="0.3">
      <c r="A411" s="3">
        <v>32.9166658400001</v>
      </c>
      <c r="B411" s="3">
        <v>15.465</v>
      </c>
      <c r="C411" s="2">
        <f t="shared" si="168"/>
        <v>15.251376355929381</v>
      </c>
      <c r="D411" s="2">
        <f t="shared" si="169"/>
        <v>0.21362364407061918</v>
      </c>
      <c r="E411" s="2">
        <f t="shared" si="170"/>
        <v>4.5635061306010589E-2</v>
      </c>
      <c r="F411" s="2">
        <f t="shared" si="171"/>
        <v>15.392926102882356</v>
      </c>
      <c r="G411" s="2">
        <f t="shared" si="172"/>
        <v>-7.2073897117643781E-2</v>
      </c>
      <c r="H411" s="2">
        <f t="shared" si="173"/>
        <v>5.194646645724701E-3</v>
      </c>
      <c r="I411" s="2">
        <f t="shared" si="174"/>
        <v>16.565379944557108</v>
      </c>
      <c r="J411" s="2">
        <f t="shared" si="175"/>
        <v>1.1003799445571083</v>
      </c>
      <c r="K411" s="2">
        <f t="shared" si="176"/>
        <v>1.2108360223835049</v>
      </c>
      <c r="L411" s="2">
        <f t="shared" si="177"/>
        <v>16.662940538228362</v>
      </c>
      <c r="M411" s="2">
        <f t="shared" si="178"/>
        <v>1.1979405382283623</v>
      </c>
      <c r="N411" s="2">
        <f t="shared" si="179"/>
        <v>1.4350615331308585</v>
      </c>
      <c r="O411" s="2">
        <f t="shared" si="180"/>
        <v>16.891330172244302</v>
      </c>
      <c r="P411" s="2">
        <f t="shared" si="181"/>
        <v>1.4263301722443025</v>
      </c>
      <c r="Q411" s="2">
        <f t="shared" si="182"/>
        <v>2.0344177602544615</v>
      </c>
      <c r="R411" s="2">
        <f t="shared" si="183"/>
        <v>17.057217530001473</v>
      </c>
      <c r="S411" s="2">
        <f t="shared" si="184"/>
        <v>1.5922175300014736</v>
      </c>
      <c r="T411" s="2">
        <f t="shared" si="185"/>
        <v>2.5351566628439937</v>
      </c>
      <c r="U411" s="2">
        <f t="shared" si="186"/>
        <v>16.808584549524358</v>
      </c>
      <c r="V411" s="2">
        <f t="shared" si="187"/>
        <v>1.3435845495243584</v>
      </c>
      <c r="W411" s="2">
        <f t="shared" si="188"/>
        <v>1.8052194417205729</v>
      </c>
      <c r="X411" s="2">
        <f t="shared" si="189"/>
        <v>16.604346054536322</v>
      </c>
      <c r="Y411" s="2">
        <f t="shared" si="190"/>
        <v>1.1393460545363219</v>
      </c>
      <c r="Z411" s="2">
        <f t="shared" si="191"/>
        <v>1.2981094319874833</v>
      </c>
      <c r="AB411" s="28">
        <v>32.9166658400001</v>
      </c>
      <c r="AC411" s="2">
        <f t="shared" si="192"/>
        <v>16.664447141703366</v>
      </c>
      <c r="AD411" s="2">
        <f t="shared" si="193"/>
        <v>1.1994471417033665</v>
      </c>
      <c r="AE411" s="2">
        <f t="shared" si="194"/>
        <v>1.4386734457403758</v>
      </c>
      <c r="AF411" s="2">
        <f t="shared" si="195"/>
        <v>1.1994471417033665</v>
      </c>
    </row>
    <row r="412" spans="1:32" x14ac:dyDescent="0.3">
      <c r="A412" s="3">
        <v>32.999999170000102</v>
      </c>
      <c r="B412" s="3">
        <v>15.407999999999999</v>
      </c>
      <c r="C412" s="2">
        <f t="shared" si="168"/>
        <v>15.254558878302079</v>
      </c>
      <c r="D412" s="2">
        <f t="shared" si="169"/>
        <v>0.15344112169792012</v>
      </c>
      <c r="E412" s="2">
        <f t="shared" si="170"/>
        <v>2.3544177827915933E-2</v>
      </c>
      <c r="F412" s="2">
        <f t="shared" si="171"/>
        <v>15.391936443021914</v>
      </c>
      <c r="G412" s="2">
        <f t="shared" si="172"/>
        <v>-1.6063556978085813E-2</v>
      </c>
      <c r="H412" s="2">
        <f t="shared" si="173"/>
        <v>2.5803786278820944E-4</v>
      </c>
      <c r="I412" s="2">
        <f t="shared" si="174"/>
        <v>16.563092352407637</v>
      </c>
      <c r="J412" s="2">
        <f t="shared" si="175"/>
        <v>1.1550923524076371</v>
      </c>
      <c r="K412" s="2">
        <f t="shared" si="176"/>
        <v>1.3342383425906088</v>
      </c>
      <c r="L412" s="2">
        <f t="shared" si="177"/>
        <v>16.663345857861607</v>
      </c>
      <c r="M412" s="2">
        <f t="shared" si="178"/>
        <v>1.2553458578616077</v>
      </c>
      <c r="N412" s="2">
        <f t="shared" si="179"/>
        <v>1.5758932228502958</v>
      </c>
      <c r="O412" s="2">
        <f t="shared" si="180"/>
        <v>16.881527690392289</v>
      </c>
      <c r="P412" s="2">
        <f t="shared" si="181"/>
        <v>1.4735276903922898</v>
      </c>
      <c r="Q412" s="2">
        <f t="shared" si="182"/>
        <v>2.1712838543528359</v>
      </c>
      <c r="R412" s="2">
        <f t="shared" si="183"/>
        <v>17.047487349781935</v>
      </c>
      <c r="S412" s="2">
        <f t="shared" si="184"/>
        <v>1.6394873497819358</v>
      </c>
      <c r="T412" s="2">
        <f t="shared" si="185"/>
        <v>2.6879187700949956</v>
      </c>
      <c r="U412" s="2">
        <f t="shared" si="186"/>
        <v>16.784070336144072</v>
      </c>
      <c r="V412" s="2">
        <f t="shared" si="187"/>
        <v>1.3760703361440729</v>
      </c>
      <c r="W412" s="2">
        <f t="shared" si="188"/>
        <v>1.8935695700156618</v>
      </c>
      <c r="X412" s="2">
        <f t="shared" si="189"/>
        <v>16.590058699309708</v>
      </c>
      <c r="Y412" s="2">
        <f t="shared" si="190"/>
        <v>1.1820586993097084</v>
      </c>
      <c r="Z412" s="2">
        <f t="shared" si="191"/>
        <v>1.3972627686137598</v>
      </c>
      <c r="AB412" s="28">
        <v>32.999999170000102</v>
      </c>
      <c r="AC412" s="2">
        <f t="shared" si="192"/>
        <v>16.650537542057013</v>
      </c>
      <c r="AD412" s="2">
        <f t="shared" si="193"/>
        <v>1.2425375420570131</v>
      </c>
      <c r="AE412" s="2">
        <f t="shared" si="194"/>
        <v>1.5438995434210836</v>
      </c>
      <c r="AF412" s="2">
        <f t="shared" si="195"/>
        <v>1.2425375420570131</v>
      </c>
    </row>
    <row r="413" spans="1:32" x14ac:dyDescent="0.3">
      <c r="A413" s="3">
        <v>33.083332500000097</v>
      </c>
      <c r="B413" s="3">
        <v>15.122999999999999</v>
      </c>
      <c r="C413" s="2">
        <f t="shared" si="168"/>
        <v>15.257741400674778</v>
      </c>
      <c r="D413" s="2">
        <f t="shared" si="169"/>
        <v>-0.13474140067477869</v>
      </c>
      <c r="E413" s="2">
        <f t="shared" si="170"/>
        <v>1.8155245055801249E-2</v>
      </c>
      <c r="F413" s="2">
        <f t="shared" si="171"/>
        <v>15.390913670622455</v>
      </c>
      <c r="G413" s="2">
        <f t="shared" si="172"/>
        <v>0.26791367062245541</v>
      </c>
      <c r="H413" s="2">
        <f t="shared" si="173"/>
        <v>7.1777734906397522E-2</v>
      </c>
      <c r="I413" s="2">
        <f t="shared" si="174"/>
        <v>16.560518308931584</v>
      </c>
      <c r="J413" s="2">
        <f t="shared" si="175"/>
        <v>1.4375183089315851</v>
      </c>
      <c r="K413" s="2">
        <f t="shared" si="176"/>
        <v>2.066458888513524</v>
      </c>
      <c r="L413" s="2">
        <f t="shared" si="177"/>
        <v>16.663441408127348</v>
      </c>
      <c r="M413" s="2">
        <f t="shared" si="178"/>
        <v>1.5404414081273483</v>
      </c>
      <c r="N413" s="2">
        <f t="shared" si="179"/>
        <v>2.3729597318733675</v>
      </c>
      <c r="O413" s="2">
        <f t="shared" si="180"/>
        <v>16.871254613065126</v>
      </c>
      <c r="P413" s="2">
        <f t="shared" si="181"/>
        <v>1.7482546130651269</v>
      </c>
      <c r="Q413" s="2">
        <f t="shared" si="182"/>
        <v>3.0563941921034963</v>
      </c>
      <c r="R413" s="2">
        <f t="shared" si="183"/>
        <v>17.037164184077554</v>
      </c>
      <c r="S413" s="2">
        <f t="shared" si="184"/>
        <v>1.9141641840775545</v>
      </c>
      <c r="T413" s="2">
        <f t="shared" si="185"/>
        <v>3.6640245236052902</v>
      </c>
      <c r="U413" s="2">
        <f t="shared" si="186"/>
        <v>16.759157980129448</v>
      </c>
      <c r="V413" s="2">
        <f t="shared" si="187"/>
        <v>1.6361579801294486</v>
      </c>
      <c r="W413" s="2">
        <f t="shared" si="188"/>
        <v>2.6770129359412769</v>
      </c>
      <c r="X413" s="2">
        <f t="shared" si="189"/>
        <v>16.575655503251824</v>
      </c>
      <c r="Y413" s="2">
        <f t="shared" si="190"/>
        <v>1.4526555032518242</v>
      </c>
      <c r="Z413" s="2">
        <f t="shared" si="191"/>
        <v>2.1102080111278108</v>
      </c>
      <c r="AB413" s="28">
        <v>33.083332500000097</v>
      </c>
      <c r="AC413" s="2">
        <f t="shared" si="192"/>
        <v>16.636442653184677</v>
      </c>
      <c r="AD413" s="2">
        <f t="shared" si="193"/>
        <v>1.5134426531846774</v>
      </c>
      <c r="AE413" s="2">
        <f t="shared" si="194"/>
        <v>2.2905086644786756</v>
      </c>
      <c r="AF413" s="2">
        <f t="shared" si="195"/>
        <v>1.5134426531846774</v>
      </c>
    </row>
    <row r="414" spans="1:32" x14ac:dyDescent="0.3">
      <c r="A414" s="3">
        <v>33.166665830000099</v>
      </c>
      <c r="B414" s="3">
        <v>16.071999999999999</v>
      </c>
      <c r="C414" s="2">
        <f t="shared" si="168"/>
        <v>15.260923923047478</v>
      </c>
      <c r="D414" s="2">
        <f t="shared" si="169"/>
        <v>0.81107607695252071</v>
      </c>
      <c r="E414" s="2">
        <f t="shared" si="170"/>
        <v>0.65784440260469135</v>
      </c>
      <c r="F414" s="2">
        <f t="shared" si="171"/>
        <v>15.389857785683978</v>
      </c>
      <c r="G414" s="2">
        <f t="shared" si="172"/>
        <v>-0.68214221431602162</v>
      </c>
      <c r="H414" s="2">
        <f t="shared" si="173"/>
        <v>0.46531800055196515</v>
      </c>
      <c r="I414" s="2">
        <f t="shared" si="174"/>
        <v>16.557655811450708</v>
      </c>
      <c r="J414" s="2">
        <f t="shared" si="175"/>
        <v>0.4856558114507088</v>
      </c>
      <c r="K414" s="2">
        <f t="shared" si="176"/>
        <v>0.23586156719584642</v>
      </c>
      <c r="L414" s="2">
        <f t="shared" si="177"/>
        <v>16.663224126494327</v>
      </c>
      <c r="M414" s="2">
        <f t="shared" si="178"/>
        <v>0.59122412649432832</v>
      </c>
      <c r="N414" s="2">
        <f t="shared" si="179"/>
        <v>0.34954596774898156</v>
      </c>
      <c r="O414" s="2">
        <f t="shared" si="180"/>
        <v>16.860511568818353</v>
      </c>
      <c r="P414" s="2">
        <f t="shared" si="181"/>
        <v>0.78851156881835394</v>
      </c>
      <c r="Q414" s="2">
        <f t="shared" si="182"/>
        <v>0.62175049416038175</v>
      </c>
      <c r="R414" s="2">
        <f t="shared" si="183"/>
        <v>17.026247597251842</v>
      </c>
      <c r="S414" s="2">
        <f t="shared" si="184"/>
        <v>0.95424759725184316</v>
      </c>
      <c r="T414" s="2">
        <f t="shared" si="185"/>
        <v>0.91058847686091582</v>
      </c>
      <c r="U414" s="2">
        <f t="shared" si="186"/>
        <v>16.733862746550574</v>
      </c>
      <c r="V414" s="2">
        <f t="shared" si="187"/>
        <v>0.66186274655057531</v>
      </c>
      <c r="W414" s="2">
        <f t="shared" si="188"/>
        <v>0.43806229527147111</v>
      </c>
      <c r="X414" s="2">
        <f t="shared" si="189"/>
        <v>16.561141155817538</v>
      </c>
      <c r="Y414" s="2">
        <f t="shared" si="190"/>
        <v>0.48914115581753848</v>
      </c>
      <c r="Z414" s="2">
        <f t="shared" si="191"/>
        <v>0.23925907031451746</v>
      </c>
      <c r="AB414" s="28">
        <v>33.166665830000099</v>
      </c>
      <c r="AC414" s="2">
        <f t="shared" si="192"/>
        <v>16.622166307299981</v>
      </c>
      <c r="AD414" s="2">
        <f t="shared" si="193"/>
        <v>0.55016630729998184</v>
      </c>
      <c r="AE414" s="2">
        <f t="shared" si="194"/>
        <v>0.30268296568809805</v>
      </c>
      <c r="AF414" s="2">
        <f t="shared" si="195"/>
        <v>0.55016630729998184</v>
      </c>
    </row>
    <row r="415" spans="1:32" x14ac:dyDescent="0.3">
      <c r="A415" s="3">
        <v>33.249999160000101</v>
      </c>
      <c r="B415" s="3">
        <v>17.684999999999999</v>
      </c>
      <c r="C415" s="2">
        <f t="shared" si="168"/>
        <v>15.264106445420177</v>
      </c>
      <c r="D415" s="2">
        <f t="shared" si="169"/>
        <v>2.4208935545798216</v>
      </c>
      <c r="E415" s="2">
        <f t="shared" si="170"/>
        <v>5.8607256026061236</v>
      </c>
      <c r="F415" s="2">
        <f t="shared" si="171"/>
        <v>15.388768788206482</v>
      </c>
      <c r="G415" s="2">
        <f t="shared" si="172"/>
        <v>-2.2962312117935166</v>
      </c>
      <c r="H415" s="2">
        <f t="shared" si="173"/>
        <v>5.2726777780147218</v>
      </c>
      <c r="I415" s="2">
        <f t="shared" si="174"/>
        <v>16.554502857286799</v>
      </c>
      <c r="J415" s="2">
        <f t="shared" si="175"/>
        <v>-1.1304971427131996</v>
      </c>
      <c r="K415" s="2">
        <f t="shared" si="176"/>
        <v>1.2780237896827082</v>
      </c>
      <c r="L415" s="2">
        <f t="shared" si="177"/>
        <v>16.662690942085995</v>
      </c>
      <c r="M415" s="2">
        <f t="shared" si="178"/>
        <v>-1.0223090579140042</v>
      </c>
      <c r="N415" s="2">
        <f t="shared" si="179"/>
        <v>1.0451158098930187</v>
      </c>
      <c r="O415" s="2">
        <f t="shared" si="180"/>
        <v>16.849299295084656</v>
      </c>
      <c r="P415" s="2">
        <f t="shared" si="181"/>
        <v>-0.8357007049153431</v>
      </c>
      <c r="Q415" s="2">
        <f t="shared" si="182"/>
        <v>0.69839566819600141</v>
      </c>
      <c r="R415" s="2">
        <f t="shared" si="183"/>
        <v>17.014737327075881</v>
      </c>
      <c r="S415" s="2">
        <f t="shared" si="184"/>
        <v>-0.67026267292411745</v>
      </c>
      <c r="T415" s="2">
        <f t="shared" si="185"/>
        <v>0.44925205071538243</v>
      </c>
      <c r="U415" s="2">
        <f t="shared" si="186"/>
        <v>16.708200100352048</v>
      </c>
      <c r="V415" s="2">
        <f t="shared" si="187"/>
        <v>-0.97679989964795055</v>
      </c>
      <c r="W415" s="2">
        <f t="shared" si="188"/>
        <v>0.95413804395224622</v>
      </c>
      <c r="X415" s="2">
        <f t="shared" si="189"/>
        <v>16.546520082977153</v>
      </c>
      <c r="Y415" s="2">
        <f t="shared" si="190"/>
        <v>-1.1384799170228455</v>
      </c>
      <c r="Z415" s="2">
        <f t="shared" si="191"/>
        <v>1.296136521464345</v>
      </c>
      <c r="AB415" s="28">
        <v>33.249999160000101</v>
      </c>
      <c r="AC415" s="2">
        <f t="shared" si="192"/>
        <v>16.607712168311199</v>
      </c>
      <c r="AD415" s="2">
        <f t="shared" si="193"/>
        <v>-1.0772878316887997</v>
      </c>
      <c r="AE415" s="2">
        <f t="shared" si="194"/>
        <v>1.1605490723047556</v>
      </c>
      <c r="AF415" s="2">
        <f t="shared" si="195"/>
        <v>1.0772878316887997</v>
      </c>
    </row>
    <row r="416" spans="1:32" x14ac:dyDescent="0.3">
      <c r="A416" s="3">
        <v>33.333332490000103</v>
      </c>
      <c r="B416" s="3">
        <v>18.234999999999999</v>
      </c>
      <c r="C416" s="2">
        <f t="shared" si="168"/>
        <v>15.267288967792876</v>
      </c>
      <c r="D416" s="2">
        <f t="shared" si="169"/>
        <v>2.9677110322071236</v>
      </c>
      <c r="E416" s="2">
        <f t="shared" si="170"/>
        <v>8.8073087706838713</v>
      </c>
      <c r="F416" s="2">
        <f t="shared" si="171"/>
        <v>15.38764667818997</v>
      </c>
      <c r="G416" s="2">
        <f t="shared" si="172"/>
        <v>-2.8473533218100293</v>
      </c>
      <c r="H416" s="2">
        <f t="shared" si="173"/>
        <v>8.1074209392226084</v>
      </c>
      <c r="I416" s="2">
        <f t="shared" si="174"/>
        <v>16.5510574437616</v>
      </c>
      <c r="J416" s="2">
        <f t="shared" si="175"/>
        <v>-1.6839425562383994</v>
      </c>
      <c r="K416" s="2">
        <f t="shared" si="176"/>
        <v>2.8356625327107148</v>
      </c>
      <c r="L416" s="2">
        <f t="shared" si="177"/>
        <v>16.661838775680497</v>
      </c>
      <c r="M416" s="2">
        <f t="shared" si="178"/>
        <v>-1.5731612243195023</v>
      </c>
      <c r="N416" s="2">
        <f t="shared" si="179"/>
        <v>2.4748362377024358</v>
      </c>
      <c r="O416" s="2">
        <f t="shared" si="180"/>
        <v>16.837618639093627</v>
      </c>
      <c r="P416" s="2">
        <f t="shared" si="181"/>
        <v>-1.3973813609063725</v>
      </c>
      <c r="Q416" s="2">
        <f t="shared" si="182"/>
        <v>1.9526746678085458</v>
      </c>
      <c r="R416" s="2">
        <f t="shared" si="183"/>
        <v>17.002633287362798</v>
      </c>
      <c r="S416" s="2">
        <f t="shared" si="184"/>
        <v>-1.2323667126372015</v>
      </c>
      <c r="T416" s="2">
        <f t="shared" si="185"/>
        <v>1.5187277144162228</v>
      </c>
      <c r="U416" s="2">
        <f t="shared" si="186"/>
        <v>16.682185697089768</v>
      </c>
      <c r="V416" s="2">
        <f t="shared" si="187"/>
        <v>-1.5528143029102317</v>
      </c>
      <c r="W416" s="2">
        <f t="shared" si="188"/>
        <v>2.4112322593225888</v>
      </c>
      <c r="X416" s="2">
        <f t="shared" si="189"/>
        <v>16.531796441228082</v>
      </c>
      <c r="Y416" s="2">
        <f t="shared" si="190"/>
        <v>-1.7032035587719179</v>
      </c>
      <c r="Z416" s="2">
        <f t="shared" si="191"/>
        <v>2.9009023626133259</v>
      </c>
      <c r="AB416" s="28">
        <v>33.333332490000103</v>
      </c>
      <c r="AC416" s="2">
        <f t="shared" si="192"/>
        <v>16.593083728642799</v>
      </c>
      <c r="AD416" s="2">
        <f t="shared" si="193"/>
        <v>-1.6419162713572</v>
      </c>
      <c r="AE416" s="2">
        <f t="shared" si="194"/>
        <v>2.6958890421475306</v>
      </c>
      <c r="AF416" s="2">
        <f t="shared" si="195"/>
        <v>1.6419162713572</v>
      </c>
    </row>
    <row r="417" spans="1:32" x14ac:dyDescent="0.3">
      <c r="A417" s="3">
        <v>33.416665820000098</v>
      </c>
      <c r="B417" s="3">
        <v>18.064</v>
      </c>
      <c r="C417" s="2">
        <f t="shared" si="168"/>
        <v>15.270471490165574</v>
      </c>
      <c r="D417" s="2">
        <f t="shared" si="169"/>
        <v>2.7935285098344256</v>
      </c>
      <c r="E417" s="2">
        <f t="shared" si="170"/>
        <v>7.8038015352577466</v>
      </c>
      <c r="F417" s="2">
        <f t="shared" si="171"/>
        <v>15.386491455634442</v>
      </c>
      <c r="G417" s="2">
        <f t="shared" si="172"/>
        <v>-2.6775085443655584</v>
      </c>
      <c r="H417" s="2">
        <f t="shared" si="173"/>
        <v>7.1690520051505713</v>
      </c>
      <c r="I417" s="2">
        <f t="shared" si="174"/>
        <v>16.54731756819691</v>
      </c>
      <c r="J417" s="2">
        <f t="shared" si="175"/>
        <v>-1.5166824318030905</v>
      </c>
      <c r="K417" s="2">
        <f t="shared" si="176"/>
        <v>2.3003255989401361</v>
      </c>
      <c r="L417" s="2">
        <f t="shared" si="177"/>
        <v>16.660664539710687</v>
      </c>
      <c r="M417" s="2">
        <f t="shared" si="178"/>
        <v>-1.4033354602893127</v>
      </c>
      <c r="N417" s="2">
        <f t="shared" si="179"/>
        <v>1.969350414105417</v>
      </c>
      <c r="O417" s="2">
        <f t="shared" si="180"/>
        <v>16.825470558790691</v>
      </c>
      <c r="P417" s="2">
        <f t="shared" si="181"/>
        <v>-1.2385294412093089</v>
      </c>
      <c r="Q417" s="2">
        <f t="shared" si="182"/>
        <v>1.5339551767422428</v>
      </c>
      <c r="R417" s="2">
        <f t="shared" si="183"/>
        <v>16.989935570616609</v>
      </c>
      <c r="S417" s="2">
        <f t="shared" si="184"/>
        <v>-1.074064429383391</v>
      </c>
      <c r="T417" s="2">
        <f t="shared" si="185"/>
        <v>1.1536143984666694</v>
      </c>
      <c r="U417" s="2">
        <f t="shared" si="186"/>
        <v>16.65583537346382</v>
      </c>
      <c r="V417" s="2">
        <f t="shared" si="187"/>
        <v>-1.4081646265361805</v>
      </c>
      <c r="W417" s="2">
        <f t="shared" si="188"/>
        <v>1.9829276154277806</v>
      </c>
      <c r="X417" s="2">
        <f t="shared" si="189"/>
        <v>16.516974112040216</v>
      </c>
      <c r="Y417" s="2">
        <f t="shared" si="190"/>
        <v>-1.5470258879597836</v>
      </c>
      <c r="Z417" s="2">
        <f t="shared" si="191"/>
        <v>2.3932890980177568</v>
      </c>
      <c r="AB417" s="28">
        <v>33.416665820000098</v>
      </c>
      <c r="AC417" s="2">
        <f t="shared" si="192"/>
        <v>16.578284306431588</v>
      </c>
      <c r="AD417" s="2">
        <f t="shared" si="193"/>
        <v>-1.4857156935684124</v>
      </c>
      <c r="AE417" s="2">
        <f t="shared" si="194"/>
        <v>2.2073511221154685</v>
      </c>
      <c r="AF417" s="2">
        <f t="shared" si="195"/>
        <v>1.4857156935684124</v>
      </c>
    </row>
    <row r="418" spans="1:32" x14ac:dyDescent="0.3">
      <c r="A418" s="3">
        <v>33.4999991500001</v>
      </c>
      <c r="B418" s="3">
        <v>17.818000000000001</v>
      </c>
      <c r="C418" s="2">
        <f t="shared" si="168"/>
        <v>15.273654012538273</v>
      </c>
      <c r="D418" s="2">
        <f t="shared" si="169"/>
        <v>2.5443459874617282</v>
      </c>
      <c r="E418" s="2">
        <f t="shared" si="170"/>
        <v>6.4736965039125973</v>
      </c>
      <c r="F418" s="2">
        <f t="shared" si="171"/>
        <v>15.385303120539893</v>
      </c>
      <c r="G418" s="2">
        <f t="shared" si="172"/>
        <v>-2.4326968794601083</v>
      </c>
      <c r="H418" s="2">
        <f t="shared" si="173"/>
        <v>5.9180141073349484</v>
      </c>
      <c r="I418" s="2">
        <f t="shared" si="174"/>
        <v>16.543281227914463</v>
      </c>
      <c r="J418" s="2">
        <f t="shared" si="175"/>
        <v>-1.2747187720855386</v>
      </c>
      <c r="K418" s="2">
        <f t="shared" si="176"/>
        <v>1.6249079479072635</v>
      </c>
      <c r="L418" s="2">
        <f t="shared" si="177"/>
        <v>16.659165138264115</v>
      </c>
      <c r="M418" s="2">
        <f t="shared" si="178"/>
        <v>-1.1588348617358868</v>
      </c>
      <c r="N418" s="2">
        <f t="shared" si="179"/>
        <v>1.3428982367744318</v>
      </c>
      <c r="O418" s="2">
        <f t="shared" si="180"/>
        <v>16.812856123756823</v>
      </c>
      <c r="P418" s="2">
        <f t="shared" si="181"/>
        <v>-1.0051438762431779</v>
      </c>
      <c r="Q418" s="2">
        <f t="shared" si="182"/>
        <v>1.010314211949161</v>
      </c>
      <c r="R418" s="2">
        <f t="shared" si="183"/>
        <v>16.976644450693421</v>
      </c>
      <c r="S418" s="2">
        <f t="shared" si="184"/>
        <v>-0.84135554930658074</v>
      </c>
      <c r="T418" s="2">
        <f t="shared" si="185"/>
        <v>0.70787916034897824</v>
      </c>
      <c r="U418" s="2">
        <f t="shared" si="186"/>
        <v>16.629165137495878</v>
      </c>
      <c r="V418" s="2">
        <f t="shared" si="187"/>
        <v>-1.1888348625041232</v>
      </c>
      <c r="W418" s="2">
        <f t="shared" si="188"/>
        <v>1.4133283303051976</v>
      </c>
      <c r="X418" s="2">
        <f t="shared" si="189"/>
        <v>16.502056696386333</v>
      </c>
      <c r="Y418" s="2">
        <f t="shared" si="190"/>
        <v>-1.3159433036136683</v>
      </c>
      <c r="Z418" s="2">
        <f t="shared" si="191"/>
        <v>1.7317067783256552</v>
      </c>
      <c r="AB418" s="28">
        <v>33.4999991500001</v>
      </c>
      <c r="AC418" s="2">
        <f t="shared" si="192"/>
        <v>16.563317042705908</v>
      </c>
      <c r="AD418" s="2">
        <f t="shared" si="193"/>
        <v>-1.2546829572940936</v>
      </c>
      <c r="AE418" s="2">
        <f t="shared" si="194"/>
        <v>1.5742293233242524</v>
      </c>
      <c r="AF418" s="2">
        <f t="shared" si="195"/>
        <v>1.2546829572940936</v>
      </c>
    </row>
    <row r="419" spans="1:32" x14ac:dyDescent="0.3">
      <c r="A419" s="3">
        <v>33.583332480000102</v>
      </c>
      <c r="B419" s="3">
        <v>17.437999999999999</v>
      </c>
      <c r="C419" s="2">
        <f t="shared" si="168"/>
        <v>15.276836534910974</v>
      </c>
      <c r="D419" s="2">
        <f t="shared" si="169"/>
        <v>2.1611634650890252</v>
      </c>
      <c r="E419" s="2">
        <f t="shared" si="170"/>
        <v>4.670627522835602</v>
      </c>
      <c r="F419" s="2">
        <f t="shared" si="171"/>
        <v>15.384081672906328</v>
      </c>
      <c r="G419" s="2">
        <f t="shared" si="172"/>
        <v>-2.0539183270936707</v>
      </c>
      <c r="H419" s="2">
        <f t="shared" si="173"/>
        <v>4.2185804943712633</v>
      </c>
      <c r="I419" s="2">
        <f t="shared" si="174"/>
        <v>16.538946420236051</v>
      </c>
      <c r="J419" s="2">
        <f t="shared" si="175"/>
        <v>-0.8990535797639474</v>
      </c>
      <c r="K419" s="2">
        <f t="shared" si="176"/>
        <v>0.80829733928636849</v>
      </c>
      <c r="L419" s="2">
        <f t="shared" si="177"/>
        <v>16.657337467083032</v>
      </c>
      <c r="M419" s="2">
        <f t="shared" si="178"/>
        <v>-0.78066253291696697</v>
      </c>
      <c r="N419" s="2">
        <f t="shared" si="179"/>
        <v>0.60943399030033452</v>
      </c>
      <c r="O419" s="2">
        <f t="shared" si="180"/>
        <v>16.799776516128176</v>
      </c>
      <c r="P419" s="2">
        <f t="shared" si="181"/>
        <v>-0.63822348387182259</v>
      </c>
      <c r="Q419" s="2">
        <f t="shared" si="182"/>
        <v>0.40732921536548661</v>
      </c>
      <c r="R419" s="2">
        <f t="shared" si="183"/>
        <v>16.962760385476962</v>
      </c>
      <c r="S419" s="2">
        <f t="shared" si="184"/>
        <v>-0.47523961452303709</v>
      </c>
      <c r="T419" s="2">
        <f t="shared" si="185"/>
        <v>0.22585269121200488</v>
      </c>
      <c r="U419" s="2">
        <f t="shared" si="186"/>
        <v>16.602191158507583</v>
      </c>
      <c r="V419" s="2">
        <f t="shared" si="187"/>
        <v>-0.83580884149241541</v>
      </c>
      <c r="W419" s="2">
        <f t="shared" si="188"/>
        <v>0.69857641951689364</v>
      </c>
      <c r="X419" s="2">
        <f t="shared" si="189"/>
        <v>16.487047509603585</v>
      </c>
      <c r="Y419" s="2">
        <f t="shared" si="190"/>
        <v>-0.95095249039641416</v>
      </c>
      <c r="Z419" s="2">
        <f t="shared" si="191"/>
        <v>0.90431063899114217</v>
      </c>
      <c r="AB419" s="28">
        <v>33.583332480000102</v>
      </c>
      <c r="AC419" s="2">
        <f t="shared" si="192"/>
        <v>16.548184898946747</v>
      </c>
      <c r="AD419" s="2">
        <f t="shared" si="193"/>
        <v>-0.88981510105325157</v>
      </c>
      <c r="AE419" s="2">
        <f t="shared" si="194"/>
        <v>0.79177091406240829</v>
      </c>
      <c r="AF419" s="2">
        <f t="shared" si="195"/>
        <v>0.88981510105325157</v>
      </c>
    </row>
    <row r="420" spans="1:32" x14ac:dyDescent="0.3">
      <c r="A420" s="3">
        <v>33.666665810000097</v>
      </c>
      <c r="B420" s="3">
        <v>16.812000000000001</v>
      </c>
      <c r="C420" s="2">
        <f t="shared" si="168"/>
        <v>15.280019057283672</v>
      </c>
      <c r="D420" s="2">
        <f t="shared" si="169"/>
        <v>1.5319809427163289</v>
      </c>
      <c r="E420" s="2">
        <f t="shared" si="170"/>
        <v>2.3469656088460118</v>
      </c>
      <c r="F420" s="2">
        <f t="shared" si="171"/>
        <v>15.382827112733745</v>
      </c>
      <c r="G420" s="2">
        <f t="shared" si="172"/>
        <v>-1.4291728872662564</v>
      </c>
      <c r="H420" s="2">
        <f t="shared" si="173"/>
        <v>2.0425351416969675</v>
      </c>
      <c r="I420" s="2">
        <f t="shared" si="174"/>
        <v>16.534311142483432</v>
      </c>
      <c r="J420" s="2">
        <f t="shared" si="175"/>
        <v>-0.27768885751656924</v>
      </c>
      <c r="K420" s="2">
        <f t="shared" si="176"/>
        <v>7.7111101588857492E-2</v>
      </c>
      <c r="L420" s="2">
        <f t="shared" si="177"/>
        <v>16.6551784135644</v>
      </c>
      <c r="M420" s="2">
        <f t="shared" si="178"/>
        <v>-0.15682158643560129</v>
      </c>
      <c r="N420" s="2">
        <f t="shared" si="179"/>
        <v>2.4593009972178767E-2</v>
      </c>
      <c r="O420" s="2">
        <f t="shared" si="180"/>
        <v>16.786233031515088</v>
      </c>
      <c r="P420" s="2">
        <f t="shared" si="181"/>
        <v>-2.5766968484912667E-2</v>
      </c>
      <c r="Q420" s="2">
        <f t="shared" si="182"/>
        <v>6.6393666490248253E-4</v>
      </c>
      <c r="R420" s="2">
        <f t="shared" si="183"/>
        <v>16.948284019566906</v>
      </c>
      <c r="S420" s="2">
        <f t="shared" si="184"/>
        <v>0.13628401956690439</v>
      </c>
      <c r="T420" s="2">
        <f t="shared" si="185"/>
        <v>1.8573333989312379E-2</v>
      </c>
      <c r="U420" s="2">
        <f t="shared" si="186"/>
        <v>16.574929756775507</v>
      </c>
      <c r="V420" s="2">
        <f t="shared" si="187"/>
        <v>-0.23707024322449399</v>
      </c>
      <c r="W420" s="2">
        <f t="shared" si="188"/>
        <v>5.6202300222520742E-2</v>
      </c>
      <c r="X420" s="2">
        <f t="shared" si="189"/>
        <v>16.471949576527962</v>
      </c>
      <c r="Y420" s="2">
        <f t="shared" si="190"/>
        <v>-0.3400504234720394</v>
      </c>
      <c r="Z420" s="2">
        <f t="shared" si="191"/>
        <v>0.11563429050351333</v>
      </c>
      <c r="AB420" s="28">
        <v>33.666665810000097</v>
      </c>
      <c r="AC420" s="2">
        <f t="shared" si="192"/>
        <v>16.532890654711824</v>
      </c>
      <c r="AD420" s="2">
        <f t="shared" si="193"/>
        <v>-0.27910934528817677</v>
      </c>
      <c r="AE420" s="2">
        <f t="shared" si="194"/>
        <v>7.7902026627194684E-2</v>
      </c>
      <c r="AF420" s="2">
        <f t="shared" si="195"/>
        <v>0.27910934528817677</v>
      </c>
    </row>
    <row r="421" spans="1:32" x14ac:dyDescent="0.3">
      <c r="A421" s="3">
        <v>33.749999140000099</v>
      </c>
      <c r="B421" s="3">
        <v>17.116</v>
      </c>
      <c r="C421" s="2">
        <f t="shared" si="168"/>
        <v>15.283201579656371</v>
      </c>
      <c r="D421" s="2">
        <f t="shared" si="169"/>
        <v>1.8327984203436287</v>
      </c>
      <c r="E421" s="2">
        <f t="shared" si="170"/>
        <v>3.3591500496141009</v>
      </c>
      <c r="F421" s="2">
        <f t="shared" si="171"/>
        <v>15.381539440022145</v>
      </c>
      <c r="G421" s="2">
        <f t="shared" si="172"/>
        <v>-1.7344605599778546</v>
      </c>
      <c r="H421" s="2">
        <f t="shared" si="173"/>
        <v>3.008353434118693</v>
      </c>
      <c r="I421" s="2">
        <f t="shared" si="174"/>
        <v>16.529373391978375</v>
      </c>
      <c r="J421" s="2">
        <f t="shared" si="175"/>
        <v>-0.58662660802162492</v>
      </c>
      <c r="K421" s="2">
        <f t="shared" si="176"/>
        <v>0.34413077723895719</v>
      </c>
      <c r="L421" s="2">
        <f t="shared" si="177"/>
        <v>16.652684856759869</v>
      </c>
      <c r="M421" s="2">
        <f t="shared" si="178"/>
        <v>-0.46331514324013057</v>
      </c>
      <c r="N421" s="2">
        <f t="shared" si="179"/>
        <v>0.2146609219556227</v>
      </c>
      <c r="O421" s="2">
        <f t="shared" si="180"/>
        <v>16.772227079921237</v>
      </c>
      <c r="P421" s="2">
        <f t="shared" si="181"/>
        <v>-0.34377292007876292</v>
      </c>
      <c r="Q421" s="2">
        <f t="shared" si="182"/>
        <v>0.11817982057947952</v>
      </c>
      <c r="R421" s="2">
        <f t="shared" si="183"/>
        <v>16.933216186980783</v>
      </c>
      <c r="S421" s="2">
        <f t="shared" si="184"/>
        <v>-0.18278381301921698</v>
      </c>
      <c r="T421" s="2">
        <f t="shared" si="185"/>
        <v>3.3409922301844072E-2</v>
      </c>
      <c r="U421" s="2">
        <f t="shared" si="186"/>
        <v>16.547397392926033</v>
      </c>
      <c r="V421" s="2">
        <f t="shared" si="187"/>
        <v>-0.56860260707396648</v>
      </c>
      <c r="W421" s="2">
        <f t="shared" si="188"/>
        <v>0.32330892477131151</v>
      </c>
      <c r="X421" s="2">
        <f t="shared" si="189"/>
        <v>16.456765626841062</v>
      </c>
      <c r="Y421" s="2">
        <f t="shared" si="190"/>
        <v>-0.65923437315893807</v>
      </c>
      <c r="Z421" s="2">
        <f t="shared" si="191"/>
        <v>0.43458995875425799</v>
      </c>
      <c r="AB421" s="28">
        <v>33.749999140000099</v>
      </c>
      <c r="AC421" s="2">
        <f t="shared" si="192"/>
        <v>16.517436905478181</v>
      </c>
      <c r="AD421" s="2">
        <f t="shared" si="193"/>
        <v>-0.59856309452181833</v>
      </c>
      <c r="AE421" s="2">
        <f t="shared" si="194"/>
        <v>0.35827777812353523</v>
      </c>
      <c r="AF421" s="2">
        <f t="shared" si="195"/>
        <v>0.59856309452181833</v>
      </c>
    </row>
    <row r="422" spans="1:32" x14ac:dyDescent="0.3">
      <c r="A422" s="3">
        <v>33.833332470000101</v>
      </c>
      <c r="B422" s="3">
        <v>17.210999999999999</v>
      </c>
      <c r="C422" s="2">
        <f t="shared" si="168"/>
        <v>15.286384102029071</v>
      </c>
      <c r="D422" s="2">
        <f t="shared" si="169"/>
        <v>1.9246158979709271</v>
      </c>
      <c r="E422" s="2">
        <f t="shared" si="170"/>
        <v>3.7041463547224383</v>
      </c>
      <c r="F422" s="2">
        <f t="shared" si="171"/>
        <v>15.380218654771525</v>
      </c>
      <c r="G422" s="2">
        <f t="shared" si="172"/>
        <v>-1.8307813452284734</v>
      </c>
      <c r="H422" s="2">
        <f t="shared" si="173"/>
        <v>3.3517603340365785</v>
      </c>
      <c r="I422" s="2">
        <f t="shared" si="174"/>
        <v>16.524131166042643</v>
      </c>
      <c r="J422" s="2">
        <f t="shared" si="175"/>
        <v>-0.68686883395735521</v>
      </c>
      <c r="K422" s="2">
        <f t="shared" si="176"/>
        <v>0.47178879506193677</v>
      </c>
      <c r="L422" s="2">
        <f t="shared" si="177"/>
        <v>16.649853667375798</v>
      </c>
      <c r="M422" s="2">
        <f t="shared" si="178"/>
        <v>-0.56114633262420099</v>
      </c>
      <c r="N422" s="2">
        <f t="shared" si="179"/>
        <v>0.3148852066175904</v>
      </c>
      <c r="O422" s="2">
        <f t="shared" si="180"/>
        <v>16.757760186663823</v>
      </c>
      <c r="P422" s="2">
        <f t="shared" si="181"/>
        <v>-0.45323981333617525</v>
      </c>
      <c r="Q422" s="2">
        <f t="shared" si="182"/>
        <v>0.20542632839301098</v>
      </c>
      <c r="R422" s="2">
        <f t="shared" si="183"/>
        <v>16.917557913869288</v>
      </c>
      <c r="S422" s="2">
        <f t="shared" si="184"/>
        <v>-0.29344208613071032</v>
      </c>
      <c r="T422" s="2">
        <f t="shared" si="185"/>
        <v>8.6108257912743222E-2</v>
      </c>
      <c r="U422" s="2">
        <f t="shared" si="186"/>
        <v>16.519610657047824</v>
      </c>
      <c r="V422" s="2">
        <f t="shared" si="187"/>
        <v>-0.69138934295217425</v>
      </c>
      <c r="W422" s="2">
        <f t="shared" si="188"/>
        <v>0.47801922354783921</v>
      </c>
      <c r="X422" s="2">
        <f t="shared" si="189"/>
        <v>16.441498090770509</v>
      </c>
      <c r="Y422" s="2">
        <f t="shared" si="190"/>
        <v>-0.76950190922948991</v>
      </c>
      <c r="Z422" s="2">
        <f t="shared" si="191"/>
        <v>0.59213318830783013</v>
      </c>
      <c r="AB422" s="28">
        <v>33.833332470000101</v>
      </c>
      <c r="AC422" s="2">
        <f t="shared" si="192"/>
        <v>16.501826060708996</v>
      </c>
      <c r="AD422" s="2">
        <f t="shared" si="193"/>
        <v>-0.70917393929100214</v>
      </c>
      <c r="AE422" s="2">
        <f t="shared" si="194"/>
        <v>0.50292767616951795</v>
      </c>
      <c r="AF422" s="2">
        <f t="shared" si="195"/>
        <v>0.70917393929100214</v>
      </c>
    </row>
    <row r="423" spans="1:32" x14ac:dyDescent="0.3">
      <c r="A423" s="3">
        <v>33.916665800000096</v>
      </c>
      <c r="B423" s="3">
        <v>17.097000000000001</v>
      </c>
      <c r="C423" s="2">
        <f t="shared" si="168"/>
        <v>15.28956662440177</v>
      </c>
      <c r="D423" s="2">
        <f t="shared" si="169"/>
        <v>1.8074333755982313</v>
      </c>
      <c r="E423" s="2">
        <f t="shared" si="170"/>
        <v>3.2668154072264168</v>
      </c>
      <c r="F423" s="2">
        <f t="shared" si="171"/>
        <v>15.378864756981891</v>
      </c>
      <c r="G423" s="2">
        <f t="shared" si="172"/>
        <v>-1.7181352430181107</v>
      </c>
      <c r="H423" s="2">
        <f t="shared" si="173"/>
        <v>2.9519887133009024</v>
      </c>
      <c r="I423" s="2">
        <f t="shared" si="174"/>
        <v>16.518582461998022</v>
      </c>
      <c r="J423" s="2">
        <f t="shared" si="175"/>
        <v>-0.57841753800197893</v>
      </c>
      <c r="K423" s="2">
        <f t="shared" si="176"/>
        <v>0.33456684826827071</v>
      </c>
      <c r="L423" s="2">
        <f t="shared" si="177"/>
        <v>16.646681707773244</v>
      </c>
      <c r="M423" s="2">
        <f t="shared" si="178"/>
        <v>-0.45031829222675768</v>
      </c>
      <c r="N423" s="2">
        <f t="shared" si="179"/>
        <v>0.20278656431402353</v>
      </c>
      <c r="O423" s="2">
        <f t="shared" si="180"/>
        <v>16.74283399329228</v>
      </c>
      <c r="P423" s="2">
        <f t="shared" si="181"/>
        <v>-0.35416600670772169</v>
      </c>
      <c r="Q423" s="2">
        <f t="shared" si="182"/>
        <v>0.12543356030729397</v>
      </c>
      <c r="R423" s="2">
        <f t="shared" si="183"/>
        <v>16.901310421245356</v>
      </c>
      <c r="S423" s="2">
        <f t="shared" si="184"/>
        <v>-0.19568957875464577</v>
      </c>
      <c r="T423" s="2">
        <f t="shared" si="185"/>
        <v>3.8294411233170705E-2</v>
      </c>
      <c r="U423" s="2">
        <f t="shared" si="186"/>
        <v>16.491586257517287</v>
      </c>
      <c r="V423" s="2">
        <f t="shared" si="187"/>
        <v>-0.60541374248271396</v>
      </c>
      <c r="W423" s="2">
        <f t="shared" si="188"/>
        <v>0.36652579958692588</v>
      </c>
      <c r="X423" s="2">
        <f t="shared" si="189"/>
        <v>16.426149095017806</v>
      </c>
      <c r="Y423" s="2">
        <f t="shared" si="190"/>
        <v>-0.67085090498219557</v>
      </c>
      <c r="Z423" s="2">
        <f t="shared" si="191"/>
        <v>0.45004093671543077</v>
      </c>
      <c r="AB423" s="28">
        <v>33.916665800000096</v>
      </c>
      <c r="AC423" s="2">
        <f t="shared" si="192"/>
        <v>16.486060342139783</v>
      </c>
      <c r="AD423" s="2">
        <f t="shared" si="193"/>
        <v>-0.61093965786021798</v>
      </c>
      <c r="AE423" s="2">
        <f t="shared" si="194"/>
        <v>0.37324726554636017</v>
      </c>
      <c r="AF423" s="2">
        <f t="shared" si="195"/>
        <v>0.61093965786021798</v>
      </c>
    </row>
    <row r="424" spans="1:32" x14ac:dyDescent="0.3">
      <c r="A424" s="3">
        <v>33.999999130000099</v>
      </c>
      <c r="B424" s="3">
        <v>17.495000000000001</v>
      </c>
      <c r="C424" s="2">
        <f t="shared" si="168"/>
        <v>15.292749146774469</v>
      </c>
      <c r="D424" s="2">
        <f t="shared" si="169"/>
        <v>2.2022508532255323</v>
      </c>
      <c r="E424" s="2">
        <f t="shared" si="170"/>
        <v>4.8499088205325851</v>
      </c>
      <c r="F424" s="2">
        <f t="shared" si="171"/>
        <v>15.377477746653236</v>
      </c>
      <c r="G424" s="2">
        <f t="shared" si="172"/>
        <v>-2.117522253346765</v>
      </c>
      <c r="H424" s="2">
        <f t="shared" si="173"/>
        <v>4.4839004934187612</v>
      </c>
      <c r="I424" s="2">
        <f t="shared" si="174"/>
        <v>16.512725277166254</v>
      </c>
      <c r="J424" s="2">
        <f t="shared" si="175"/>
        <v>-0.98227472283374695</v>
      </c>
      <c r="K424" s="2">
        <f t="shared" si="176"/>
        <v>0.96486363111811435</v>
      </c>
      <c r="L424" s="2">
        <f t="shared" si="177"/>
        <v>16.643165831967973</v>
      </c>
      <c r="M424" s="2">
        <f t="shared" si="178"/>
        <v>-0.85183416803202761</v>
      </c>
      <c r="N424" s="2">
        <f t="shared" si="179"/>
        <v>0.72562144982681664</v>
      </c>
      <c r="O424" s="2">
        <f t="shared" si="180"/>
        <v>16.727450258508163</v>
      </c>
      <c r="P424" s="2">
        <f t="shared" si="181"/>
        <v>-0.76754974149183752</v>
      </c>
      <c r="Q424" s="2">
        <f t="shared" si="182"/>
        <v>0.58913260566418657</v>
      </c>
      <c r="R424" s="2">
        <f t="shared" si="183"/>
        <v>16.884475127725725</v>
      </c>
      <c r="S424" s="2">
        <f t="shared" si="184"/>
        <v>-0.61052487227427576</v>
      </c>
      <c r="T424" s="2">
        <f t="shared" si="185"/>
        <v>0.37274061966552074</v>
      </c>
      <c r="U424" s="2">
        <f t="shared" si="186"/>
        <v>16.463341009539821</v>
      </c>
      <c r="V424" s="2">
        <f t="shared" si="187"/>
        <v>-1.0316589904601798</v>
      </c>
      <c r="W424" s="2">
        <f t="shared" si="188"/>
        <v>1.0643202725973175</v>
      </c>
      <c r="X424" s="2">
        <f t="shared" si="189"/>
        <v>16.410720459070902</v>
      </c>
      <c r="Y424" s="2">
        <f t="shared" si="190"/>
        <v>-1.0842795409290993</v>
      </c>
      <c r="Z424" s="2">
        <f t="shared" si="191"/>
        <v>1.1756621228774182</v>
      </c>
      <c r="AB424" s="28">
        <v>33.999999130000099</v>
      </c>
      <c r="AC424" s="2">
        <f t="shared" si="192"/>
        <v>16.470141782208291</v>
      </c>
      <c r="AD424" s="2">
        <f t="shared" si="193"/>
        <v>-1.02485821779171</v>
      </c>
      <c r="AE424" s="2">
        <f t="shared" si="194"/>
        <v>1.0503343665752001</v>
      </c>
      <c r="AF424" s="2">
        <f t="shared" si="195"/>
        <v>1.02485821779171</v>
      </c>
    </row>
    <row r="425" spans="1:32" x14ac:dyDescent="0.3">
      <c r="A425" s="3">
        <v>34.083332460000101</v>
      </c>
      <c r="B425" s="3">
        <v>17.097000000000001</v>
      </c>
      <c r="C425" s="2">
        <f t="shared" si="168"/>
        <v>15.295931669147167</v>
      </c>
      <c r="D425" s="2">
        <f t="shared" si="169"/>
        <v>1.8010683308528339</v>
      </c>
      <c r="E425" s="2">
        <f t="shared" si="170"/>
        <v>3.2438471324010134</v>
      </c>
      <c r="F425" s="2">
        <f t="shared" si="171"/>
        <v>15.376057623785565</v>
      </c>
      <c r="G425" s="2">
        <f t="shared" si="172"/>
        <v>-1.7209423762144365</v>
      </c>
      <c r="H425" s="2">
        <f t="shared" si="173"/>
        <v>2.9616426622505911</v>
      </c>
      <c r="I425" s="2">
        <f t="shared" si="174"/>
        <v>16.506557608869144</v>
      </c>
      <c r="J425" s="2">
        <f t="shared" si="175"/>
        <v>-0.59044239113085695</v>
      </c>
      <c r="K425" s="2">
        <f t="shared" si="176"/>
        <v>0.34862221724432385</v>
      </c>
      <c r="L425" s="2">
        <f t="shared" si="177"/>
        <v>16.639302885630446</v>
      </c>
      <c r="M425" s="2">
        <f t="shared" si="178"/>
        <v>-0.45769711436955518</v>
      </c>
      <c r="N425" s="2">
        <f t="shared" si="179"/>
        <v>0.20948664850221768</v>
      </c>
      <c r="O425" s="2">
        <f t="shared" si="180"/>
        <v>16.711610859083812</v>
      </c>
      <c r="P425" s="2">
        <f t="shared" si="181"/>
        <v>-0.38538914091618892</v>
      </c>
      <c r="Q425" s="2">
        <f t="shared" si="182"/>
        <v>0.14852478993611812</v>
      </c>
      <c r="R425" s="2">
        <f t="shared" si="183"/>
        <v>16.867053652287016</v>
      </c>
      <c r="S425" s="2">
        <f t="shared" si="184"/>
        <v>-0.2299463477129855</v>
      </c>
      <c r="T425" s="2">
        <f t="shared" si="185"/>
        <v>5.2875322826541234E-2</v>
      </c>
      <c r="U425" s="2">
        <f t="shared" si="186"/>
        <v>16.434891823413839</v>
      </c>
      <c r="V425" s="2">
        <f t="shared" si="187"/>
        <v>-0.6621081765861625</v>
      </c>
      <c r="W425" s="2">
        <f t="shared" si="188"/>
        <v>0.43838723750225295</v>
      </c>
      <c r="X425" s="2">
        <f t="shared" si="189"/>
        <v>16.395213691710651</v>
      </c>
      <c r="Y425" s="2">
        <f t="shared" si="190"/>
        <v>-0.70178630828934985</v>
      </c>
      <c r="Z425" s="2">
        <f t="shared" si="191"/>
        <v>0.49250402250239439</v>
      </c>
      <c r="AB425" s="28">
        <v>34.083332460000101</v>
      </c>
      <c r="AC425" s="2">
        <f t="shared" si="192"/>
        <v>16.454072222788202</v>
      </c>
      <c r="AD425" s="2">
        <f t="shared" si="193"/>
        <v>-0.64292777721179917</v>
      </c>
      <c r="AE425" s="2">
        <f t="shared" si="194"/>
        <v>0.41335612671050487</v>
      </c>
      <c r="AF425" s="2">
        <f t="shared" si="195"/>
        <v>0.64292777721179917</v>
      </c>
    </row>
    <row r="426" spans="1:32" x14ac:dyDescent="0.3">
      <c r="A426" s="3">
        <v>34.166665790000103</v>
      </c>
      <c r="B426" s="3">
        <v>18.120999999999999</v>
      </c>
      <c r="C426" s="2">
        <f t="shared" si="168"/>
        <v>15.299114191519866</v>
      </c>
      <c r="D426" s="2">
        <f t="shared" si="169"/>
        <v>2.8218858084801326</v>
      </c>
      <c r="E426" s="2">
        <f t="shared" si="170"/>
        <v>7.9630395161015715</v>
      </c>
      <c r="F426" s="2">
        <f t="shared" si="171"/>
        <v>15.374604388378875</v>
      </c>
      <c r="G426" s="2">
        <f t="shared" si="172"/>
        <v>-2.7463956116211232</v>
      </c>
      <c r="H426" s="2">
        <f t="shared" si="173"/>
        <v>7.5426888555317637</v>
      </c>
      <c r="I426" s="2">
        <f t="shared" si="174"/>
        <v>16.500077454428421</v>
      </c>
      <c r="J426" s="2">
        <f t="shared" si="175"/>
        <v>-1.6209225455715774</v>
      </c>
      <c r="K426" s="2">
        <f t="shared" si="176"/>
        <v>2.6273898987422424</v>
      </c>
      <c r="L426" s="2">
        <f t="shared" si="177"/>
        <v>16.635089706085822</v>
      </c>
      <c r="M426" s="2">
        <f t="shared" si="178"/>
        <v>-1.4859102939141771</v>
      </c>
      <c r="N426" s="2">
        <f t="shared" si="179"/>
        <v>2.2079294015601159</v>
      </c>
      <c r="O426" s="2">
        <f t="shared" si="180"/>
        <v>16.695317790782667</v>
      </c>
      <c r="P426" s="2">
        <f t="shared" si="181"/>
        <v>-1.4256822092173316</v>
      </c>
      <c r="Q426" s="2">
        <f t="shared" si="182"/>
        <v>2.0325697616788112</v>
      </c>
      <c r="R426" s="2">
        <f t="shared" si="183"/>
        <v>16.849047817034116</v>
      </c>
      <c r="S426" s="2">
        <f t="shared" si="184"/>
        <v>-1.2719521829658831</v>
      </c>
      <c r="T426" s="2">
        <f t="shared" si="185"/>
        <v>1.6178623557516754</v>
      </c>
      <c r="U426" s="2">
        <f t="shared" si="186"/>
        <v>16.406255692486244</v>
      </c>
      <c r="V426" s="2">
        <f t="shared" si="187"/>
        <v>-1.7147443075137545</v>
      </c>
      <c r="W426" s="2">
        <f t="shared" si="188"/>
        <v>2.9403480401508255</v>
      </c>
      <c r="X426" s="2">
        <f t="shared" si="189"/>
        <v>16.379629987932347</v>
      </c>
      <c r="Y426" s="2">
        <f t="shared" si="190"/>
        <v>-1.7413700120676516</v>
      </c>
      <c r="Z426" s="2">
        <f t="shared" si="191"/>
        <v>3.0323695189284932</v>
      </c>
      <c r="AB426" s="28">
        <v>34.166665790000103</v>
      </c>
      <c r="AC426" s="2">
        <f t="shared" si="192"/>
        <v>16.437853314015772</v>
      </c>
      <c r="AD426" s="2">
        <f t="shared" si="193"/>
        <v>-1.6831466859842266</v>
      </c>
      <c r="AE426" s="2">
        <f t="shared" si="194"/>
        <v>2.8329827665396845</v>
      </c>
      <c r="AF426" s="2">
        <f t="shared" si="195"/>
        <v>1.6831466859842266</v>
      </c>
    </row>
    <row r="427" spans="1:32" x14ac:dyDescent="0.3">
      <c r="A427" s="3">
        <v>34.249999120000098</v>
      </c>
      <c r="B427" s="3">
        <v>18.748000000000001</v>
      </c>
      <c r="C427" s="2">
        <f t="shared" si="168"/>
        <v>15.302296713892567</v>
      </c>
      <c r="D427" s="2">
        <f t="shared" si="169"/>
        <v>3.4457032861074346</v>
      </c>
      <c r="E427" s="2">
        <f t="shared" si="170"/>
        <v>11.872871135891574</v>
      </c>
      <c r="F427" s="2">
        <f t="shared" si="171"/>
        <v>15.37311804043317</v>
      </c>
      <c r="G427" s="2">
        <f t="shared" si="172"/>
        <v>-3.3748819595668316</v>
      </c>
      <c r="H427" s="2">
        <f t="shared" si="173"/>
        <v>11.389828241009656</v>
      </c>
      <c r="I427" s="2">
        <f t="shared" si="174"/>
        <v>16.493282811165869</v>
      </c>
      <c r="J427" s="2">
        <f t="shared" si="175"/>
        <v>-2.2547171888341317</v>
      </c>
      <c r="K427" s="2">
        <f t="shared" si="176"/>
        <v>5.0837496016240893</v>
      </c>
      <c r="L427" s="2">
        <f t="shared" si="177"/>
        <v>16.630523122313981</v>
      </c>
      <c r="M427" s="2">
        <f t="shared" si="178"/>
        <v>-2.1174768776860198</v>
      </c>
      <c r="N427" s="2">
        <f t="shared" si="179"/>
        <v>4.4837083275349352</v>
      </c>
      <c r="O427" s="2">
        <f t="shared" si="180"/>
        <v>16.67857316927816</v>
      </c>
      <c r="P427" s="2">
        <f t="shared" si="181"/>
        <v>-2.0694268307218415</v>
      </c>
      <c r="Q427" s="2">
        <f t="shared" si="182"/>
        <v>4.282527407711445</v>
      </c>
      <c r="R427" s="2">
        <f t="shared" si="183"/>
        <v>16.83045964998319</v>
      </c>
      <c r="S427" s="2">
        <f t="shared" si="184"/>
        <v>-1.9175403500168109</v>
      </c>
      <c r="T427" s="2">
        <f t="shared" si="185"/>
        <v>3.6769609939425938</v>
      </c>
      <c r="U427" s="2">
        <f t="shared" si="186"/>
        <v>16.377449680827727</v>
      </c>
      <c r="V427" s="2">
        <f t="shared" si="187"/>
        <v>-2.3705503191722741</v>
      </c>
      <c r="W427" s="2">
        <f t="shared" si="188"/>
        <v>5.6195088157277704</v>
      </c>
      <c r="X427" s="2">
        <f t="shared" si="189"/>
        <v>16.363970226188073</v>
      </c>
      <c r="Y427" s="2">
        <f t="shared" si="190"/>
        <v>-2.3840297738119283</v>
      </c>
      <c r="Z427" s="2">
        <f t="shared" si="191"/>
        <v>5.6835979624217536</v>
      </c>
      <c r="AB427" s="28">
        <v>34.249999120000098</v>
      </c>
      <c r="AC427" s="2">
        <f t="shared" si="192"/>
        <v>16.42148651349908</v>
      </c>
      <c r="AD427" s="2">
        <f t="shared" si="193"/>
        <v>-2.3265134865009216</v>
      </c>
      <c r="AE427" s="2">
        <f t="shared" si="194"/>
        <v>5.412665002870674</v>
      </c>
      <c r="AF427" s="2">
        <f t="shared" si="195"/>
        <v>2.3265134865009216</v>
      </c>
    </row>
    <row r="428" spans="1:32" x14ac:dyDescent="0.3">
      <c r="A428" s="3">
        <v>34.3333324500001</v>
      </c>
      <c r="B428" s="3">
        <v>18.766999999999999</v>
      </c>
      <c r="C428" s="2">
        <f t="shared" si="168"/>
        <v>15.305479236265265</v>
      </c>
      <c r="D428" s="2">
        <f t="shared" si="169"/>
        <v>3.4615207637347343</v>
      </c>
      <c r="E428" s="2">
        <f t="shared" si="170"/>
        <v>11.982125997766698</v>
      </c>
      <c r="F428" s="2">
        <f t="shared" si="171"/>
        <v>15.371598579948445</v>
      </c>
      <c r="G428" s="2">
        <f t="shared" si="172"/>
        <v>-3.3954014200515541</v>
      </c>
      <c r="H428" s="2">
        <f t="shared" si="173"/>
        <v>11.52875080328811</v>
      </c>
      <c r="I428" s="2">
        <f t="shared" si="174"/>
        <v>16.486171676403266</v>
      </c>
      <c r="J428" s="2">
        <f t="shared" si="175"/>
        <v>-2.280828323596733</v>
      </c>
      <c r="K428" s="2">
        <f t="shared" si="176"/>
        <v>5.2021778417210838</v>
      </c>
      <c r="L428" s="2">
        <f t="shared" si="177"/>
        <v>16.625599954949472</v>
      </c>
      <c r="M428" s="2">
        <f t="shared" si="178"/>
        <v>-2.1414000450505277</v>
      </c>
      <c r="N428" s="2">
        <f t="shared" si="179"/>
        <v>4.5855941529424022</v>
      </c>
      <c r="O428" s="2">
        <f t="shared" si="180"/>
        <v>16.661379231072786</v>
      </c>
      <c r="P428" s="2">
        <f t="shared" si="181"/>
        <v>-2.1056207689272135</v>
      </c>
      <c r="Q428" s="2">
        <f t="shared" si="182"/>
        <v>4.4336388225376302</v>
      </c>
      <c r="R428" s="2">
        <f t="shared" si="183"/>
        <v>16.811291387856848</v>
      </c>
      <c r="S428" s="2">
        <f t="shared" si="184"/>
        <v>-1.9557086121431517</v>
      </c>
      <c r="T428" s="2">
        <f t="shared" si="185"/>
        <v>3.8247961756108926</v>
      </c>
      <c r="U428" s="2">
        <f t="shared" si="186"/>
        <v>16.348490910622122</v>
      </c>
      <c r="V428" s="2">
        <f t="shared" si="187"/>
        <v>-2.4185090893778778</v>
      </c>
      <c r="W428" s="2">
        <f t="shared" si="188"/>
        <v>5.849186215403412</v>
      </c>
      <c r="X428" s="2">
        <f t="shared" si="189"/>
        <v>16.348234965936612</v>
      </c>
      <c r="Y428" s="2">
        <f t="shared" si="190"/>
        <v>-2.4187650340633873</v>
      </c>
      <c r="Z428" s="2">
        <f t="shared" si="191"/>
        <v>5.8504242900076591</v>
      </c>
      <c r="AB428" s="28">
        <v>34.3333324500001</v>
      </c>
      <c r="AC428" s="2">
        <f t="shared" si="192"/>
        <v>16.404973085622803</v>
      </c>
      <c r="AD428" s="2">
        <f t="shared" si="193"/>
        <v>-2.3620269143771964</v>
      </c>
      <c r="AE428" s="2">
        <f t="shared" si="194"/>
        <v>5.5791711442422596</v>
      </c>
      <c r="AF428" s="2">
        <f t="shared" si="195"/>
        <v>2.3620269143771964</v>
      </c>
    </row>
    <row r="429" spans="1:32" x14ac:dyDescent="0.3">
      <c r="A429" s="3">
        <v>34.416665780000102</v>
      </c>
      <c r="B429" s="3">
        <v>18.539000000000001</v>
      </c>
      <c r="C429" s="2">
        <f t="shared" si="168"/>
        <v>15.308661758637964</v>
      </c>
      <c r="D429" s="2">
        <f t="shared" si="169"/>
        <v>3.2303382413620376</v>
      </c>
      <c r="E429" s="2">
        <f t="shared" si="170"/>
        <v>10.435085153605982</v>
      </c>
      <c r="F429" s="2">
        <f t="shared" si="171"/>
        <v>15.370046006924703</v>
      </c>
      <c r="G429" s="2">
        <f t="shared" si="172"/>
        <v>-3.1689539930752986</v>
      </c>
      <c r="H429" s="2">
        <f t="shared" si="173"/>
        <v>10.042269410227879</v>
      </c>
      <c r="I429" s="2">
        <f t="shared" si="174"/>
        <v>16.478742047462362</v>
      </c>
      <c r="J429" s="2">
        <f t="shared" si="175"/>
        <v>-2.0602579525376399</v>
      </c>
      <c r="K429" s="2">
        <f t="shared" si="176"/>
        <v>4.2446628309945877</v>
      </c>
      <c r="L429" s="2">
        <f t="shared" si="177"/>
        <v>16.620317016281568</v>
      </c>
      <c r="M429" s="2">
        <f t="shared" si="178"/>
        <v>-1.9186829837184334</v>
      </c>
      <c r="N429" s="2">
        <f t="shared" si="179"/>
        <v>3.6813443920106699</v>
      </c>
      <c r="O429" s="2">
        <f t="shared" si="180"/>
        <v>16.643738334418408</v>
      </c>
      <c r="P429" s="2">
        <f t="shared" si="181"/>
        <v>-1.895261665581593</v>
      </c>
      <c r="Q429" s="2">
        <f t="shared" si="182"/>
        <v>3.5920167810231143</v>
      </c>
      <c r="R429" s="2">
        <f t="shared" si="183"/>
        <v>16.791545478893635</v>
      </c>
      <c r="S429" s="2">
        <f t="shared" si="184"/>
        <v>-1.7474545211063663</v>
      </c>
      <c r="T429" s="2">
        <f t="shared" si="185"/>
        <v>3.0535973033350801</v>
      </c>
      <c r="U429" s="2">
        <f t="shared" si="186"/>
        <v>16.319396549239958</v>
      </c>
      <c r="V429" s="2">
        <f t="shared" si="187"/>
        <v>-2.2196034507600437</v>
      </c>
      <c r="W429" s="2">
        <f t="shared" si="188"/>
        <v>4.9266394786258942</v>
      </c>
      <c r="X429" s="2">
        <f t="shared" si="189"/>
        <v>16.332424445529469</v>
      </c>
      <c r="Y429" s="2">
        <f t="shared" si="190"/>
        <v>-2.2065755544705326</v>
      </c>
      <c r="Z429" s="2">
        <f t="shared" si="191"/>
        <v>4.8689756775869384</v>
      </c>
      <c r="AB429" s="28">
        <v>34.416665780000102</v>
      </c>
      <c r="AC429" s="2">
        <f t="shared" si="192"/>
        <v>16.388314101110812</v>
      </c>
      <c r="AD429" s="2">
        <f t="shared" si="193"/>
        <v>-2.1506858988891899</v>
      </c>
      <c r="AE429" s="2">
        <f t="shared" si="194"/>
        <v>4.6254498356808025</v>
      </c>
      <c r="AF429" s="2">
        <f t="shared" si="195"/>
        <v>2.1506858988891899</v>
      </c>
    </row>
    <row r="430" spans="1:32" x14ac:dyDescent="0.3">
      <c r="A430" s="3">
        <v>34.499999110000097</v>
      </c>
      <c r="B430" s="3">
        <v>18.102</v>
      </c>
      <c r="C430" s="2">
        <f t="shared" si="168"/>
        <v>15.311844281010663</v>
      </c>
      <c r="D430" s="2">
        <f t="shared" si="169"/>
        <v>2.7901557189893378</v>
      </c>
      <c r="E430" s="2">
        <f t="shared" si="170"/>
        <v>7.7849689362089087</v>
      </c>
      <c r="F430" s="2">
        <f t="shared" si="171"/>
        <v>15.368460321361944</v>
      </c>
      <c r="G430" s="2">
        <f t="shared" si="172"/>
        <v>-2.7335396786380564</v>
      </c>
      <c r="H430" s="2">
        <f t="shared" si="173"/>
        <v>7.4722391746886485</v>
      </c>
      <c r="I430" s="2">
        <f t="shared" si="174"/>
        <v>16.47099192166494</v>
      </c>
      <c r="J430" s="2">
        <f t="shared" si="175"/>
        <v>-1.6310080783350607</v>
      </c>
      <c r="K430" s="2">
        <f t="shared" si="176"/>
        <v>2.6601873515942276</v>
      </c>
      <c r="L430" s="2">
        <f t="shared" si="177"/>
        <v>16.614671110254257</v>
      </c>
      <c r="M430" s="2">
        <f t="shared" si="178"/>
        <v>-1.4873288897457435</v>
      </c>
      <c r="N430" s="2">
        <f t="shared" si="179"/>
        <v>2.2121472262723061</v>
      </c>
      <c r="O430" s="2">
        <f t="shared" si="180"/>
        <v>16.62565296023476</v>
      </c>
      <c r="P430" s="2">
        <f t="shared" si="181"/>
        <v>-1.4763470397652405</v>
      </c>
      <c r="Q430" s="2">
        <f t="shared" si="182"/>
        <v>2.1796005818235886</v>
      </c>
      <c r="R430" s="2">
        <f t="shared" si="183"/>
        <v>16.771224585670325</v>
      </c>
      <c r="S430" s="2">
        <f t="shared" si="184"/>
        <v>-1.3307754143296755</v>
      </c>
      <c r="T430" s="2">
        <f t="shared" si="185"/>
        <v>1.7709632033843195</v>
      </c>
      <c r="U430" s="2">
        <f t="shared" si="186"/>
        <v>16.290183796032682</v>
      </c>
      <c r="V430" s="2">
        <f t="shared" si="187"/>
        <v>-1.811816203967318</v>
      </c>
      <c r="W430" s="2">
        <f t="shared" si="188"/>
        <v>3.2826779569585423</v>
      </c>
      <c r="X430" s="2">
        <f t="shared" si="189"/>
        <v>16.316538580519236</v>
      </c>
      <c r="Y430" s="2">
        <f t="shared" si="190"/>
        <v>-1.7854614194807645</v>
      </c>
      <c r="Z430" s="2">
        <f t="shared" si="191"/>
        <v>3.1878724804542666</v>
      </c>
      <c r="AB430" s="28">
        <v>34.499999110000097</v>
      </c>
      <c r="AC430" s="2">
        <f t="shared" si="192"/>
        <v>16.371510436893576</v>
      </c>
      <c r="AD430" s="2">
        <f t="shared" si="193"/>
        <v>-1.7304895631064241</v>
      </c>
      <c r="AE430" s="2">
        <f t="shared" si="194"/>
        <v>2.9945941280202626</v>
      </c>
      <c r="AF430" s="2">
        <f t="shared" si="195"/>
        <v>1.7304895631064241</v>
      </c>
    </row>
    <row r="431" spans="1:32" x14ac:dyDescent="0.3">
      <c r="A431" s="3">
        <v>34.583332440000099</v>
      </c>
      <c r="B431" s="3">
        <v>17.818000000000001</v>
      </c>
      <c r="C431" s="2">
        <f t="shared" si="168"/>
        <v>15.315026803383363</v>
      </c>
      <c r="D431" s="2">
        <f t="shared" si="169"/>
        <v>2.5029731966166384</v>
      </c>
      <c r="E431" s="2">
        <f t="shared" si="170"/>
        <v>6.2648748229813132</v>
      </c>
      <c r="F431" s="2">
        <f t="shared" si="171"/>
        <v>15.366841523260167</v>
      </c>
      <c r="G431" s="2">
        <f t="shared" si="172"/>
        <v>-2.4511584767398347</v>
      </c>
      <c r="H431" s="2">
        <f t="shared" si="173"/>
        <v>6.0081778780935462</v>
      </c>
      <c r="I431" s="2">
        <f t="shared" si="174"/>
        <v>16.462919296332757</v>
      </c>
      <c r="J431" s="2">
        <f t="shared" si="175"/>
        <v>-1.3550807036672445</v>
      </c>
      <c r="K431" s="2">
        <f t="shared" si="176"/>
        <v>1.8362437134513145</v>
      </c>
      <c r="L431" s="2">
        <f t="shared" si="177"/>
        <v>16.608659032466186</v>
      </c>
      <c r="M431" s="2">
        <f t="shared" si="178"/>
        <v>-1.2093409675338158</v>
      </c>
      <c r="N431" s="2">
        <f t="shared" si="179"/>
        <v>1.4625055757556258</v>
      </c>
      <c r="O431" s="2">
        <f t="shared" si="180"/>
        <v>16.607125713029312</v>
      </c>
      <c r="P431" s="2">
        <f t="shared" si="181"/>
        <v>-1.2108742869706894</v>
      </c>
      <c r="Q431" s="2">
        <f t="shared" si="182"/>
        <v>1.4662165388467756</v>
      </c>
      <c r="R431" s="2">
        <f t="shared" si="183"/>
        <v>16.750331587938025</v>
      </c>
      <c r="S431" s="2">
        <f t="shared" si="184"/>
        <v>-1.0676684120619768</v>
      </c>
      <c r="T431" s="2">
        <f t="shared" si="185"/>
        <v>1.1399158381149432</v>
      </c>
      <c r="U431" s="2">
        <f t="shared" si="186"/>
        <v>16.260869868803486</v>
      </c>
      <c r="V431" s="2">
        <f t="shared" si="187"/>
        <v>-1.5571301311965158</v>
      </c>
      <c r="W431" s="2">
        <f t="shared" si="188"/>
        <v>2.4246542454800784</v>
      </c>
      <c r="X431" s="2">
        <f t="shared" si="189"/>
        <v>16.300576962303282</v>
      </c>
      <c r="Y431" s="2">
        <f t="shared" si="190"/>
        <v>-1.5174230376967195</v>
      </c>
      <c r="Z431" s="2">
        <f t="shared" si="191"/>
        <v>2.3025726753327396</v>
      </c>
      <c r="AB431" s="28">
        <v>34.583332440000099</v>
      </c>
      <c r="AC431" s="2">
        <f t="shared" si="192"/>
        <v>16.354562776100696</v>
      </c>
      <c r="AD431" s="2">
        <f t="shared" si="193"/>
        <v>-1.4634372238993052</v>
      </c>
      <c r="AE431" s="2">
        <f t="shared" si="194"/>
        <v>2.141648508294105</v>
      </c>
      <c r="AF431" s="2">
        <f t="shared" si="195"/>
        <v>1.4634372238993052</v>
      </c>
    </row>
    <row r="432" spans="1:32" x14ac:dyDescent="0.3">
      <c r="A432" s="3">
        <v>34.666665770000101</v>
      </c>
      <c r="B432" s="3">
        <v>17.001999999999999</v>
      </c>
      <c r="C432" s="2">
        <f t="shared" si="168"/>
        <v>15.318209325756062</v>
      </c>
      <c r="D432" s="2">
        <f t="shared" si="169"/>
        <v>1.6837906742439372</v>
      </c>
      <c r="E432" s="2">
        <f t="shared" si="170"/>
        <v>2.8351510346708526</v>
      </c>
      <c r="F432" s="2">
        <f t="shared" si="171"/>
        <v>15.365189612619371</v>
      </c>
      <c r="G432" s="2">
        <f t="shared" si="172"/>
        <v>-1.6368103873806277</v>
      </c>
      <c r="H432" s="2">
        <f t="shared" si="173"/>
        <v>2.6791482442371204</v>
      </c>
      <c r="I432" s="2">
        <f t="shared" si="174"/>
        <v>16.454522168787598</v>
      </c>
      <c r="J432" s="2">
        <f t="shared" si="175"/>
        <v>-0.5474778312124009</v>
      </c>
      <c r="K432" s="2">
        <f t="shared" si="176"/>
        <v>0.29973197566903415</v>
      </c>
      <c r="L432" s="2">
        <f t="shared" si="177"/>
        <v>16.602277570170745</v>
      </c>
      <c r="M432" s="2">
        <f t="shared" si="178"/>
        <v>-0.39972242982925366</v>
      </c>
      <c r="N432" s="2">
        <f t="shared" si="179"/>
        <v>0.1597780209086026</v>
      </c>
      <c r="O432" s="2">
        <f t="shared" si="180"/>
        <v>16.588159321816519</v>
      </c>
      <c r="P432" s="2">
        <f t="shared" si="181"/>
        <v>-0.41384067818347958</v>
      </c>
      <c r="Q432" s="2">
        <f t="shared" si="182"/>
        <v>0.17126410691936231</v>
      </c>
      <c r="R432" s="2">
        <f t="shared" si="183"/>
        <v>16.728869585471749</v>
      </c>
      <c r="S432" s="2">
        <f t="shared" si="184"/>
        <v>-0.27313041452825004</v>
      </c>
      <c r="T432" s="2">
        <f t="shared" si="185"/>
        <v>7.4600223340373709E-2</v>
      </c>
      <c r="U432" s="2">
        <f t="shared" si="186"/>
        <v>16.231471990010551</v>
      </c>
      <c r="V432" s="2">
        <f t="shared" si="187"/>
        <v>-0.77052800998944804</v>
      </c>
      <c r="W432" s="2">
        <f t="shared" si="188"/>
        <v>0.59371341417829893</v>
      </c>
      <c r="X432" s="2">
        <f t="shared" si="189"/>
        <v>16.28453885713769</v>
      </c>
      <c r="Y432" s="2">
        <f t="shared" si="190"/>
        <v>-0.71746114286230878</v>
      </c>
      <c r="Z432" s="2">
        <f t="shared" si="191"/>
        <v>0.51475049151729024</v>
      </c>
      <c r="AB432" s="28">
        <v>34.666665770000101</v>
      </c>
      <c r="AC432" s="2">
        <f t="shared" si="192"/>
        <v>16.337471608411196</v>
      </c>
      <c r="AD432" s="2">
        <f t="shared" si="193"/>
        <v>-0.66452839158880295</v>
      </c>
      <c r="AE432" s="2">
        <f t="shared" si="194"/>
        <v>0.44159798322760141</v>
      </c>
      <c r="AF432" s="2">
        <f t="shared" si="195"/>
        <v>0.66452839158880295</v>
      </c>
    </row>
    <row r="433" spans="1:32" x14ac:dyDescent="0.3">
      <c r="A433" s="3">
        <v>34.749999100000103</v>
      </c>
      <c r="B433" s="3">
        <v>16.356999999999999</v>
      </c>
      <c r="C433" s="2">
        <f t="shared" si="168"/>
        <v>15.32139184812876</v>
      </c>
      <c r="D433" s="2">
        <f t="shared" si="169"/>
        <v>1.035608151871239</v>
      </c>
      <c r="E433" s="2">
        <f t="shared" si="170"/>
        <v>1.0724842442221632</v>
      </c>
      <c r="F433" s="2">
        <f t="shared" si="171"/>
        <v>15.363504589439557</v>
      </c>
      <c r="G433" s="2">
        <f t="shared" si="172"/>
        <v>-0.99349541056044188</v>
      </c>
      <c r="H433" s="2">
        <f t="shared" si="173"/>
        <v>0.98703313080466093</v>
      </c>
      <c r="I433" s="2">
        <f t="shared" si="174"/>
        <v>16.445798536351205</v>
      </c>
      <c r="J433" s="2">
        <f t="shared" si="175"/>
        <v>8.8798536351205826E-2</v>
      </c>
      <c r="K433" s="2">
        <f t="shared" si="176"/>
        <v>7.8851800581164217E-3</v>
      </c>
      <c r="L433" s="2">
        <f t="shared" si="177"/>
        <v>16.595523502276006</v>
      </c>
      <c r="M433" s="2">
        <f t="shared" si="178"/>
        <v>0.23852350227600638</v>
      </c>
      <c r="N433" s="2">
        <f t="shared" si="179"/>
        <v>5.6893461138012025E-2</v>
      </c>
      <c r="O433" s="2">
        <f t="shared" si="180"/>
        <v>16.568756641037297</v>
      </c>
      <c r="P433" s="2">
        <f t="shared" si="181"/>
        <v>0.2117566410372973</v>
      </c>
      <c r="Q433" s="2">
        <f t="shared" si="182"/>
        <v>4.4840875023398785E-2</v>
      </c>
      <c r="R433" s="2">
        <f t="shared" si="183"/>
        <v>16.706841900932616</v>
      </c>
      <c r="S433" s="2">
        <f t="shared" si="184"/>
        <v>0.34984190093261702</v>
      </c>
      <c r="T433" s="2">
        <f t="shared" si="185"/>
        <v>0.12238935564814703</v>
      </c>
      <c r="U433" s="2">
        <f t="shared" si="186"/>
        <v>16.202007372626799</v>
      </c>
      <c r="V433" s="2">
        <f t="shared" si="187"/>
        <v>-0.15499262737320052</v>
      </c>
      <c r="W433" s="2">
        <f t="shared" si="188"/>
        <v>2.4022714540047788E-2</v>
      </c>
      <c r="X433" s="2">
        <f t="shared" si="189"/>
        <v>16.268423205552537</v>
      </c>
      <c r="Y433" s="2">
        <f t="shared" si="190"/>
        <v>-8.8576794447462248E-2</v>
      </c>
      <c r="Z433" s="2">
        <f t="shared" si="191"/>
        <v>7.8458485145879789E-3</v>
      </c>
      <c r="AB433" s="28">
        <v>34.749999100000103</v>
      </c>
      <c r="AC433" s="2">
        <f t="shared" si="192"/>
        <v>16.320237230593651</v>
      </c>
      <c r="AD433" s="2">
        <f t="shared" si="193"/>
        <v>-3.6762769406347928E-2</v>
      </c>
      <c r="AE433" s="2">
        <f t="shared" si="194"/>
        <v>1.3515012144243112E-3</v>
      </c>
      <c r="AF433" s="2">
        <f t="shared" si="195"/>
        <v>3.6762769406347928E-2</v>
      </c>
    </row>
    <row r="434" spans="1:32" x14ac:dyDescent="0.3">
      <c r="A434" s="3">
        <v>34.833332430000098</v>
      </c>
      <c r="B434" s="3">
        <v>15.56</v>
      </c>
      <c r="C434" s="2">
        <f t="shared" si="168"/>
        <v>15.324574370501459</v>
      </c>
      <c r="D434" s="2">
        <f t="shared" si="169"/>
        <v>0.23542562949854151</v>
      </c>
      <c r="E434" s="2">
        <f t="shared" si="170"/>
        <v>5.5425227024784536E-2</v>
      </c>
      <c r="F434" s="2">
        <f t="shared" si="171"/>
        <v>15.361786453720729</v>
      </c>
      <c r="G434" s="2">
        <f t="shared" si="172"/>
        <v>-0.19821354627927157</v>
      </c>
      <c r="H434" s="2">
        <f t="shared" si="173"/>
        <v>3.9288609928604931E-2</v>
      </c>
      <c r="I434" s="2">
        <f t="shared" si="174"/>
        <v>16.436746396345363</v>
      </c>
      <c r="J434" s="2">
        <f t="shared" si="175"/>
        <v>0.87674639634536256</v>
      </c>
      <c r="K434" s="2">
        <f t="shared" si="176"/>
        <v>0.76868424350457953</v>
      </c>
      <c r="L434" s="2">
        <f t="shared" si="177"/>
        <v>16.588393599344741</v>
      </c>
      <c r="M434" s="2">
        <f t="shared" si="178"/>
        <v>1.0283935993447404</v>
      </c>
      <c r="N434" s="2">
        <f t="shared" si="179"/>
        <v>1.0575933951732304</v>
      </c>
      <c r="O434" s="2">
        <f t="shared" si="180"/>
        <v>16.54892065147834</v>
      </c>
      <c r="P434" s="2">
        <f t="shared" si="181"/>
        <v>0.98892065147833996</v>
      </c>
      <c r="Q434" s="2">
        <f t="shared" si="182"/>
        <v>0.97796405492034433</v>
      </c>
      <c r="R434" s="2">
        <f t="shared" si="183"/>
        <v>16.684252082744525</v>
      </c>
      <c r="S434" s="2">
        <f t="shared" si="184"/>
        <v>1.1242520827445244</v>
      </c>
      <c r="T434" s="2">
        <f t="shared" si="185"/>
        <v>1.2639427455554009</v>
      </c>
      <c r="U434" s="2">
        <f t="shared" si="186"/>
        <v>16.172493205712389</v>
      </c>
      <c r="V434" s="2">
        <f t="shared" si="187"/>
        <v>0.61249320571238819</v>
      </c>
      <c r="W434" s="2">
        <f t="shared" si="188"/>
        <v>0.37514792704383787</v>
      </c>
      <c r="X434" s="2">
        <f t="shared" si="189"/>
        <v>16.252228622169824</v>
      </c>
      <c r="Y434" s="2">
        <f t="shared" si="190"/>
        <v>0.69222862216982328</v>
      </c>
      <c r="Z434" s="2">
        <f t="shared" si="191"/>
        <v>0.47918046535113196</v>
      </c>
      <c r="AB434" s="28">
        <v>34.833332430000098</v>
      </c>
      <c r="AC434" s="2">
        <f t="shared" si="192"/>
        <v>16.30285974721065</v>
      </c>
      <c r="AD434" s="2">
        <f t="shared" si="193"/>
        <v>0.74285974721064996</v>
      </c>
      <c r="AE434" s="2">
        <f t="shared" si="194"/>
        <v>0.55184060402587076</v>
      </c>
      <c r="AF434" s="2">
        <f t="shared" si="195"/>
        <v>0.74285974721064996</v>
      </c>
    </row>
    <row r="435" spans="1:32" x14ac:dyDescent="0.3">
      <c r="A435" s="3">
        <v>34.9166657600001</v>
      </c>
      <c r="B435" s="3">
        <v>15.313000000000001</v>
      </c>
      <c r="C435" s="2">
        <f t="shared" si="168"/>
        <v>15.327756892874159</v>
      </c>
      <c r="D435" s="2">
        <f t="shared" si="169"/>
        <v>-1.4756892874158822E-2</v>
      </c>
      <c r="E435" s="2">
        <f t="shared" si="170"/>
        <v>2.1776588729939943E-4</v>
      </c>
      <c r="F435" s="2">
        <f t="shared" si="171"/>
        <v>15.36003520546288</v>
      </c>
      <c r="G435" s="2">
        <f t="shared" si="172"/>
        <v>4.7035205462879759E-2</v>
      </c>
      <c r="H435" s="2">
        <f t="shared" si="173"/>
        <v>2.2123105529353137E-3</v>
      </c>
      <c r="I435" s="2">
        <f t="shared" si="174"/>
        <v>16.427363746091835</v>
      </c>
      <c r="J435" s="2">
        <f t="shared" si="175"/>
        <v>1.1143637460918345</v>
      </c>
      <c r="K435" s="2">
        <f t="shared" si="176"/>
        <v>1.2418065586038267</v>
      </c>
      <c r="L435" s="2">
        <f t="shared" si="177"/>
        <v>16.580884623594432</v>
      </c>
      <c r="M435" s="2">
        <f t="shared" si="178"/>
        <v>1.2678846235944317</v>
      </c>
      <c r="N435" s="2">
        <f t="shared" si="179"/>
        <v>1.6075314187471936</v>
      </c>
      <c r="O435" s="2">
        <f t="shared" si="180"/>
        <v>16.528654461191536</v>
      </c>
      <c r="P435" s="2">
        <f t="shared" si="181"/>
        <v>1.2156544611915354</v>
      </c>
      <c r="Q435" s="2">
        <f t="shared" si="182"/>
        <v>1.4778157690148823</v>
      </c>
      <c r="R435" s="2">
        <f t="shared" si="183"/>
        <v>16.661103907983442</v>
      </c>
      <c r="S435" s="2">
        <f t="shared" si="184"/>
        <v>1.3481039079834414</v>
      </c>
      <c r="T435" s="2">
        <f t="shared" si="185"/>
        <v>1.817384146720227</v>
      </c>
      <c r="U435" s="2">
        <f t="shared" si="186"/>
        <v>16.142946639691079</v>
      </c>
      <c r="V435" s="2">
        <f t="shared" si="187"/>
        <v>0.8299466396910784</v>
      </c>
      <c r="W435" s="2">
        <f t="shared" si="188"/>
        <v>0.68881142473451273</v>
      </c>
      <c r="X435" s="2">
        <f t="shared" si="189"/>
        <v>16.235953395962312</v>
      </c>
      <c r="Y435" s="2">
        <f t="shared" si="190"/>
        <v>0.92295339596231152</v>
      </c>
      <c r="Z435" s="2">
        <f t="shared" si="191"/>
        <v>0.85184297111836338</v>
      </c>
      <c r="AB435" s="28">
        <v>34.9166657600001</v>
      </c>
      <c r="AC435" s="2">
        <f t="shared" si="192"/>
        <v>16.285339071831945</v>
      </c>
      <c r="AD435" s="2">
        <f t="shared" si="193"/>
        <v>0.97233907183194468</v>
      </c>
      <c r="AE435" s="2">
        <f t="shared" si="194"/>
        <v>0.94544327061100764</v>
      </c>
      <c r="AF435" s="2">
        <f t="shared" si="195"/>
        <v>0.97233907183194468</v>
      </c>
    </row>
    <row r="436" spans="1:32" x14ac:dyDescent="0.3">
      <c r="A436" s="3">
        <v>34.999999090000102</v>
      </c>
      <c r="B436" s="3">
        <v>14.782</v>
      </c>
      <c r="C436" s="2">
        <f t="shared" si="168"/>
        <v>15.330939415246858</v>
      </c>
      <c r="D436" s="2">
        <f t="shared" si="169"/>
        <v>-0.54893941524685808</v>
      </c>
      <c r="E436" s="2">
        <f t="shared" si="170"/>
        <v>0.30133448161156245</v>
      </c>
      <c r="F436" s="2">
        <f t="shared" si="171"/>
        <v>15.358250844666015</v>
      </c>
      <c r="G436" s="2">
        <f t="shared" si="172"/>
        <v>0.57625084466601528</v>
      </c>
      <c r="H436" s="2">
        <f t="shared" si="173"/>
        <v>0.33206503597829606</v>
      </c>
      <c r="I436" s="2">
        <f t="shared" si="174"/>
        <v>16.417648582912399</v>
      </c>
      <c r="J436" s="2">
        <f t="shared" si="175"/>
        <v>1.635648582912399</v>
      </c>
      <c r="K436" s="2">
        <f t="shared" si="176"/>
        <v>2.6753462867833391</v>
      </c>
      <c r="L436" s="2">
        <f t="shared" si="177"/>
        <v>16.572993328897255</v>
      </c>
      <c r="M436" s="2">
        <f t="shared" si="178"/>
        <v>1.7909933288972546</v>
      </c>
      <c r="N436" s="2">
        <f t="shared" si="179"/>
        <v>3.2076571041544697</v>
      </c>
      <c r="O436" s="2">
        <f t="shared" si="180"/>
        <v>16.5079613064133</v>
      </c>
      <c r="P436" s="2">
        <f t="shared" si="181"/>
        <v>1.7259613064132999</v>
      </c>
      <c r="Q436" s="2">
        <f t="shared" si="182"/>
        <v>2.9789424312359052</v>
      </c>
      <c r="R436" s="2">
        <f t="shared" si="183"/>
        <v>16.637401385280604</v>
      </c>
      <c r="S436" s="2">
        <f t="shared" si="184"/>
        <v>1.8554013852806044</v>
      </c>
      <c r="T436" s="2">
        <f t="shared" si="185"/>
        <v>3.4425143005011858</v>
      </c>
      <c r="U436" s="2">
        <f t="shared" si="186"/>
        <v>16.113384771273974</v>
      </c>
      <c r="V436" s="2">
        <f t="shared" si="187"/>
        <v>1.3313847712739744</v>
      </c>
      <c r="W436" s="2">
        <f t="shared" si="188"/>
        <v>1.7725854091802531</v>
      </c>
      <c r="X436" s="2">
        <f t="shared" si="189"/>
        <v>16.219595490879996</v>
      </c>
      <c r="Y436" s="2">
        <f t="shared" si="190"/>
        <v>1.4375954908799962</v>
      </c>
      <c r="Z436" s="2">
        <f t="shared" si="191"/>
        <v>2.0666807953984971</v>
      </c>
      <c r="AB436" s="28">
        <v>34.999999090000102</v>
      </c>
      <c r="AC436" s="2">
        <f t="shared" si="192"/>
        <v>16.267674928204688</v>
      </c>
      <c r="AD436" s="2">
        <f t="shared" si="193"/>
        <v>1.4856749282046877</v>
      </c>
      <c r="AE436" s="2">
        <f t="shared" si="194"/>
        <v>2.2072299922960039</v>
      </c>
      <c r="AF436" s="2">
        <f t="shared" si="195"/>
        <v>1.4856749282046877</v>
      </c>
    </row>
    <row r="437" spans="1:32" x14ac:dyDescent="0.3">
      <c r="A437" s="3">
        <v>35.083332420000097</v>
      </c>
      <c r="B437" s="3">
        <v>13.718999999999999</v>
      </c>
      <c r="C437" s="2">
        <f t="shared" si="168"/>
        <v>15.334121937619557</v>
      </c>
      <c r="D437" s="2">
        <f t="shared" si="169"/>
        <v>-1.6151219376195574</v>
      </c>
      <c r="E437" s="2">
        <f t="shared" si="170"/>
        <v>2.6086188733799531</v>
      </c>
      <c r="F437" s="2">
        <f t="shared" si="171"/>
        <v>15.356433371330132</v>
      </c>
      <c r="G437" s="2">
        <f t="shared" si="172"/>
        <v>1.6374333713301326</v>
      </c>
      <c r="H437" s="2">
        <f t="shared" si="173"/>
        <v>2.6811880455455639</v>
      </c>
      <c r="I437" s="2">
        <f t="shared" si="174"/>
        <v>16.407598904128818</v>
      </c>
      <c r="J437" s="2">
        <f t="shared" si="175"/>
        <v>2.6885989041288187</v>
      </c>
      <c r="K437" s="2">
        <f t="shared" si="176"/>
        <v>7.2285640672826847</v>
      </c>
      <c r="L437" s="2">
        <f t="shared" si="177"/>
        <v>16.564716460780097</v>
      </c>
      <c r="M437" s="2">
        <f t="shared" si="178"/>
        <v>2.845716460780098</v>
      </c>
      <c r="N437" s="2">
        <f t="shared" si="179"/>
        <v>8.098102175154807</v>
      </c>
      <c r="O437" s="2">
        <f t="shared" si="180"/>
        <v>16.486844552484271</v>
      </c>
      <c r="P437" s="2">
        <f t="shared" si="181"/>
        <v>2.7678445524842719</v>
      </c>
      <c r="Q437" s="2">
        <f t="shared" si="182"/>
        <v>7.6609634667168596</v>
      </c>
      <c r="R437" s="2">
        <f t="shared" si="183"/>
        <v>16.613148757738415</v>
      </c>
      <c r="S437" s="2">
        <f t="shared" si="184"/>
        <v>2.8941487577384155</v>
      </c>
      <c r="T437" s="2">
        <f t="shared" si="185"/>
        <v>8.3760970319188139</v>
      </c>
      <c r="U437" s="2">
        <f t="shared" si="186"/>
        <v>16.083824628114773</v>
      </c>
      <c r="V437" s="2">
        <f t="shared" si="187"/>
        <v>2.3648246281147731</v>
      </c>
      <c r="W437" s="2">
        <f t="shared" si="188"/>
        <v>5.5923955217381751</v>
      </c>
      <c r="X437" s="2">
        <f t="shared" si="189"/>
        <v>16.20315254691441</v>
      </c>
      <c r="Y437" s="2">
        <f t="shared" si="190"/>
        <v>2.4841525469144106</v>
      </c>
      <c r="Z437" s="2">
        <f t="shared" si="191"/>
        <v>6.1710138763413527</v>
      </c>
      <c r="AB437" s="28">
        <v>35.083332420000097</v>
      </c>
      <c r="AC437" s="2">
        <f t="shared" si="192"/>
        <v>16.249866851885205</v>
      </c>
      <c r="AD437" s="2">
        <f t="shared" si="193"/>
        <v>2.5308668518852055</v>
      </c>
      <c r="AE437" s="2">
        <f t="shared" si="194"/>
        <v>6.4052870219713309</v>
      </c>
      <c r="AF437" s="2">
        <f t="shared" si="195"/>
        <v>2.5308668518852055</v>
      </c>
    </row>
    <row r="438" spans="1:32" x14ac:dyDescent="0.3">
      <c r="A438" s="3">
        <v>35.166665750000099</v>
      </c>
      <c r="B438" s="3">
        <v>14.839</v>
      </c>
      <c r="C438" s="2">
        <f t="shared" si="168"/>
        <v>15.337304459992255</v>
      </c>
      <c r="D438" s="2">
        <f t="shared" si="169"/>
        <v>-0.49830445999225503</v>
      </c>
      <c r="E438" s="2">
        <f t="shared" si="170"/>
        <v>0.24830733484817288</v>
      </c>
      <c r="F438" s="2">
        <f t="shared" si="171"/>
        <v>15.35458278545523</v>
      </c>
      <c r="G438" s="2">
        <f t="shared" si="172"/>
        <v>0.51558278545522995</v>
      </c>
      <c r="H438" s="2">
        <f t="shared" si="173"/>
        <v>0.26582560865777366</v>
      </c>
      <c r="I438" s="2">
        <f t="shared" si="174"/>
        <v>16.397212707062856</v>
      </c>
      <c r="J438" s="2">
        <f t="shared" si="175"/>
        <v>1.5582127070628555</v>
      </c>
      <c r="K438" s="2">
        <f t="shared" si="176"/>
        <v>2.4280268404521523</v>
      </c>
      <c r="L438" s="2">
        <f t="shared" si="177"/>
        <v>16.55605075642454</v>
      </c>
      <c r="M438" s="2">
        <f t="shared" si="178"/>
        <v>1.7170507564245394</v>
      </c>
      <c r="N438" s="2">
        <f t="shared" si="179"/>
        <v>2.9482633001380831</v>
      </c>
      <c r="O438" s="2">
        <f t="shared" si="180"/>
        <v>16.465307694767979</v>
      </c>
      <c r="P438" s="2">
        <f t="shared" si="181"/>
        <v>1.6263076947679789</v>
      </c>
      <c r="Q438" s="2">
        <f t="shared" si="182"/>
        <v>2.6448767180615373</v>
      </c>
      <c r="R438" s="2">
        <f t="shared" si="183"/>
        <v>16.588350505860909</v>
      </c>
      <c r="S438" s="2">
        <f t="shared" si="184"/>
        <v>1.7493505058609085</v>
      </c>
      <c r="T438" s="2">
        <f t="shared" si="185"/>
        <v>3.0602271923558164</v>
      </c>
      <c r="U438" s="2">
        <f t="shared" si="186"/>
        <v>16.054283153123411</v>
      </c>
      <c r="V438" s="2">
        <f t="shared" si="187"/>
        <v>1.2152831531234103</v>
      </c>
      <c r="W438" s="2">
        <f t="shared" si="188"/>
        <v>1.4769131422655783</v>
      </c>
      <c r="X438" s="2">
        <f t="shared" si="189"/>
        <v>16.186621881692545</v>
      </c>
      <c r="Y438" s="2">
        <f t="shared" si="190"/>
        <v>1.3476218816925449</v>
      </c>
      <c r="Z438" s="2">
        <f t="shared" si="191"/>
        <v>1.8160847360165555</v>
      </c>
      <c r="AB438" s="28">
        <v>35.166665750000099</v>
      </c>
      <c r="AC438" s="2">
        <f t="shared" si="192"/>
        <v>16.231914192088599</v>
      </c>
      <c r="AD438" s="2">
        <f t="shared" si="193"/>
        <v>1.3929141920885986</v>
      </c>
      <c r="AE438" s="2">
        <f t="shared" si="194"/>
        <v>1.9402099465218332</v>
      </c>
      <c r="AF438" s="2">
        <f t="shared" si="195"/>
        <v>1.3929141920885986</v>
      </c>
    </row>
    <row r="439" spans="1:32" x14ac:dyDescent="0.3">
      <c r="A439" s="3">
        <v>35.249999080000102</v>
      </c>
      <c r="B439" s="3">
        <v>15.824999999999999</v>
      </c>
      <c r="C439" s="2">
        <f t="shared" si="168"/>
        <v>15.340486982364956</v>
      </c>
      <c r="D439" s="2">
        <f t="shared" si="169"/>
        <v>0.4845130176350434</v>
      </c>
      <c r="E439" s="2">
        <f t="shared" si="170"/>
        <v>0.23475286425781589</v>
      </c>
      <c r="F439" s="2">
        <f t="shared" si="171"/>
        <v>15.352699087041312</v>
      </c>
      <c r="G439" s="2">
        <f t="shared" si="172"/>
        <v>-0.47230091295868704</v>
      </c>
      <c r="H439" s="2">
        <f t="shared" si="173"/>
        <v>0.22306815238160926</v>
      </c>
      <c r="I439" s="2">
        <f t="shared" si="174"/>
        <v>16.386487989036283</v>
      </c>
      <c r="J439" s="2">
        <f t="shared" si="175"/>
        <v>0.56148798903628361</v>
      </c>
      <c r="K439" s="2">
        <f t="shared" si="176"/>
        <v>0.31526876183200975</v>
      </c>
      <c r="L439" s="2">
        <f t="shared" si="177"/>
        <v>16.546992944666869</v>
      </c>
      <c r="M439" s="2">
        <f t="shared" si="178"/>
        <v>0.72199294466686936</v>
      </c>
      <c r="N439" s="2">
        <f t="shared" si="179"/>
        <v>0.52127381214873714</v>
      </c>
      <c r="O439" s="2">
        <f t="shared" si="180"/>
        <v>16.443354359571259</v>
      </c>
      <c r="P439" s="2">
        <f t="shared" si="181"/>
        <v>0.61835435957125995</v>
      </c>
      <c r="Q439" s="2">
        <f t="shared" si="182"/>
        <v>0.38236211400078302</v>
      </c>
      <c r="R439" s="2">
        <f t="shared" si="183"/>
        <v>16.5630113504962</v>
      </c>
      <c r="S439" s="2">
        <f t="shared" si="184"/>
        <v>0.73801135049620115</v>
      </c>
      <c r="T439" s="2">
        <f t="shared" si="185"/>
        <v>0.54466075346122667</v>
      </c>
      <c r="U439" s="2">
        <f t="shared" si="186"/>
        <v>16.024777188461147</v>
      </c>
      <c r="V439" s="2">
        <f t="shared" si="187"/>
        <v>0.19977718846114811</v>
      </c>
      <c r="W439" s="2">
        <f t="shared" si="188"/>
        <v>3.9910925029441088E-2</v>
      </c>
      <c r="X439" s="2">
        <f t="shared" si="189"/>
        <v>16.170000492385114</v>
      </c>
      <c r="Y439" s="2">
        <f t="shared" si="190"/>
        <v>0.34500049238511465</v>
      </c>
      <c r="Z439" s="2">
        <f t="shared" si="191"/>
        <v>0.11902533974597156</v>
      </c>
      <c r="AB439" s="28">
        <v>35.249999080000102</v>
      </c>
      <c r="AC439" s="2">
        <f t="shared" si="192"/>
        <v>16.213816113762338</v>
      </c>
      <c r="AD439" s="2">
        <f t="shared" si="193"/>
        <v>0.38881611376233849</v>
      </c>
      <c r="AE439" s="2">
        <f t="shared" si="194"/>
        <v>0.15117797032124775</v>
      </c>
      <c r="AF439" s="2">
        <f t="shared" si="195"/>
        <v>0.38881611376233849</v>
      </c>
    </row>
    <row r="440" spans="1:32" x14ac:dyDescent="0.3">
      <c r="A440" s="3">
        <v>35.333332410000097</v>
      </c>
      <c r="B440" s="3">
        <v>17.324000000000002</v>
      </c>
      <c r="C440" s="2">
        <f t="shared" si="168"/>
        <v>15.343669504737655</v>
      </c>
      <c r="D440" s="2">
        <f t="shared" si="169"/>
        <v>1.9803304952623471</v>
      </c>
      <c r="E440" s="2">
        <f t="shared" si="170"/>
        <v>3.9217088704660128</v>
      </c>
      <c r="F440" s="2">
        <f t="shared" si="171"/>
        <v>15.350782276088376</v>
      </c>
      <c r="G440" s="2">
        <f t="shared" si="172"/>
        <v>-1.9732177239116258</v>
      </c>
      <c r="H440" s="2">
        <f t="shared" si="173"/>
        <v>3.8935881859589769</v>
      </c>
      <c r="I440" s="2">
        <f t="shared" si="174"/>
        <v>16.375422747370862</v>
      </c>
      <c r="J440" s="2">
        <f t="shared" si="175"/>
        <v>-0.94857725262913917</v>
      </c>
      <c r="K440" s="2">
        <f t="shared" si="176"/>
        <v>0.89979880420544567</v>
      </c>
      <c r="L440" s="2">
        <f t="shared" si="177"/>
        <v>16.537539745998068</v>
      </c>
      <c r="M440" s="2">
        <f t="shared" si="178"/>
        <v>-0.78646025400193409</v>
      </c>
      <c r="N440" s="2">
        <f t="shared" si="179"/>
        <v>0.61851973112478664</v>
      </c>
      <c r="O440" s="2">
        <f t="shared" si="180"/>
        <v>16.420988305062899</v>
      </c>
      <c r="P440" s="2">
        <f t="shared" si="181"/>
        <v>-0.90301169493710276</v>
      </c>
      <c r="Q440" s="2">
        <f t="shared" si="182"/>
        <v>0.81543012119317915</v>
      </c>
      <c r="R440" s="2">
        <f t="shared" si="183"/>
        <v>16.537136255793715</v>
      </c>
      <c r="S440" s="2">
        <f t="shared" si="184"/>
        <v>-0.78686374420628624</v>
      </c>
      <c r="T440" s="2">
        <f t="shared" si="185"/>
        <v>0.61915455194633584</v>
      </c>
      <c r="U440" s="2">
        <f t="shared" si="186"/>
        <v>15.995323459229883</v>
      </c>
      <c r="V440" s="2">
        <f t="shared" si="187"/>
        <v>-1.3286765407701182</v>
      </c>
      <c r="W440" s="2">
        <f t="shared" si="188"/>
        <v>1.7653813499928477</v>
      </c>
      <c r="X440" s="2">
        <f t="shared" si="189"/>
        <v>16.153285058249153</v>
      </c>
      <c r="Y440" s="2">
        <f t="shared" si="190"/>
        <v>-1.1707149417508482</v>
      </c>
      <c r="Z440" s="2">
        <f t="shared" si="191"/>
        <v>1.370573474838692</v>
      </c>
      <c r="AB440" s="28">
        <v>35.333332410000097</v>
      </c>
      <c r="AC440" s="2">
        <f t="shared" si="192"/>
        <v>16.195571600037258</v>
      </c>
      <c r="AD440" s="2">
        <f t="shared" si="193"/>
        <v>-1.1284283999627434</v>
      </c>
      <c r="AE440" s="2">
        <f t="shared" si="194"/>
        <v>1.273350653842477</v>
      </c>
      <c r="AF440" s="2">
        <f t="shared" si="195"/>
        <v>1.1284283999627434</v>
      </c>
    </row>
    <row r="441" spans="1:32" x14ac:dyDescent="0.3">
      <c r="A441" s="3">
        <v>35.416665740000099</v>
      </c>
      <c r="B441" s="3">
        <v>17.722999999999999</v>
      </c>
      <c r="C441" s="2">
        <f t="shared" si="168"/>
        <v>15.346852027110353</v>
      </c>
      <c r="D441" s="2">
        <f t="shared" si="169"/>
        <v>2.3761479728896457</v>
      </c>
      <c r="E441" s="2">
        <f t="shared" si="170"/>
        <v>5.6460791890675726</v>
      </c>
      <c r="F441" s="2">
        <f t="shared" si="171"/>
        <v>15.348832352596423</v>
      </c>
      <c r="G441" s="2">
        <f t="shared" si="172"/>
        <v>-2.374167647403576</v>
      </c>
      <c r="H441" s="2">
        <f t="shared" si="173"/>
        <v>5.6366720179778307</v>
      </c>
      <c r="I441" s="2">
        <f t="shared" si="174"/>
        <v>16.364014979388365</v>
      </c>
      <c r="J441" s="2">
        <f t="shared" si="175"/>
        <v>-1.3589850206116338</v>
      </c>
      <c r="K441" s="2">
        <f t="shared" si="176"/>
        <v>1.846840286246803</v>
      </c>
      <c r="L441" s="2">
        <f t="shared" si="177"/>
        <v>16.527687872563817</v>
      </c>
      <c r="M441" s="2">
        <f t="shared" si="178"/>
        <v>-1.195312127436182</v>
      </c>
      <c r="N441" s="2">
        <f t="shared" si="179"/>
        <v>1.4287710819960113</v>
      </c>
      <c r="O441" s="2">
        <f t="shared" si="180"/>
        <v>16.398213422193166</v>
      </c>
      <c r="P441" s="2">
        <f t="shared" si="181"/>
        <v>-1.3247865778068331</v>
      </c>
      <c r="Q441" s="2">
        <f t="shared" si="182"/>
        <v>1.7550594767371401</v>
      </c>
      <c r="R441" s="2">
        <f t="shared" si="183"/>
        <v>16.510730432173634</v>
      </c>
      <c r="S441" s="2">
        <f t="shared" si="184"/>
        <v>-1.2122695678263646</v>
      </c>
      <c r="T441" s="2">
        <f t="shared" si="185"/>
        <v>1.4695975050779209</v>
      </c>
      <c r="U441" s="2">
        <f t="shared" si="186"/>
        <v>15.965938556825083</v>
      </c>
      <c r="V441" s="2">
        <f t="shared" si="187"/>
        <v>-1.7570614431749156</v>
      </c>
      <c r="W441" s="2">
        <f t="shared" si="188"/>
        <v>3.0872649150919171</v>
      </c>
      <c r="X441" s="2">
        <f t="shared" si="189"/>
        <v>16.136471943467498</v>
      </c>
      <c r="Y441" s="2">
        <f t="shared" si="190"/>
        <v>-1.5865280565325008</v>
      </c>
      <c r="Z441" s="2">
        <f t="shared" si="191"/>
        <v>2.517071274164794</v>
      </c>
      <c r="AB441" s="28">
        <v>35.416665740000099</v>
      </c>
      <c r="AC441" s="2">
        <f t="shared" si="192"/>
        <v>16.177179454849981</v>
      </c>
      <c r="AD441" s="2">
        <f t="shared" si="193"/>
        <v>-1.5458205451500184</v>
      </c>
      <c r="AE441" s="2">
        <f t="shared" si="194"/>
        <v>2.3895611578079001</v>
      </c>
      <c r="AF441" s="2">
        <f t="shared" si="195"/>
        <v>1.5458205451500184</v>
      </c>
    </row>
    <row r="442" spans="1:32" x14ac:dyDescent="0.3">
      <c r="A442" s="3">
        <v>35.499999070000101</v>
      </c>
      <c r="B442" s="3">
        <v>17.684999999999999</v>
      </c>
      <c r="C442" s="2">
        <f t="shared" si="168"/>
        <v>15.350034549483052</v>
      </c>
      <c r="D442" s="2">
        <f t="shared" si="169"/>
        <v>2.3349654505169468</v>
      </c>
      <c r="E442" s="2">
        <f t="shared" si="170"/>
        <v>5.4520636551078088</v>
      </c>
      <c r="F442" s="2">
        <f t="shared" si="171"/>
        <v>15.34684931656545</v>
      </c>
      <c r="G442" s="2">
        <f t="shared" si="172"/>
        <v>-2.3381506834345487</v>
      </c>
      <c r="H442" s="2">
        <f t="shared" si="173"/>
        <v>5.4669486184454472</v>
      </c>
      <c r="I442" s="2">
        <f t="shared" si="174"/>
        <v>16.352262682410576</v>
      </c>
      <c r="J442" s="2">
        <f t="shared" si="175"/>
        <v>-1.332737317589423</v>
      </c>
      <c r="K442" s="2">
        <f t="shared" si="176"/>
        <v>1.7761887576954507</v>
      </c>
      <c r="L442" s="2">
        <f t="shared" si="177"/>
        <v>16.517434028164519</v>
      </c>
      <c r="M442" s="2">
        <f t="shared" si="178"/>
        <v>-1.1675659718354794</v>
      </c>
      <c r="N442" s="2">
        <f t="shared" si="179"/>
        <v>1.3632102985881274</v>
      </c>
      <c r="O442" s="2">
        <f t="shared" si="180"/>
        <v>16.375033735613258</v>
      </c>
      <c r="P442" s="2">
        <f t="shared" si="181"/>
        <v>-1.3099662643867411</v>
      </c>
      <c r="Q442" s="2">
        <f t="shared" si="182"/>
        <v>1.7160116138313533</v>
      </c>
      <c r="R442" s="2">
        <f t="shared" si="183"/>
        <v>16.483799339310554</v>
      </c>
      <c r="S442" s="2">
        <f t="shared" si="184"/>
        <v>-1.2012006606894445</v>
      </c>
      <c r="T442" s="2">
        <f t="shared" si="185"/>
        <v>1.442883027240758</v>
      </c>
      <c r="U442" s="2">
        <f t="shared" si="186"/>
        <v>15.936638921974069</v>
      </c>
      <c r="V442" s="2">
        <f t="shared" si="187"/>
        <v>-1.7483610780259298</v>
      </c>
      <c r="W442" s="2">
        <f t="shared" si="188"/>
        <v>3.0567664591559911</v>
      </c>
      <c r="X442" s="2">
        <f t="shared" si="189"/>
        <v>16.119557200614409</v>
      </c>
      <c r="Y442" s="2">
        <f t="shared" si="190"/>
        <v>-1.5654427993855897</v>
      </c>
      <c r="Z442" s="2">
        <f t="shared" si="191"/>
        <v>2.4506111581481917</v>
      </c>
      <c r="AB442" s="28">
        <v>35.499999070000101</v>
      </c>
      <c r="AC442" s="2">
        <f t="shared" si="192"/>
        <v>16.158638305898595</v>
      </c>
      <c r="AD442" s="2">
        <f t="shared" si="193"/>
        <v>-1.5263616941014035</v>
      </c>
      <c r="AE442" s="2">
        <f t="shared" si="194"/>
        <v>2.3297800212201065</v>
      </c>
      <c r="AF442" s="2">
        <f t="shared" si="195"/>
        <v>1.5263616941014035</v>
      </c>
    </row>
    <row r="443" spans="1:32" x14ac:dyDescent="0.3">
      <c r="A443" s="3">
        <v>35.583332400000103</v>
      </c>
      <c r="B443" s="3">
        <v>17.513999999999999</v>
      </c>
      <c r="C443" s="2">
        <f t="shared" si="168"/>
        <v>15.353217071855752</v>
      </c>
      <c r="D443" s="2">
        <f t="shared" si="169"/>
        <v>2.160782928144247</v>
      </c>
      <c r="E443" s="2">
        <f t="shared" si="170"/>
        <v>4.6689828625596261</v>
      </c>
      <c r="F443" s="2">
        <f t="shared" si="171"/>
        <v>15.344833167995462</v>
      </c>
      <c r="G443" s="2">
        <f t="shared" si="172"/>
        <v>-2.169166832004537</v>
      </c>
      <c r="H443" s="2">
        <f t="shared" si="173"/>
        <v>4.7052847450685995</v>
      </c>
      <c r="I443" s="2">
        <f t="shared" si="174"/>
        <v>16.340163853759229</v>
      </c>
      <c r="J443" s="2">
        <f t="shared" si="175"/>
        <v>-1.1738361462407703</v>
      </c>
      <c r="K443" s="2">
        <f t="shared" si="176"/>
        <v>1.3778912982213829</v>
      </c>
      <c r="L443" s="2">
        <f t="shared" si="177"/>
        <v>16.506774908255256</v>
      </c>
      <c r="M443" s="2">
        <f t="shared" si="178"/>
        <v>-1.0072250917447434</v>
      </c>
      <c r="N443" s="2">
        <f t="shared" si="179"/>
        <v>1.0145023854402067</v>
      </c>
      <c r="O443" s="2">
        <f t="shared" si="180"/>
        <v>16.35145340459497</v>
      </c>
      <c r="P443" s="2">
        <f t="shared" si="181"/>
        <v>-1.1625465954050291</v>
      </c>
      <c r="Q443" s="2">
        <f t="shared" si="182"/>
        <v>1.3515145864878244</v>
      </c>
      <c r="R443" s="2">
        <f t="shared" si="183"/>
        <v>16.456348689130174</v>
      </c>
      <c r="S443" s="2">
        <f t="shared" si="184"/>
        <v>-1.0576513108698258</v>
      </c>
      <c r="T443" s="2">
        <f t="shared" si="185"/>
        <v>1.1186262953846609</v>
      </c>
      <c r="U443" s="2">
        <f t="shared" si="186"/>
        <v>15.90744082742609</v>
      </c>
      <c r="V443" s="2">
        <f t="shared" si="187"/>
        <v>-1.6065591725739097</v>
      </c>
      <c r="W443" s="2">
        <f t="shared" si="188"/>
        <v>2.5810323749813655</v>
      </c>
      <c r="X443" s="2">
        <f t="shared" si="189"/>
        <v>16.102536574565946</v>
      </c>
      <c r="Y443" s="2">
        <f t="shared" si="190"/>
        <v>-1.4114634254340537</v>
      </c>
      <c r="Z443" s="2">
        <f t="shared" si="191"/>
        <v>1.9922290013380324</v>
      </c>
      <c r="AB443" s="28">
        <v>35.583332400000103</v>
      </c>
      <c r="AC443" s="2">
        <f t="shared" si="192"/>
        <v>16.139946607899962</v>
      </c>
      <c r="AD443" s="2">
        <f t="shared" si="193"/>
        <v>-1.3740533921000377</v>
      </c>
      <c r="AE443" s="2">
        <f t="shared" si="194"/>
        <v>1.8880227243416201</v>
      </c>
      <c r="AF443" s="2">
        <f t="shared" si="195"/>
        <v>1.3740533921000377</v>
      </c>
    </row>
    <row r="444" spans="1:32" x14ac:dyDescent="0.3">
      <c r="A444" s="3">
        <v>35.666665730000098</v>
      </c>
      <c r="B444" s="3">
        <v>16.907</v>
      </c>
      <c r="C444" s="2">
        <f t="shared" si="168"/>
        <v>15.356399594228451</v>
      </c>
      <c r="D444" s="2">
        <f t="shared" si="169"/>
        <v>1.550600405771549</v>
      </c>
      <c r="E444" s="2">
        <f t="shared" si="170"/>
        <v>2.4043616183788923</v>
      </c>
      <c r="F444" s="2">
        <f t="shared" si="171"/>
        <v>15.342783906886455</v>
      </c>
      <c r="G444" s="2">
        <f t="shared" si="172"/>
        <v>-1.5642160931135454</v>
      </c>
      <c r="H444" s="2">
        <f t="shared" si="173"/>
        <v>2.4467719859554036</v>
      </c>
      <c r="I444" s="2">
        <f t="shared" si="174"/>
        <v>16.327716490756124</v>
      </c>
      <c r="J444" s="2">
        <f t="shared" si="175"/>
        <v>-0.57928350924387573</v>
      </c>
      <c r="K444" s="2">
        <f t="shared" si="176"/>
        <v>0.33556938408189946</v>
      </c>
      <c r="L444" s="2">
        <f t="shared" si="177"/>
        <v>16.495707199945826</v>
      </c>
      <c r="M444" s="2">
        <f t="shared" si="178"/>
        <v>-0.41129280005417357</v>
      </c>
      <c r="N444" s="2">
        <f t="shared" si="179"/>
        <v>0.1691617673764024</v>
      </c>
      <c r="O444" s="2">
        <f t="shared" si="180"/>
        <v>16.327476723949587</v>
      </c>
      <c r="P444" s="2">
        <f t="shared" si="181"/>
        <v>-0.57952327605041276</v>
      </c>
      <c r="Q444" s="2">
        <f t="shared" si="182"/>
        <v>0.33584722748420293</v>
      </c>
      <c r="R444" s="2">
        <f t="shared" si="183"/>
        <v>16.428384448819703</v>
      </c>
      <c r="S444" s="2">
        <f t="shared" si="184"/>
        <v>-0.47861555118029742</v>
      </c>
      <c r="T444" s="2">
        <f t="shared" si="185"/>
        <v>0.22907284583161991</v>
      </c>
      <c r="U444" s="2">
        <f t="shared" si="186"/>
        <v>15.878360360365509</v>
      </c>
      <c r="V444" s="2">
        <f t="shared" si="187"/>
        <v>-1.0286396396344912</v>
      </c>
      <c r="W444" s="2">
        <f t="shared" si="188"/>
        <v>1.0580995082273761</v>
      </c>
      <c r="X444" s="2">
        <f t="shared" si="189"/>
        <v>16.085405506912863</v>
      </c>
      <c r="Y444" s="2">
        <f t="shared" si="190"/>
        <v>-0.82159449308713661</v>
      </c>
      <c r="Z444" s="2">
        <f t="shared" si="191"/>
        <v>0.67501751107110897</v>
      </c>
      <c r="AB444" s="28">
        <v>35.666665730000098</v>
      </c>
      <c r="AC444" s="2">
        <f t="shared" si="192"/>
        <v>16.121102646171241</v>
      </c>
      <c r="AD444" s="2">
        <f t="shared" si="193"/>
        <v>-0.78589735382875858</v>
      </c>
      <c r="AE444" s="2">
        <f t="shared" si="194"/>
        <v>0.61763465075504498</v>
      </c>
      <c r="AF444" s="2">
        <f t="shared" si="195"/>
        <v>0.78589735382875858</v>
      </c>
    </row>
    <row r="445" spans="1:32" x14ac:dyDescent="0.3">
      <c r="A445" s="3">
        <v>35.7499990600001</v>
      </c>
      <c r="B445" s="3">
        <v>15.863</v>
      </c>
      <c r="C445" s="2">
        <f t="shared" si="168"/>
        <v>15.35958211660115</v>
      </c>
      <c r="D445" s="2">
        <f t="shared" si="169"/>
        <v>0.50341788339884985</v>
      </c>
      <c r="E445" s="2">
        <f t="shared" si="170"/>
        <v>0.25342956532577798</v>
      </c>
      <c r="F445" s="2">
        <f t="shared" si="171"/>
        <v>15.34070153323843</v>
      </c>
      <c r="G445" s="2">
        <f t="shared" si="172"/>
        <v>-0.5222984667615691</v>
      </c>
      <c r="H445" s="2">
        <f t="shared" si="173"/>
        <v>0.27279568838148588</v>
      </c>
      <c r="I445" s="2">
        <f t="shared" si="174"/>
        <v>16.314918590723003</v>
      </c>
      <c r="J445" s="2">
        <f t="shared" si="175"/>
        <v>0.45191859072300389</v>
      </c>
      <c r="K445" s="2">
        <f t="shared" si="176"/>
        <v>0.20423041264106589</v>
      </c>
      <c r="L445" s="2">
        <f t="shared" si="177"/>
        <v>16.484227582000717</v>
      </c>
      <c r="M445" s="2">
        <f t="shared" si="178"/>
        <v>0.62122758200071715</v>
      </c>
      <c r="N445" s="2">
        <f t="shared" si="179"/>
        <v>0.38592370863845776</v>
      </c>
      <c r="O445" s="2">
        <f t="shared" si="180"/>
        <v>16.303108124947578</v>
      </c>
      <c r="P445" s="2">
        <f t="shared" si="181"/>
        <v>0.44010812494757801</v>
      </c>
      <c r="Q445" s="2">
        <f t="shared" si="182"/>
        <v>0.19369516164487294</v>
      </c>
      <c r="R445" s="2">
        <f t="shared" si="183"/>
        <v>16.399912843850981</v>
      </c>
      <c r="S445" s="2">
        <f t="shared" si="184"/>
        <v>0.53691284385098115</v>
      </c>
      <c r="T445" s="2">
        <f t="shared" si="185"/>
        <v>0.28827540189214806</v>
      </c>
      <c r="U445" s="2">
        <f t="shared" si="186"/>
        <v>15.8494134044082</v>
      </c>
      <c r="V445" s="2">
        <f t="shared" si="187"/>
        <v>-1.3586595591799977E-2</v>
      </c>
      <c r="W445" s="2">
        <f t="shared" si="188"/>
        <v>1.8459557977511856E-4</v>
      </c>
      <c r="X445" s="2">
        <f t="shared" si="189"/>
        <v>16.06815914089178</v>
      </c>
      <c r="Y445" s="2">
        <f t="shared" si="190"/>
        <v>0.20515914089178011</v>
      </c>
      <c r="Z445" s="2">
        <f t="shared" si="191"/>
        <v>4.209027309145328E-2</v>
      </c>
      <c r="AB445" s="28">
        <v>35.7499990600001</v>
      </c>
      <c r="AC445" s="2">
        <f t="shared" si="192"/>
        <v>16.102104540315938</v>
      </c>
      <c r="AD445" s="2">
        <f t="shared" si="193"/>
        <v>0.23910454031593886</v>
      </c>
      <c r="AE445" s="2">
        <f t="shared" si="194"/>
        <v>5.7170981199696436E-2</v>
      </c>
      <c r="AF445" s="2">
        <f t="shared" si="195"/>
        <v>0.23910454031593886</v>
      </c>
    </row>
    <row r="446" spans="1:32" x14ac:dyDescent="0.3">
      <c r="A446" s="3">
        <v>35.833332390000102</v>
      </c>
      <c r="B446" s="3">
        <v>14.933999999999999</v>
      </c>
      <c r="C446" s="2">
        <f t="shared" si="168"/>
        <v>15.362764638973848</v>
      </c>
      <c r="D446" s="2">
        <f t="shared" si="169"/>
        <v>-0.42876463897384909</v>
      </c>
      <c r="E446" s="2">
        <f t="shared" si="170"/>
        <v>0.18383911563437516</v>
      </c>
      <c r="F446" s="2">
        <f t="shared" si="171"/>
        <v>15.338586047051388</v>
      </c>
      <c r="G446" s="2">
        <f t="shared" si="172"/>
        <v>0.40458604705138868</v>
      </c>
      <c r="H446" s="2">
        <f t="shared" si="173"/>
        <v>0.16368986946866848</v>
      </c>
      <c r="I446" s="2">
        <f t="shared" si="174"/>
        <v>16.301768150981665</v>
      </c>
      <c r="J446" s="2">
        <f t="shared" si="175"/>
        <v>1.3677681509816662</v>
      </c>
      <c r="K446" s="2">
        <f t="shared" si="176"/>
        <v>1.8707897148398058</v>
      </c>
      <c r="L446" s="2">
        <f t="shared" si="177"/>
        <v>16.472332724839127</v>
      </c>
      <c r="M446" s="2">
        <f t="shared" si="178"/>
        <v>1.5383327248391279</v>
      </c>
      <c r="N446" s="2">
        <f t="shared" si="179"/>
        <v>2.366467572310976</v>
      </c>
      <c r="O446" s="2">
        <f t="shared" si="180"/>
        <v>16.278352176238073</v>
      </c>
      <c r="P446" s="2">
        <f t="shared" si="181"/>
        <v>1.3443521762380737</v>
      </c>
      <c r="Q446" s="2">
        <f t="shared" si="182"/>
        <v>1.8072827737560446</v>
      </c>
      <c r="R446" s="2">
        <f t="shared" si="183"/>
        <v>16.370940361017968</v>
      </c>
      <c r="S446" s="2">
        <f t="shared" si="184"/>
        <v>1.4369403610179692</v>
      </c>
      <c r="T446" s="2">
        <f t="shared" si="185"/>
        <v>2.0647976011224518</v>
      </c>
      <c r="U446" s="2">
        <f t="shared" si="186"/>
        <v>15.820615621358076</v>
      </c>
      <c r="V446" s="2">
        <f t="shared" si="187"/>
        <v>0.88661562135807692</v>
      </c>
      <c r="W446" s="2">
        <f t="shared" si="188"/>
        <v>0.7860872600361688</v>
      </c>
      <c r="X446" s="2">
        <f t="shared" si="189"/>
        <v>16.05079232694392</v>
      </c>
      <c r="Y446" s="2">
        <f t="shared" si="190"/>
        <v>1.1167923269439211</v>
      </c>
      <c r="Z446" s="2">
        <f t="shared" si="191"/>
        <v>1.2472251015208178</v>
      </c>
      <c r="AB446" s="28">
        <v>35.833332390000102</v>
      </c>
      <c r="AC446" s="2">
        <f t="shared" si="192"/>
        <v>16.082950248515292</v>
      </c>
      <c r="AD446" s="2">
        <f t="shared" si="193"/>
        <v>1.1489502485152929</v>
      </c>
      <c r="AE446" s="2">
        <f t="shared" si="194"/>
        <v>1.3200866735633534</v>
      </c>
      <c r="AF446" s="2">
        <f t="shared" si="195"/>
        <v>1.1489502485152929</v>
      </c>
    </row>
    <row r="447" spans="1:32" x14ac:dyDescent="0.3">
      <c r="A447" s="3">
        <v>35.916665720000097</v>
      </c>
      <c r="B447" s="3">
        <v>14.706</v>
      </c>
      <c r="C447" s="2">
        <f t="shared" si="168"/>
        <v>15.365947161346547</v>
      </c>
      <c r="D447" s="2">
        <f t="shared" si="169"/>
        <v>-0.65994716134654752</v>
      </c>
      <c r="E447" s="2">
        <f t="shared" si="170"/>
        <v>0.43553025576936605</v>
      </c>
      <c r="F447" s="2">
        <f t="shared" si="171"/>
        <v>15.336437448325329</v>
      </c>
      <c r="G447" s="2">
        <f t="shared" si="172"/>
        <v>0.63043744832532944</v>
      </c>
      <c r="H447" s="2">
        <f t="shared" si="173"/>
        <v>0.39745137625095245</v>
      </c>
      <c r="I447" s="2">
        <f t="shared" si="174"/>
        <v>16.288263168853852</v>
      </c>
      <c r="J447" s="2">
        <f t="shared" si="175"/>
        <v>1.5822631688538529</v>
      </c>
      <c r="K447" s="2">
        <f t="shared" si="176"/>
        <v>2.5035567355114363</v>
      </c>
      <c r="L447" s="2">
        <f t="shared" si="177"/>
        <v>16.460019290534959</v>
      </c>
      <c r="M447" s="2">
        <f t="shared" si="178"/>
        <v>1.7540192905349592</v>
      </c>
      <c r="N447" s="2">
        <f t="shared" si="179"/>
        <v>3.0765836715687618</v>
      </c>
      <c r="O447" s="2">
        <f t="shared" si="180"/>
        <v>16.253213584767856</v>
      </c>
      <c r="P447" s="2">
        <f t="shared" si="181"/>
        <v>1.5472135847678565</v>
      </c>
      <c r="Q447" s="2">
        <f t="shared" si="182"/>
        <v>2.3938698768902014</v>
      </c>
      <c r="R447" s="2">
        <f t="shared" si="183"/>
        <v>16.341473751486873</v>
      </c>
      <c r="S447" s="2">
        <f t="shared" si="184"/>
        <v>1.6354737514868738</v>
      </c>
      <c r="T447" s="2">
        <f t="shared" si="185"/>
        <v>2.6747743918025488</v>
      </c>
      <c r="U447" s="2">
        <f t="shared" si="186"/>
        <v>15.791982432553215</v>
      </c>
      <c r="V447" s="2">
        <f t="shared" si="187"/>
        <v>1.0859824325532159</v>
      </c>
      <c r="W447" s="2">
        <f t="shared" si="188"/>
        <v>1.1793578438142001</v>
      </c>
      <c r="X447" s="2">
        <f t="shared" si="189"/>
        <v>16.033299628618451</v>
      </c>
      <c r="Y447" s="2">
        <f t="shared" si="190"/>
        <v>1.3272996286184515</v>
      </c>
      <c r="Z447" s="2">
        <f t="shared" si="191"/>
        <v>1.7617243041306794</v>
      </c>
      <c r="AB447" s="28">
        <v>35.916665720000097</v>
      </c>
      <c r="AC447" s="2">
        <f t="shared" si="192"/>
        <v>16.063637571884218</v>
      </c>
      <c r="AD447" s="2">
        <f t="shared" si="193"/>
        <v>1.3576375718842186</v>
      </c>
      <c r="AE447" s="2">
        <f t="shared" si="194"/>
        <v>1.8431797765916769</v>
      </c>
      <c r="AF447" s="2">
        <f t="shared" si="195"/>
        <v>1.3576375718842186</v>
      </c>
    </row>
    <row r="448" spans="1:32" x14ac:dyDescent="0.3">
      <c r="A448" s="3">
        <v>35.999999050000099</v>
      </c>
      <c r="B448" s="3">
        <v>14.382999999999999</v>
      </c>
      <c r="C448" s="2">
        <f t="shared" si="168"/>
        <v>15.369129683719247</v>
      </c>
      <c r="D448" s="2">
        <f t="shared" si="169"/>
        <v>-0.98612968371924836</v>
      </c>
      <c r="E448" s="2">
        <f t="shared" si="170"/>
        <v>0.97245175311222476</v>
      </c>
      <c r="F448" s="2">
        <f t="shared" si="171"/>
        <v>15.33425573706025</v>
      </c>
      <c r="G448" s="2">
        <f t="shared" si="172"/>
        <v>0.95125573706025079</v>
      </c>
      <c r="H448" s="2">
        <f t="shared" si="173"/>
        <v>0.90488747729004104</v>
      </c>
      <c r="I448" s="2">
        <f t="shared" si="174"/>
        <v>16.274401641661342</v>
      </c>
      <c r="J448" s="2">
        <f t="shared" si="175"/>
        <v>1.8914016416613428</v>
      </c>
      <c r="K448" s="2">
        <f t="shared" si="176"/>
        <v>3.5774001700792226</v>
      </c>
      <c r="L448" s="2">
        <f t="shared" si="177"/>
        <v>16.447283932816802</v>
      </c>
      <c r="M448" s="2">
        <f t="shared" si="178"/>
        <v>2.064283932816803</v>
      </c>
      <c r="N448" s="2">
        <f t="shared" si="179"/>
        <v>4.2612681552856069</v>
      </c>
      <c r="O448" s="2">
        <f t="shared" si="180"/>
        <v>16.227697196701399</v>
      </c>
      <c r="P448" s="2">
        <f t="shared" si="181"/>
        <v>1.8446971967014001</v>
      </c>
      <c r="Q448" s="2">
        <f t="shared" si="182"/>
        <v>3.4029077475180038</v>
      </c>
      <c r="R448" s="2">
        <f t="shared" si="183"/>
        <v>16.311520033859875</v>
      </c>
      <c r="S448" s="2">
        <f t="shared" si="184"/>
        <v>1.9285200338598756</v>
      </c>
      <c r="T448" s="2">
        <f t="shared" si="185"/>
        <v>3.7191895209988957</v>
      </c>
      <c r="U448" s="2">
        <f t="shared" si="186"/>
        <v>15.763528999915639</v>
      </c>
      <c r="V448" s="2">
        <f t="shared" si="187"/>
        <v>1.38052899991564</v>
      </c>
      <c r="W448" s="2">
        <f t="shared" si="188"/>
        <v>1.9058603196080772</v>
      </c>
      <c r="X448" s="2">
        <f t="shared" si="189"/>
        <v>16.015675329240409</v>
      </c>
      <c r="Y448" s="2">
        <f t="shared" si="190"/>
        <v>1.6326753292404099</v>
      </c>
      <c r="Z448" s="2">
        <f t="shared" si="191"/>
        <v>2.6656287307102811</v>
      </c>
      <c r="AB448" s="28">
        <v>35.999999050000099</v>
      </c>
      <c r="AC448" s="2">
        <f t="shared" si="192"/>
        <v>16.044164159162623</v>
      </c>
      <c r="AD448" s="2">
        <f t="shared" si="193"/>
        <v>1.6611641591626238</v>
      </c>
      <c r="AE448" s="2">
        <f t="shared" si="194"/>
        <v>2.7594663636864669</v>
      </c>
      <c r="AF448" s="2">
        <f t="shared" si="195"/>
        <v>1.6611641591626238</v>
      </c>
    </row>
    <row r="449" spans="1:32" x14ac:dyDescent="0.3">
      <c r="A449" s="3">
        <v>36.083332380000101</v>
      </c>
      <c r="B449" s="3">
        <v>14.345000000000001</v>
      </c>
      <c r="C449" s="2">
        <f t="shared" si="168"/>
        <v>15.372312206091946</v>
      </c>
      <c r="D449" s="2">
        <f t="shared" si="169"/>
        <v>-1.0273122060919455</v>
      </c>
      <c r="E449" s="2">
        <f t="shared" si="170"/>
        <v>1.0553703687854998</v>
      </c>
      <c r="F449" s="2">
        <f t="shared" si="171"/>
        <v>15.332040913256156</v>
      </c>
      <c r="G449" s="2">
        <f t="shared" si="172"/>
        <v>0.98704091325615551</v>
      </c>
      <c r="H449" s="2">
        <f t="shared" si="173"/>
        <v>0.97424976444154554</v>
      </c>
      <c r="I449" s="2">
        <f t="shared" si="174"/>
        <v>16.260181566725898</v>
      </c>
      <c r="J449" s="2">
        <f t="shared" si="175"/>
        <v>1.9151815667258969</v>
      </c>
      <c r="K449" s="2">
        <f t="shared" si="176"/>
        <v>3.6679204335266609</v>
      </c>
      <c r="L449" s="2">
        <f t="shared" si="177"/>
        <v>16.434123297067956</v>
      </c>
      <c r="M449" s="2">
        <f t="shared" si="178"/>
        <v>2.089123297067955</v>
      </c>
      <c r="N449" s="2">
        <f t="shared" si="179"/>
        <v>4.3644361503520832</v>
      </c>
      <c r="O449" s="2">
        <f t="shared" si="180"/>
        <v>16.201807998339568</v>
      </c>
      <c r="P449" s="2">
        <f t="shared" si="181"/>
        <v>1.8568079983395673</v>
      </c>
      <c r="Q449" s="2">
        <f t="shared" si="182"/>
        <v>3.4477359426977907</v>
      </c>
      <c r="R449" s="2">
        <f t="shared" si="183"/>
        <v>16.281086497252552</v>
      </c>
      <c r="S449" s="2">
        <f t="shared" si="184"/>
        <v>1.9360864972525516</v>
      </c>
      <c r="T449" s="2">
        <f t="shared" si="185"/>
        <v>3.7484309248436545</v>
      </c>
      <c r="U449" s="2">
        <f t="shared" si="186"/>
        <v>15.73527020665701</v>
      </c>
      <c r="V449" s="2">
        <f t="shared" si="187"/>
        <v>1.390270206657009</v>
      </c>
      <c r="W449" s="2">
        <f t="shared" si="188"/>
        <v>1.9328512475181223</v>
      </c>
      <c r="X449" s="2">
        <f t="shared" si="189"/>
        <v>15.997913439062344</v>
      </c>
      <c r="Y449" s="2">
        <f t="shared" si="190"/>
        <v>1.6529134390623437</v>
      </c>
      <c r="Z449" s="2">
        <f t="shared" si="191"/>
        <v>2.7321228370329043</v>
      </c>
      <c r="AB449" s="28">
        <v>36.083332380000101</v>
      </c>
      <c r="AC449" s="2">
        <f t="shared" si="192"/>
        <v>16.024527511883552</v>
      </c>
      <c r="AD449" s="2">
        <f t="shared" si="193"/>
        <v>1.6795275118835509</v>
      </c>
      <c r="AE449" s="2">
        <f t="shared" si="194"/>
        <v>2.8208126631737511</v>
      </c>
      <c r="AF449" s="2">
        <f t="shared" si="195"/>
        <v>1.6795275118835509</v>
      </c>
    </row>
    <row r="450" spans="1:32" x14ac:dyDescent="0.3">
      <c r="A450" s="3">
        <v>36.166665710000103</v>
      </c>
      <c r="B450" s="3">
        <v>14.763</v>
      </c>
      <c r="C450" s="2">
        <f t="shared" si="168"/>
        <v>15.375494728464645</v>
      </c>
      <c r="D450" s="2">
        <f t="shared" si="169"/>
        <v>-0.61249472846464492</v>
      </c>
      <c r="E450" s="2">
        <f t="shared" si="170"/>
        <v>0.3751497923969791</v>
      </c>
      <c r="F450" s="2">
        <f t="shared" si="171"/>
        <v>15.329792976913042</v>
      </c>
      <c r="G450" s="2">
        <f t="shared" si="172"/>
        <v>0.56679297691304242</v>
      </c>
      <c r="H450" s="2">
        <f t="shared" si="173"/>
        <v>0.32125427867794865</v>
      </c>
      <c r="I450" s="2">
        <f t="shared" si="174"/>
        <v>16.245600941369297</v>
      </c>
      <c r="J450" s="2">
        <f t="shared" si="175"/>
        <v>1.4826009413692969</v>
      </c>
      <c r="K450" s="2">
        <f t="shared" si="176"/>
        <v>2.1981055513491254</v>
      </c>
      <c r="L450" s="2">
        <f t="shared" si="177"/>
        <v>16.420534020326432</v>
      </c>
      <c r="M450" s="2">
        <f t="shared" si="178"/>
        <v>1.6575340203264322</v>
      </c>
      <c r="N450" s="2">
        <f t="shared" si="179"/>
        <v>2.7474190285395053</v>
      </c>
      <c r="O450" s="2">
        <f t="shared" si="180"/>
        <v>16.17555111703944</v>
      </c>
      <c r="P450" s="2">
        <f t="shared" si="181"/>
        <v>1.41255111703944</v>
      </c>
      <c r="Q450" s="2">
        <f t="shared" si="182"/>
        <v>1.9953006582493698</v>
      </c>
      <c r="R450" s="2">
        <f t="shared" si="183"/>
        <v>16.250180704384402</v>
      </c>
      <c r="S450" s="2">
        <f t="shared" si="184"/>
        <v>1.4871807043844019</v>
      </c>
      <c r="T450" s="2">
        <f t="shared" si="185"/>
        <v>2.2117064474932855</v>
      </c>
      <c r="U450" s="2">
        <f t="shared" si="186"/>
        <v>15.707220637622743</v>
      </c>
      <c r="V450" s="2">
        <f t="shared" si="187"/>
        <v>0.94422063762274355</v>
      </c>
      <c r="W450" s="2">
        <f t="shared" si="188"/>
        <v>0.89155261251270035</v>
      </c>
      <c r="X450" s="2">
        <f t="shared" si="189"/>
        <v>15.98000770292758</v>
      </c>
      <c r="Y450" s="2">
        <f t="shared" si="190"/>
        <v>1.2170077029275799</v>
      </c>
      <c r="Z450" s="2">
        <f t="shared" si="191"/>
        <v>1.4811077489850646</v>
      </c>
      <c r="AB450" s="28">
        <v>36.166665710000103</v>
      </c>
      <c r="AC450" s="2">
        <f t="shared" si="192"/>
        <v>16.004724989652008</v>
      </c>
      <c r="AD450" s="2">
        <f t="shared" si="193"/>
        <v>1.2417249896520079</v>
      </c>
      <c r="AE450" s="2">
        <f t="shared" si="194"/>
        <v>1.5418809499262793</v>
      </c>
      <c r="AF450" s="2">
        <f t="shared" si="195"/>
        <v>1.2417249896520079</v>
      </c>
    </row>
    <row r="451" spans="1:32" x14ac:dyDescent="0.3">
      <c r="A451" s="3">
        <v>36.249999040000098</v>
      </c>
      <c r="B451" s="3">
        <v>15.958</v>
      </c>
      <c r="C451" s="2">
        <f t="shared" si="168"/>
        <v>15.378677250837345</v>
      </c>
      <c r="D451" s="2">
        <f t="shared" si="169"/>
        <v>0.57932274916265492</v>
      </c>
      <c r="E451" s="2">
        <f t="shared" si="170"/>
        <v>0.33561484769737637</v>
      </c>
      <c r="F451" s="2">
        <f t="shared" si="171"/>
        <v>15.327511928030912</v>
      </c>
      <c r="G451" s="2">
        <f t="shared" si="172"/>
        <v>-0.63048807196908818</v>
      </c>
      <c r="H451" s="2">
        <f t="shared" si="173"/>
        <v>0.39751520889529812</v>
      </c>
      <c r="I451" s="2">
        <f t="shared" si="174"/>
        <v>16.230657762913303</v>
      </c>
      <c r="J451" s="2">
        <f t="shared" si="175"/>
        <v>0.2726577629133029</v>
      </c>
      <c r="K451" s="2">
        <f t="shared" si="176"/>
        <v>7.434225567688689E-2</v>
      </c>
      <c r="L451" s="2">
        <f t="shared" si="177"/>
        <v>16.406512731284934</v>
      </c>
      <c r="M451" s="2">
        <f t="shared" si="178"/>
        <v>0.44851273128493396</v>
      </c>
      <c r="N451" s="2">
        <f t="shared" si="179"/>
        <v>0.20116367012467137</v>
      </c>
      <c r="O451" s="2">
        <f t="shared" si="180"/>
        <v>16.148931822133576</v>
      </c>
      <c r="P451" s="2">
        <f t="shared" si="181"/>
        <v>0.19093182213357629</v>
      </c>
      <c r="Q451" s="2">
        <f t="shared" si="182"/>
        <v>3.6454960703247614E-2</v>
      </c>
      <c r="R451" s="2">
        <f t="shared" si="183"/>
        <v>16.218810494682664</v>
      </c>
      <c r="S451" s="2">
        <f t="shared" si="184"/>
        <v>0.26081049468266393</v>
      </c>
      <c r="T451" s="2">
        <f t="shared" si="185"/>
        <v>6.8022114136615866E-2</v>
      </c>
      <c r="U451" s="2">
        <f t="shared" si="186"/>
        <v>15.679394559299315</v>
      </c>
      <c r="V451" s="2">
        <f t="shared" si="187"/>
        <v>-0.27860544070068549</v>
      </c>
      <c r="W451" s="2">
        <f t="shared" si="188"/>
        <v>7.7620991588023186E-2</v>
      </c>
      <c r="X451" s="2">
        <f t="shared" si="189"/>
        <v>15.961951608656236</v>
      </c>
      <c r="Y451" s="2">
        <f t="shared" si="190"/>
        <v>3.9516086562354502E-3</v>
      </c>
      <c r="Z451" s="2">
        <f t="shared" si="191"/>
        <v>1.5615210972034939E-5</v>
      </c>
      <c r="AB451" s="28">
        <v>36.249999040000098</v>
      </c>
      <c r="AC451" s="2">
        <f t="shared" si="192"/>
        <v>15.984753815813438</v>
      </c>
      <c r="AD451" s="2">
        <f t="shared" si="193"/>
        <v>2.6753815813437498E-2</v>
      </c>
      <c r="AE451" s="2">
        <f t="shared" si="194"/>
        <v>7.1576666057933836E-4</v>
      </c>
      <c r="AF451" s="2">
        <f t="shared" si="195"/>
        <v>2.6753815813437498E-2</v>
      </c>
    </row>
    <row r="452" spans="1:32" x14ac:dyDescent="0.3">
      <c r="A452" s="3">
        <v>36.3333323700001</v>
      </c>
      <c r="B452" s="3">
        <v>16.698</v>
      </c>
      <c r="C452" s="2">
        <f t="shared" si="168"/>
        <v>15.381859773210044</v>
      </c>
      <c r="D452" s="2">
        <f t="shared" si="169"/>
        <v>1.3161402267899565</v>
      </c>
      <c r="E452" s="2">
        <f t="shared" si="170"/>
        <v>1.7322250965747181</v>
      </c>
      <c r="F452" s="2">
        <f t="shared" si="171"/>
        <v>15.325197766609765</v>
      </c>
      <c r="G452" s="2">
        <f t="shared" si="172"/>
        <v>-1.3728022333902352</v>
      </c>
      <c r="H452" s="2">
        <f t="shared" si="173"/>
        <v>1.8845859720012179</v>
      </c>
      <c r="I452" s="2">
        <f t="shared" si="174"/>
        <v>16.215350028679673</v>
      </c>
      <c r="J452" s="2">
        <f t="shared" si="175"/>
        <v>-0.48264997132032761</v>
      </c>
      <c r="K452" s="2">
        <f t="shared" si="176"/>
        <v>0.23295099481551307</v>
      </c>
      <c r="L452" s="2">
        <f t="shared" si="177"/>
        <v>16.392056050290854</v>
      </c>
      <c r="M452" s="2">
        <f t="shared" si="178"/>
        <v>-0.30594394970914607</v>
      </c>
      <c r="N452" s="2">
        <f t="shared" si="179"/>
        <v>9.3601700363632495E-2</v>
      </c>
      <c r="O452" s="2">
        <f t="shared" si="180"/>
        <v>16.121955525849479</v>
      </c>
      <c r="P452" s="2">
        <f t="shared" si="181"/>
        <v>-0.57604447415052107</v>
      </c>
      <c r="Q452" s="2">
        <f t="shared" si="182"/>
        <v>0.33182723619935034</v>
      </c>
      <c r="R452" s="2">
        <f t="shared" si="183"/>
        <v>16.186983987400154</v>
      </c>
      <c r="S452" s="2">
        <f t="shared" si="184"/>
        <v>-0.51101601259984619</v>
      </c>
      <c r="T452" s="2">
        <f t="shared" si="185"/>
        <v>0.26113736513344615</v>
      </c>
      <c r="U452" s="2">
        <f t="shared" si="186"/>
        <v>15.651805899490402</v>
      </c>
      <c r="V452" s="2">
        <f t="shared" si="187"/>
        <v>-1.0461941005095987</v>
      </c>
      <c r="W452" s="2">
        <f t="shared" si="188"/>
        <v>1.0945220959410884</v>
      </c>
      <c r="X452" s="2">
        <f t="shared" si="189"/>
        <v>15.943738395927127</v>
      </c>
      <c r="Y452" s="2">
        <f t="shared" si="190"/>
        <v>-0.75426160407287313</v>
      </c>
      <c r="Z452" s="2">
        <f t="shared" si="191"/>
        <v>0.56891056737858359</v>
      </c>
      <c r="AB452" s="28">
        <v>36.3333323700001</v>
      </c>
      <c r="AC452" s="2">
        <f t="shared" si="192"/>
        <v>15.964611083557688</v>
      </c>
      <c r="AD452" s="2">
        <f t="shared" si="193"/>
        <v>-0.73338891644231197</v>
      </c>
      <c r="AE452" s="2">
        <f t="shared" si="194"/>
        <v>0.53785930276042848</v>
      </c>
      <c r="AF452" s="2">
        <f t="shared" si="195"/>
        <v>0.73338891644231197</v>
      </c>
    </row>
    <row r="453" spans="1:32" x14ac:dyDescent="0.3">
      <c r="A453" s="3">
        <v>36.416665700000102</v>
      </c>
      <c r="B453" s="3">
        <v>16.792999999999999</v>
      </c>
      <c r="C453" s="2">
        <f t="shared" si="168"/>
        <v>15.385042295582743</v>
      </c>
      <c r="D453" s="2">
        <f t="shared" si="169"/>
        <v>1.4079577044172567</v>
      </c>
      <c r="E453" s="2">
        <f t="shared" si="170"/>
        <v>1.982344897427911</v>
      </c>
      <c r="F453" s="2">
        <f t="shared" si="171"/>
        <v>15.322850492649598</v>
      </c>
      <c r="G453" s="2">
        <f t="shared" si="172"/>
        <v>-1.470149507350401</v>
      </c>
      <c r="H453" s="2">
        <f t="shared" si="173"/>
        <v>2.1613395739626267</v>
      </c>
      <c r="I453" s="2">
        <f t="shared" si="174"/>
        <v>16.199675735990191</v>
      </c>
      <c r="J453" s="2">
        <f t="shared" si="175"/>
        <v>-0.59332426400980864</v>
      </c>
      <c r="K453" s="2">
        <f t="shared" si="176"/>
        <v>0.35203368226278109</v>
      </c>
      <c r="L453" s="2">
        <f t="shared" si="177"/>
        <v>16.377160589346303</v>
      </c>
      <c r="M453" s="2">
        <f t="shared" si="178"/>
        <v>-0.41583941065369601</v>
      </c>
      <c r="N453" s="2">
        <f t="shared" si="179"/>
        <v>0.17292241545281323</v>
      </c>
      <c r="O453" s="2">
        <f t="shared" si="180"/>
        <v>16.094627784228777</v>
      </c>
      <c r="P453" s="2">
        <f t="shared" si="181"/>
        <v>-0.69837221577122222</v>
      </c>
      <c r="Q453" s="2">
        <f t="shared" si="182"/>
        <v>0.48772375176120658</v>
      </c>
      <c r="R453" s="2">
        <f t="shared" si="183"/>
        <v>16.154709584745312</v>
      </c>
      <c r="S453" s="2">
        <f t="shared" si="184"/>
        <v>-0.6382904152546871</v>
      </c>
      <c r="T453" s="2">
        <f t="shared" si="185"/>
        <v>0.40741465420600093</v>
      </c>
      <c r="U453" s="2">
        <f t="shared" si="186"/>
        <v>15.624468226627346</v>
      </c>
      <c r="V453" s="2">
        <f t="shared" si="187"/>
        <v>-1.1685317733726528</v>
      </c>
      <c r="W453" s="2">
        <f t="shared" si="188"/>
        <v>1.3654665053814368</v>
      </c>
      <c r="X453" s="2">
        <f t="shared" si="189"/>
        <v>15.925361065842921</v>
      </c>
      <c r="Y453" s="2">
        <f t="shared" si="190"/>
        <v>-0.86763893415707827</v>
      </c>
      <c r="Z453" s="2">
        <f t="shared" si="191"/>
        <v>0.75279732006523081</v>
      </c>
      <c r="AB453" s="28">
        <v>36.416665700000102</v>
      </c>
      <c r="AC453" s="2">
        <f t="shared" si="192"/>
        <v>15.94429376211281</v>
      </c>
      <c r="AD453" s="2">
        <f t="shared" si="193"/>
        <v>-0.84870623788718902</v>
      </c>
      <c r="AE453" s="2">
        <f t="shared" si="194"/>
        <v>0.72030227822862591</v>
      </c>
      <c r="AF453" s="2">
        <f t="shared" si="195"/>
        <v>0.84870623788718902</v>
      </c>
    </row>
    <row r="454" spans="1:32" x14ac:dyDescent="0.3">
      <c r="A454" s="3">
        <v>36.499999030000097</v>
      </c>
      <c r="B454" s="3">
        <v>17.23</v>
      </c>
      <c r="C454" s="2">
        <f t="shared" si="168"/>
        <v>15.388224817955441</v>
      </c>
      <c r="D454" s="2">
        <f t="shared" si="169"/>
        <v>1.8417751820445591</v>
      </c>
      <c r="E454" s="2">
        <f t="shared" si="170"/>
        <v>3.3921358211952688</v>
      </c>
      <c r="F454" s="2">
        <f t="shared" si="171"/>
        <v>15.320470106150415</v>
      </c>
      <c r="G454" s="2">
        <f t="shared" si="172"/>
        <v>-1.9095298938495855</v>
      </c>
      <c r="H454" s="2">
        <f t="shared" si="173"/>
        <v>3.6463044155052091</v>
      </c>
      <c r="I454" s="2">
        <f t="shared" si="174"/>
        <v>16.183632882166627</v>
      </c>
      <c r="J454" s="2">
        <f t="shared" si="175"/>
        <v>-1.0463671178333733</v>
      </c>
      <c r="K454" s="2">
        <f t="shared" si="176"/>
        <v>1.0948841452829206</v>
      </c>
      <c r="L454" s="2">
        <f t="shared" si="177"/>
        <v>16.361822952108099</v>
      </c>
      <c r="M454" s="2">
        <f t="shared" si="178"/>
        <v>-0.86817704789190131</v>
      </c>
      <c r="N454" s="2">
        <f t="shared" si="179"/>
        <v>0.75373138648629667</v>
      </c>
      <c r="O454" s="2">
        <f t="shared" si="180"/>
        <v>16.066954298046987</v>
      </c>
      <c r="P454" s="2">
        <f t="shared" si="181"/>
        <v>-1.1630457019530134</v>
      </c>
      <c r="Q454" s="2">
        <f t="shared" si="182"/>
        <v>1.3526753048313775</v>
      </c>
      <c r="R454" s="2">
        <f t="shared" si="183"/>
        <v>16.121995975027311</v>
      </c>
      <c r="S454" s="2">
        <f t="shared" si="184"/>
        <v>-1.1080040249726899</v>
      </c>
      <c r="T454" s="2">
        <f t="shared" si="185"/>
        <v>1.2276729193556812</v>
      </c>
      <c r="U454" s="2">
        <f t="shared" si="186"/>
        <v>15.597394728727668</v>
      </c>
      <c r="V454" s="2">
        <f t="shared" si="187"/>
        <v>-1.6326052712723325</v>
      </c>
      <c r="W454" s="2">
        <f t="shared" si="188"/>
        <v>2.6653999717862065</v>
      </c>
      <c r="X454" s="2">
        <f t="shared" si="189"/>
        <v>15.906812391083079</v>
      </c>
      <c r="Y454" s="2">
        <f t="shared" si="190"/>
        <v>-1.3231876089169212</v>
      </c>
      <c r="Z454" s="2">
        <f t="shared" si="191"/>
        <v>1.7508254483912793</v>
      </c>
      <c r="AB454" s="28">
        <v>36.499999030000097</v>
      </c>
      <c r="AC454" s="2">
        <f t="shared" si="192"/>
        <v>15.923798703534917</v>
      </c>
      <c r="AD454" s="2">
        <f t="shared" si="193"/>
        <v>-1.3062012964650833</v>
      </c>
      <c r="AE454" s="2">
        <f t="shared" si="194"/>
        <v>1.7061618268870644</v>
      </c>
      <c r="AF454" s="2">
        <f t="shared" si="195"/>
        <v>1.3062012964650833</v>
      </c>
    </row>
    <row r="455" spans="1:32" x14ac:dyDescent="0.3">
      <c r="A455" s="3">
        <v>36.583332360000099</v>
      </c>
      <c r="B455" s="3">
        <v>16.509</v>
      </c>
      <c r="C455" s="2">
        <f t="shared" si="168"/>
        <v>15.39140734032814</v>
      </c>
      <c r="D455" s="2">
        <f t="shared" si="169"/>
        <v>1.1175926596718604</v>
      </c>
      <c r="E455" s="2">
        <f t="shared" si="170"/>
        <v>1.2490133529524228</v>
      </c>
      <c r="F455" s="2">
        <f t="shared" si="171"/>
        <v>15.318056607112215</v>
      </c>
      <c r="G455" s="2">
        <f t="shared" si="172"/>
        <v>-1.1909433928877853</v>
      </c>
      <c r="H455" s="2">
        <f t="shared" si="173"/>
        <v>1.4183461650630698</v>
      </c>
      <c r="I455" s="2">
        <f t="shared" si="174"/>
        <v>16.167219464530739</v>
      </c>
      <c r="J455" s="2">
        <f t="shared" si="175"/>
        <v>-0.34178053546926179</v>
      </c>
      <c r="K455" s="2">
        <f t="shared" si="176"/>
        <v>0.11681393442565532</v>
      </c>
      <c r="L455" s="2">
        <f t="shared" si="177"/>
        <v>16.346039733887736</v>
      </c>
      <c r="M455" s="2">
        <f t="shared" si="178"/>
        <v>-0.16296026611226466</v>
      </c>
      <c r="N455" s="2">
        <f t="shared" si="179"/>
        <v>2.6556048331380113E-2</v>
      </c>
      <c r="O455" s="2">
        <f t="shared" si="180"/>
        <v>16.038940913732645</v>
      </c>
      <c r="P455" s="2">
        <f t="shared" si="181"/>
        <v>-0.47005908626735504</v>
      </c>
      <c r="Q455" s="2">
        <f t="shared" si="182"/>
        <v>0.22095554458250072</v>
      </c>
      <c r="R455" s="2">
        <f t="shared" si="183"/>
        <v>16.088852135813102</v>
      </c>
      <c r="S455" s="2">
        <f t="shared" si="184"/>
        <v>-0.42014786418689809</v>
      </c>
      <c r="T455" s="2">
        <f t="shared" si="185"/>
        <v>0.17652422778081217</v>
      </c>
      <c r="U455" s="2">
        <f t="shared" si="186"/>
        <v>15.570598192010838</v>
      </c>
      <c r="V455" s="2">
        <f t="shared" si="187"/>
        <v>-0.93840180798916251</v>
      </c>
      <c r="W455" s="2">
        <f t="shared" si="188"/>
        <v>0.88059795323732903</v>
      </c>
      <c r="X455" s="2">
        <f t="shared" si="189"/>
        <v>15.888084926718321</v>
      </c>
      <c r="Y455" s="2">
        <f t="shared" si="190"/>
        <v>-0.6209150732816795</v>
      </c>
      <c r="Z455" s="2">
        <f t="shared" si="191"/>
        <v>0.38553552822839343</v>
      </c>
      <c r="AB455" s="28">
        <v>36.583332360000099</v>
      </c>
      <c r="AC455" s="2">
        <f t="shared" si="192"/>
        <v>15.903122649613497</v>
      </c>
      <c r="AD455" s="2">
        <f t="shared" si="193"/>
        <v>-0.60587735038650337</v>
      </c>
      <c r="AE455" s="2">
        <f t="shared" si="194"/>
        <v>0.3670873637113698</v>
      </c>
      <c r="AF455" s="2">
        <f t="shared" si="195"/>
        <v>0.60587735038650337</v>
      </c>
    </row>
    <row r="456" spans="1:32" x14ac:dyDescent="0.3">
      <c r="A456" s="3">
        <v>36.666665690000102</v>
      </c>
      <c r="B456" s="3">
        <v>15.787000000000001</v>
      </c>
      <c r="C456" s="2">
        <f t="shared" si="168"/>
        <v>15.39458986270084</v>
      </c>
      <c r="D456" s="2">
        <f t="shared" si="169"/>
        <v>0.39241013729916041</v>
      </c>
      <c r="E456" s="2">
        <f t="shared" si="170"/>
        <v>0.15398571585514592</v>
      </c>
      <c r="F456" s="2">
        <f t="shared" si="171"/>
        <v>15.315609995534995</v>
      </c>
      <c r="G456" s="2">
        <f t="shared" si="172"/>
        <v>-0.47139000446500567</v>
      </c>
      <c r="H456" s="2">
        <f t="shared" si="173"/>
        <v>0.22220853630951806</v>
      </c>
      <c r="I456" s="2">
        <f t="shared" si="174"/>
        <v>16.150433480404288</v>
      </c>
      <c r="J456" s="2">
        <f t="shared" si="175"/>
        <v>0.36343348040428758</v>
      </c>
      <c r="K456" s="2">
        <f t="shared" si="176"/>
        <v>0.13208389467877368</v>
      </c>
      <c r="L456" s="2">
        <f t="shared" si="177"/>
        <v>16.329807521651443</v>
      </c>
      <c r="M456" s="2">
        <f t="shared" si="178"/>
        <v>0.54280752165144186</v>
      </c>
      <c r="N456" s="2">
        <f t="shared" si="179"/>
        <v>0.29464000556138054</v>
      </c>
      <c r="O456" s="2">
        <f t="shared" si="180"/>
        <v>16.010593624286408</v>
      </c>
      <c r="P456" s="2">
        <f t="shared" si="181"/>
        <v>0.22359362428640672</v>
      </c>
      <c r="Q456" s="2">
        <f t="shared" si="182"/>
        <v>4.9994108821530811E-2</v>
      </c>
      <c r="R456" s="2">
        <f t="shared" si="183"/>
        <v>16.055287337098669</v>
      </c>
      <c r="S456" s="2">
        <f t="shared" si="184"/>
        <v>0.26828733709866803</v>
      </c>
      <c r="T456" s="2">
        <f t="shared" si="185"/>
        <v>7.1978095247494336E-2</v>
      </c>
      <c r="U456" s="2">
        <f t="shared" si="186"/>
        <v>15.544090979155246</v>
      </c>
      <c r="V456" s="2">
        <f t="shared" si="187"/>
        <v>-0.24290902084475441</v>
      </c>
      <c r="W456" s="2">
        <f t="shared" si="188"/>
        <v>5.9004792407757335E-2</v>
      </c>
      <c r="X456" s="2">
        <f t="shared" si="189"/>
        <v>15.869171021669516</v>
      </c>
      <c r="Y456" s="2">
        <f t="shared" si="190"/>
        <v>8.2171021669514843E-2</v>
      </c>
      <c r="Z456" s="2">
        <f t="shared" si="191"/>
        <v>6.7520768022118777E-3</v>
      </c>
      <c r="AB456" s="28">
        <v>36.666665690000102</v>
      </c>
      <c r="AC456" s="2">
        <f t="shared" si="192"/>
        <v>15.882262239277484</v>
      </c>
      <c r="AD456" s="2">
        <f t="shared" si="193"/>
        <v>9.5262239277483118E-2</v>
      </c>
      <c r="AE456" s="2">
        <f t="shared" si="194"/>
        <v>9.0748942321604471E-3</v>
      </c>
      <c r="AF456" s="2">
        <f t="shared" si="195"/>
        <v>9.5262239277483118E-2</v>
      </c>
    </row>
    <row r="457" spans="1:32" x14ac:dyDescent="0.3">
      <c r="A457" s="3">
        <v>36.749999020000097</v>
      </c>
      <c r="B457" s="3">
        <v>14.991</v>
      </c>
      <c r="C457" s="2">
        <f t="shared" si="168"/>
        <v>15.397772385073539</v>
      </c>
      <c r="D457" s="2">
        <f t="shared" si="169"/>
        <v>-0.40677238507353941</v>
      </c>
      <c r="E457" s="2">
        <f t="shared" si="170"/>
        <v>0.16546377325841582</v>
      </c>
      <c r="F457" s="2">
        <f t="shared" si="171"/>
        <v>15.313130271418757</v>
      </c>
      <c r="G457" s="2">
        <f t="shared" si="172"/>
        <v>0.32213027141875727</v>
      </c>
      <c r="H457" s="2">
        <f t="shared" si="173"/>
        <v>0.10376791176432223</v>
      </c>
      <c r="I457" s="2">
        <f t="shared" si="174"/>
        <v>16.133272927109068</v>
      </c>
      <c r="J457" s="2">
        <f t="shared" si="175"/>
        <v>1.1422729271090688</v>
      </c>
      <c r="K457" s="2">
        <f t="shared" si="176"/>
        <v>1.30478744000632</v>
      </c>
      <c r="L457" s="2">
        <f t="shared" si="177"/>
        <v>16.313122894020118</v>
      </c>
      <c r="M457" s="2">
        <f t="shared" si="178"/>
        <v>1.3221228940201186</v>
      </c>
      <c r="N457" s="2">
        <f t="shared" si="179"/>
        <v>1.7480089468921338</v>
      </c>
      <c r="O457" s="2">
        <f t="shared" si="180"/>
        <v>15.981918570201488</v>
      </c>
      <c r="P457" s="2">
        <f t="shared" si="181"/>
        <v>0.99091857020148844</v>
      </c>
      <c r="Q457" s="2">
        <f t="shared" si="182"/>
        <v>0.98191961277016215</v>
      </c>
      <c r="R457" s="2">
        <f t="shared" si="183"/>
        <v>16.021311144493112</v>
      </c>
      <c r="S457" s="2">
        <f t="shared" si="184"/>
        <v>1.0303111444931119</v>
      </c>
      <c r="T457" s="2">
        <f t="shared" si="185"/>
        <v>1.0615410544667061</v>
      </c>
      <c r="U457" s="2">
        <f t="shared" si="186"/>
        <v>15.517885007184265</v>
      </c>
      <c r="V457" s="2">
        <f t="shared" si="187"/>
        <v>0.52688500718426567</v>
      </c>
      <c r="W457" s="2">
        <f t="shared" si="188"/>
        <v>0.27760781079556368</v>
      </c>
      <c r="X457" s="2">
        <f t="shared" si="189"/>
        <v>15.850062830797711</v>
      </c>
      <c r="Y457" s="2">
        <f t="shared" si="190"/>
        <v>0.85906283079771129</v>
      </c>
      <c r="Z457" s="2">
        <f t="shared" si="191"/>
        <v>0.7379889472581771</v>
      </c>
      <c r="AB457" s="28">
        <v>36.749999020000097</v>
      </c>
      <c r="AC457" s="2">
        <f t="shared" si="192"/>
        <v>15.861214016093246</v>
      </c>
      <c r="AD457" s="2">
        <f t="shared" si="193"/>
        <v>0.87021401609324656</v>
      </c>
      <c r="AE457" s="2">
        <f t="shared" si="194"/>
        <v>0.7572724338051372</v>
      </c>
      <c r="AF457" s="2">
        <f t="shared" si="195"/>
        <v>0.87021401609324656</v>
      </c>
    </row>
    <row r="458" spans="1:32" x14ac:dyDescent="0.3">
      <c r="A458" s="3">
        <v>36.833332350000099</v>
      </c>
      <c r="B458" s="3">
        <v>14.08</v>
      </c>
      <c r="C458" s="2">
        <f t="shared" si="168"/>
        <v>15.400954907446238</v>
      </c>
      <c r="D458" s="2">
        <f t="shared" si="169"/>
        <v>-1.3209549074462377</v>
      </c>
      <c r="E458" s="2">
        <f t="shared" si="170"/>
        <v>1.7449218675062983</v>
      </c>
      <c r="F458" s="2">
        <f t="shared" si="171"/>
        <v>15.310617434763504</v>
      </c>
      <c r="G458" s="2">
        <f t="shared" si="172"/>
        <v>1.2306174347635039</v>
      </c>
      <c r="H458" s="2">
        <f t="shared" si="173"/>
        <v>1.5144192707439068</v>
      </c>
      <c r="I458" s="2">
        <f t="shared" si="174"/>
        <v>16.115735801966821</v>
      </c>
      <c r="J458" s="2">
        <f t="shared" si="175"/>
        <v>2.0357358019668208</v>
      </c>
      <c r="K458" s="2">
        <f t="shared" si="176"/>
        <v>4.1442202554094951</v>
      </c>
      <c r="L458" s="2">
        <f t="shared" si="177"/>
        <v>16.295982421269386</v>
      </c>
      <c r="M458" s="2">
        <f t="shared" si="178"/>
        <v>2.2159824212693859</v>
      </c>
      <c r="N458" s="2">
        <f t="shared" si="179"/>
        <v>4.91057809137493</v>
      </c>
      <c r="O458" s="2">
        <f t="shared" si="180"/>
        <v>15.952922040381731</v>
      </c>
      <c r="P458" s="2">
        <f t="shared" si="181"/>
        <v>1.8729220403817308</v>
      </c>
      <c r="Q458" s="2">
        <f t="shared" si="182"/>
        <v>3.5078369693476659</v>
      </c>
      <c r="R458" s="2">
        <f t="shared" si="183"/>
        <v>15.986933422416881</v>
      </c>
      <c r="S458" s="2">
        <f t="shared" si="184"/>
        <v>1.9069334224168806</v>
      </c>
      <c r="T458" s="2">
        <f t="shared" si="185"/>
        <v>3.6363950775305569</v>
      </c>
      <c r="U458" s="2">
        <f t="shared" si="186"/>
        <v>15.491991725015797</v>
      </c>
      <c r="V458" s="2">
        <f t="shared" si="187"/>
        <v>1.4119917250157972</v>
      </c>
      <c r="W458" s="2">
        <f t="shared" si="188"/>
        <v>1.9937206315130866</v>
      </c>
      <c r="X458" s="2">
        <f t="shared" si="189"/>
        <v>15.83075232779602</v>
      </c>
      <c r="Y458" s="2">
        <f t="shared" si="190"/>
        <v>1.75075232779602</v>
      </c>
      <c r="Z458" s="2">
        <f t="shared" si="191"/>
        <v>3.0651337132831826</v>
      </c>
      <c r="AB458" s="28">
        <v>36.833332350000099</v>
      </c>
      <c r="AC458" s="2">
        <f t="shared" si="192"/>
        <v>15.839974436558183</v>
      </c>
      <c r="AD458" s="2">
        <f t="shared" si="193"/>
        <v>1.7599744365581831</v>
      </c>
      <c r="AE458" s="2">
        <f t="shared" si="194"/>
        <v>3.0975100173382941</v>
      </c>
      <c r="AF458" s="2">
        <f t="shared" si="195"/>
        <v>1.7599744365581831</v>
      </c>
    </row>
    <row r="459" spans="1:32" x14ac:dyDescent="0.3">
      <c r="A459" s="3">
        <v>36.916665680000101</v>
      </c>
      <c r="B459" s="3">
        <v>14.326000000000001</v>
      </c>
      <c r="C459" s="2">
        <f t="shared" si="168"/>
        <v>15.404137429818938</v>
      </c>
      <c r="D459" s="2">
        <f t="shared" si="169"/>
        <v>-1.0781374298189377</v>
      </c>
      <c r="E459" s="2">
        <f t="shared" si="170"/>
        <v>1.1623803175765848</v>
      </c>
      <c r="F459" s="2">
        <f t="shared" si="171"/>
        <v>15.308071485569233</v>
      </c>
      <c r="G459" s="2">
        <f t="shared" si="172"/>
        <v>0.98207148556923229</v>
      </c>
      <c r="H459" s="2">
        <f t="shared" si="173"/>
        <v>0.96446440276815881</v>
      </c>
      <c r="I459" s="2">
        <f t="shared" si="174"/>
        <v>16.097820102299316</v>
      </c>
      <c r="J459" s="2">
        <f t="shared" si="175"/>
        <v>1.7718201022993156</v>
      </c>
      <c r="K459" s="2">
        <f t="shared" si="176"/>
        <v>3.1393464749119575</v>
      </c>
      <c r="L459" s="2">
        <f t="shared" si="177"/>
        <v>16.278382665329552</v>
      </c>
      <c r="M459" s="2">
        <f t="shared" si="178"/>
        <v>1.9523826653295515</v>
      </c>
      <c r="N459" s="2">
        <f t="shared" si="179"/>
        <v>3.8117980718793234</v>
      </c>
      <c r="O459" s="2">
        <f t="shared" si="180"/>
        <v>15.923610473061748</v>
      </c>
      <c r="P459" s="2">
        <f t="shared" si="181"/>
        <v>1.5976104730617475</v>
      </c>
      <c r="Q459" s="2">
        <f t="shared" si="182"/>
        <v>2.5523592236365809</v>
      </c>
      <c r="R459" s="2">
        <f t="shared" si="183"/>
        <v>15.952164337312913</v>
      </c>
      <c r="S459" s="2">
        <f t="shared" si="184"/>
        <v>1.6261643373129129</v>
      </c>
      <c r="T459" s="2">
        <f t="shared" si="185"/>
        <v>2.6444104519483451</v>
      </c>
      <c r="U459" s="2">
        <f t="shared" si="186"/>
        <v>15.466422090624437</v>
      </c>
      <c r="V459" s="2">
        <f t="shared" si="187"/>
        <v>1.1404220906244369</v>
      </c>
      <c r="W459" s="2">
        <f t="shared" si="188"/>
        <v>1.3005625447842113</v>
      </c>
      <c r="X459" s="2">
        <f t="shared" si="189"/>
        <v>15.811231318558058</v>
      </c>
      <c r="Y459" s="2">
        <f t="shared" si="190"/>
        <v>1.485231318558057</v>
      </c>
      <c r="Z459" s="2">
        <f t="shared" si="191"/>
        <v>2.2059120696257044</v>
      </c>
      <c r="AB459" s="28">
        <v>36.916665680000101</v>
      </c>
      <c r="AC459" s="2">
        <f t="shared" si="192"/>
        <v>15.818539878172434</v>
      </c>
      <c r="AD459" s="2">
        <f t="shared" si="193"/>
        <v>1.4925398781724333</v>
      </c>
      <c r="AE459" s="2">
        <f t="shared" si="194"/>
        <v>2.2276752879349822</v>
      </c>
      <c r="AF459" s="2">
        <f t="shared" si="195"/>
        <v>1.4925398781724333</v>
      </c>
    </row>
    <row r="460" spans="1:32" x14ac:dyDescent="0.3">
      <c r="A460" s="3">
        <v>36.999999010000103</v>
      </c>
      <c r="B460" s="3">
        <v>14.497</v>
      </c>
      <c r="C460" s="2">
        <f t="shared" si="168"/>
        <v>15.407319952191637</v>
      </c>
      <c r="D460" s="2">
        <f t="shared" si="169"/>
        <v>-0.91031995219163697</v>
      </c>
      <c r="E460" s="2">
        <f t="shared" si="170"/>
        <v>0.82868241535818421</v>
      </c>
      <c r="F460" s="2">
        <f t="shared" si="171"/>
        <v>15.305492423835943</v>
      </c>
      <c r="G460" s="2">
        <f t="shared" si="172"/>
        <v>0.80849242383594344</v>
      </c>
      <c r="H460" s="2">
        <f t="shared" si="173"/>
        <v>0.65365999940011876</v>
      </c>
      <c r="I460" s="2">
        <f t="shared" si="174"/>
        <v>16.079523825428346</v>
      </c>
      <c r="J460" s="2">
        <f t="shared" si="175"/>
        <v>1.5825238254283462</v>
      </c>
      <c r="K460" s="2">
        <f t="shared" si="176"/>
        <v>2.5043816580483669</v>
      </c>
      <c r="L460" s="2">
        <f t="shared" si="177"/>
        <v>16.260320179785637</v>
      </c>
      <c r="M460" s="2">
        <f t="shared" si="178"/>
        <v>1.7633201797856373</v>
      </c>
      <c r="N460" s="2">
        <f t="shared" si="179"/>
        <v>3.1092980564392523</v>
      </c>
      <c r="O460" s="2">
        <f t="shared" si="180"/>
        <v>15.893990456726454</v>
      </c>
      <c r="P460" s="2">
        <f t="shared" si="181"/>
        <v>1.3969904567264546</v>
      </c>
      <c r="Q460" s="2">
        <f t="shared" si="182"/>
        <v>1.9515823361847882</v>
      </c>
      <c r="R460" s="2">
        <f t="shared" si="183"/>
        <v>15.917014360870917</v>
      </c>
      <c r="S460" s="2">
        <f t="shared" si="184"/>
        <v>1.4200143608709173</v>
      </c>
      <c r="T460" s="2">
        <f t="shared" si="185"/>
        <v>2.0164407850796398</v>
      </c>
      <c r="U460" s="2">
        <f t="shared" si="186"/>
        <v>15.441186547867236</v>
      </c>
      <c r="V460" s="2">
        <f t="shared" si="187"/>
        <v>0.94418654786723621</v>
      </c>
      <c r="W460" s="2">
        <f t="shared" si="188"/>
        <v>0.89148823717344872</v>
      </c>
      <c r="X460" s="2">
        <f t="shared" si="189"/>
        <v>15.791491455490657</v>
      </c>
      <c r="Y460" s="2">
        <f t="shared" si="190"/>
        <v>1.2944914554906575</v>
      </c>
      <c r="Z460" s="2">
        <f t="shared" si="191"/>
        <v>1.6757081283383208</v>
      </c>
      <c r="AB460" s="28">
        <v>36.999999010000103</v>
      </c>
      <c r="AC460" s="2">
        <f t="shared" si="192"/>
        <v>15.796906648341579</v>
      </c>
      <c r="AD460" s="2">
        <f t="shared" si="193"/>
        <v>1.2999066483415795</v>
      </c>
      <c r="AE460" s="2">
        <f t="shared" si="194"/>
        <v>1.6897572944026389</v>
      </c>
      <c r="AF460" s="2">
        <f t="shared" si="195"/>
        <v>1.2999066483415795</v>
      </c>
    </row>
    <row r="461" spans="1:32" x14ac:dyDescent="0.3">
      <c r="A461" s="3">
        <v>37.083332340000098</v>
      </c>
      <c r="B461" s="3">
        <v>13.51</v>
      </c>
      <c r="C461" s="2">
        <f t="shared" si="168"/>
        <v>15.410502474564336</v>
      </c>
      <c r="D461" s="2">
        <f t="shared" si="169"/>
        <v>-1.9005024745643357</v>
      </c>
      <c r="E461" s="2">
        <f t="shared" si="170"/>
        <v>3.6119096558251638</v>
      </c>
      <c r="F461" s="2">
        <f t="shared" si="171"/>
        <v>15.302880249563636</v>
      </c>
      <c r="G461" s="2">
        <f t="shared" si="172"/>
        <v>1.7928802495636358</v>
      </c>
      <c r="H461" s="2">
        <f t="shared" si="173"/>
        <v>3.2144195892753649</v>
      </c>
      <c r="I461" s="2">
        <f t="shared" si="174"/>
        <v>16.060844968675646</v>
      </c>
      <c r="J461" s="2">
        <f t="shared" si="175"/>
        <v>2.550844968675646</v>
      </c>
      <c r="K461" s="2">
        <f t="shared" si="176"/>
        <v>6.5068100542178575</v>
      </c>
      <c r="L461" s="2">
        <f t="shared" si="177"/>
        <v>16.241791509877363</v>
      </c>
      <c r="M461" s="2">
        <f t="shared" si="178"/>
        <v>2.7317915098773629</v>
      </c>
      <c r="N461" s="2">
        <f t="shared" si="179"/>
        <v>7.4626848534380414</v>
      </c>
      <c r="O461" s="2">
        <f t="shared" si="180"/>
        <v>15.864068731029851</v>
      </c>
      <c r="P461" s="2">
        <f t="shared" si="181"/>
        <v>2.3540687310298516</v>
      </c>
      <c r="Q461" s="2">
        <f t="shared" si="182"/>
        <v>5.5416395904124958</v>
      </c>
      <c r="R461" s="2">
        <f t="shared" si="183"/>
        <v>15.881494273265957</v>
      </c>
      <c r="S461" s="2">
        <f t="shared" si="184"/>
        <v>2.3714942732659576</v>
      </c>
      <c r="T461" s="2">
        <f t="shared" si="185"/>
        <v>5.6239850881332325</v>
      </c>
      <c r="U461" s="2">
        <f t="shared" si="186"/>
        <v>15.416295002903997</v>
      </c>
      <c r="V461" s="2">
        <f t="shared" si="187"/>
        <v>1.9062950029039971</v>
      </c>
      <c r="W461" s="2">
        <f t="shared" si="188"/>
        <v>3.6339606380967502</v>
      </c>
      <c r="X461" s="2">
        <f t="shared" si="189"/>
        <v>15.771524252325477</v>
      </c>
      <c r="Y461" s="2">
        <f t="shared" si="190"/>
        <v>2.2615242523254775</v>
      </c>
      <c r="Z461" s="2">
        <f t="shared" si="191"/>
        <v>5.1144919438563097</v>
      </c>
      <c r="AB461" s="28">
        <v>37.083332340000098</v>
      </c>
      <c r="AC461" s="2">
        <f t="shared" si="192"/>
        <v>15.77507099331908</v>
      </c>
      <c r="AD461" s="2">
        <f t="shared" si="193"/>
        <v>2.26507099331908</v>
      </c>
      <c r="AE461" s="2">
        <f t="shared" si="194"/>
        <v>5.1305466047754837</v>
      </c>
      <c r="AF461" s="2">
        <f t="shared" si="195"/>
        <v>2.26507099331908</v>
      </c>
    </row>
    <row r="462" spans="1:32" x14ac:dyDescent="0.3">
      <c r="A462" s="3">
        <v>37.1666656700001</v>
      </c>
      <c r="B462" s="3">
        <v>13.662000000000001</v>
      </c>
      <c r="C462" s="2">
        <f t="shared" si="168"/>
        <v>15.413684996937034</v>
      </c>
      <c r="D462" s="2">
        <f t="shared" si="169"/>
        <v>-1.7516849969370334</v>
      </c>
      <c r="E462" s="2">
        <f t="shared" si="170"/>
        <v>3.0684003284942949</v>
      </c>
      <c r="F462" s="2">
        <f t="shared" si="171"/>
        <v>15.30023496275231</v>
      </c>
      <c r="G462" s="2">
        <f t="shared" si="172"/>
        <v>1.6382349627523087</v>
      </c>
      <c r="H462" s="2">
        <f t="shared" si="173"/>
        <v>2.6838137931840582</v>
      </c>
      <c r="I462" s="2">
        <f t="shared" si="174"/>
        <v>16.041781529363014</v>
      </c>
      <c r="J462" s="2">
        <f t="shared" si="175"/>
        <v>2.3797815293630133</v>
      </c>
      <c r="K462" s="2">
        <f t="shared" si="176"/>
        <v>5.6633601274973628</v>
      </c>
      <c r="L462" s="2">
        <f t="shared" si="177"/>
        <v>16.22279319249915</v>
      </c>
      <c r="M462" s="2">
        <f t="shared" si="178"/>
        <v>2.5607931924991494</v>
      </c>
      <c r="N462" s="2">
        <f t="shared" si="179"/>
        <v>6.5576617747499855</v>
      </c>
      <c r="O462" s="2">
        <f t="shared" si="180"/>
        <v>15.833852187714966</v>
      </c>
      <c r="P462" s="2">
        <f t="shared" si="181"/>
        <v>2.1718521877149648</v>
      </c>
      <c r="Q462" s="2">
        <f t="shared" si="182"/>
        <v>4.7169419252822786</v>
      </c>
      <c r="R462" s="2">
        <f t="shared" si="183"/>
        <v>15.845615166409271</v>
      </c>
      <c r="S462" s="2">
        <f t="shared" si="184"/>
        <v>2.18361516640927</v>
      </c>
      <c r="T462" s="2">
        <f t="shared" si="185"/>
        <v>4.7681751949725841</v>
      </c>
      <c r="U462" s="2">
        <f t="shared" si="186"/>
        <v>15.391756800294804</v>
      </c>
      <c r="V462" s="2">
        <f t="shared" si="187"/>
        <v>1.7297568002948029</v>
      </c>
      <c r="W462" s="2">
        <f t="shared" si="188"/>
        <v>2.9920585881661146</v>
      </c>
      <c r="X462" s="2">
        <f t="shared" si="189"/>
        <v>15.751321099829013</v>
      </c>
      <c r="Y462" s="2">
        <f t="shared" si="190"/>
        <v>2.0893210998290126</v>
      </c>
      <c r="Z462" s="2">
        <f t="shared" si="191"/>
        <v>4.3652626581907148</v>
      </c>
      <c r="AB462" s="28">
        <v>37.1666656700001</v>
      </c>
      <c r="AC462" s="2">
        <f t="shared" si="192"/>
        <v>15.753029107740392</v>
      </c>
      <c r="AD462" s="2">
        <f t="shared" si="193"/>
        <v>2.0910291077403915</v>
      </c>
      <c r="AE462" s="2">
        <f t="shared" si="194"/>
        <v>4.372402729417578</v>
      </c>
      <c r="AF462" s="2">
        <f t="shared" si="195"/>
        <v>2.0910291077403915</v>
      </c>
    </row>
    <row r="463" spans="1:32" x14ac:dyDescent="0.3">
      <c r="A463" s="3">
        <v>37.249999000000102</v>
      </c>
      <c r="B463" s="3">
        <v>14.042</v>
      </c>
      <c r="C463" s="2">
        <f t="shared" si="168"/>
        <v>15.416867519309733</v>
      </c>
      <c r="D463" s="2">
        <f t="shared" si="169"/>
        <v>-1.3748675193097331</v>
      </c>
      <c r="E463" s="2">
        <f t="shared" si="170"/>
        <v>1.8902606956528991</v>
      </c>
      <c r="F463" s="2">
        <f t="shared" si="171"/>
        <v>15.297556563401969</v>
      </c>
      <c r="G463" s="2">
        <f t="shared" si="172"/>
        <v>1.255556563401969</v>
      </c>
      <c r="H463" s="2">
        <f t="shared" si="173"/>
        <v>1.5764222839017625</v>
      </c>
      <c r="I463" s="2">
        <f t="shared" si="174"/>
        <v>16.022331504812207</v>
      </c>
      <c r="J463" s="2">
        <f t="shared" si="175"/>
        <v>1.9803315048122077</v>
      </c>
      <c r="K463" s="2">
        <f t="shared" si="176"/>
        <v>3.9217128689517828</v>
      </c>
      <c r="L463" s="2">
        <f t="shared" si="177"/>
        <v>16.203321756200118</v>
      </c>
      <c r="M463" s="2">
        <f t="shared" si="178"/>
        <v>2.1613217562001186</v>
      </c>
      <c r="N463" s="2">
        <f t="shared" si="179"/>
        <v>4.6713117338239645</v>
      </c>
      <c r="O463" s="2">
        <f t="shared" si="180"/>
        <v>15.803347871533044</v>
      </c>
      <c r="P463" s="2">
        <f t="shared" si="181"/>
        <v>1.7613478715330437</v>
      </c>
      <c r="Q463" s="2">
        <f t="shared" si="182"/>
        <v>3.1023463245539835</v>
      </c>
      <c r="R463" s="2">
        <f t="shared" si="183"/>
        <v>15.809388447213625</v>
      </c>
      <c r="S463" s="2">
        <f t="shared" si="184"/>
        <v>1.7673884472136248</v>
      </c>
      <c r="T463" s="2">
        <f t="shared" si="185"/>
        <v>3.1236619233441876</v>
      </c>
      <c r="U463" s="2">
        <f t="shared" si="186"/>
        <v>15.367580698691814</v>
      </c>
      <c r="V463" s="2">
        <f t="shared" si="187"/>
        <v>1.3255806986918142</v>
      </c>
      <c r="W463" s="2">
        <f t="shared" si="188"/>
        <v>1.7571641887442782</v>
      </c>
      <c r="X463" s="2">
        <f t="shared" si="189"/>
        <v>15.730873282123312</v>
      </c>
      <c r="Y463" s="2">
        <f t="shared" si="190"/>
        <v>1.6888732821233123</v>
      </c>
      <c r="Z463" s="2">
        <f t="shared" si="191"/>
        <v>2.8522929630699694</v>
      </c>
      <c r="AB463" s="28">
        <v>37.249999000000102</v>
      </c>
      <c r="AC463" s="2">
        <f t="shared" si="192"/>
        <v>15.730777144252418</v>
      </c>
      <c r="AD463" s="2">
        <f t="shared" si="193"/>
        <v>1.688777144252418</v>
      </c>
      <c r="AE463" s="2">
        <f t="shared" si="194"/>
        <v>2.851968242949352</v>
      </c>
      <c r="AF463" s="2">
        <f t="shared" si="195"/>
        <v>1.688777144252418</v>
      </c>
    </row>
    <row r="464" spans="1:32" x14ac:dyDescent="0.3">
      <c r="A464" s="3">
        <v>37.333332330000097</v>
      </c>
      <c r="B464" s="3">
        <v>14.269</v>
      </c>
      <c r="C464" s="2">
        <f t="shared" si="168"/>
        <v>15.420050041682433</v>
      </c>
      <c r="D464" s="2">
        <f t="shared" si="169"/>
        <v>-1.1510500416824332</v>
      </c>
      <c r="E464" s="2">
        <f t="shared" si="170"/>
        <v>1.3249161984571312</v>
      </c>
      <c r="F464" s="2">
        <f t="shared" si="171"/>
        <v>15.294845051512608</v>
      </c>
      <c r="G464" s="2">
        <f t="shared" si="172"/>
        <v>1.0258450515126079</v>
      </c>
      <c r="H464" s="2">
        <f t="shared" si="173"/>
        <v>1.0523580697129051</v>
      </c>
      <c r="I464" s="2">
        <f t="shared" si="174"/>
        <v>16.002492892344982</v>
      </c>
      <c r="J464" s="2">
        <f t="shared" si="175"/>
        <v>1.7334928923449819</v>
      </c>
      <c r="K464" s="2">
        <f t="shared" si="176"/>
        <v>3.0049976078105711</v>
      </c>
      <c r="L464" s="2">
        <f t="shared" si="177"/>
        <v>16.183373721184097</v>
      </c>
      <c r="M464" s="2">
        <f t="shared" si="178"/>
        <v>1.9143737211840968</v>
      </c>
      <c r="N464" s="2">
        <f t="shared" si="179"/>
        <v>3.664826744360246</v>
      </c>
      <c r="O464" s="2">
        <f t="shared" si="180"/>
        <v>15.772562981163064</v>
      </c>
      <c r="P464" s="2">
        <f t="shared" si="181"/>
        <v>1.5035629811630642</v>
      </c>
      <c r="Q464" s="2">
        <f t="shared" si="182"/>
        <v>2.2607016383239609</v>
      </c>
      <c r="R464" s="2">
        <f t="shared" si="183"/>
        <v>15.772825840871231</v>
      </c>
      <c r="S464" s="2">
        <f t="shared" si="184"/>
        <v>1.5038258408712313</v>
      </c>
      <c r="T464" s="2">
        <f t="shared" si="185"/>
        <v>2.2614921596720658</v>
      </c>
      <c r="U464" s="2">
        <f t="shared" si="186"/>
        <v>15.343774846166003</v>
      </c>
      <c r="V464" s="2">
        <f t="shared" si="187"/>
        <v>1.0747748461660027</v>
      </c>
      <c r="W464" s="2">
        <f t="shared" si="188"/>
        <v>1.1551409699511548</v>
      </c>
      <c r="X464" s="2">
        <f t="shared" si="189"/>
        <v>15.710171993843559</v>
      </c>
      <c r="Y464" s="2">
        <f t="shared" si="190"/>
        <v>1.4411719938435592</v>
      </c>
      <c r="Z464" s="2">
        <f t="shared" si="191"/>
        <v>2.0769767158390198</v>
      </c>
      <c r="AB464" s="28">
        <v>37.333332330000097</v>
      </c>
      <c r="AC464" s="2">
        <f t="shared" si="192"/>
        <v>15.708311223767058</v>
      </c>
      <c r="AD464" s="2">
        <f t="shared" si="193"/>
        <v>1.4393112237670582</v>
      </c>
      <c r="AE464" s="2">
        <f t="shared" si="194"/>
        <v>2.0716167988618266</v>
      </c>
      <c r="AF464" s="2">
        <f t="shared" si="195"/>
        <v>1.4393112237670582</v>
      </c>
    </row>
    <row r="465" spans="1:32" x14ac:dyDescent="0.3">
      <c r="A465" s="3">
        <v>37.416665660000099</v>
      </c>
      <c r="B465" s="3">
        <v>14.478</v>
      </c>
      <c r="C465" s="2">
        <f t="shared" ref="C465:C528" si="196">$C$3*A465+$C$4</f>
        <v>15.423232564055132</v>
      </c>
      <c r="D465" s="2">
        <f t="shared" ref="D465:D528" si="197">B465-C465</f>
        <v>-0.94523256405513223</v>
      </c>
      <c r="E465" s="2">
        <f t="shared" ref="E465:E528" si="198">D465^2</f>
        <v>0.89346460015023965</v>
      </c>
      <c r="F465" s="2">
        <f t="shared" ref="F465:F528" si="199">$D$3*(A465^2)+$D$4*A465+$D$5</f>
        <v>15.292100427084231</v>
      </c>
      <c r="G465" s="2">
        <f t="shared" ref="G465:G528" si="200">F465-B465</f>
        <v>0.81410042708423092</v>
      </c>
      <c r="H465" s="2">
        <f t="shared" ref="H465:H528" si="201">G465^2</f>
        <v>0.66275950537872719</v>
      </c>
      <c r="I465" s="2">
        <f t="shared" ref="I465:I528" si="202">$E$3*(A465^3)+$E$4*(A465^2)+$E$5*(A465)+$E$6</f>
        <v>15.982263689283128</v>
      </c>
      <c r="J465" s="2">
        <f t="shared" ref="J465:J528" si="203">I465-B465</f>
        <v>1.5042636892831283</v>
      </c>
      <c r="K465" s="2">
        <f t="shared" ref="K465:K528" si="204">J465^2</f>
        <v>2.2628092468956877</v>
      </c>
      <c r="L465" s="2">
        <f t="shared" ref="L465:L528" si="205">$F$3*(A465^4)+$F$4*(A465^3)+$F$5*(A465^2)+$F$6*(A465)+$F$7</f>
        <v>16.162945599309602</v>
      </c>
      <c r="M465" s="2">
        <f t="shared" ref="M465:M528" si="206">L465-B465</f>
        <v>1.6849455993096019</v>
      </c>
      <c r="N465" s="2">
        <f t="shared" ref="N465:N528" si="207">M465^2</f>
        <v>2.8390416726327934</v>
      </c>
      <c r="O465" s="2">
        <f t="shared" ref="O465:O528" si="208">$G$3*(A465^5)+$G$4*(A465^4)+$G$5*(A465^3)+$G$6*(A465^2)+$G$7*(A465)+$G$8</f>
        <v>15.741504870130607</v>
      </c>
      <c r="P465" s="2">
        <f t="shared" ref="P465:P528" si="209">O465-B465</f>
        <v>1.2635048701306069</v>
      </c>
      <c r="Q465" s="2">
        <f t="shared" ref="Q465:Q528" si="210">P465^2</f>
        <v>1.5964445568437617</v>
      </c>
      <c r="R465" s="2">
        <f t="shared" ref="R465:R528" si="211">$H$3*(A465^6)+$H$4*(A465^5)+$H$5*(A465^4)+$H$6*(A465^3)+$H$7*(A465^2)+$H$8*(A465)+$H$9</f>
        <v>15.735939394145511</v>
      </c>
      <c r="S465" s="2">
        <f t="shared" ref="S465:S528" si="212">R465-B465</f>
        <v>1.2579393941455113</v>
      </c>
      <c r="T465" s="2">
        <f t="shared" ref="T465:T528" si="213">S465^2</f>
        <v>1.582411519343176</v>
      </c>
      <c r="U465" s="2">
        <f t="shared" ref="U465:U528" si="214">$I$3*(A465^7)+$I$4*(A465^6)+$I$5*(A465^5)+$I$6*(A465^4)+$I$7*(A465^3)+$I$8*(A465^2)+$I$9*(A465)+$I$10</f>
        <v>15.320346755171858</v>
      </c>
      <c r="V465" s="2">
        <f t="shared" ref="V465:V528" si="215">U465-B465</f>
        <v>0.84234675517185842</v>
      </c>
      <c r="W465" s="2">
        <f t="shared" ref="W465:W528" si="216">V465^2</f>
        <v>0.70954805594855874</v>
      </c>
      <c r="X465" s="2">
        <f t="shared" ref="X465:X528" si="217">$J$3*(A465^8)+$J$4*(A465^7)+$J$5*(A465^6)+$J$6*(A465^5)+$J$7*(A465^4)+$J$8*(A465^3)+$J$9*(A465^2)+$J$10*(A465)+$J$11</f>
        <v>15.689208358054245</v>
      </c>
      <c r="Y465" s="2">
        <f t="shared" ref="Y465:Y528" si="218">X465-B465</f>
        <v>1.211208358054245</v>
      </c>
      <c r="Z465" s="2">
        <f t="shared" ref="Z465:Z528" si="219">Y465^2</f>
        <v>1.4670256866204601</v>
      </c>
      <c r="AB465" s="28">
        <v>37.416665660000099</v>
      </c>
      <c r="AC465" s="2">
        <f t="shared" ref="AC465:AC528" si="220">$AC$3*(AB465^9)+$AC$4*(AB465^8)+$AC$5*(AB465^7)+$AC$6*(AB465^6)+$AC$7*(AB465^5)+$AC$8*(AB465^4)+$AC$9*(AB465^3)+$AC$10*(AB465^2)+$AC$11*(AB465)+$AC$12</f>
        <v>15.685627445979893</v>
      </c>
      <c r="AD465" s="2">
        <f t="shared" ref="AD465:AD528" si="221">AC465-B465</f>
        <v>1.2076274459798935</v>
      </c>
      <c r="AE465" s="2">
        <f t="shared" ref="AE465:AE528" si="222">AD465^2</f>
        <v>1.4583640482839204</v>
      </c>
      <c r="AF465" s="2">
        <f t="shared" ref="AF465:AF528" si="223">ABS(AD465)</f>
        <v>1.2076274459798935</v>
      </c>
    </row>
    <row r="466" spans="1:32" x14ac:dyDescent="0.3">
      <c r="A466" s="3">
        <v>37.499998990000101</v>
      </c>
      <c r="B466" s="3">
        <v>14.972</v>
      </c>
      <c r="C466" s="2">
        <f t="shared" si="196"/>
        <v>15.426415086427831</v>
      </c>
      <c r="D466" s="2">
        <f t="shared" si="197"/>
        <v>-0.45441508642783113</v>
      </c>
      <c r="E466" s="2">
        <f t="shared" si="198"/>
        <v>0.20649307077321324</v>
      </c>
      <c r="F466" s="2">
        <f t="shared" si="199"/>
        <v>15.289322690116833</v>
      </c>
      <c r="G466" s="2">
        <f t="shared" si="200"/>
        <v>0.31732269011683378</v>
      </c>
      <c r="H466" s="2">
        <f t="shared" si="201"/>
        <v>0.10069368966298411</v>
      </c>
      <c r="I466" s="2">
        <f t="shared" si="202"/>
        <v>15.961641892948391</v>
      </c>
      <c r="J466" s="2">
        <f t="shared" si="203"/>
        <v>0.98964189294839144</v>
      </c>
      <c r="K466" s="2">
        <f t="shared" si="204"/>
        <v>0.97939107627847544</v>
      </c>
      <c r="L466" s="2">
        <f t="shared" si="205"/>
        <v>16.14203389408987</v>
      </c>
      <c r="M466" s="2">
        <f t="shared" si="206"/>
        <v>1.1700338940898707</v>
      </c>
      <c r="N466" s="2">
        <f t="shared" si="207"/>
        <v>1.3689793133191068</v>
      </c>
      <c r="O466" s="2">
        <f t="shared" si="208"/>
        <v>15.710181047727962</v>
      </c>
      <c r="P466" s="2">
        <f t="shared" si="209"/>
        <v>0.73818104772796289</v>
      </c>
      <c r="Q466" s="2">
        <f t="shared" si="210"/>
        <v>0.54491125922475303</v>
      </c>
      <c r="R466" s="2">
        <f t="shared" si="211"/>
        <v>15.698741478676281</v>
      </c>
      <c r="S466" s="2">
        <f t="shared" si="212"/>
        <v>0.72674147867628136</v>
      </c>
      <c r="T466" s="2">
        <f t="shared" si="213"/>
        <v>0.52815317682858787</v>
      </c>
      <c r="U466" s="2">
        <f t="shared" si="214"/>
        <v>15.297303277113986</v>
      </c>
      <c r="V466" s="2">
        <f t="shared" si="215"/>
        <v>0.32530327711398677</v>
      </c>
      <c r="W466" s="2">
        <f t="shared" si="216"/>
        <v>0.10582222210109926</v>
      </c>
      <c r="X466" s="2">
        <f t="shared" si="217"/>
        <v>15.667973444891899</v>
      </c>
      <c r="Y466" s="2">
        <f t="shared" si="218"/>
        <v>0.69597344489189972</v>
      </c>
      <c r="Z466" s="2">
        <f t="shared" si="219"/>
        <v>0.48437903599469817</v>
      </c>
      <c r="AB466" s="28">
        <v>37.499998990000101</v>
      </c>
      <c r="AC466" s="2">
        <f t="shared" si="220"/>
        <v>15.662721900106451</v>
      </c>
      <c r="AD466" s="2">
        <f t="shared" si="221"/>
        <v>0.69072190010645151</v>
      </c>
      <c r="AE466" s="2">
        <f t="shared" si="222"/>
        <v>0.47709674328666679</v>
      </c>
      <c r="AF466" s="2">
        <f t="shared" si="223"/>
        <v>0.69072190010645151</v>
      </c>
    </row>
    <row r="467" spans="1:32" x14ac:dyDescent="0.3">
      <c r="A467" s="3">
        <v>37.583332320000103</v>
      </c>
      <c r="B467" s="3">
        <v>14.972</v>
      </c>
      <c r="C467" s="2">
        <f t="shared" si="196"/>
        <v>15.429597608800531</v>
      </c>
      <c r="D467" s="2">
        <f t="shared" si="197"/>
        <v>-0.45759760880053157</v>
      </c>
      <c r="E467" s="2">
        <f t="shared" si="198"/>
        <v>0.20939557157996433</v>
      </c>
      <c r="F467" s="2">
        <f t="shared" si="199"/>
        <v>15.286511840610421</v>
      </c>
      <c r="G467" s="2">
        <f t="shared" si="200"/>
        <v>0.3145118406104217</v>
      </c>
      <c r="H467" s="2">
        <f t="shared" si="201"/>
        <v>9.8917697884155303E-2</v>
      </c>
      <c r="I467" s="2">
        <f t="shared" si="202"/>
        <v>15.940625500662554</v>
      </c>
      <c r="J467" s="2">
        <f t="shared" si="203"/>
        <v>0.96862550066255437</v>
      </c>
      <c r="K467" s="2">
        <f t="shared" si="204"/>
        <v>0.93823536053378409</v>
      </c>
      <c r="L467" s="2">
        <f t="shared" si="205"/>
        <v>16.120635100692819</v>
      </c>
      <c r="M467" s="2">
        <f t="shared" si="206"/>
        <v>1.1486351006928199</v>
      </c>
      <c r="N467" s="2">
        <f t="shared" si="207"/>
        <v>1.3193625945436045</v>
      </c>
      <c r="O467" s="2">
        <f t="shared" si="208"/>
        <v>15.678599179933256</v>
      </c>
      <c r="P467" s="2">
        <f t="shared" si="209"/>
        <v>0.70659917993325649</v>
      </c>
      <c r="Q467" s="2">
        <f t="shared" si="210"/>
        <v>0.49928240108235061</v>
      </c>
      <c r="R467" s="2">
        <f t="shared" si="211"/>
        <v>15.661244794297653</v>
      </c>
      <c r="S467" s="2">
        <f t="shared" si="212"/>
        <v>0.68924479429765384</v>
      </c>
      <c r="T467" s="2">
        <f t="shared" si="213"/>
        <v>0.47505838646641513</v>
      </c>
      <c r="U467" s="2">
        <f t="shared" si="214"/>
        <v>15.274650576552478</v>
      </c>
      <c r="V467" s="2">
        <f t="shared" si="215"/>
        <v>0.30265057655247851</v>
      </c>
      <c r="W467" s="2">
        <f t="shared" si="216"/>
        <v>9.1597371487547652E-2</v>
      </c>
      <c r="X467" s="2">
        <f t="shared" si="217"/>
        <v>15.646458291049314</v>
      </c>
      <c r="Y467" s="2">
        <f t="shared" si="218"/>
        <v>0.67445829104931398</v>
      </c>
      <c r="Z467" s="2">
        <f t="shared" si="219"/>
        <v>0.45489398636516115</v>
      </c>
      <c r="AB467" s="28">
        <v>37.583332320000103</v>
      </c>
      <c r="AC467" s="2">
        <f t="shared" si="220"/>
        <v>15.639590676292276</v>
      </c>
      <c r="AD467" s="2">
        <f t="shared" si="221"/>
        <v>0.66759067629227609</v>
      </c>
      <c r="AE467" s="2">
        <f t="shared" si="222"/>
        <v>0.44567731107237857</v>
      </c>
      <c r="AF467" s="2">
        <f t="shared" si="223"/>
        <v>0.66759067629227609</v>
      </c>
    </row>
    <row r="468" spans="1:32" x14ac:dyDescent="0.3">
      <c r="A468" s="3">
        <v>37.666665650000098</v>
      </c>
      <c r="B468" s="3">
        <v>14.573</v>
      </c>
      <c r="C468" s="2">
        <f t="shared" si="196"/>
        <v>15.43278013117323</v>
      </c>
      <c r="D468" s="2">
        <f t="shared" si="197"/>
        <v>-0.85978013117322938</v>
      </c>
      <c r="E468" s="2">
        <f t="shared" si="198"/>
        <v>0.73922187396025552</v>
      </c>
      <c r="F468" s="2">
        <f t="shared" si="199"/>
        <v>15.283667878564991</v>
      </c>
      <c r="G468" s="2">
        <f t="shared" si="200"/>
        <v>0.71066787856499047</v>
      </c>
      <c r="H468" s="2">
        <f t="shared" si="201"/>
        <v>0.50504883362406405</v>
      </c>
      <c r="I468" s="2">
        <f t="shared" si="202"/>
        <v>15.919212509747377</v>
      </c>
      <c r="J468" s="2">
        <f t="shared" si="203"/>
        <v>1.3462125097473763</v>
      </c>
      <c r="K468" s="2">
        <f t="shared" si="204"/>
        <v>1.8122881214003297</v>
      </c>
      <c r="L468" s="2">
        <f t="shared" si="205"/>
        <v>16.098745705941091</v>
      </c>
      <c r="M468" s="2">
        <f t="shared" si="206"/>
        <v>1.525745705941091</v>
      </c>
      <c r="N468" s="2">
        <f t="shared" si="207"/>
        <v>2.3278999591976781</v>
      </c>
      <c r="O468" s="2">
        <f t="shared" si="208"/>
        <v>15.64676709032951</v>
      </c>
      <c r="P468" s="2">
        <f t="shared" si="209"/>
        <v>1.0737670903295093</v>
      </c>
      <c r="Q468" s="2">
        <f t="shared" si="210"/>
        <v>1.1529757642747007</v>
      </c>
      <c r="R468" s="2">
        <f t="shared" si="211"/>
        <v>15.623462372370577</v>
      </c>
      <c r="S468" s="2">
        <f t="shared" si="212"/>
        <v>1.0504623723705766</v>
      </c>
      <c r="T468" s="2">
        <f t="shared" si="213"/>
        <v>1.1034711957664198</v>
      </c>
      <c r="U468" s="2">
        <f t="shared" si="214"/>
        <v>15.252394105014847</v>
      </c>
      <c r="V468" s="2">
        <f t="shared" si="215"/>
        <v>0.67939410501484687</v>
      </c>
      <c r="W468" s="2">
        <f t="shared" si="216"/>
        <v>0.46157634992892477</v>
      </c>
      <c r="X468" s="2">
        <f t="shared" si="217"/>
        <v>15.624653920089585</v>
      </c>
      <c r="Y468" s="2">
        <f t="shared" si="218"/>
        <v>1.0516539200895849</v>
      </c>
      <c r="Z468" s="2">
        <f t="shared" si="219"/>
        <v>1.1059759676397911</v>
      </c>
      <c r="AB468" s="28">
        <v>37.666665650000098</v>
      </c>
      <c r="AC468" s="2">
        <f t="shared" si="220"/>
        <v>15.616229877197956</v>
      </c>
      <c r="AD468" s="2">
        <f t="shared" si="221"/>
        <v>1.0432298771979553</v>
      </c>
      <c r="AE468" s="2">
        <f t="shared" si="222"/>
        <v>1.0883285766784609</v>
      </c>
      <c r="AF468" s="2">
        <f t="shared" si="223"/>
        <v>1.0432298771979553</v>
      </c>
    </row>
    <row r="469" spans="1:32" x14ac:dyDescent="0.3">
      <c r="A469" s="3">
        <v>37.7499989800001</v>
      </c>
      <c r="B469" s="3">
        <v>13.776</v>
      </c>
      <c r="C469" s="2">
        <f t="shared" si="196"/>
        <v>15.435962653545928</v>
      </c>
      <c r="D469" s="2">
        <f t="shared" si="197"/>
        <v>-1.6599626535459286</v>
      </c>
      <c r="E469" s="2">
        <f t="shared" si="198"/>
        <v>2.7554760111672407</v>
      </c>
      <c r="F469" s="2">
        <f t="shared" si="199"/>
        <v>15.280790803980542</v>
      </c>
      <c r="G469" s="2">
        <f t="shared" si="200"/>
        <v>1.5047908039805424</v>
      </c>
      <c r="H469" s="2">
        <f t="shared" si="201"/>
        <v>2.2643953637444074</v>
      </c>
      <c r="I469" s="2">
        <f t="shared" si="202"/>
        <v>15.89740091752464</v>
      </c>
      <c r="J469" s="2">
        <f t="shared" si="203"/>
        <v>2.1214009175246407</v>
      </c>
      <c r="K469" s="2">
        <f t="shared" si="204"/>
        <v>4.5003418528743868</v>
      </c>
      <c r="L469" s="2">
        <f t="shared" si="205"/>
        <v>16.076362188312004</v>
      </c>
      <c r="M469" s="2">
        <f t="shared" si="206"/>
        <v>2.300362188312004</v>
      </c>
      <c r="N469" s="2">
        <f t="shared" si="207"/>
        <v>5.2916661974155916</v>
      </c>
      <c r="O469" s="2">
        <f t="shared" si="208"/>
        <v>15.61469276102464</v>
      </c>
      <c r="P469" s="2">
        <f t="shared" si="209"/>
        <v>1.8386927610246406</v>
      </c>
      <c r="Q469" s="2">
        <f t="shared" si="210"/>
        <v>3.3807910694444163</v>
      </c>
      <c r="R469" s="2">
        <f t="shared" si="211"/>
        <v>15.585407579127578</v>
      </c>
      <c r="S469" s="2">
        <f t="shared" si="212"/>
        <v>1.8094075791275781</v>
      </c>
      <c r="T469" s="2">
        <f t="shared" si="213"/>
        <v>3.273955787404323</v>
      </c>
      <c r="U469" s="2">
        <f t="shared" si="214"/>
        <v>15.230538574423722</v>
      </c>
      <c r="V469" s="2">
        <f t="shared" si="215"/>
        <v>1.4545385744237223</v>
      </c>
      <c r="W469" s="2">
        <f t="shared" si="216"/>
        <v>2.1156824644865941</v>
      </c>
      <c r="X469" s="2">
        <f t="shared" si="217"/>
        <v>15.602551363465452</v>
      </c>
      <c r="Y469" s="2">
        <f t="shared" si="218"/>
        <v>1.8265513634654518</v>
      </c>
      <c r="Z469" s="2">
        <f t="shared" si="219"/>
        <v>3.3362898833775008</v>
      </c>
      <c r="AB469" s="28">
        <v>37.7499989800001</v>
      </c>
      <c r="AC469" s="2">
        <f t="shared" si="220"/>
        <v>15.592635629841201</v>
      </c>
      <c r="AD469" s="2">
        <f t="shared" si="221"/>
        <v>1.8166356298412012</v>
      </c>
      <c r="AE469" s="2">
        <f t="shared" si="222"/>
        <v>3.3001650116085379</v>
      </c>
      <c r="AF469" s="2">
        <f t="shared" si="223"/>
        <v>1.8166356298412012</v>
      </c>
    </row>
    <row r="470" spans="1:32" x14ac:dyDescent="0.3">
      <c r="A470" s="3">
        <v>37.833332310000102</v>
      </c>
      <c r="B470" s="3">
        <v>13.016999999999999</v>
      </c>
      <c r="C470" s="2">
        <f t="shared" si="196"/>
        <v>15.439145175918627</v>
      </c>
      <c r="D470" s="2">
        <f t="shared" si="197"/>
        <v>-2.4221451759186277</v>
      </c>
      <c r="E470" s="2">
        <f t="shared" si="198"/>
        <v>5.8667872532258798</v>
      </c>
      <c r="F470" s="2">
        <f t="shared" si="199"/>
        <v>15.277880616857075</v>
      </c>
      <c r="G470" s="2">
        <f t="shared" si="200"/>
        <v>2.2608806168570759</v>
      </c>
      <c r="H470" s="2">
        <f t="shared" si="201"/>
        <v>5.1115811636800315</v>
      </c>
      <c r="I470" s="2">
        <f t="shared" si="202"/>
        <v>15.875188721316098</v>
      </c>
      <c r="J470" s="2">
        <f t="shared" si="203"/>
        <v>2.8581887213160986</v>
      </c>
      <c r="K470" s="2">
        <f t="shared" si="204"/>
        <v>8.1692427666585541</v>
      </c>
      <c r="L470" s="2">
        <f t="shared" si="205"/>
        <v>16.053481017937603</v>
      </c>
      <c r="M470" s="2">
        <f t="shared" si="206"/>
        <v>3.0364810179376036</v>
      </c>
      <c r="N470" s="2">
        <f t="shared" si="207"/>
        <v>9.2202169722953862</v>
      </c>
      <c r="O470" s="2">
        <f t="shared" si="208"/>
        <v>15.58238433357034</v>
      </c>
      <c r="P470" s="2">
        <f t="shared" si="209"/>
        <v>2.565384333570341</v>
      </c>
      <c r="Q470" s="2">
        <f t="shared" si="210"/>
        <v>6.5811967789281427</v>
      </c>
      <c r="R470" s="2">
        <f t="shared" si="211"/>
        <v>15.547094119031781</v>
      </c>
      <c r="S470" s="2">
        <f t="shared" si="212"/>
        <v>2.5300941190317818</v>
      </c>
      <c r="T470" s="2">
        <f t="shared" si="213"/>
        <v>6.4013762511592081</v>
      </c>
      <c r="U470" s="2">
        <f t="shared" si="214"/>
        <v>15.209087930137702</v>
      </c>
      <c r="V470" s="2">
        <f t="shared" si="215"/>
        <v>2.1920879301377028</v>
      </c>
      <c r="W470" s="2">
        <f t="shared" si="216"/>
        <v>4.8052494934553982</v>
      </c>
      <c r="X470" s="2">
        <f t="shared" si="217"/>
        <v>15.580141682539974</v>
      </c>
      <c r="Y470" s="2">
        <f t="shared" si="218"/>
        <v>2.5631416825399747</v>
      </c>
      <c r="Z470" s="2">
        <f t="shared" si="219"/>
        <v>6.5696952847738519</v>
      </c>
      <c r="AB470" s="28">
        <v>37.833332310000102</v>
      </c>
      <c r="AC470" s="2">
        <f t="shared" si="220"/>
        <v>15.568804098223954</v>
      </c>
      <c r="AD470" s="2">
        <f t="shared" si="221"/>
        <v>2.551804098223954</v>
      </c>
      <c r="AE470" s="2">
        <f t="shared" si="222"/>
        <v>6.5117041557125672</v>
      </c>
      <c r="AF470" s="2">
        <f t="shared" si="223"/>
        <v>2.551804098223954</v>
      </c>
    </row>
    <row r="471" spans="1:32" x14ac:dyDescent="0.3">
      <c r="A471" s="3">
        <v>37.916665640000097</v>
      </c>
      <c r="B471" s="3">
        <v>12.6</v>
      </c>
      <c r="C471" s="2">
        <f t="shared" si="196"/>
        <v>15.442327698291326</v>
      </c>
      <c r="D471" s="2">
        <f t="shared" si="197"/>
        <v>-2.8423276982913261</v>
      </c>
      <c r="E471" s="2">
        <f t="shared" si="198"/>
        <v>8.0788267444740676</v>
      </c>
      <c r="F471" s="2">
        <f t="shared" si="199"/>
        <v>15.274937317194592</v>
      </c>
      <c r="G471" s="2">
        <f t="shared" si="200"/>
        <v>2.6749373171945923</v>
      </c>
      <c r="H471" s="2">
        <f t="shared" si="201"/>
        <v>7.1552896509202029</v>
      </c>
      <c r="I471" s="2">
        <f t="shared" si="202"/>
        <v>15.852573918443527</v>
      </c>
      <c r="J471" s="2">
        <f t="shared" si="203"/>
        <v>3.2525739184435274</v>
      </c>
      <c r="K471" s="2">
        <f t="shared" si="204"/>
        <v>10.579237094939081</v>
      </c>
      <c r="L471" s="2">
        <f t="shared" si="205"/>
        <v>16.030098656604615</v>
      </c>
      <c r="M471" s="2">
        <f t="shared" si="206"/>
        <v>3.4300986566046152</v>
      </c>
      <c r="N471" s="2">
        <f t="shared" si="207"/>
        <v>11.765576794040786</v>
      </c>
      <c r="O471" s="2">
        <f t="shared" si="208"/>
        <v>15.549850109881843</v>
      </c>
      <c r="P471" s="2">
        <f t="shared" si="209"/>
        <v>2.9498501098818437</v>
      </c>
      <c r="Q471" s="2">
        <f t="shared" si="210"/>
        <v>8.7016156707699253</v>
      </c>
      <c r="R471" s="2">
        <f t="shared" si="211"/>
        <v>15.508536038148684</v>
      </c>
      <c r="S471" s="2">
        <f t="shared" si="212"/>
        <v>2.908536038148684</v>
      </c>
      <c r="T471" s="2">
        <f t="shared" si="213"/>
        <v>8.4595818852096425</v>
      </c>
      <c r="U471" s="2">
        <f t="shared" si="214"/>
        <v>15.188045323627538</v>
      </c>
      <c r="V471" s="2">
        <f t="shared" si="215"/>
        <v>2.5880453236275383</v>
      </c>
      <c r="W471" s="2">
        <f t="shared" si="216"/>
        <v>6.6979785971503691</v>
      </c>
      <c r="X471" s="2">
        <f t="shared" si="217"/>
        <v>15.557415991327574</v>
      </c>
      <c r="Y471" s="2">
        <f t="shared" si="218"/>
        <v>2.9574159913275739</v>
      </c>
      <c r="Z471" s="2">
        <f t="shared" si="219"/>
        <v>8.7463093457600571</v>
      </c>
      <c r="AB471" s="28">
        <v>37.916665640000097</v>
      </c>
      <c r="AC471" s="2">
        <f t="shared" si="220"/>
        <v>15.544731495977462</v>
      </c>
      <c r="AD471" s="2">
        <f t="shared" si="221"/>
        <v>2.9447314959774626</v>
      </c>
      <c r="AE471" s="2">
        <f t="shared" si="222"/>
        <v>8.6714435834016648</v>
      </c>
      <c r="AF471" s="2">
        <f t="shared" si="223"/>
        <v>2.9447314959774626</v>
      </c>
    </row>
    <row r="472" spans="1:32" x14ac:dyDescent="0.3">
      <c r="A472" s="3">
        <v>37.9999989700001</v>
      </c>
      <c r="B472" s="3">
        <v>12.295999999999999</v>
      </c>
      <c r="C472" s="2">
        <f t="shared" si="196"/>
        <v>15.445510220664026</v>
      </c>
      <c r="D472" s="2">
        <f t="shared" si="197"/>
        <v>-3.1495102206640269</v>
      </c>
      <c r="E472" s="2">
        <f t="shared" si="198"/>
        <v>9.9194146300671679</v>
      </c>
      <c r="F472" s="2">
        <f t="shared" si="199"/>
        <v>15.27196090499309</v>
      </c>
      <c r="G472" s="2">
        <f t="shared" si="200"/>
        <v>2.9759609049930908</v>
      </c>
      <c r="H472" s="2">
        <f t="shared" si="201"/>
        <v>8.8563433080472969</v>
      </c>
      <c r="I472" s="2">
        <f t="shared" si="202"/>
        <v>15.829554506228691</v>
      </c>
      <c r="J472" s="2">
        <f t="shared" si="203"/>
        <v>3.5335545062286915</v>
      </c>
      <c r="K472" s="2">
        <f t="shared" si="204"/>
        <v>12.486007448489092</v>
      </c>
      <c r="L472" s="2">
        <f t="shared" si="205"/>
        <v>16.006211557754483</v>
      </c>
      <c r="M472" s="2">
        <f t="shared" si="206"/>
        <v>3.7102115577544836</v>
      </c>
      <c r="N472" s="2">
        <f t="shared" si="207"/>
        <v>13.765669803294951</v>
      </c>
      <c r="O472" s="2">
        <f t="shared" si="208"/>
        <v>15.517098553156893</v>
      </c>
      <c r="P472" s="2">
        <f t="shared" si="209"/>
        <v>3.2210985531568941</v>
      </c>
      <c r="Q472" s="2">
        <f t="shared" si="210"/>
        <v>10.375475889149437</v>
      </c>
      <c r="R472" s="2">
        <f t="shared" si="211"/>
        <v>15.469747727531566</v>
      </c>
      <c r="S472" s="2">
        <f t="shared" si="212"/>
        <v>3.1737477275315662</v>
      </c>
      <c r="T472" s="2">
        <f t="shared" si="213"/>
        <v>10.072674638011781</v>
      </c>
      <c r="U472" s="2">
        <f t="shared" si="214"/>
        <v>15.167413084703387</v>
      </c>
      <c r="V472" s="2">
        <f t="shared" si="215"/>
        <v>2.8714130847033879</v>
      </c>
      <c r="W472" s="2">
        <f t="shared" si="216"/>
        <v>8.2450131030058245</v>
      </c>
      <c r="X472" s="2">
        <f t="shared" si="217"/>
        <v>15.534365480105535</v>
      </c>
      <c r="Y472" s="2">
        <f t="shared" si="218"/>
        <v>3.2383654801055357</v>
      </c>
      <c r="Z472" s="2">
        <f t="shared" si="219"/>
        <v>10.487010982739157</v>
      </c>
      <c r="AB472" s="28">
        <v>37.9999989700001</v>
      </c>
      <c r="AC472" s="2">
        <f t="shared" si="220"/>
        <v>15.520414099427089</v>
      </c>
      <c r="AD472" s="2">
        <f t="shared" si="221"/>
        <v>3.22441409942709</v>
      </c>
      <c r="AE472" s="2">
        <f t="shared" si="222"/>
        <v>10.396846284584212</v>
      </c>
      <c r="AF472" s="2">
        <f t="shared" si="223"/>
        <v>3.22441409942709</v>
      </c>
    </row>
    <row r="473" spans="1:32" x14ac:dyDescent="0.3">
      <c r="A473" s="3">
        <v>38.083332300000102</v>
      </c>
      <c r="B473" s="3">
        <v>13.131</v>
      </c>
      <c r="C473" s="2">
        <f t="shared" si="196"/>
        <v>15.448692743036725</v>
      </c>
      <c r="D473" s="2">
        <f t="shared" si="197"/>
        <v>-2.3176927430367247</v>
      </c>
      <c r="E473" s="2">
        <f t="shared" si="198"/>
        <v>5.3716996511250974</v>
      </c>
      <c r="F473" s="2">
        <f t="shared" si="199"/>
        <v>15.268951380252572</v>
      </c>
      <c r="G473" s="2">
        <f t="shared" si="200"/>
        <v>2.1379513802525718</v>
      </c>
      <c r="H473" s="2">
        <f t="shared" si="201"/>
        <v>4.5708361043238765</v>
      </c>
      <c r="I473" s="2">
        <f t="shared" si="202"/>
        <v>15.806128481993349</v>
      </c>
      <c r="J473" s="2">
        <f t="shared" si="203"/>
        <v>2.6751284819933492</v>
      </c>
      <c r="K473" s="2">
        <f t="shared" si="204"/>
        <v>7.1563123951720407</v>
      </c>
      <c r="L473" s="2">
        <f t="shared" si="205"/>
        <v>15.981816166483332</v>
      </c>
      <c r="M473" s="2">
        <f t="shared" si="206"/>
        <v>2.850816166483332</v>
      </c>
      <c r="N473" s="2">
        <f t="shared" si="207"/>
        <v>8.1271528150827219</v>
      </c>
      <c r="O473" s="2">
        <f t="shared" si="208"/>
        <v>15.484138288795679</v>
      </c>
      <c r="P473" s="2">
        <f t="shared" si="209"/>
        <v>2.3531382887956784</v>
      </c>
      <c r="Q473" s="2">
        <f t="shared" si="210"/>
        <v>5.5372598061962535</v>
      </c>
      <c r="R473" s="2">
        <f t="shared" si="211"/>
        <v>15.430743926620707</v>
      </c>
      <c r="S473" s="2">
        <f t="shared" si="212"/>
        <v>2.2997439266207067</v>
      </c>
      <c r="T473" s="2">
        <f t="shared" si="213"/>
        <v>5.2888221280288263</v>
      </c>
      <c r="U473" s="2">
        <f t="shared" si="214"/>
        <v>15.147192693427716</v>
      </c>
      <c r="V473" s="2">
        <f t="shared" si="215"/>
        <v>2.0161926934277155</v>
      </c>
      <c r="W473" s="2">
        <f t="shared" si="216"/>
        <v>4.0650329770313061</v>
      </c>
      <c r="X473" s="2">
        <f t="shared" si="217"/>
        <v>15.51098143997369</v>
      </c>
      <c r="Y473" s="2">
        <f t="shared" si="218"/>
        <v>2.3799814399736903</v>
      </c>
      <c r="Z473" s="2">
        <f t="shared" si="219"/>
        <v>5.6643116546192402</v>
      </c>
      <c r="AB473" s="28">
        <v>38.083332300000102</v>
      </c>
      <c r="AC473" s="2">
        <f t="shared" si="220"/>
        <v>15.495848261295382</v>
      </c>
      <c r="AD473" s="2">
        <f t="shared" si="221"/>
        <v>2.3648482612953821</v>
      </c>
      <c r="AE473" s="2">
        <f t="shared" si="222"/>
        <v>5.5925072989517917</v>
      </c>
      <c r="AF473" s="2">
        <f t="shared" si="223"/>
        <v>2.3648482612953821</v>
      </c>
    </row>
    <row r="474" spans="1:32" x14ac:dyDescent="0.3">
      <c r="A474" s="3">
        <v>38.166665630000097</v>
      </c>
      <c r="B474" s="3">
        <v>13.965999999999999</v>
      </c>
      <c r="C474" s="2">
        <f t="shared" si="196"/>
        <v>15.451875265409424</v>
      </c>
      <c r="D474" s="2">
        <f t="shared" si="197"/>
        <v>-1.4858752654094243</v>
      </c>
      <c r="E474" s="2">
        <f t="shared" si="198"/>
        <v>2.2078253043555272</v>
      </c>
      <c r="F474" s="2">
        <f t="shared" si="199"/>
        <v>15.265908742973036</v>
      </c>
      <c r="G474" s="2">
        <f t="shared" si="200"/>
        <v>1.2999087429730363</v>
      </c>
      <c r="H474" s="2">
        <f t="shared" si="201"/>
        <v>1.6897627400577393</v>
      </c>
      <c r="I474" s="2">
        <f t="shared" si="202"/>
        <v>15.782293843059295</v>
      </c>
      <c r="J474" s="2">
        <f t="shared" si="203"/>
        <v>1.8162938430592952</v>
      </c>
      <c r="K474" s="2">
        <f t="shared" si="204"/>
        <v>3.2989233243351035</v>
      </c>
      <c r="L474" s="2">
        <f t="shared" si="205"/>
        <v>15.956908919542022</v>
      </c>
      <c r="M474" s="2">
        <f t="shared" si="206"/>
        <v>1.9909089195420222</v>
      </c>
      <c r="N474" s="2">
        <f t="shared" si="207"/>
        <v>3.9637183259119824</v>
      </c>
      <c r="O474" s="2">
        <f t="shared" si="208"/>
        <v>15.45097810531963</v>
      </c>
      <c r="P474" s="2">
        <f t="shared" si="209"/>
        <v>1.4849781053196303</v>
      </c>
      <c r="Q474" s="2">
        <f t="shared" si="210"/>
        <v>2.2051599732786791</v>
      </c>
      <c r="R474" s="2">
        <f t="shared" si="211"/>
        <v>15.391539726655289</v>
      </c>
      <c r="S474" s="2">
        <f t="shared" si="212"/>
        <v>1.4255397266552894</v>
      </c>
      <c r="T474" s="2">
        <f t="shared" si="213"/>
        <v>2.0321635122724371</v>
      </c>
      <c r="U474" s="2">
        <f t="shared" si="214"/>
        <v>15.127384751560204</v>
      </c>
      <c r="V474" s="2">
        <f t="shared" si="215"/>
        <v>1.1613847515602043</v>
      </c>
      <c r="W474" s="2">
        <f t="shared" si="216"/>
        <v>1.3488145411565573</v>
      </c>
      <c r="X474" s="2">
        <f t="shared" si="217"/>
        <v>15.487255288274142</v>
      </c>
      <c r="Y474" s="2">
        <f t="shared" si="218"/>
        <v>1.5212552882741424</v>
      </c>
      <c r="Z474" s="2">
        <f t="shared" si="219"/>
        <v>2.3142176521020441</v>
      </c>
      <c r="AB474" s="28">
        <v>38.166665630000097</v>
      </c>
      <c r="AC474" s="2">
        <f t="shared" si="220"/>
        <v>15.471030424624534</v>
      </c>
      <c r="AD474" s="2">
        <f t="shared" si="221"/>
        <v>1.5050304246245343</v>
      </c>
      <c r="AE474" s="2">
        <f t="shared" si="222"/>
        <v>2.2651165790455061</v>
      </c>
      <c r="AF474" s="2">
        <f t="shared" si="223"/>
        <v>1.5050304246245343</v>
      </c>
    </row>
    <row r="475" spans="1:32" x14ac:dyDescent="0.3">
      <c r="A475" s="3">
        <v>38.249998960000099</v>
      </c>
      <c r="B475" s="3">
        <v>15.028</v>
      </c>
      <c r="C475" s="2">
        <f t="shared" si="196"/>
        <v>15.455057787782122</v>
      </c>
      <c r="D475" s="2">
        <f t="shared" si="197"/>
        <v>-0.42705778778212178</v>
      </c>
      <c r="E475" s="2">
        <f t="shared" si="198"/>
        <v>0.18237835410535977</v>
      </c>
      <c r="F475" s="2">
        <f t="shared" si="199"/>
        <v>15.262832993154481</v>
      </c>
      <c r="G475" s="2">
        <f t="shared" si="200"/>
        <v>0.23483299315448036</v>
      </c>
      <c r="H475" s="2">
        <f t="shared" si="201"/>
        <v>5.5146534673892224E-2</v>
      </c>
      <c r="I475" s="2">
        <f t="shared" si="202"/>
        <v>15.758048586748275</v>
      </c>
      <c r="J475" s="2">
        <f t="shared" si="203"/>
        <v>0.73004858674827489</v>
      </c>
      <c r="K475" s="2">
        <f t="shared" si="204"/>
        <v>0.5329709390131534</v>
      </c>
      <c r="L475" s="2">
        <f t="shared" si="205"/>
        <v>15.931486245336073</v>
      </c>
      <c r="M475" s="2">
        <f t="shared" si="206"/>
        <v>0.90348624533607236</v>
      </c>
      <c r="N475" s="2">
        <f t="shared" si="207"/>
        <v>0.81628739551147356</v>
      </c>
      <c r="O475" s="2">
        <f t="shared" si="208"/>
        <v>15.417626955291384</v>
      </c>
      <c r="P475" s="2">
        <f t="shared" si="209"/>
        <v>0.38962695529138358</v>
      </c>
      <c r="Q475" s="2">
        <f t="shared" si="210"/>
        <v>0.15180916428963381</v>
      </c>
      <c r="R475" s="2">
        <f t="shared" si="211"/>
        <v>15.35215057409922</v>
      </c>
      <c r="S475" s="2">
        <f t="shared" si="212"/>
        <v>0.32415057409921921</v>
      </c>
      <c r="T475" s="2">
        <f t="shared" si="213"/>
        <v>0.10507359468885341</v>
      </c>
      <c r="U475" s="2">
        <f t="shared" si="214"/>
        <v>15.107988953646686</v>
      </c>
      <c r="V475" s="2">
        <f t="shared" si="215"/>
        <v>7.9988953646685346E-2</v>
      </c>
      <c r="W475" s="2">
        <f t="shared" si="216"/>
        <v>6.3982327054915768E-3</v>
      </c>
      <c r="X475" s="2">
        <f t="shared" si="217"/>
        <v>15.463178594806962</v>
      </c>
      <c r="Y475" s="2">
        <f t="shared" si="218"/>
        <v>0.43517859480696153</v>
      </c>
      <c r="Z475" s="2">
        <f t="shared" si="219"/>
        <v>0.18938040937816161</v>
      </c>
      <c r="AB475" s="28">
        <v>38.249998960000099</v>
      </c>
      <c r="AC475" s="2">
        <f t="shared" si="220"/>
        <v>15.445957136893927</v>
      </c>
      <c r="AD475" s="2">
        <f t="shared" si="221"/>
        <v>0.41795713689392677</v>
      </c>
      <c r="AE475" s="2">
        <f t="shared" si="222"/>
        <v>0.17468816828056866</v>
      </c>
      <c r="AF475" s="2">
        <f t="shared" si="223"/>
        <v>0.41795713689392677</v>
      </c>
    </row>
    <row r="476" spans="1:32" x14ac:dyDescent="0.3">
      <c r="A476" s="3">
        <v>38.333332290000101</v>
      </c>
      <c r="B476" s="3">
        <v>15.843999999999999</v>
      </c>
      <c r="C476" s="2">
        <f t="shared" si="196"/>
        <v>15.458240310154823</v>
      </c>
      <c r="D476" s="2">
        <f t="shared" si="197"/>
        <v>0.38575968984517672</v>
      </c>
      <c r="E476" s="2">
        <f t="shared" si="198"/>
        <v>0.14881053830944693</v>
      </c>
      <c r="F476" s="2">
        <f t="shared" si="199"/>
        <v>15.259724130796908</v>
      </c>
      <c r="G476" s="2">
        <f t="shared" si="200"/>
        <v>-0.5842758692030916</v>
      </c>
      <c r="H476" s="2">
        <f t="shared" si="201"/>
        <v>0.34137829133302822</v>
      </c>
      <c r="I476" s="2">
        <f t="shared" si="202"/>
        <v>15.733390710382062</v>
      </c>
      <c r="J476" s="2">
        <f t="shared" si="203"/>
        <v>-0.11060928961793692</v>
      </c>
      <c r="K476" s="2">
        <f t="shared" si="204"/>
        <v>1.2234414949784649E-2</v>
      </c>
      <c r="L476" s="2">
        <f t="shared" si="205"/>
        <v>15.905544563925739</v>
      </c>
      <c r="M476" s="2">
        <f t="shared" si="206"/>
        <v>6.1544563925739482E-2</v>
      </c>
      <c r="N476" s="2">
        <f t="shared" si="207"/>
        <v>3.7877333488094338E-3</v>
      </c>
      <c r="O476" s="2">
        <f t="shared" si="208"/>
        <v>15.384093956233782</v>
      </c>
      <c r="P476" s="2">
        <f t="shared" si="209"/>
        <v>-0.45990604376621746</v>
      </c>
      <c r="Q476" s="2">
        <f t="shared" si="210"/>
        <v>0.21151356909269392</v>
      </c>
      <c r="R476" s="2">
        <f t="shared" si="211"/>
        <v>15.312592274080226</v>
      </c>
      <c r="S476" s="2">
        <f t="shared" si="212"/>
        <v>-0.53140772591977381</v>
      </c>
      <c r="T476" s="2">
        <f t="shared" si="213"/>
        <v>0.28239417116722543</v>
      </c>
      <c r="U476" s="2">
        <f t="shared" si="214"/>
        <v>15.089004057703509</v>
      </c>
      <c r="V476" s="2">
        <f t="shared" si="215"/>
        <v>-0.7549959422964907</v>
      </c>
      <c r="W476" s="2">
        <f t="shared" si="216"/>
        <v>0.57001887288416586</v>
      </c>
      <c r="X476" s="2">
        <f t="shared" si="217"/>
        <v>15.438743109182852</v>
      </c>
      <c r="Y476" s="2">
        <f t="shared" si="218"/>
        <v>-0.40525689081714766</v>
      </c>
      <c r="Z476" s="2">
        <f t="shared" si="219"/>
        <v>0.16423314755478155</v>
      </c>
      <c r="AB476" s="28">
        <v>38.333332290000101</v>
      </c>
      <c r="AC476" s="2">
        <f t="shared" si="220"/>
        <v>15.42062506506608</v>
      </c>
      <c r="AD476" s="2">
        <f t="shared" si="221"/>
        <v>-0.42337493493391953</v>
      </c>
      <c r="AE476" s="2">
        <f t="shared" si="222"/>
        <v>0.17924633553030059</v>
      </c>
      <c r="AF476" s="2">
        <f t="shared" si="223"/>
        <v>0.42337493493391953</v>
      </c>
    </row>
    <row r="477" spans="1:32" x14ac:dyDescent="0.3">
      <c r="A477" s="3">
        <v>38.416665620000103</v>
      </c>
      <c r="B477" s="3">
        <v>15.769</v>
      </c>
      <c r="C477" s="2">
        <f t="shared" si="196"/>
        <v>15.461422832527521</v>
      </c>
      <c r="D477" s="2">
        <f t="shared" si="197"/>
        <v>0.30757716747247876</v>
      </c>
      <c r="E477" s="2">
        <f t="shared" si="198"/>
        <v>9.4603713950393242E-2</v>
      </c>
      <c r="F477" s="2">
        <f t="shared" si="199"/>
        <v>15.256582155900318</v>
      </c>
      <c r="G477" s="2">
        <f t="shared" si="200"/>
        <v>-0.51241784409968183</v>
      </c>
      <c r="H477" s="2">
        <f t="shared" si="201"/>
        <v>0.26257204695176584</v>
      </c>
      <c r="I477" s="2">
        <f t="shared" si="202"/>
        <v>15.70831821128243</v>
      </c>
      <c r="J477" s="2">
        <f t="shared" si="203"/>
        <v>-6.0681788717570129E-2</v>
      </c>
      <c r="K477" s="2">
        <f t="shared" si="204"/>
        <v>3.6822794819638214E-3</v>
      </c>
      <c r="L477" s="2">
        <f t="shared" si="205"/>
        <v>15.879080287025964</v>
      </c>
      <c r="M477" s="2">
        <f t="shared" si="206"/>
        <v>0.11008028702596384</v>
      </c>
      <c r="N477" s="2">
        <f t="shared" si="207"/>
        <v>1.2117669591718583E-2</v>
      </c>
      <c r="O477" s="2">
        <f t="shared" si="208"/>
        <v>15.350388391549496</v>
      </c>
      <c r="P477" s="2">
        <f t="shared" si="209"/>
        <v>-0.41861160845050449</v>
      </c>
      <c r="Q477" s="2">
        <f t="shared" si="210"/>
        <v>0.17523567872951848</v>
      </c>
      <c r="R477" s="2">
        <f t="shared" si="211"/>
        <v>15.272880993842149</v>
      </c>
      <c r="S477" s="2">
        <f t="shared" si="212"/>
        <v>-0.49611900615785132</v>
      </c>
      <c r="T477" s="2">
        <f t="shared" si="213"/>
        <v>0.24613406827105411</v>
      </c>
      <c r="U477" s="2">
        <f t="shared" si="214"/>
        <v>15.070427855486717</v>
      </c>
      <c r="V477" s="2">
        <f t="shared" si="215"/>
        <v>-0.69857214451328353</v>
      </c>
      <c r="W477" s="2">
        <f t="shared" si="216"/>
        <v>0.4880030410898879</v>
      </c>
      <c r="X477" s="2">
        <f t="shared" si="217"/>
        <v>15.413940788869311</v>
      </c>
      <c r="Y477" s="2">
        <f t="shared" si="218"/>
        <v>-0.35505921113068872</v>
      </c>
      <c r="Z477" s="2">
        <f t="shared" si="219"/>
        <v>0.126067043408747</v>
      </c>
      <c r="AB477" s="28">
        <v>38.416665620000103</v>
      </c>
      <c r="AC477" s="2">
        <f t="shared" si="220"/>
        <v>15.395031010446761</v>
      </c>
      <c r="AD477" s="2">
        <f t="shared" si="221"/>
        <v>-0.37396898955323898</v>
      </c>
      <c r="AE477" s="2">
        <f t="shared" si="222"/>
        <v>0.13985280514747056</v>
      </c>
      <c r="AF477" s="2">
        <f t="shared" si="223"/>
        <v>0.37396898955323898</v>
      </c>
    </row>
    <row r="478" spans="1:32" x14ac:dyDescent="0.3">
      <c r="A478" s="3">
        <v>38.499998950000098</v>
      </c>
      <c r="B478" s="3">
        <v>15.237</v>
      </c>
      <c r="C478" s="2">
        <f t="shared" si="196"/>
        <v>15.46460535490022</v>
      </c>
      <c r="D478" s="2">
        <f t="shared" si="197"/>
        <v>-0.22760535490021994</v>
      </c>
      <c r="E478" s="2">
        <f t="shared" si="198"/>
        <v>5.1804197579255071E-2</v>
      </c>
      <c r="F478" s="2">
        <f t="shared" si="199"/>
        <v>15.253407068464711</v>
      </c>
      <c r="G478" s="2">
        <f t="shared" si="200"/>
        <v>1.6407068464710406E-2</v>
      </c>
      <c r="H478" s="2">
        <f t="shared" si="201"/>
        <v>2.691918956056947E-4</v>
      </c>
      <c r="I478" s="2">
        <f t="shared" si="202"/>
        <v>15.682829086771138</v>
      </c>
      <c r="J478" s="2">
        <f t="shared" si="203"/>
        <v>0.44582908677113764</v>
      </c>
      <c r="K478" s="2">
        <f t="shared" si="204"/>
        <v>0.19876357461118657</v>
      </c>
      <c r="L478" s="2">
        <f t="shared" si="205"/>
        <v>15.852089818006387</v>
      </c>
      <c r="M478" s="2">
        <f t="shared" si="206"/>
        <v>0.61508981800638729</v>
      </c>
      <c r="N478" s="2">
        <f t="shared" si="207"/>
        <v>0.37833548421513064</v>
      </c>
      <c r="O478" s="2">
        <f t="shared" si="208"/>
        <v>15.316519711439993</v>
      </c>
      <c r="P478" s="2">
        <f t="shared" si="209"/>
        <v>7.9519711439992591E-2</v>
      </c>
      <c r="Q478" s="2">
        <f t="shared" si="210"/>
        <v>6.3233845074996886E-3</v>
      </c>
      <c r="R478" s="2">
        <f t="shared" si="211"/>
        <v>15.233033266211093</v>
      </c>
      <c r="S478" s="2">
        <f t="shared" si="212"/>
        <v>-3.9667337889071064E-3</v>
      </c>
      <c r="T478" s="2">
        <f t="shared" si="213"/>
        <v>1.5734976952057327E-5</v>
      </c>
      <c r="U478" s="2">
        <f t="shared" si="214"/>
        <v>15.052257142366859</v>
      </c>
      <c r="V478" s="2">
        <f t="shared" si="215"/>
        <v>-0.18474285763314136</v>
      </c>
      <c r="W478" s="2">
        <f t="shared" si="216"/>
        <v>3.4129923446459133E-2</v>
      </c>
      <c r="X478" s="2">
        <f t="shared" si="217"/>
        <v>15.388763828347933</v>
      </c>
      <c r="Y478" s="2">
        <f t="shared" si="218"/>
        <v>0.15176382834793323</v>
      </c>
      <c r="Z478" s="2">
        <f t="shared" si="219"/>
        <v>2.3032259594820942E-2</v>
      </c>
      <c r="AB478" s="28">
        <v>38.499998950000098</v>
      </c>
      <c r="AC478" s="2">
        <f t="shared" si="220"/>
        <v>15.369171924381565</v>
      </c>
      <c r="AD478" s="2">
        <f t="shared" si="221"/>
        <v>0.13217192438156466</v>
      </c>
      <c r="AE478" s="2">
        <f t="shared" si="222"/>
        <v>1.7469417594726047E-2</v>
      </c>
      <c r="AF478" s="2">
        <f t="shared" si="223"/>
        <v>0.13217192438156466</v>
      </c>
    </row>
    <row r="479" spans="1:32" x14ac:dyDescent="0.3">
      <c r="A479" s="3">
        <v>38.5833322800001</v>
      </c>
      <c r="B479" s="3">
        <v>14.801</v>
      </c>
      <c r="C479" s="2">
        <f t="shared" si="196"/>
        <v>15.467787877272919</v>
      </c>
      <c r="D479" s="2">
        <f t="shared" si="197"/>
        <v>-0.66678787727291855</v>
      </c>
      <c r="E479" s="2">
        <f t="shared" si="198"/>
        <v>0.44460607327812468</v>
      </c>
      <c r="F479" s="2">
        <f t="shared" si="199"/>
        <v>15.250198868490086</v>
      </c>
      <c r="G479" s="2">
        <f t="shared" si="200"/>
        <v>0.44919886849008606</v>
      </c>
      <c r="H479" s="2">
        <f t="shared" si="201"/>
        <v>0.20177962345277362</v>
      </c>
      <c r="I479" s="2">
        <f t="shared" si="202"/>
        <v>15.656921334169953</v>
      </c>
      <c r="J479" s="2">
        <f t="shared" si="203"/>
        <v>0.85592133416995253</v>
      </c>
      <c r="K479" s="2">
        <f t="shared" si="204"/>
        <v>0.73260133028727159</v>
      </c>
      <c r="L479" s="2">
        <f t="shared" si="205"/>
        <v>15.824569551891365</v>
      </c>
      <c r="M479" s="2">
        <f t="shared" si="206"/>
        <v>1.0235695518913648</v>
      </c>
      <c r="N479" s="2">
        <f t="shared" si="207"/>
        <v>1.0476946275590893</v>
      </c>
      <c r="O479" s="2">
        <f t="shared" si="208"/>
        <v>15.282497533825827</v>
      </c>
      <c r="P479" s="2">
        <f t="shared" si="209"/>
        <v>0.48149753382582716</v>
      </c>
      <c r="Q479" s="2">
        <f t="shared" si="210"/>
        <v>0.23183987508035359</v>
      </c>
      <c r="R479" s="2">
        <f t="shared" si="211"/>
        <v>15.193065993074432</v>
      </c>
      <c r="S479" s="2">
        <f t="shared" si="212"/>
        <v>0.39206599307443213</v>
      </c>
      <c r="T479" s="2">
        <f t="shared" si="213"/>
        <v>0.15371574292544066</v>
      </c>
      <c r="U479" s="2">
        <f t="shared" si="214"/>
        <v>15.034487686799412</v>
      </c>
      <c r="V479" s="2">
        <f t="shared" si="215"/>
        <v>0.23348768679941223</v>
      </c>
      <c r="W479" s="2">
        <f t="shared" si="216"/>
        <v>5.451649988694042E-2</v>
      </c>
      <c r="X479" s="2">
        <f t="shared" si="217"/>
        <v>15.363204689156376</v>
      </c>
      <c r="Y479" s="2">
        <f t="shared" si="218"/>
        <v>0.56220468915637589</v>
      </c>
      <c r="Z479" s="2">
        <f t="shared" si="219"/>
        <v>0.31607411250941725</v>
      </c>
      <c r="AB479" s="28">
        <v>38.5833322800001</v>
      </c>
      <c r="AC479" s="2">
        <f t="shared" si="220"/>
        <v>15.343044924079155</v>
      </c>
      <c r="AD479" s="2">
        <f t="shared" si="221"/>
        <v>0.54204492407915517</v>
      </c>
      <c r="AE479" s="2">
        <f t="shared" si="222"/>
        <v>0.29381269971997709</v>
      </c>
      <c r="AF479" s="2">
        <f t="shared" si="223"/>
        <v>0.54204492407915517</v>
      </c>
    </row>
    <row r="480" spans="1:32" x14ac:dyDescent="0.3">
      <c r="A480" s="3">
        <v>38.666665610000102</v>
      </c>
      <c r="B480" s="3">
        <v>14.137</v>
      </c>
      <c r="C480" s="2">
        <f t="shared" si="196"/>
        <v>15.470970399645619</v>
      </c>
      <c r="D480" s="2">
        <f t="shared" si="197"/>
        <v>-1.3339703996456187</v>
      </c>
      <c r="E480" s="2">
        <f t="shared" si="198"/>
        <v>1.7794770271306917</v>
      </c>
      <c r="F480" s="2">
        <f t="shared" si="199"/>
        <v>15.246957555976444</v>
      </c>
      <c r="G480" s="2">
        <f t="shared" si="200"/>
        <v>1.1099575559764432</v>
      </c>
      <c r="H480" s="2">
        <f t="shared" si="201"/>
        <v>1.2320057760691989</v>
      </c>
      <c r="I480" s="2">
        <f t="shared" si="202"/>
        <v>15.630592950800663</v>
      </c>
      <c r="J480" s="2">
        <f t="shared" si="203"/>
        <v>1.4935929508006627</v>
      </c>
      <c r="K480" s="2">
        <f t="shared" si="204"/>
        <v>2.2308199026814308</v>
      </c>
      <c r="L480" s="2">
        <f t="shared" si="205"/>
        <v>15.796515875359937</v>
      </c>
      <c r="M480" s="2">
        <f t="shared" si="206"/>
        <v>1.6595158753599364</v>
      </c>
      <c r="N480" s="2">
        <f t="shared" si="207"/>
        <v>2.7539929405716559</v>
      </c>
      <c r="O480" s="2">
        <f t="shared" si="208"/>
        <v>15.248331645264956</v>
      </c>
      <c r="P480" s="2">
        <f t="shared" si="209"/>
        <v>1.111331645264956</v>
      </c>
      <c r="Q480" s="2">
        <f t="shared" si="210"/>
        <v>1.235058025767314</v>
      </c>
      <c r="R480" s="2">
        <f t="shared" si="211"/>
        <v>15.152996448873541</v>
      </c>
      <c r="S480" s="2">
        <f t="shared" si="212"/>
        <v>1.0159964488735405</v>
      </c>
      <c r="T480" s="2">
        <f t="shared" si="213"/>
        <v>1.0322487841236447</v>
      </c>
      <c r="U480" s="2">
        <f t="shared" si="214"/>
        <v>15.017114199373186</v>
      </c>
      <c r="V480" s="2">
        <f t="shared" si="215"/>
        <v>0.88011419937318536</v>
      </c>
      <c r="W480" s="2">
        <f t="shared" si="216"/>
        <v>0.77460100393830311</v>
      </c>
      <c r="X480" s="2">
        <f t="shared" si="217"/>
        <v>15.337256130930555</v>
      </c>
      <c r="Y480" s="2">
        <f t="shared" si="218"/>
        <v>1.2002561309305548</v>
      </c>
      <c r="Z480" s="2">
        <f t="shared" si="219"/>
        <v>1.4406147798363851</v>
      </c>
      <c r="AB480" s="28">
        <v>38.666665610000102</v>
      </c>
      <c r="AC480" s="2">
        <f t="shared" si="220"/>
        <v>15.316647309080228</v>
      </c>
      <c r="AD480" s="2">
        <f t="shared" si="221"/>
        <v>1.1796473090802273</v>
      </c>
      <c r="AE480" s="2">
        <f t="shared" si="222"/>
        <v>1.3915677738202212</v>
      </c>
      <c r="AF480" s="2">
        <f t="shared" si="223"/>
        <v>1.1796473090802273</v>
      </c>
    </row>
    <row r="481" spans="1:32" x14ac:dyDescent="0.3">
      <c r="A481" s="3">
        <v>38.749998940000097</v>
      </c>
      <c r="B481" s="3">
        <v>13.89</v>
      </c>
      <c r="C481" s="2">
        <f t="shared" si="196"/>
        <v>15.474152922018318</v>
      </c>
      <c r="D481" s="2">
        <f t="shared" si="197"/>
        <v>-1.5841529220183173</v>
      </c>
      <c r="E481" s="2">
        <f t="shared" si="198"/>
        <v>2.5095404803391728</v>
      </c>
      <c r="F481" s="2">
        <f t="shared" si="199"/>
        <v>15.243683130923783</v>
      </c>
      <c r="G481" s="2">
        <f t="shared" si="200"/>
        <v>1.3536831309237822</v>
      </c>
      <c r="H481" s="2">
        <f t="shared" si="201"/>
        <v>1.8324580189476138</v>
      </c>
      <c r="I481" s="2">
        <f t="shared" si="202"/>
        <v>15.603841933985018</v>
      </c>
      <c r="J481" s="2">
        <f t="shared" si="203"/>
        <v>1.7138419339850177</v>
      </c>
      <c r="K481" s="2">
        <f t="shared" si="204"/>
        <v>2.9372541746855059</v>
      </c>
      <c r="L481" s="2">
        <f t="shared" si="205"/>
        <v>15.767925166745862</v>
      </c>
      <c r="M481" s="2">
        <f t="shared" si="206"/>
        <v>1.877925166745861</v>
      </c>
      <c r="N481" s="2">
        <f t="shared" si="207"/>
        <v>3.5266029318974699</v>
      </c>
      <c r="O481" s="2">
        <f t="shared" si="208"/>
        <v>15.21403200187296</v>
      </c>
      <c r="P481" s="2">
        <f t="shared" si="209"/>
        <v>1.3240320018729594</v>
      </c>
      <c r="Q481" s="2">
        <f t="shared" si="210"/>
        <v>1.7530607419837165</v>
      </c>
      <c r="R481" s="2">
        <f t="shared" si="211"/>
        <v>15.112842284110162</v>
      </c>
      <c r="S481" s="2">
        <f t="shared" si="212"/>
        <v>1.2228422841101612</v>
      </c>
      <c r="T481" s="2">
        <f t="shared" si="213"/>
        <v>1.4953432518077561</v>
      </c>
      <c r="U481" s="2">
        <f t="shared" si="214"/>
        <v>15.00013030146194</v>
      </c>
      <c r="V481" s="2">
        <f t="shared" si="215"/>
        <v>1.1101303014619397</v>
      </c>
      <c r="W481" s="2">
        <f t="shared" si="216"/>
        <v>1.2323892862239771</v>
      </c>
      <c r="X481" s="2">
        <f t="shared" si="217"/>
        <v>15.310911243418204</v>
      </c>
      <c r="Y481" s="2">
        <f t="shared" si="218"/>
        <v>1.4209112434182032</v>
      </c>
      <c r="Z481" s="2">
        <f t="shared" si="219"/>
        <v>2.0189887616722642</v>
      </c>
      <c r="AB481" s="28">
        <v>38.749998940000097</v>
      </c>
      <c r="AC481" s="2">
        <f t="shared" si="220"/>
        <v>15.289976577860532</v>
      </c>
      <c r="AD481" s="2">
        <f t="shared" si="221"/>
        <v>1.3999765778605315</v>
      </c>
      <c r="AE481" s="2">
        <f t="shared" si="222"/>
        <v>1.9599344185580849</v>
      </c>
      <c r="AF481" s="2">
        <f t="shared" si="223"/>
        <v>1.3999765778605315</v>
      </c>
    </row>
    <row r="482" spans="1:32" x14ac:dyDescent="0.3">
      <c r="A482" s="3">
        <v>38.833332270000099</v>
      </c>
      <c r="B482" s="3">
        <v>13.416</v>
      </c>
      <c r="C482" s="2">
        <f t="shared" si="196"/>
        <v>15.477335444391016</v>
      </c>
      <c r="D482" s="2">
        <f t="shared" si="197"/>
        <v>-2.0613354443910161</v>
      </c>
      <c r="E482" s="2">
        <f t="shared" si="198"/>
        <v>4.2491038143027078</v>
      </c>
      <c r="F482" s="2">
        <f t="shared" si="199"/>
        <v>15.240375593332104</v>
      </c>
      <c r="G482" s="2">
        <f t="shared" si="200"/>
        <v>1.8243755933321033</v>
      </c>
      <c r="H482" s="2">
        <f t="shared" si="201"/>
        <v>3.328346305545864</v>
      </c>
      <c r="I482" s="2">
        <f t="shared" si="202"/>
        <v>15.576666281044789</v>
      </c>
      <c r="J482" s="2">
        <f t="shared" si="203"/>
        <v>2.1606662810447883</v>
      </c>
      <c r="K482" s="2">
        <f t="shared" si="204"/>
        <v>4.6684787780439159</v>
      </c>
      <c r="L482" s="2">
        <f t="shared" si="205"/>
        <v>15.738793796037582</v>
      </c>
      <c r="M482" s="2">
        <f t="shared" si="206"/>
        <v>2.3227937960375815</v>
      </c>
      <c r="N482" s="2">
        <f t="shared" si="207"/>
        <v>5.3953710189106783</v>
      </c>
      <c r="O482" s="2">
        <f t="shared" si="208"/>
        <v>15.17960873024167</v>
      </c>
      <c r="P482" s="2">
        <f t="shared" si="209"/>
        <v>1.7636087302416694</v>
      </c>
      <c r="Q482" s="2">
        <f t="shared" si="210"/>
        <v>3.1103157533846333</v>
      </c>
      <c r="R482" s="2">
        <f t="shared" si="211"/>
        <v>15.072621528865373</v>
      </c>
      <c r="S482" s="2">
        <f t="shared" si="212"/>
        <v>1.6566215288653723</v>
      </c>
      <c r="T482" s="2">
        <f t="shared" si="213"/>
        <v>2.7443948899002435</v>
      </c>
      <c r="U482" s="2">
        <f t="shared" si="214"/>
        <v>14.98352849347167</v>
      </c>
      <c r="V482" s="2">
        <f t="shared" si="215"/>
        <v>1.56752849347167</v>
      </c>
      <c r="W482" s="2">
        <f t="shared" si="216"/>
        <v>2.4571455778455635</v>
      </c>
      <c r="X482" s="2">
        <f t="shared" si="217"/>
        <v>15.284163479515698</v>
      </c>
      <c r="Y482" s="2">
        <f t="shared" si="218"/>
        <v>1.8681634795156974</v>
      </c>
      <c r="Z482" s="2">
        <f t="shared" si="219"/>
        <v>3.4900347861961976</v>
      </c>
      <c r="AB482" s="28">
        <v>38.833332270000099</v>
      </c>
      <c r="AC482" s="2">
        <f t="shared" si="220"/>
        <v>15.263030445127672</v>
      </c>
      <c r="AD482" s="2">
        <f t="shared" si="221"/>
        <v>1.8470304451276718</v>
      </c>
      <c r="AE482" s="2">
        <f t="shared" si="222"/>
        <v>3.4115214652285255</v>
      </c>
      <c r="AF482" s="2">
        <f t="shared" si="223"/>
        <v>1.8470304451276718</v>
      </c>
    </row>
    <row r="483" spans="1:32" x14ac:dyDescent="0.3">
      <c r="A483" s="3">
        <v>38.916665600000101</v>
      </c>
      <c r="B483" s="3">
        <v>13.871</v>
      </c>
      <c r="C483" s="2">
        <f t="shared" si="196"/>
        <v>15.480517966763715</v>
      </c>
      <c r="D483" s="2">
        <f t="shared" si="197"/>
        <v>-1.6095179667637147</v>
      </c>
      <c r="E483" s="2">
        <f t="shared" si="198"/>
        <v>2.5905480853352021</v>
      </c>
      <c r="F483" s="2">
        <f t="shared" si="199"/>
        <v>15.237034943201408</v>
      </c>
      <c r="G483" s="2">
        <f t="shared" si="200"/>
        <v>1.3660349432014076</v>
      </c>
      <c r="H483" s="2">
        <f t="shared" si="201"/>
        <v>1.8660514660472729</v>
      </c>
      <c r="I483" s="2">
        <f t="shared" si="202"/>
        <v>15.549063989301738</v>
      </c>
      <c r="J483" s="2">
        <f t="shared" si="203"/>
        <v>1.6780639893017373</v>
      </c>
      <c r="K483" s="2">
        <f t="shared" si="204"/>
        <v>2.8158987521912611</v>
      </c>
      <c r="L483" s="2">
        <f t="shared" si="205"/>
        <v>15.709118124878259</v>
      </c>
      <c r="M483" s="2">
        <f t="shared" si="206"/>
        <v>1.8381181248782585</v>
      </c>
      <c r="N483" s="2">
        <f t="shared" si="207"/>
        <v>3.3786782410059653</v>
      </c>
      <c r="O483" s="2">
        <f t="shared" si="208"/>
        <v>15.145072128359756</v>
      </c>
      <c r="P483" s="2">
        <f t="shared" si="209"/>
        <v>1.2740721283597551</v>
      </c>
      <c r="Q483" s="2">
        <f t="shared" si="210"/>
        <v>1.6232597882631563</v>
      </c>
      <c r="R483" s="2">
        <f t="shared" si="211"/>
        <v>15.032352596332789</v>
      </c>
      <c r="S483" s="2">
        <f t="shared" si="212"/>
        <v>1.1613525963327884</v>
      </c>
      <c r="T483" s="2">
        <f t="shared" si="213"/>
        <v>1.3487398530089085</v>
      </c>
      <c r="U483" s="2">
        <f t="shared" si="214"/>
        <v>14.967300122633635</v>
      </c>
      <c r="V483" s="2">
        <f t="shared" si="215"/>
        <v>1.0963001226336342</v>
      </c>
      <c r="W483" s="2">
        <f t="shared" si="216"/>
        <v>1.2018739588865213</v>
      </c>
      <c r="X483" s="2">
        <f t="shared" si="217"/>
        <v>15.257006689266277</v>
      </c>
      <c r="Y483" s="2">
        <f t="shared" si="218"/>
        <v>1.3860066892662761</v>
      </c>
      <c r="Z483" s="2">
        <f t="shared" si="219"/>
        <v>1.9210145426908638</v>
      </c>
      <c r="AB483" s="28">
        <v>38.916665600000101</v>
      </c>
      <c r="AC483" s="2">
        <f t="shared" si="220"/>
        <v>15.235806859306738</v>
      </c>
      <c r="AD483" s="2">
        <f t="shared" si="221"/>
        <v>1.3648068593067375</v>
      </c>
      <c r="AE483" s="2">
        <f t="shared" si="222"/>
        <v>1.8626977632107209</v>
      </c>
      <c r="AF483" s="2">
        <f t="shared" si="223"/>
        <v>1.3648068593067375</v>
      </c>
    </row>
    <row r="484" spans="1:32" x14ac:dyDescent="0.3">
      <c r="A484" s="3">
        <v>38.999998930000103</v>
      </c>
      <c r="B484" s="3">
        <v>14.478</v>
      </c>
      <c r="C484" s="2">
        <f t="shared" si="196"/>
        <v>15.483700489136414</v>
      </c>
      <c r="D484" s="2">
        <f t="shared" si="197"/>
        <v>-1.0057004891364141</v>
      </c>
      <c r="E484" s="2">
        <f t="shared" si="198"/>
        <v>1.0114334738492226</v>
      </c>
      <c r="F484" s="2">
        <f t="shared" si="199"/>
        <v>15.233661180531694</v>
      </c>
      <c r="G484" s="2">
        <f t="shared" si="200"/>
        <v>0.7556611805316944</v>
      </c>
      <c r="H484" s="2">
        <f t="shared" si="201"/>
        <v>0.57102381976255401</v>
      </c>
      <c r="I484" s="2">
        <f t="shared" si="202"/>
        <v>15.52103305607765</v>
      </c>
      <c r="J484" s="2">
        <f t="shared" si="203"/>
        <v>1.0430330560776504</v>
      </c>
      <c r="K484" s="2">
        <f t="shared" si="204"/>
        <v>1.0879179560706831</v>
      </c>
      <c r="L484" s="2">
        <f t="shared" si="205"/>
        <v>15.67889450656574</v>
      </c>
      <c r="M484" s="2">
        <f t="shared" si="206"/>
        <v>1.2008945065657404</v>
      </c>
      <c r="N484" s="2">
        <f t="shared" si="207"/>
        <v>1.442147615899773</v>
      </c>
      <c r="O484" s="2">
        <f t="shared" si="208"/>
        <v>15.110432666530647</v>
      </c>
      <c r="P484" s="2">
        <f t="shared" si="209"/>
        <v>0.63243266653064723</v>
      </c>
      <c r="Q484" s="2">
        <f t="shared" si="210"/>
        <v>0.39997107769506485</v>
      </c>
      <c r="R484" s="2">
        <f t="shared" si="211"/>
        <v>14.99205428636505</v>
      </c>
      <c r="S484" s="2">
        <f t="shared" si="212"/>
        <v>0.51405428636505057</v>
      </c>
      <c r="T484" s="2">
        <f t="shared" si="213"/>
        <v>0.26425180933028142</v>
      </c>
      <c r="U484" s="2">
        <f t="shared" si="214"/>
        <v>14.951435350431144</v>
      </c>
      <c r="V484" s="2">
        <f t="shared" si="215"/>
        <v>0.47343535043114393</v>
      </c>
      <c r="W484" s="2">
        <f t="shared" si="216"/>
        <v>0.22414103103786007</v>
      </c>
      <c r="X484" s="2">
        <f t="shared" si="217"/>
        <v>15.229435155020965</v>
      </c>
      <c r="Y484" s="2">
        <f t="shared" si="218"/>
        <v>0.75143515502096569</v>
      </c>
      <c r="Z484" s="2">
        <f t="shared" si="219"/>
        <v>0.5646547922013827</v>
      </c>
      <c r="AB484" s="28">
        <v>38.999998930000103</v>
      </c>
      <c r="AC484" s="2">
        <f t="shared" si="220"/>
        <v>15.208304020618218</v>
      </c>
      <c r="AD484" s="2">
        <f t="shared" si="221"/>
        <v>0.73030402061821853</v>
      </c>
      <c r="AE484" s="2">
        <f t="shared" si="222"/>
        <v>0.53334396253113536</v>
      </c>
      <c r="AF484" s="2">
        <f t="shared" si="223"/>
        <v>0.73030402061821853</v>
      </c>
    </row>
    <row r="485" spans="1:32" x14ac:dyDescent="0.3">
      <c r="A485" s="3">
        <v>39.083332260000098</v>
      </c>
      <c r="B485" s="3">
        <v>14.725</v>
      </c>
      <c r="C485" s="2">
        <f t="shared" si="196"/>
        <v>15.486883011509114</v>
      </c>
      <c r="D485" s="2">
        <f t="shared" si="197"/>
        <v>-0.76188301150911464</v>
      </c>
      <c r="E485" s="2">
        <f t="shared" si="198"/>
        <v>0.58046572322619772</v>
      </c>
      <c r="F485" s="2">
        <f t="shared" si="199"/>
        <v>15.230254305322964</v>
      </c>
      <c r="G485" s="2">
        <f t="shared" si="200"/>
        <v>0.50525430532296411</v>
      </c>
      <c r="H485" s="2">
        <f t="shared" si="201"/>
        <v>0.25528191304739106</v>
      </c>
      <c r="I485" s="2">
        <f t="shared" si="202"/>
        <v>15.492571478694279</v>
      </c>
      <c r="J485" s="2">
        <f t="shared" si="203"/>
        <v>0.76757147869427911</v>
      </c>
      <c r="K485" s="2">
        <f t="shared" si="204"/>
        <v>0.58916597490492217</v>
      </c>
      <c r="L485" s="2">
        <f t="shared" si="205"/>
        <v>15.648119286052587</v>
      </c>
      <c r="M485" s="2">
        <f t="shared" si="206"/>
        <v>0.92311928605258764</v>
      </c>
      <c r="N485" s="2">
        <f t="shared" si="207"/>
        <v>0.85214921628223916</v>
      </c>
      <c r="O485" s="2">
        <f t="shared" si="208"/>
        <v>15.075700988292821</v>
      </c>
      <c r="P485" s="2">
        <f t="shared" si="209"/>
        <v>0.35070098829282159</v>
      </c>
      <c r="Q485" s="2">
        <f t="shared" si="210"/>
        <v>0.12299118318956179</v>
      </c>
      <c r="R485" s="2">
        <f t="shared" si="211"/>
        <v>14.95174578903303</v>
      </c>
      <c r="S485" s="2">
        <f t="shared" si="212"/>
        <v>0.22674578903303022</v>
      </c>
      <c r="T485" s="2">
        <f t="shared" si="213"/>
        <v>5.1413652844211448E-2</v>
      </c>
      <c r="U485" s="2">
        <f t="shared" si="214"/>
        <v>14.935923119558911</v>
      </c>
      <c r="V485" s="2">
        <f t="shared" si="215"/>
        <v>0.21092311955891141</v>
      </c>
      <c r="W485" s="2">
        <f t="shared" si="216"/>
        <v>4.4488562364462837E-2</v>
      </c>
      <c r="X485" s="2">
        <f t="shared" si="217"/>
        <v>15.201443627477246</v>
      </c>
      <c r="Y485" s="2">
        <f t="shared" si="218"/>
        <v>0.47644362747724678</v>
      </c>
      <c r="Z485" s="2">
        <f t="shared" si="219"/>
        <v>0.22699853016367749</v>
      </c>
      <c r="AB485" s="28">
        <v>39.083332260000098</v>
      </c>
      <c r="AC485" s="2">
        <f t="shared" si="220"/>
        <v>15.180520399434389</v>
      </c>
      <c r="AD485" s="2">
        <f t="shared" si="221"/>
        <v>0.45552039943438949</v>
      </c>
      <c r="AE485" s="2">
        <f t="shared" si="222"/>
        <v>0.20749883430086574</v>
      </c>
      <c r="AF485" s="2">
        <f t="shared" si="223"/>
        <v>0.45552039943438949</v>
      </c>
    </row>
    <row r="486" spans="1:32" x14ac:dyDescent="0.3">
      <c r="A486" s="3">
        <v>39.1666655900001</v>
      </c>
      <c r="B486" s="3">
        <v>14.763</v>
      </c>
      <c r="C486" s="2">
        <f t="shared" si="196"/>
        <v>15.490065533881813</v>
      </c>
      <c r="D486" s="2">
        <f t="shared" si="197"/>
        <v>-0.72706553388181305</v>
      </c>
      <c r="E486" s="2">
        <f t="shared" si="198"/>
        <v>0.52862429055884586</v>
      </c>
      <c r="F486" s="2">
        <f t="shared" si="199"/>
        <v>15.226814317575215</v>
      </c>
      <c r="G486" s="2">
        <f t="shared" si="200"/>
        <v>0.46381431757521518</v>
      </c>
      <c r="H486" s="2">
        <f t="shared" si="201"/>
        <v>0.21512372118776257</v>
      </c>
      <c r="I486" s="2">
        <f t="shared" si="202"/>
        <v>15.463677254473405</v>
      </c>
      <c r="J486" s="2">
        <f t="shared" si="203"/>
        <v>0.70067725447340479</v>
      </c>
      <c r="K486" s="2">
        <f t="shared" si="204"/>
        <v>0.49094861493638847</v>
      </c>
      <c r="L486" s="2">
        <f t="shared" si="205"/>
        <v>15.616788799946063</v>
      </c>
      <c r="M486" s="2">
        <f t="shared" si="206"/>
        <v>0.85378879994606294</v>
      </c>
      <c r="N486" s="2">
        <f t="shared" si="207"/>
        <v>0.72895531491333831</v>
      </c>
      <c r="O486" s="2">
        <f t="shared" si="208"/>
        <v>15.040887911339743</v>
      </c>
      <c r="P486" s="2">
        <f t="shared" si="209"/>
        <v>0.277887911339743</v>
      </c>
      <c r="Q486" s="2">
        <f t="shared" si="210"/>
        <v>7.7221691268764867E-2</v>
      </c>
      <c r="R486" s="2">
        <f t="shared" si="211"/>
        <v>14.911446688199094</v>
      </c>
      <c r="S486" s="2">
        <f t="shared" si="212"/>
        <v>0.14844668819909401</v>
      </c>
      <c r="T486" s="2">
        <f t="shared" si="213"/>
        <v>2.2036419237279038E-2</v>
      </c>
      <c r="U486" s="2">
        <f t="shared" si="214"/>
        <v>14.920751120501453</v>
      </c>
      <c r="V486" s="2">
        <f t="shared" si="215"/>
        <v>0.15775112050145346</v>
      </c>
      <c r="W486" s="2">
        <f t="shared" si="216"/>
        <v>2.4885416019464091E-2</v>
      </c>
      <c r="X486" s="2">
        <f t="shared" si="217"/>
        <v>15.173027362855962</v>
      </c>
      <c r="Y486" s="2">
        <f t="shared" si="218"/>
        <v>0.41002736285596164</v>
      </c>
      <c r="Z486" s="2">
        <f t="shared" si="219"/>
        <v>0.16812243829061443</v>
      </c>
      <c r="AB486" s="28">
        <v>39.1666655900001</v>
      </c>
      <c r="AC486" s="2">
        <f t="shared" si="220"/>
        <v>15.152454755062085</v>
      </c>
      <c r="AD486" s="2">
        <f t="shared" si="221"/>
        <v>0.3894547550620846</v>
      </c>
      <c r="AE486" s="2">
        <f t="shared" si="222"/>
        <v>0.15167500624046831</v>
      </c>
      <c r="AF486" s="2">
        <f t="shared" si="223"/>
        <v>0.3894547550620846</v>
      </c>
    </row>
    <row r="487" spans="1:32" x14ac:dyDescent="0.3">
      <c r="A487" s="3">
        <v>39.249998920000102</v>
      </c>
      <c r="B487" s="3">
        <v>15.805999999999999</v>
      </c>
      <c r="C487" s="2">
        <f t="shared" si="196"/>
        <v>15.493248056254512</v>
      </c>
      <c r="D487" s="2">
        <f t="shared" si="197"/>
        <v>0.31275194374548754</v>
      </c>
      <c r="E487" s="2">
        <f t="shared" si="198"/>
        <v>9.7813778316580599E-2</v>
      </c>
      <c r="F487" s="2">
        <f t="shared" si="199"/>
        <v>15.22334121728845</v>
      </c>
      <c r="G487" s="2">
        <f t="shared" si="200"/>
        <v>-0.58265878271154925</v>
      </c>
      <c r="H487" s="2">
        <f t="shared" si="201"/>
        <v>0.33949125707090438</v>
      </c>
      <c r="I487" s="2">
        <f t="shared" si="202"/>
        <v>15.434348380736774</v>
      </c>
      <c r="J487" s="2">
        <f t="shared" si="203"/>
        <v>-0.37165161926322554</v>
      </c>
      <c r="K487" s="2">
        <f t="shared" si="204"/>
        <v>0.13812492610097757</v>
      </c>
      <c r="L487" s="2">
        <f t="shared" si="205"/>
        <v>15.584899376508121</v>
      </c>
      <c r="M487" s="2">
        <f t="shared" si="206"/>
        <v>-0.22110062349187842</v>
      </c>
      <c r="N487" s="2">
        <f t="shared" si="207"/>
        <v>4.8885485708497378E-2</v>
      </c>
      <c r="O487" s="2">
        <f t="shared" si="208"/>
        <v>15.006004428437381</v>
      </c>
      <c r="P487" s="2">
        <f t="shared" si="209"/>
        <v>-0.79999557156261858</v>
      </c>
      <c r="Q487" s="2">
        <f t="shared" si="210"/>
        <v>0.63999291451980078</v>
      </c>
      <c r="R487" s="2">
        <f t="shared" si="211"/>
        <v>14.871176965103865</v>
      </c>
      <c r="S487" s="2">
        <f t="shared" si="212"/>
        <v>-0.93482303489613372</v>
      </c>
      <c r="T487" s="2">
        <f t="shared" si="213"/>
        <v>0.87389410657241806</v>
      </c>
      <c r="U487" s="2">
        <f t="shared" si="214"/>
        <v>14.90590575766463</v>
      </c>
      <c r="V487" s="2">
        <f t="shared" si="215"/>
        <v>-0.90009424233536883</v>
      </c>
      <c r="W487" s="2">
        <f t="shared" si="216"/>
        <v>0.81016964508528166</v>
      </c>
      <c r="X487" s="2">
        <f t="shared" si="217"/>
        <v>15.144182161275225</v>
      </c>
      <c r="Y487" s="2">
        <f t="shared" si="218"/>
        <v>-0.66181783872477418</v>
      </c>
      <c r="Z487" s="2">
        <f t="shared" si="219"/>
        <v>0.43800285165433123</v>
      </c>
      <c r="AB487" s="28">
        <v>39.249998920000102</v>
      </c>
      <c r="AC487" s="2">
        <f t="shared" si="220"/>
        <v>15.124106155183316</v>
      </c>
      <c r="AD487" s="2">
        <f t="shared" si="221"/>
        <v>-0.68189384481668291</v>
      </c>
      <c r="AE487" s="2">
        <f t="shared" si="222"/>
        <v>0.46497921559887845</v>
      </c>
      <c r="AF487" s="2">
        <f t="shared" si="223"/>
        <v>0.68189384481668291</v>
      </c>
    </row>
    <row r="488" spans="1:32" x14ac:dyDescent="0.3">
      <c r="A488" s="3">
        <v>39.333332250000097</v>
      </c>
      <c r="B488" s="3">
        <v>16.565000000000001</v>
      </c>
      <c r="C488" s="2">
        <f t="shared" si="196"/>
        <v>15.49643057862721</v>
      </c>
      <c r="D488" s="2">
        <f t="shared" si="197"/>
        <v>1.068569421372791</v>
      </c>
      <c r="E488" s="2">
        <f t="shared" si="198"/>
        <v>1.1418406082929813</v>
      </c>
      <c r="F488" s="2">
        <f t="shared" si="199"/>
        <v>15.219835004462666</v>
      </c>
      <c r="G488" s="2">
        <f t="shared" si="200"/>
        <v>-1.3451649955373348</v>
      </c>
      <c r="H488" s="2">
        <f t="shared" si="201"/>
        <v>1.8094688652189579</v>
      </c>
      <c r="I488" s="2">
        <f t="shared" si="202"/>
        <v>15.404582854806184</v>
      </c>
      <c r="J488" s="2">
        <f t="shared" si="203"/>
        <v>-1.1604171451938168</v>
      </c>
      <c r="K488" s="2">
        <f t="shared" si="204"/>
        <v>1.3465679508597677</v>
      </c>
      <c r="L488" s="2">
        <f t="shared" si="205"/>
        <v>15.552447335655424</v>
      </c>
      <c r="M488" s="2">
        <f t="shared" si="206"/>
        <v>-1.012552664344577</v>
      </c>
      <c r="N488" s="2">
        <f t="shared" si="207"/>
        <v>1.0252628980713017</v>
      </c>
      <c r="O488" s="2">
        <f t="shared" si="208"/>
        <v>14.971061708345365</v>
      </c>
      <c r="P488" s="2">
        <f t="shared" si="209"/>
        <v>-1.5939382916546361</v>
      </c>
      <c r="Q488" s="2">
        <f t="shared" si="210"/>
        <v>2.5406392776028999</v>
      </c>
      <c r="R488" s="2">
        <f t="shared" si="211"/>
        <v>14.830957001965901</v>
      </c>
      <c r="S488" s="2">
        <f t="shared" si="212"/>
        <v>-1.7340429980341003</v>
      </c>
      <c r="T488" s="2">
        <f t="shared" si="213"/>
        <v>3.0069051190310909</v>
      </c>
      <c r="U488" s="2">
        <f t="shared" si="214"/>
        <v>14.891372115087368</v>
      </c>
      <c r="V488" s="2">
        <f t="shared" si="215"/>
        <v>-1.6736278849126336</v>
      </c>
      <c r="W488" s="2">
        <f t="shared" si="216"/>
        <v>2.8010302971571357</v>
      </c>
      <c r="X488" s="2">
        <f t="shared" si="217"/>
        <v>15.114904405960218</v>
      </c>
      <c r="Y488" s="2">
        <f t="shared" si="218"/>
        <v>-1.4500955940397837</v>
      </c>
      <c r="Z488" s="2">
        <f t="shared" si="219"/>
        <v>2.1027772318535933</v>
      </c>
      <c r="AB488" s="28">
        <v>39.333332250000097</v>
      </c>
      <c r="AC488" s="2">
        <f t="shared" si="220"/>
        <v>15.09547399536385</v>
      </c>
      <c r="AD488" s="2">
        <f t="shared" si="221"/>
        <v>-1.4695260046361511</v>
      </c>
      <c r="AE488" s="2">
        <f t="shared" si="222"/>
        <v>2.1595066783018892</v>
      </c>
      <c r="AF488" s="2">
        <f t="shared" si="223"/>
        <v>1.4695260046361511</v>
      </c>
    </row>
    <row r="489" spans="1:32" x14ac:dyDescent="0.3">
      <c r="A489" s="3">
        <v>39.4166655800001</v>
      </c>
      <c r="B489" s="3">
        <v>17.097000000000001</v>
      </c>
      <c r="C489" s="2">
        <f t="shared" si="196"/>
        <v>15.499613100999911</v>
      </c>
      <c r="D489" s="2">
        <f t="shared" si="197"/>
        <v>1.5973868990000906</v>
      </c>
      <c r="E489" s="2">
        <f t="shared" si="198"/>
        <v>2.5516449050971257</v>
      </c>
      <c r="F489" s="2">
        <f t="shared" si="199"/>
        <v>15.216295679097865</v>
      </c>
      <c r="G489" s="2">
        <f t="shared" si="200"/>
        <v>-1.8807043209021366</v>
      </c>
      <c r="H489" s="2">
        <f t="shared" si="201"/>
        <v>3.5370487426599668</v>
      </c>
      <c r="I489" s="2">
        <f t="shared" si="202"/>
        <v>15.374378674003379</v>
      </c>
      <c r="J489" s="2">
        <f t="shared" si="203"/>
        <v>-1.7226213259966219</v>
      </c>
      <c r="K489" s="2">
        <f t="shared" si="204"/>
        <v>2.96742423277836</v>
      </c>
      <c r="L489" s="2">
        <f t="shared" si="205"/>
        <v>15.519428988959332</v>
      </c>
      <c r="M489" s="2">
        <f t="shared" si="206"/>
        <v>-1.5775710110406695</v>
      </c>
      <c r="N489" s="2">
        <f t="shared" si="207"/>
        <v>2.4887302948758805</v>
      </c>
      <c r="O489" s="2">
        <f t="shared" si="208"/>
        <v>14.936071096736102</v>
      </c>
      <c r="P489" s="2">
        <f t="shared" si="209"/>
        <v>-2.1609289032638994</v>
      </c>
      <c r="Q489" s="2">
        <f t="shared" si="210"/>
        <v>4.6696137249613194</v>
      </c>
      <c r="R489" s="2">
        <f t="shared" si="211"/>
        <v>14.790807585594502</v>
      </c>
      <c r="S489" s="2">
        <f t="shared" si="212"/>
        <v>-2.3061924144054995</v>
      </c>
      <c r="T489" s="2">
        <f t="shared" si="213"/>
        <v>5.3185234522614673</v>
      </c>
      <c r="U489" s="2">
        <f t="shared" si="214"/>
        <v>14.877133921698093</v>
      </c>
      <c r="V489" s="2">
        <f t="shared" si="215"/>
        <v>-2.2198660783019086</v>
      </c>
      <c r="W489" s="2">
        <f t="shared" si="216"/>
        <v>4.9278054055954952</v>
      </c>
      <c r="X489" s="2">
        <f t="shared" si="217"/>
        <v>15.085191103795168</v>
      </c>
      <c r="Y489" s="2">
        <f t="shared" si="218"/>
        <v>-2.0118088962048333</v>
      </c>
      <c r="Z489" s="2">
        <f t="shared" si="219"/>
        <v>4.0473750348489093</v>
      </c>
      <c r="AB489" s="28">
        <v>39.4166655800001</v>
      </c>
      <c r="AC489" s="2">
        <f t="shared" si="220"/>
        <v>15.066558019203431</v>
      </c>
      <c r="AD489" s="2">
        <f t="shared" si="221"/>
        <v>-2.0304419807965708</v>
      </c>
      <c r="AE489" s="2">
        <f t="shared" si="222"/>
        <v>4.1226946373811018</v>
      </c>
      <c r="AF489" s="2">
        <f t="shared" si="223"/>
        <v>2.0304419807965708</v>
      </c>
    </row>
    <row r="490" spans="1:32" x14ac:dyDescent="0.3">
      <c r="A490" s="3">
        <v>39.499998910000102</v>
      </c>
      <c r="B490" s="3">
        <v>17.306000000000001</v>
      </c>
      <c r="C490" s="2">
        <f t="shared" si="196"/>
        <v>15.502795623372609</v>
      </c>
      <c r="D490" s="2">
        <f t="shared" si="197"/>
        <v>1.8032043766273915</v>
      </c>
      <c r="E490" s="2">
        <f t="shared" si="198"/>
        <v>3.2515460238881797</v>
      </c>
      <c r="F490" s="2">
        <f t="shared" si="199"/>
        <v>15.212723241194045</v>
      </c>
      <c r="G490" s="2">
        <f t="shared" si="200"/>
        <v>-2.0932767588059562</v>
      </c>
      <c r="H490" s="2">
        <f t="shared" si="201"/>
        <v>4.3818075889571695</v>
      </c>
      <c r="I490" s="2">
        <f t="shared" si="202"/>
        <v>15.343733835650132</v>
      </c>
      <c r="J490" s="2">
        <f t="shared" si="203"/>
        <v>-1.9622661643498684</v>
      </c>
      <c r="K490" s="2">
        <f t="shared" si="204"/>
        <v>3.8504884997523448</v>
      </c>
      <c r="L490" s="2">
        <f t="shared" si="205"/>
        <v>15.485840639645913</v>
      </c>
      <c r="M490" s="2">
        <f t="shared" si="206"/>
        <v>-1.8201593603540882</v>
      </c>
      <c r="N490" s="2">
        <f t="shared" si="207"/>
        <v>3.3129800970846035</v>
      </c>
      <c r="O490" s="2">
        <f t="shared" si="208"/>
        <v>14.901044117113086</v>
      </c>
      <c r="P490" s="2">
        <f t="shared" si="209"/>
        <v>-2.4049558828869149</v>
      </c>
      <c r="Q490" s="2">
        <f t="shared" si="210"/>
        <v>5.78381279863238</v>
      </c>
      <c r="R490" s="2">
        <f t="shared" si="211"/>
        <v>14.750749911017941</v>
      </c>
      <c r="S490" s="2">
        <f t="shared" si="212"/>
        <v>-2.55525008898206</v>
      </c>
      <c r="T490" s="2">
        <f t="shared" si="213"/>
        <v>6.5293030172428255</v>
      </c>
      <c r="U490" s="2">
        <f t="shared" si="214"/>
        <v>14.863173516222592</v>
      </c>
      <c r="V490" s="2">
        <f t="shared" si="215"/>
        <v>-2.4428264837774094</v>
      </c>
      <c r="W490" s="2">
        <f t="shared" si="216"/>
        <v>5.9674012298443015</v>
      </c>
      <c r="X490" s="2">
        <f t="shared" si="217"/>
        <v>15.055039926895276</v>
      </c>
      <c r="Y490" s="2">
        <f t="shared" si="218"/>
        <v>-2.250960073104725</v>
      </c>
      <c r="Z490" s="2">
        <f t="shared" si="219"/>
        <v>5.0668212507116293</v>
      </c>
      <c r="AB490" s="28">
        <v>39.499998910000102</v>
      </c>
      <c r="AC490" s="2">
        <f t="shared" si="220"/>
        <v>15.037358338961926</v>
      </c>
      <c r="AD490" s="2">
        <f t="shared" si="221"/>
        <v>-2.2686416610380746</v>
      </c>
      <c r="AE490" s="2">
        <f t="shared" si="222"/>
        <v>5.1467349861975942</v>
      </c>
      <c r="AF490" s="2">
        <f t="shared" si="223"/>
        <v>2.2686416610380746</v>
      </c>
    </row>
    <row r="491" spans="1:32" x14ac:dyDescent="0.3">
      <c r="A491" s="3">
        <v>39.583332240000097</v>
      </c>
      <c r="B491" s="3">
        <v>17.210999999999999</v>
      </c>
      <c r="C491" s="2">
        <f t="shared" si="196"/>
        <v>15.505978145745308</v>
      </c>
      <c r="D491" s="2">
        <f t="shared" si="197"/>
        <v>1.7050218542546904</v>
      </c>
      <c r="E491" s="2">
        <f t="shared" si="198"/>
        <v>2.907099523486103</v>
      </c>
      <c r="F491" s="2">
        <f t="shared" si="199"/>
        <v>15.209117690751206</v>
      </c>
      <c r="G491" s="2">
        <f t="shared" si="200"/>
        <v>-2.0018823092487921</v>
      </c>
      <c r="H491" s="2">
        <f t="shared" si="201"/>
        <v>4.0075327800832765</v>
      </c>
      <c r="I491" s="2">
        <f t="shared" si="202"/>
        <v>15.312646337068228</v>
      </c>
      <c r="J491" s="2">
        <f t="shared" si="203"/>
        <v>-1.8983536629317701</v>
      </c>
      <c r="K491" s="2">
        <f t="shared" si="204"/>
        <v>3.6037466295664684</v>
      </c>
      <c r="L491" s="2">
        <f t="shared" si="205"/>
        <v>15.451678582595928</v>
      </c>
      <c r="M491" s="2">
        <f t="shared" si="206"/>
        <v>-1.7593214174040703</v>
      </c>
      <c r="N491" s="2">
        <f t="shared" si="207"/>
        <v>3.0952118497366672</v>
      </c>
      <c r="O491" s="2">
        <f t="shared" si="208"/>
        <v>14.865992471731618</v>
      </c>
      <c r="P491" s="2">
        <f t="shared" si="209"/>
        <v>-2.3450075282683809</v>
      </c>
      <c r="Q491" s="2">
        <f t="shared" si="210"/>
        <v>5.4990603076353812</v>
      </c>
      <c r="R491" s="2">
        <f t="shared" si="211"/>
        <v>14.710805585121541</v>
      </c>
      <c r="S491" s="2">
        <f t="shared" si="212"/>
        <v>-2.5001944148784574</v>
      </c>
      <c r="T491" s="2">
        <f t="shared" si="213"/>
        <v>6.2509721121894319</v>
      </c>
      <c r="U491" s="2">
        <f t="shared" si="214"/>
        <v>14.849471811540315</v>
      </c>
      <c r="V491" s="2">
        <f t="shared" si="215"/>
        <v>-2.3615281884596833</v>
      </c>
      <c r="W491" s="2">
        <f t="shared" si="216"/>
        <v>5.5768153848896729</v>
      </c>
      <c r="X491" s="2">
        <f t="shared" si="217"/>
        <v>15.024449255272216</v>
      </c>
      <c r="Y491" s="2">
        <f t="shared" si="218"/>
        <v>-2.1865507447277821</v>
      </c>
      <c r="Z491" s="2">
        <f t="shared" si="219"/>
        <v>4.7810041592696182</v>
      </c>
      <c r="AB491" s="28">
        <v>39.583332240000097</v>
      </c>
      <c r="AC491" s="2">
        <f t="shared" si="220"/>
        <v>15.007875456409412</v>
      </c>
      <c r="AD491" s="2">
        <f t="shared" si="221"/>
        <v>-2.2031245435905866</v>
      </c>
      <c r="AE491" s="2">
        <f t="shared" si="222"/>
        <v>4.8537577545712303</v>
      </c>
      <c r="AF491" s="2">
        <f t="shared" si="223"/>
        <v>2.2031245435905866</v>
      </c>
    </row>
    <row r="492" spans="1:32" x14ac:dyDescent="0.3">
      <c r="A492" s="3">
        <v>39.666665570000099</v>
      </c>
      <c r="B492" s="3">
        <v>16.716999999999999</v>
      </c>
      <c r="C492" s="2">
        <f t="shared" si="196"/>
        <v>15.509160668118007</v>
      </c>
      <c r="D492" s="2">
        <f t="shared" si="197"/>
        <v>1.207839331881992</v>
      </c>
      <c r="E492" s="2">
        <f t="shared" si="198"/>
        <v>1.4588758516411369</v>
      </c>
      <c r="F492" s="2">
        <f t="shared" si="199"/>
        <v>15.205479027769353</v>
      </c>
      <c r="G492" s="2">
        <f t="shared" si="200"/>
        <v>-1.5115209722306453</v>
      </c>
      <c r="H492" s="2">
        <f t="shared" si="201"/>
        <v>2.284695649493075</v>
      </c>
      <c r="I492" s="2">
        <f t="shared" si="202"/>
        <v>15.281114175579409</v>
      </c>
      <c r="J492" s="2">
        <f t="shared" si="203"/>
        <v>-1.4358858244205894</v>
      </c>
      <c r="K492" s="2">
        <f t="shared" si="204"/>
        <v>2.0617681007719959</v>
      </c>
      <c r="L492" s="2">
        <f t="shared" si="205"/>
        <v>15.416939104344856</v>
      </c>
      <c r="M492" s="2">
        <f t="shared" si="206"/>
        <v>-1.3000608956551432</v>
      </c>
      <c r="N492" s="2">
        <f t="shared" si="207"/>
        <v>1.6901583324116529</v>
      </c>
      <c r="O492" s="2">
        <f t="shared" si="208"/>
        <v>14.830928042517753</v>
      </c>
      <c r="P492" s="2">
        <f t="shared" si="209"/>
        <v>-1.8860719574822458</v>
      </c>
      <c r="Q492" s="2">
        <f t="shared" si="210"/>
        <v>3.5572674288009103</v>
      </c>
      <c r="R492" s="2">
        <f t="shared" si="211"/>
        <v>14.670996630302739</v>
      </c>
      <c r="S492" s="2">
        <f t="shared" si="212"/>
        <v>-2.0460033696972602</v>
      </c>
      <c r="T492" s="2">
        <f t="shared" si="213"/>
        <v>4.1861297888125435</v>
      </c>
      <c r="U492" s="2">
        <f t="shared" si="214"/>
        <v>14.836008258705522</v>
      </c>
      <c r="V492" s="2">
        <f t="shared" si="215"/>
        <v>-1.8809917412944763</v>
      </c>
      <c r="W492" s="2">
        <f t="shared" si="216"/>
        <v>3.5381299308180263</v>
      </c>
      <c r="X492" s="2">
        <f t="shared" si="217"/>
        <v>14.993418220770039</v>
      </c>
      <c r="Y492" s="2">
        <f t="shared" si="218"/>
        <v>-1.7235817792299599</v>
      </c>
      <c r="Z492" s="2">
        <f t="shared" si="219"/>
        <v>2.9707341496935142</v>
      </c>
      <c r="AB492" s="28">
        <v>39.666665570000099</v>
      </c>
      <c r="AC492" s="2">
        <f t="shared" si="220"/>
        <v>14.978110284255568</v>
      </c>
      <c r="AD492" s="2">
        <f t="shared" si="221"/>
        <v>-1.7388897157444312</v>
      </c>
      <c r="AE492" s="2">
        <f t="shared" si="222"/>
        <v>3.0237374435217488</v>
      </c>
      <c r="AF492" s="2">
        <f t="shared" si="223"/>
        <v>1.7388897157444312</v>
      </c>
    </row>
    <row r="493" spans="1:32" x14ac:dyDescent="0.3">
      <c r="A493" s="3">
        <v>39.749998900000101</v>
      </c>
      <c r="B493" s="3">
        <v>15.787000000000001</v>
      </c>
      <c r="C493" s="2">
        <f t="shared" si="196"/>
        <v>15.512343190490707</v>
      </c>
      <c r="D493" s="2">
        <f t="shared" si="197"/>
        <v>0.27465680950929361</v>
      </c>
      <c r="E493" s="2">
        <f t="shared" si="198"/>
        <v>7.5436363009824398E-2</v>
      </c>
      <c r="F493" s="2">
        <f t="shared" si="199"/>
        <v>15.20180725224848</v>
      </c>
      <c r="G493" s="2">
        <f t="shared" si="200"/>
        <v>-0.58519274775152041</v>
      </c>
      <c r="H493" s="2">
        <f t="shared" si="201"/>
        <v>0.34245055202097457</v>
      </c>
      <c r="I493" s="2">
        <f t="shared" si="202"/>
        <v>15.249135348505467</v>
      </c>
      <c r="J493" s="2">
        <f t="shared" si="203"/>
        <v>-0.53786465149453377</v>
      </c>
      <c r="K493" s="2">
        <f t="shared" si="204"/>
        <v>0.28929838332733626</v>
      </c>
      <c r="L493" s="2">
        <f t="shared" si="205"/>
        <v>15.381618483082853</v>
      </c>
      <c r="M493" s="2">
        <f t="shared" si="206"/>
        <v>-0.40538151691714752</v>
      </c>
      <c r="N493" s="2">
        <f t="shared" si="207"/>
        <v>0.16433417425804756</v>
      </c>
      <c r="O493" s="2">
        <f t="shared" si="208"/>
        <v>14.795862891986621</v>
      </c>
      <c r="P493" s="2">
        <f t="shared" si="209"/>
        <v>-0.99113710801337973</v>
      </c>
      <c r="Q493" s="2">
        <f t="shared" si="210"/>
        <v>0.98235276688112594</v>
      </c>
      <c r="R493" s="2">
        <f t="shared" si="211"/>
        <v>14.631345488137093</v>
      </c>
      <c r="S493" s="2">
        <f t="shared" si="212"/>
        <v>-1.1556545118629078</v>
      </c>
      <c r="T493" s="2">
        <f t="shared" si="213"/>
        <v>1.3355373507890957</v>
      </c>
      <c r="U493" s="2">
        <f t="shared" si="214"/>
        <v>14.822760810488806</v>
      </c>
      <c r="V493" s="2">
        <f t="shared" si="215"/>
        <v>-0.96423918951119525</v>
      </c>
      <c r="W493" s="2">
        <f t="shared" si="216"/>
        <v>0.92975721458920668</v>
      </c>
      <c r="X493" s="2">
        <f t="shared" si="217"/>
        <v>14.961946752093482</v>
      </c>
      <c r="Y493" s="2">
        <f t="shared" si="218"/>
        <v>-0.82505324790651891</v>
      </c>
      <c r="Z493" s="2">
        <f t="shared" si="219"/>
        <v>0.6807128618810957</v>
      </c>
      <c r="AB493" s="28">
        <v>39.749998900000101</v>
      </c>
      <c r="AC493" s="2">
        <f t="shared" si="220"/>
        <v>14.948064168081519</v>
      </c>
      <c r="AD493" s="2">
        <f t="shared" si="221"/>
        <v>-0.83893583191848187</v>
      </c>
      <c r="AE493" s="2">
        <f t="shared" si="222"/>
        <v>0.70381333007675528</v>
      </c>
      <c r="AF493" s="2">
        <f t="shared" si="223"/>
        <v>0.83893583191848187</v>
      </c>
    </row>
    <row r="494" spans="1:32" x14ac:dyDescent="0.3">
      <c r="A494" s="3">
        <v>39.833332230000103</v>
      </c>
      <c r="B494" s="3">
        <v>14.801</v>
      </c>
      <c r="C494" s="2">
        <f t="shared" si="196"/>
        <v>15.515525712863406</v>
      </c>
      <c r="D494" s="2">
        <f t="shared" si="197"/>
        <v>-0.71452571286340572</v>
      </c>
      <c r="E494" s="2">
        <f t="shared" si="198"/>
        <v>0.51054699434295814</v>
      </c>
      <c r="F494" s="2">
        <f t="shared" si="199"/>
        <v>15.198102364188591</v>
      </c>
      <c r="G494" s="2">
        <f t="shared" si="200"/>
        <v>0.39710236418859068</v>
      </c>
      <c r="H494" s="2">
        <f t="shared" si="201"/>
        <v>0.15769028764416812</v>
      </c>
      <c r="I494" s="2">
        <f t="shared" si="202"/>
        <v>15.216707853168151</v>
      </c>
      <c r="J494" s="2">
        <f t="shared" si="203"/>
        <v>0.41570785316815062</v>
      </c>
      <c r="K494" s="2">
        <f t="shared" si="204"/>
        <v>0.17281301918567268</v>
      </c>
      <c r="L494" s="2">
        <f t="shared" si="205"/>
        <v>15.345712988654794</v>
      </c>
      <c r="M494" s="2">
        <f t="shared" si="206"/>
        <v>0.54471298865479412</v>
      </c>
      <c r="N494" s="2">
        <f t="shared" si="207"/>
        <v>0.29671224000923785</v>
      </c>
      <c r="O494" s="2">
        <f t="shared" si="208"/>
        <v>14.760809264164125</v>
      </c>
      <c r="P494" s="2">
        <f t="shared" si="209"/>
        <v>-4.0190735835874847E-2</v>
      </c>
      <c r="Q494" s="2">
        <f t="shared" si="210"/>
        <v>1.6152952470290746E-3</v>
      </c>
      <c r="R494" s="2">
        <f t="shared" si="211"/>
        <v>14.591875023059082</v>
      </c>
      <c r="S494" s="2">
        <f t="shared" si="212"/>
        <v>-0.20912497694091847</v>
      </c>
      <c r="T494" s="2">
        <f t="shared" si="213"/>
        <v>4.3733255980539683E-2</v>
      </c>
      <c r="U494" s="2">
        <f t="shared" si="214"/>
        <v>14.809705884465703</v>
      </c>
      <c r="V494" s="2">
        <f t="shared" si="215"/>
        <v>8.7058844657033063E-3</v>
      </c>
      <c r="W494" s="2">
        <f t="shared" si="216"/>
        <v>7.5792424330174143E-5</v>
      </c>
      <c r="X494" s="2">
        <f t="shared" si="217"/>
        <v>14.930035620935612</v>
      </c>
      <c r="Y494" s="2">
        <f t="shared" si="218"/>
        <v>0.12903562093561227</v>
      </c>
      <c r="Z494" s="2">
        <f t="shared" si="219"/>
        <v>1.665019147023902E-2</v>
      </c>
      <c r="AB494" s="28">
        <v>39.833332230000103</v>
      </c>
      <c r="AC494" s="2">
        <f t="shared" si="220"/>
        <v>14.917738908420265</v>
      </c>
      <c r="AD494" s="2">
        <f t="shared" si="221"/>
        <v>0.11673890842026502</v>
      </c>
      <c r="AE494" s="2">
        <f t="shared" si="222"/>
        <v>1.3627972739155022E-2</v>
      </c>
      <c r="AF494" s="2">
        <f t="shared" si="223"/>
        <v>0.11673890842026502</v>
      </c>
    </row>
    <row r="495" spans="1:32" x14ac:dyDescent="0.3">
      <c r="A495" s="3">
        <v>39.916665560000098</v>
      </c>
      <c r="B495" s="3">
        <v>14.231</v>
      </c>
      <c r="C495" s="2">
        <f t="shared" si="196"/>
        <v>15.518708235236105</v>
      </c>
      <c r="D495" s="2">
        <f t="shared" si="197"/>
        <v>-1.2877082352361047</v>
      </c>
      <c r="E495" s="2">
        <f t="shared" si="198"/>
        <v>1.6581924990948831</v>
      </c>
      <c r="F495" s="2">
        <f t="shared" si="199"/>
        <v>15.194364363589683</v>
      </c>
      <c r="G495" s="2">
        <f t="shared" si="200"/>
        <v>0.96336436358968314</v>
      </c>
      <c r="H495" s="2">
        <f t="shared" si="201"/>
        <v>0.92807089703455525</v>
      </c>
      <c r="I495" s="2">
        <f t="shared" si="202"/>
        <v>15.183829686889249</v>
      </c>
      <c r="J495" s="2">
        <f t="shared" si="203"/>
        <v>0.95282968688924896</v>
      </c>
      <c r="K495" s="2">
        <f t="shared" si="204"/>
        <v>0.90788441221746419</v>
      </c>
      <c r="L495" s="2">
        <f t="shared" si="205"/>
        <v>15.309218882560257</v>
      </c>
      <c r="M495" s="2">
        <f t="shared" si="206"/>
        <v>1.0782188825602574</v>
      </c>
      <c r="N495" s="2">
        <f t="shared" si="207"/>
        <v>1.1625559587094902</v>
      </c>
      <c r="O495" s="2">
        <f t="shared" si="208"/>
        <v>14.725779585503963</v>
      </c>
      <c r="P495" s="2">
        <f t="shared" si="209"/>
        <v>0.49477958550396295</v>
      </c>
      <c r="Q495" s="2">
        <f t="shared" si="210"/>
        <v>0.24480683823147339</v>
      </c>
      <c r="R495" s="2">
        <f t="shared" si="211"/>
        <v>14.552608526055783</v>
      </c>
      <c r="S495" s="2">
        <f t="shared" si="212"/>
        <v>0.32160852605578327</v>
      </c>
      <c r="T495" s="2">
        <f t="shared" si="213"/>
        <v>0.10343204403177343</v>
      </c>
      <c r="U495" s="2">
        <f t="shared" si="214"/>
        <v>14.796818325702066</v>
      </c>
      <c r="V495" s="2">
        <f t="shared" si="215"/>
        <v>0.56581832570206636</v>
      </c>
      <c r="W495" s="2">
        <f t="shared" si="216"/>
        <v>0.32015037770028965</v>
      </c>
      <c r="X495" s="2">
        <f t="shared" si="217"/>
        <v>14.897686489626736</v>
      </c>
      <c r="Y495" s="2">
        <f t="shared" si="218"/>
        <v>0.66668648962673593</v>
      </c>
      <c r="Z495" s="2">
        <f t="shared" si="219"/>
        <v>0.44447087545081987</v>
      </c>
      <c r="AB495" s="28">
        <v>39.916665560000098</v>
      </c>
      <c r="AC495" s="2">
        <f t="shared" si="220"/>
        <v>14.887136783644738</v>
      </c>
      <c r="AD495" s="2">
        <f t="shared" si="221"/>
        <v>0.65613678364473849</v>
      </c>
      <c r="AE495" s="2">
        <f t="shared" si="222"/>
        <v>0.43051547885166236</v>
      </c>
      <c r="AF495" s="2">
        <f t="shared" si="223"/>
        <v>0.65613678364473849</v>
      </c>
    </row>
    <row r="496" spans="1:32" x14ac:dyDescent="0.3">
      <c r="A496" s="3">
        <v>39.9999988900001</v>
      </c>
      <c r="B496" s="3">
        <v>13.965999999999999</v>
      </c>
      <c r="C496" s="2">
        <f t="shared" si="196"/>
        <v>15.521890757608803</v>
      </c>
      <c r="D496" s="2">
        <f t="shared" si="197"/>
        <v>-1.5558907576088039</v>
      </c>
      <c r="E496" s="2">
        <f t="shared" si="198"/>
        <v>2.4207960496124978</v>
      </c>
      <c r="F496" s="2">
        <f t="shared" si="199"/>
        <v>15.190593250451757</v>
      </c>
      <c r="G496" s="2">
        <f t="shared" si="200"/>
        <v>1.2245932504517576</v>
      </c>
      <c r="H496" s="2">
        <f t="shared" si="201"/>
        <v>1.4996286290520011</v>
      </c>
      <c r="I496" s="2">
        <f t="shared" si="202"/>
        <v>15.150498846990507</v>
      </c>
      <c r="J496" s="2">
        <f t="shared" si="203"/>
        <v>1.1844988469905076</v>
      </c>
      <c r="K496" s="2">
        <f t="shared" si="204"/>
        <v>1.4030375185218418</v>
      </c>
      <c r="L496" s="2">
        <f t="shared" si="205"/>
        <v>15.272132417953511</v>
      </c>
      <c r="M496" s="2">
        <f t="shared" si="206"/>
        <v>1.3061324179535116</v>
      </c>
      <c r="N496" s="2">
        <f t="shared" si="207"/>
        <v>1.7059818932290869</v>
      </c>
      <c r="O496" s="2">
        <f t="shared" si="208"/>
        <v>14.690786465808303</v>
      </c>
      <c r="P496" s="2">
        <f t="shared" si="209"/>
        <v>0.72478646580830386</v>
      </c>
      <c r="Q496" s="2">
        <f t="shared" si="210"/>
        <v>0.52531542101889162</v>
      </c>
      <c r="R496" s="2">
        <f t="shared" si="211"/>
        <v>14.513569718373693</v>
      </c>
      <c r="S496" s="2">
        <f t="shared" si="212"/>
        <v>0.54756971837369406</v>
      </c>
      <c r="T496" s="2">
        <f t="shared" si="213"/>
        <v>0.29983259647984661</v>
      </c>
      <c r="U496" s="2">
        <f t="shared" si="214"/>
        <v>14.784071368974669</v>
      </c>
      <c r="V496" s="2">
        <f t="shared" si="215"/>
        <v>0.81807136897466926</v>
      </c>
      <c r="W496" s="2">
        <f t="shared" si="216"/>
        <v>0.6692407647360894</v>
      </c>
      <c r="X496" s="2">
        <f t="shared" si="217"/>
        <v>14.864901959557713</v>
      </c>
      <c r="Y496" s="2">
        <f t="shared" si="218"/>
        <v>0.89890195955771368</v>
      </c>
      <c r="Z496" s="2">
        <f t="shared" si="219"/>
        <v>0.80802473289669752</v>
      </c>
      <c r="AB496" s="28">
        <v>39.9999988900001</v>
      </c>
      <c r="AC496" s="2">
        <f t="shared" si="220"/>
        <v>14.856260573064734</v>
      </c>
      <c r="AD496" s="2">
        <f t="shared" si="221"/>
        <v>0.89026057306473483</v>
      </c>
      <c r="AE496" s="2">
        <f t="shared" si="222"/>
        <v>0.79256388795355004</v>
      </c>
      <c r="AF496" s="2">
        <f t="shared" si="223"/>
        <v>0.89026057306473483</v>
      </c>
    </row>
    <row r="497" spans="1:32" x14ac:dyDescent="0.3">
      <c r="A497" s="3">
        <v>40.083332220000102</v>
      </c>
      <c r="B497" s="3">
        <v>14.004</v>
      </c>
      <c r="C497" s="2">
        <f t="shared" si="196"/>
        <v>15.525073279981504</v>
      </c>
      <c r="D497" s="2">
        <f t="shared" si="197"/>
        <v>-1.5210732799815041</v>
      </c>
      <c r="E497" s="2">
        <f t="shared" si="198"/>
        <v>2.3136639230736913</v>
      </c>
      <c r="F497" s="2">
        <f t="shared" si="199"/>
        <v>15.186789024774814</v>
      </c>
      <c r="G497" s="2">
        <f t="shared" si="200"/>
        <v>1.1827890247748147</v>
      </c>
      <c r="H497" s="2">
        <f t="shared" si="201"/>
        <v>1.3989898771277574</v>
      </c>
      <c r="I497" s="2">
        <f t="shared" si="202"/>
        <v>15.116713330793706</v>
      </c>
      <c r="J497" s="2">
        <f t="shared" si="203"/>
        <v>1.1127133307937065</v>
      </c>
      <c r="K497" s="2">
        <f t="shared" si="204"/>
        <v>1.2381309565260246</v>
      </c>
      <c r="L497" s="2">
        <f t="shared" si="205"/>
        <v>15.234449839643528</v>
      </c>
      <c r="M497" s="2">
        <f t="shared" si="206"/>
        <v>1.2304498396435282</v>
      </c>
      <c r="N497" s="2">
        <f t="shared" si="207"/>
        <v>1.5140068078787843</v>
      </c>
      <c r="O497" s="2">
        <f t="shared" si="208"/>
        <v>14.655842699146897</v>
      </c>
      <c r="P497" s="2">
        <f t="shared" si="209"/>
        <v>0.65184269914689708</v>
      </c>
      <c r="Q497" s="2">
        <f t="shared" si="210"/>
        <v>0.42489890443111217</v>
      </c>
      <c r="R497" s="2">
        <f t="shared" si="211"/>
        <v>14.474782755239579</v>
      </c>
      <c r="S497" s="2">
        <f t="shared" si="212"/>
        <v>0.47078275523957913</v>
      </c>
      <c r="T497" s="2">
        <f t="shared" si="213"/>
        <v>0.22163640263096948</v>
      </c>
      <c r="U497" s="2">
        <f t="shared" si="214"/>
        <v>14.771436600537289</v>
      </c>
      <c r="V497" s="2">
        <f t="shared" si="215"/>
        <v>0.76743660053728924</v>
      </c>
      <c r="W497" s="2">
        <f t="shared" si="216"/>
        <v>0.58895893584423087</v>
      </c>
      <c r="X497" s="2">
        <f t="shared" si="217"/>
        <v>14.831685621151237</v>
      </c>
      <c r="Y497" s="2">
        <f t="shared" si="218"/>
        <v>0.82768562115123778</v>
      </c>
      <c r="Z497" s="2">
        <f t="shared" si="219"/>
        <v>0.68506348746051027</v>
      </c>
      <c r="AB497" s="28">
        <v>40.083332220000102</v>
      </c>
      <c r="AC497" s="2">
        <f t="shared" si="220"/>
        <v>14.825113580412509</v>
      </c>
      <c r="AD497" s="2">
        <f t="shared" si="221"/>
        <v>0.82111358041250959</v>
      </c>
      <c r="AE497" s="2">
        <f t="shared" si="222"/>
        <v>0.67422751193785091</v>
      </c>
      <c r="AF497" s="2">
        <f t="shared" si="223"/>
        <v>0.82111358041250959</v>
      </c>
    </row>
    <row r="498" spans="1:32" x14ac:dyDescent="0.3">
      <c r="A498" s="3">
        <v>40.166665550000097</v>
      </c>
      <c r="B498" s="3">
        <v>15.313000000000001</v>
      </c>
      <c r="C498" s="2">
        <f t="shared" si="196"/>
        <v>15.528255802354202</v>
      </c>
      <c r="D498" s="2">
        <f t="shared" si="197"/>
        <v>-0.21525580235420172</v>
      </c>
      <c r="E498" s="2">
        <f t="shared" si="198"/>
        <v>4.6335060447151154E-2</v>
      </c>
      <c r="F498" s="2">
        <f t="shared" si="199"/>
        <v>15.182951686558853</v>
      </c>
      <c r="G498" s="2">
        <f t="shared" si="200"/>
        <v>-0.1300483134411472</v>
      </c>
      <c r="H498" s="2">
        <f t="shared" si="201"/>
        <v>1.6912563828886867E-2</v>
      </c>
      <c r="I498" s="2">
        <f t="shared" si="202"/>
        <v>15.08247113562061</v>
      </c>
      <c r="J498" s="2">
        <f t="shared" si="203"/>
        <v>-0.2305288643793908</v>
      </c>
      <c r="K498" s="2">
        <f t="shared" si="204"/>
        <v>5.3143557312051552E-2</v>
      </c>
      <c r="L498" s="2">
        <f t="shared" si="205"/>
        <v>15.196167384093993</v>
      </c>
      <c r="M498" s="2">
        <f t="shared" si="206"/>
        <v>-0.11683261590600758</v>
      </c>
      <c r="N498" s="2">
        <f t="shared" si="207"/>
        <v>1.3649860139440695E-2</v>
      </c>
      <c r="O498" s="2">
        <f t="shared" si="208"/>
        <v>14.62096126477701</v>
      </c>
      <c r="P498" s="2">
        <f t="shared" si="209"/>
        <v>-0.6920387352229902</v>
      </c>
      <c r="Q498" s="2">
        <f t="shared" si="210"/>
        <v>0.47891761104903591</v>
      </c>
      <c r="R498" s="2">
        <f t="shared" si="211"/>
        <v>14.43627222959381</v>
      </c>
      <c r="S498" s="2">
        <f t="shared" si="212"/>
        <v>-0.8767277704061911</v>
      </c>
      <c r="T498" s="2">
        <f t="shared" si="213"/>
        <v>0.76865158340141093</v>
      </c>
      <c r="U498" s="2">
        <f t="shared" si="214"/>
        <v>14.758883919442713</v>
      </c>
      <c r="V498" s="2">
        <f t="shared" si="215"/>
        <v>-0.55411608055728756</v>
      </c>
      <c r="W498" s="2">
        <f t="shared" si="216"/>
        <v>0.30704463073217042</v>
      </c>
      <c r="X498" s="2">
        <f t="shared" si="217"/>
        <v>14.798042104987289</v>
      </c>
      <c r="Y498" s="2">
        <f t="shared" si="218"/>
        <v>-0.51495789501271183</v>
      </c>
      <c r="Z498" s="2">
        <f t="shared" si="219"/>
        <v>0.26518163363592312</v>
      </c>
      <c r="AB498" s="28">
        <v>40.166665550000097</v>
      </c>
      <c r="AC498" s="2">
        <f t="shared" si="220"/>
        <v>14.793699657938394</v>
      </c>
      <c r="AD498" s="2">
        <f t="shared" si="221"/>
        <v>-0.51930034206160691</v>
      </c>
      <c r="AE498" s="2">
        <f t="shared" si="222"/>
        <v>0.26967284526530194</v>
      </c>
      <c r="AF498" s="2">
        <f t="shared" si="223"/>
        <v>0.51930034206160691</v>
      </c>
    </row>
    <row r="499" spans="1:32" x14ac:dyDescent="0.3">
      <c r="A499" s="3">
        <v>40.249998880000099</v>
      </c>
      <c r="B499" s="3">
        <v>16.356999999999999</v>
      </c>
      <c r="C499" s="2">
        <f t="shared" si="196"/>
        <v>15.531438324726901</v>
      </c>
      <c r="D499" s="2">
        <f t="shared" si="197"/>
        <v>0.82556167527309832</v>
      </c>
      <c r="E499" s="2">
        <f t="shared" si="198"/>
        <v>0.68155207967972464</v>
      </c>
      <c r="F499" s="2">
        <f t="shared" si="199"/>
        <v>15.179081235803876</v>
      </c>
      <c r="G499" s="2">
        <f t="shared" si="200"/>
        <v>-1.1779187641961233</v>
      </c>
      <c r="H499" s="2">
        <f t="shared" si="201"/>
        <v>1.3874926150453224</v>
      </c>
      <c r="I499" s="2">
        <f t="shared" si="202"/>
        <v>15.047770258792989</v>
      </c>
      <c r="J499" s="2">
        <f t="shared" si="203"/>
        <v>-1.3092297412070106</v>
      </c>
      <c r="K499" s="2">
        <f t="shared" si="204"/>
        <v>1.714082515260976</v>
      </c>
      <c r="L499" s="2">
        <f t="shared" si="205"/>
        <v>15.157281279423277</v>
      </c>
      <c r="M499" s="2">
        <f t="shared" si="206"/>
        <v>-1.1997187205767226</v>
      </c>
      <c r="N499" s="2">
        <f t="shared" si="207"/>
        <v>1.4393250085022482</v>
      </c>
      <c r="O499" s="2">
        <f t="shared" si="208"/>
        <v>14.586155328061603</v>
      </c>
      <c r="P499" s="2">
        <f t="shared" si="209"/>
        <v>-1.7708446719383968</v>
      </c>
      <c r="Q499" s="2">
        <f t="shared" si="210"/>
        <v>3.1358908521326083</v>
      </c>
      <c r="R499" s="2">
        <f t="shared" si="211"/>
        <v>14.398063175838962</v>
      </c>
      <c r="S499" s="2">
        <f t="shared" si="212"/>
        <v>-1.9589368241610376</v>
      </c>
      <c r="T499" s="2">
        <f t="shared" si="213"/>
        <v>3.837433481054132</v>
      </c>
      <c r="U499" s="2">
        <f t="shared" si="214"/>
        <v>14.74638149843766</v>
      </c>
      <c r="V499" s="2">
        <f t="shared" si="215"/>
        <v>-1.6106185015623389</v>
      </c>
      <c r="W499" s="2">
        <f t="shared" si="216"/>
        <v>2.5940919575749137</v>
      </c>
      <c r="X499" s="2">
        <f t="shared" si="217"/>
        <v>14.763977134168542</v>
      </c>
      <c r="Y499" s="2">
        <f t="shared" si="218"/>
        <v>-1.5930228658314576</v>
      </c>
      <c r="Z499" s="2">
        <f t="shared" si="219"/>
        <v>2.5377218510618702</v>
      </c>
      <c r="AB499" s="28">
        <v>40.249998880000099</v>
      </c>
      <c r="AC499" s="2">
        <f t="shared" si="220"/>
        <v>14.762023230904308</v>
      </c>
      <c r="AD499" s="2">
        <f t="shared" si="221"/>
        <v>-1.5949767690956911</v>
      </c>
      <c r="AE499" s="2">
        <f t="shared" si="222"/>
        <v>2.5439508939549293</v>
      </c>
      <c r="AF499" s="2">
        <f t="shared" si="223"/>
        <v>1.5949767690956911</v>
      </c>
    </row>
    <row r="500" spans="1:32" x14ac:dyDescent="0.3">
      <c r="A500" s="3">
        <v>40.333332210000101</v>
      </c>
      <c r="B500" s="3">
        <v>17.742000000000001</v>
      </c>
      <c r="C500" s="2">
        <f t="shared" si="196"/>
        <v>15.5346208470996</v>
      </c>
      <c r="D500" s="2">
        <f t="shared" si="197"/>
        <v>2.2073791529004012</v>
      </c>
      <c r="E500" s="2">
        <f t="shared" si="198"/>
        <v>4.8725227246592926</v>
      </c>
      <c r="F500" s="2">
        <f t="shared" si="199"/>
        <v>15.175177672509879</v>
      </c>
      <c r="G500" s="2">
        <f t="shared" si="200"/>
        <v>-2.5668223274901223</v>
      </c>
      <c r="H500" s="2">
        <f t="shared" si="201"/>
        <v>6.5885768609018083</v>
      </c>
      <c r="I500" s="2">
        <f t="shared" si="202"/>
        <v>15.01260869763261</v>
      </c>
      <c r="J500" s="2">
        <f t="shared" si="203"/>
        <v>-2.7293913023673912</v>
      </c>
      <c r="K500" s="2">
        <f t="shared" si="204"/>
        <v>7.4495768814387642</v>
      </c>
      <c r="L500" s="2">
        <f t="shared" si="205"/>
        <v>15.117787745404463</v>
      </c>
      <c r="M500" s="2">
        <f t="shared" si="206"/>
        <v>-2.6242122545955375</v>
      </c>
      <c r="N500" s="2">
        <f t="shared" si="207"/>
        <v>6.8864899571693945</v>
      </c>
      <c r="O500" s="2">
        <f t="shared" si="208"/>
        <v>14.551438241389453</v>
      </c>
      <c r="P500" s="2">
        <f t="shared" si="209"/>
        <v>-3.1905617586105475</v>
      </c>
      <c r="Q500" s="2">
        <f t="shared" si="210"/>
        <v>10.17968433550803</v>
      </c>
      <c r="R500" s="2">
        <f t="shared" si="211"/>
        <v>14.360181073598884</v>
      </c>
      <c r="S500" s="2">
        <f t="shared" si="212"/>
        <v>-3.3818189264011167</v>
      </c>
      <c r="T500" s="2">
        <f t="shared" si="213"/>
        <v>11.436699250964802</v>
      </c>
      <c r="U500" s="2">
        <f t="shared" si="214"/>
        <v>14.73389574438254</v>
      </c>
      <c r="V500" s="2">
        <f t="shared" si="215"/>
        <v>-3.0081042556174609</v>
      </c>
      <c r="W500" s="2">
        <f t="shared" si="216"/>
        <v>9.0486912126638792</v>
      </c>
      <c r="X500" s="2">
        <f t="shared" si="217"/>
        <v>14.729497577969781</v>
      </c>
      <c r="Y500" s="2">
        <f t="shared" si="218"/>
        <v>-3.0125024220302201</v>
      </c>
      <c r="Z500" s="2">
        <f t="shared" si="219"/>
        <v>9.0751708427379416</v>
      </c>
      <c r="AB500" s="28">
        <v>40.333332210000101</v>
      </c>
      <c r="AC500" s="2">
        <f t="shared" si="220"/>
        <v>14.730089322422234</v>
      </c>
      <c r="AD500" s="2">
        <f t="shared" si="221"/>
        <v>-3.0119106775777666</v>
      </c>
      <c r="AE500" s="2">
        <f t="shared" si="222"/>
        <v>9.071605929706962</v>
      </c>
      <c r="AF500" s="2">
        <f t="shared" si="223"/>
        <v>3.0119106775777666</v>
      </c>
    </row>
    <row r="501" spans="1:32" x14ac:dyDescent="0.3">
      <c r="A501" s="3">
        <v>40.416665540000103</v>
      </c>
      <c r="B501" s="3">
        <v>17.609000000000002</v>
      </c>
      <c r="C501" s="2">
        <f t="shared" si="196"/>
        <v>15.5378033694723</v>
      </c>
      <c r="D501" s="2">
        <f t="shared" si="197"/>
        <v>2.0711966305277016</v>
      </c>
      <c r="E501" s="2">
        <f t="shared" si="198"/>
        <v>4.2898554823093047</v>
      </c>
      <c r="F501" s="2">
        <f t="shared" si="199"/>
        <v>15.171240996676865</v>
      </c>
      <c r="G501" s="2">
        <f t="shared" si="200"/>
        <v>-2.4377590033231371</v>
      </c>
      <c r="H501" s="2">
        <f t="shared" si="201"/>
        <v>5.942668958283015</v>
      </c>
      <c r="I501" s="2">
        <f t="shared" si="202"/>
        <v>14.976984449461254</v>
      </c>
      <c r="J501" s="2">
        <f t="shared" si="203"/>
        <v>-2.6320155505387479</v>
      </c>
      <c r="K501" s="2">
        <f t="shared" si="204"/>
        <v>6.9275058582777884</v>
      </c>
      <c r="L501" s="2">
        <f t="shared" si="205"/>
        <v>15.077682993465334</v>
      </c>
      <c r="M501" s="2">
        <f t="shared" si="206"/>
        <v>-2.5313170065346675</v>
      </c>
      <c r="N501" s="2">
        <f t="shared" si="207"/>
        <v>6.4075657875716301</v>
      </c>
      <c r="O501" s="2">
        <f t="shared" si="208"/>
        <v>14.516823545095109</v>
      </c>
      <c r="P501" s="2">
        <f t="shared" si="209"/>
        <v>-3.0921764549048927</v>
      </c>
      <c r="Q501" s="2">
        <f t="shared" si="210"/>
        <v>9.5615552282681904</v>
      </c>
      <c r="R501" s="2">
        <f t="shared" si="211"/>
        <v>14.322651851494097</v>
      </c>
      <c r="S501" s="2">
        <f t="shared" si="212"/>
        <v>-3.2863481485059047</v>
      </c>
      <c r="T501" s="2">
        <f t="shared" si="213"/>
        <v>10.800084153188187</v>
      </c>
      <c r="U501" s="2">
        <f t="shared" si="214"/>
        <v>14.721391258204921</v>
      </c>
      <c r="V501" s="2">
        <f t="shared" si="215"/>
        <v>-2.8876087417950806</v>
      </c>
      <c r="W501" s="2">
        <f t="shared" si="216"/>
        <v>8.3382842456913693</v>
      </c>
      <c r="X501" s="2">
        <f t="shared" si="217"/>
        <v>14.694611506860966</v>
      </c>
      <c r="Y501" s="2">
        <f t="shared" si="218"/>
        <v>-2.914388493139036</v>
      </c>
      <c r="Z501" s="2">
        <f t="shared" si="219"/>
        <v>8.4936602889412214</v>
      </c>
      <c r="AB501" s="28">
        <v>40.416665540000103</v>
      </c>
      <c r="AC501" s="2">
        <f t="shared" si="220"/>
        <v>14.697903578894032</v>
      </c>
      <c r="AD501" s="2">
        <f t="shared" si="221"/>
        <v>-2.9110964211059702</v>
      </c>
      <c r="AE501" s="2">
        <f t="shared" si="222"/>
        <v>8.4744823729759879</v>
      </c>
      <c r="AF501" s="2">
        <f t="shared" si="223"/>
        <v>2.9110964211059702</v>
      </c>
    </row>
    <row r="502" spans="1:32" x14ac:dyDescent="0.3">
      <c r="A502" s="3">
        <v>40.499998870000098</v>
      </c>
      <c r="B502" s="3">
        <v>17.248999999999999</v>
      </c>
      <c r="C502" s="2">
        <f t="shared" si="196"/>
        <v>15.540985891844999</v>
      </c>
      <c r="D502" s="2">
        <f t="shared" si="197"/>
        <v>1.708014108155</v>
      </c>
      <c r="E502" s="2">
        <f t="shared" si="198"/>
        <v>2.9173121936565201</v>
      </c>
      <c r="F502" s="2">
        <f t="shared" si="199"/>
        <v>15.167271208304834</v>
      </c>
      <c r="G502" s="2">
        <f t="shared" si="200"/>
        <v>-2.0817287916951646</v>
      </c>
      <c r="H502" s="2">
        <f t="shared" si="201"/>
        <v>4.3335947621726101</v>
      </c>
      <c r="I502" s="2">
        <f t="shared" si="202"/>
        <v>14.940895511600667</v>
      </c>
      <c r="J502" s="2">
        <f t="shared" si="203"/>
        <v>-2.3081044883993318</v>
      </c>
      <c r="K502" s="2">
        <f t="shared" si="204"/>
        <v>5.3273463293691412</v>
      </c>
      <c r="L502" s="2">
        <f t="shared" si="205"/>
        <v>15.036963226688373</v>
      </c>
      <c r="M502" s="2">
        <f t="shared" si="206"/>
        <v>-2.2120367733116257</v>
      </c>
      <c r="N502" s="2">
        <f t="shared" si="207"/>
        <v>4.8931066864829091</v>
      </c>
      <c r="O502" s="2">
        <f t="shared" si="208"/>
        <v>14.482324968377332</v>
      </c>
      <c r="P502" s="2">
        <f t="shared" si="209"/>
        <v>-2.7666750316226665</v>
      </c>
      <c r="Q502" s="2">
        <f t="shared" si="210"/>
        <v>7.6544907306042829</v>
      </c>
      <c r="R502" s="2">
        <f t="shared" si="211"/>
        <v>14.285501890928298</v>
      </c>
      <c r="S502" s="2">
        <f t="shared" si="212"/>
        <v>-2.9634981090717005</v>
      </c>
      <c r="T502" s="2">
        <f t="shared" si="213"/>
        <v>8.7823210424715441</v>
      </c>
      <c r="U502" s="2">
        <f t="shared" si="214"/>
        <v>14.70883079441899</v>
      </c>
      <c r="V502" s="2">
        <f t="shared" si="215"/>
        <v>-2.5401692055810088</v>
      </c>
      <c r="W502" s="2">
        <f t="shared" si="216"/>
        <v>6.452459592982053</v>
      </c>
      <c r="X502" s="2">
        <f t="shared" si="217"/>
        <v>14.659328248691608</v>
      </c>
      <c r="Y502" s="2">
        <f t="shared" si="218"/>
        <v>-2.5896717513083907</v>
      </c>
      <c r="Z502" s="2">
        <f t="shared" si="219"/>
        <v>6.7063997795246673</v>
      </c>
      <c r="AB502" s="28">
        <v>40.499998870000098</v>
      </c>
      <c r="AC502" s="2">
        <f t="shared" si="220"/>
        <v>14.665472295596945</v>
      </c>
      <c r="AD502" s="2">
        <f t="shared" si="221"/>
        <v>-2.5835277044030533</v>
      </c>
      <c r="AE502" s="2">
        <f t="shared" si="222"/>
        <v>6.6746153994181103</v>
      </c>
      <c r="AF502" s="2">
        <f t="shared" si="223"/>
        <v>2.5835277044030533</v>
      </c>
    </row>
    <row r="503" spans="1:32" x14ac:dyDescent="0.3">
      <c r="A503" s="3">
        <v>40.5833322000001</v>
      </c>
      <c r="B503" s="3">
        <v>17.077999999999999</v>
      </c>
      <c r="C503" s="2">
        <f t="shared" si="196"/>
        <v>15.544168414217697</v>
      </c>
      <c r="D503" s="2">
        <f t="shared" si="197"/>
        <v>1.5338315857823019</v>
      </c>
      <c r="E503" s="2">
        <f t="shared" si="198"/>
        <v>2.352639333543451</v>
      </c>
      <c r="F503" s="2">
        <f t="shared" si="199"/>
        <v>15.163268307393786</v>
      </c>
      <c r="G503" s="2">
        <f t="shared" si="200"/>
        <v>-1.9147316926062139</v>
      </c>
      <c r="H503" s="2">
        <f t="shared" si="201"/>
        <v>3.6661974546706566</v>
      </c>
      <c r="I503" s="2">
        <f t="shared" si="202"/>
        <v>14.904339881372623</v>
      </c>
      <c r="J503" s="2">
        <f t="shared" si="203"/>
        <v>-2.1736601186273763</v>
      </c>
      <c r="K503" s="2">
        <f t="shared" si="204"/>
        <v>4.7247983113111793</v>
      </c>
      <c r="L503" s="2">
        <f t="shared" si="205"/>
        <v>14.995624639810762</v>
      </c>
      <c r="M503" s="2">
        <f t="shared" si="206"/>
        <v>-2.0823753601892374</v>
      </c>
      <c r="N503" s="2">
        <f t="shared" si="207"/>
        <v>4.3362871407232566</v>
      </c>
      <c r="O503" s="2">
        <f t="shared" si="208"/>
        <v>14.447956430218627</v>
      </c>
      <c r="P503" s="2">
        <f t="shared" si="209"/>
        <v>-2.6300435697813729</v>
      </c>
      <c r="Q503" s="2">
        <f t="shared" si="210"/>
        <v>6.9171291789483469</v>
      </c>
      <c r="R503" s="2">
        <f t="shared" si="211"/>
        <v>14.248758029890741</v>
      </c>
      <c r="S503" s="2">
        <f t="shared" si="212"/>
        <v>-2.8292419701092584</v>
      </c>
      <c r="T503" s="2">
        <f t="shared" si="213"/>
        <v>8.0046101254277175</v>
      </c>
      <c r="U503" s="2">
        <f t="shared" si="214"/>
        <v>14.696175220210055</v>
      </c>
      <c r="V503" s="2">
        <f t="shared" si="215"/>
        <v>-2.3818247797899446</v>
      </c>
      <c r="W503" s="2">
        <f t="shared" si="216"/>
        <v>5.6730892816214178</v>
      </c>
      <c r="X503" s="2">
        <f t="shared" si="217"/>
        <v>14.623658446403667</v>
      </c>
      <c r="Y503" s="2">
        <f t="shared" si="218"/>
        <v>-2.4543415535963327</v>
      </c>
      <c r="Z503" s="2">
        <f t="shared" si="219"/>
        <v>6.0237924617096601</v>
      </c>
      <c r="AB503" s="28">
        <v>40.5833322000001</v>
      </c>
      <c r="AC503" s="2">
        <f t="shared" si="220"/>
        <v>14.63280244333578</v>
      </c>
      <c r="AD503" s="2">
        <f t="shared" si="221"/>
        <v>-2.445197556664219</v>
      </c>
      <c r="AE503" s="2">
        <f t="shared" si="222"/>
        <v>5.9789910911166668</v>
      </c>
      <c r="AF503" s="2">
        <f t="shared" si="223"/>
        <v>2.445197556664219</v>
      </c>
    </row>
    <row r="504" spans="1:32" x14ac:dyDescent="0.3">
      <c r="A504" s="3">
        <v>40.666665530000103</v>
      </c>
      <c r="B504" s="3">
        <v>16.509</v>
      </c>
      <c r="C504" s="2">
        <f t="shared" si="196"/>
        <v>15.547350936590396</v>
      </c>
      <c r="D504" s="2">
        <f t="shared" si="197"/>
        <v>0.96164906340960421</v>
      </c>
      <c r="E504" s="2">
        <f t="shared" si="198"/>
        <v>0.92476892115656895</v>
      </c>
      <c r="F504" s="2">
        <f t="shared" si="199"/>
        <v>15.159232293943719</v>
      </c>
      <c r="G504" s="2">
        <f t="shared" si="200"/>
        <v>-1.3497677060562818</v>
      </c>
      <c r="H504" s="2">
        <f t="shared" si="201"/>
        <v>1.8218728603124372</v>
      </c>
      <c r="I504" s="2">
        <f t="shared" si="202"/>
        <v>14.867315556098903</v>
      </c>
      <c r="J504" s="2">
        <f t="shared" si="203"/>
        <v>-1.6416844439010969</v>
      </c>
      <c r="K504" s="2">
        <f t="shared" si="204"/>
        <v>2.6951278133468537</v>
      </c>
      <c r="L504" s="2">
        <f t="shared" si="205"/>
        <v>14.953663419224389</v>
      </c>
      <c r="M504" s="2">
        <f t="shared" si="206"/>
        <v>-1.5553365807756112</v>
      </c>
      <c r="N504" s="2">
        <f t="shared" si="207"/>
        <v>2.4190718794987696</v>
      </c>
      <c r="O504" s="2">
        <f t="shared" si="208"/>
        <v>14.413732040304945</v>
      </c>
      <c r="P504" s="2">
        <f t="shared" si="209"/>
        <v>-2.0952679596950556</v>
      </c>
      <c r="Q504" s="2">
        <f t="shared" si="210"/>
        <v>4.3901478229246811</v>
      </c>
      <c r="R504" s="2">
        <f t="shared" si="211"/>
        <v>14.212447566769047</v>
      </c>
      <c r="S504" s="2">
        <f t="shared" si="212"/>
        <v>-2.2965524332309535</v>
      </c>
      <c r="T504" s="2">
        <f t="shared" si="213"/>
        <v>5.2741530785790127</v>
      </c>
      <c r="U504" s="2">
        <f t="shared" si="214"/>
        <v>14.68338347397442</v>
      </c>
      <c r="V504" s="2">
        <f t="shared" si="215"/>
        <v>-1.8256165260255806</v>
      </c>
      <c r="W504" s="2">
        <f t="shared" si="216"/>
        <v>3.3328757000977092</v>
      </c>
      <c r="X504" s="2">
        <f t="shared" si="217"/>
        <v>14.587614116913286</v>
      </c>
      <c r="Y504" s="2">
        <f t="shared" si="218"/>
        <v>-1.9213858830867139</v>
      </c>
      <c r="Z504" s="2">
        <f t="shared" si="219"/>
        <v>3.6917237117249115</v>
      </c>
      <c r="AB504" s="28">
        <v>40.666665530000103</v>
      </c>
      <c r="AC504" s="2">
        <f t="shared" si="220"/>
        <v>14.599901694597381</v>
      </c>
      <c r="AD504" s="2">
        <f t="shared" si="221"/>
        <v>-1.9090983054026189</v>
      </c>
      <c r="AE504" s="2">
        <f t="shared" si="222"/>
        <v>3.6446563396911511</v>
      </c>
      <c r="AF504" s="2">
        <f t="shared" si="223"/>
        <v>1.9090983054026189</v>
      </c>
    </row>
    <row r="505" spans="1:32" x14ac:dyDescent="0.3">
      <c r="A505" s="3">
        <v>40.749998860000098</v>
      </c>
      <c r="B505" s="3">
        <v>15.465</v>
      </c>
      <c r="C505" s="2">
        <f t="shared" si="196"/>
        <v>15.550533458963095</v>
      </c>
      <c r="D505" s="2">
        <f t="shared" si="197"/>
        <v>-8.5533458963094944E-2</v>
      </c>
      <c r="E505" s="2">
        <f t="shared" si="198"/>
        <v>7.3159726021914465E-3</v>
      </c>
      <c r="F505" s="2">
        <f t="shared" si="199"/>
        <v>15.155163167954635</v>
      </c>
      <c r="G505" s="2">
        <f t="shared" si="200"/>
        <v>-0.30983683204536483</v>
      </c>
      <c r="H505" s="2">
        <f t="shared" si="201"/>
        <v>9.5998862491907616E-2</v>
      </c>
      <c r="I505" s="2">
        <f t="shared" si="202"/>
        <v>14.829820533101261</v>
      </c>
      <c r="J505" s="2">
        <f t="shared" si="203"/>
        <v>-0.63517946689873916</v>
      </c>
      <c r="K505" s="2">
        <f t="shared" si="204"/>
        <v>0.40345295516976648</v>
      </c>
      <c r="L505" s="2">
        <f t="shared" si="205"/>
        <v>14.911075742975846</v>
      </c>
      <c r="M505" s="2">
        <f t="shared" si="206"/>
        <v>-0.55392425702415338</v>
      </c>
      <c r="N505" s="2">
        <f t="shared" si="207"/>
        <v>0.30683208251976035</v>
      </c>
      <c r="O505" s="2">
        <f t="shared" si="208"/>
        <v>14.379666099945597</v>
      </c>
      <c r="P505" s="2">
        <f t="shared" si="209"/>
        <v>-1.0853339000544029</v>
      </c>
      <c r="Q505" s="2">
        <f t="shared" si="210"/>
        <v>1.1779496746073006</v>
      </c>
      <c r="R505" s="2">
        <f t="shared" si="211"/>
        <v>14.1765982641777</v>
      </c>
      <c r="S505" s="2">
        <f t="shared" si="212"/>
        <v>-1.2884017358222994</v>
      </c>
      <c r="T505" s="2">
        <f t="shared" si="213"/>
        <v>1.6599790328699142</v>
      </c>
      <c r="U505" s="2">
        <f t="shared" si="214"/>
        <v>14.670412523487418</v>
      </c>
      <c r="V505" s="2">
        <f t="shared" si="215"/>
        <v>-0.79458747651258221</v>
      </c>
      <c r="W505" s="2">
        <f t="shared" si="216"/>
        <v>0.63136925783063336</v>
      </c>
      <c r="X505" s="2">
        <f t="shared" si="217"/>
        <v>14.551208711345183</v>
      </c>
      <c r="Y505" s="2">
        <f t="shared" si="218"/>
        <v>-0.91379128865481718</v>
      </c>
      <c r="Z505" s="2">
        <f t="shared" si="219"/>
        <v>0.83501451922143144</v>
      </c>
      <c r="AB505" s="28">
        <v>40.749998860000098</v>
      </c>
      <c r="AC505" s="2">
        <f t="shared" si="220"/>
        <v>14.566778451143367</v>
      </c>
      <c r="AD505" s="2">
        <f t="shared" si="221"/>
        <v>-0.89822154885663252</v>
      </c>
      <c r="AE505" s="2">
        <f t="shared" si="222"/>
        <v>0.80680195083040784</v>
      </c>
      <c r="AF505" s="2">
        <f t="shared" si="223"/>
        <v>0.89822154885663252</v>
      </c>
    </row>
    <row r="506" spans="1:32" x14ac:dyDescent="0.3">
      <c r="A506" s="3">
        <v>40.8333321900001</v>
      </c>
      <c r="B506" s="3">
        <v>14.706</v>
      </c>
      <c r="C506" s="2">
        <f t="shared" si="196"/>
        <v>15.553715981335795</v>
      </c>
      <c r="D506" s="2">
        <f t="shared" si="197"/>
        <v>-0.84771598133579573</v>
      </c>
      <c r="E506" s="2">
        <f t="shared" si="198"/>
        <v>0.71862238501211118</v>
      </c>
      <c r="F506" s="2">
        <f t="shared" si="199"/>
        <v>15.151060929426533</v>
      </c>
      <c r="G506" s="2">
        <f t="shared" si="200"/>
        <v>0.44506092942653375</v>
      </c>
      <c r="H506" s="2">
        <f t="shared" si="201"/>
        <v>0.19807923090201005</v>
      </c>
      <c r="I506" s="2">
        <f t="shared" si="202"/>
        <v>14.791852809701476</v>
      </c>
      <c r="J506" s="2">
        <f t="shared" si="203"/>
        <v>8.5852809701476573E-2</v>
      </c>
      <c r="K506" s="2">
        <f t="shared" si="204"/>
        <v>7.3707049336379504E-3</v>
      </c>
      <c r="L506" s="2">
        <f t="shared" si="205"/>
        <v>14.867857780766418</v>
      </c>
      <c r="M506" s="2">
        <f t="shared" si="206"/>
        <v>0.1618577807664181</v>
      </c>
      <c r="N506" s="2">
        <f t="shared" si="207"/>
        <v>2.6197941194629867E-2</v>
      </c>
      <c r="O506" s="2">
        <f t="shared" si="208"/>
        <v>14.345773102990941</v>
      </c>
      <c r="P506" s="2">
        <f t="shared" si="209"/>
        <v>-0.36022689700905808</v>
      </c>
      <c r="Q506" s="2">
        <f t="shared" si="210"/>
        <v>0.12976341732877453</v>
      </c>
      <c r="R506" s="2">
        <f t="shared" si="211"/>
        <v>14.141238352799215</v>
      </c>
      <c r="S506" s="2">
        <f t="shared" si="212"/>
        <v>-0.56476164720078437</v>
      </c>
      <c r="T506" s="2">
        <f t="shared" si="213"/>
        <v>0.31895571814894325</v>
      </c>
      <c r="U506" s="2">
        <f t="shared" si="214"/>
        <v>14.657217323533619</v>
      </c>
      <c r="V506" s="2">
        <f t="shared" si="215"/>
        <v>-4.8782676466380792E-2</v>
      </c>
      <c r="W506" s="2">
        <f t="shared" si="216"/>
        <v>2.3797495232235825E-3</v>
      </c>
      <c r="X506" s="2">
        <f t="shared" si="217"/>
        <v>14.514457176930918</v>
      </c>
      <c r="Y506" s="2">
        <f t="shared" si="218"/>
        <v>-0.19154282306908144</v>
      </c>
      <c r="Z506" s="2">
        <f t="shared" si="219"/>
        <v>3.6688653069273436E-2</v>
      </c>
      <c r="AB506" s="28">
        <v>40.8333321900001</v>
      </c>
      <c r="AC506" s="2">
        <f t="shared" si="220"/>
        <v>14.53344187137839</v>
      </c>
      <c r="AD506" s="2">
        <f t="shared" si="221"/>
        <v>-0.1725581286216098</v>
      </c>
      <c r="AE506" s="2">
        <f t="shared" si="222"/>
        <v>2.9776307753392031E-2</v>
      </c>
      <c r="AF506" s="2">
        <f t="shared" si="223"/>
        <v>0.1725581286216098</v>
      </c>
    </row>
    <row r="507" spans="1:32" x14ac:dyDescent="0.3">
      <c r="A507" s="3">
        <v>40.916665520000102</v>
      </c>
      <c r="B507" s="3">
        <v>14.212999999999999</v>
      </c>
      <c r="C507" s="2">
        <f t="shared" si="196"/>
        <v>15.556898503708494</v>
      </c>
      <c r="D507" s="2">
        <f t="shared" si="197"/>
        <v>-1.3438985037084947</v>
      </c>
      <c r="E507" s="2">
        <f t="shared" si="198"/>
        <v>1.806063188269931</v>
      </c>
      <c r="F507" s="2">
        <f t="shared" si="199"/>
        <v>15.146925578359411</v>
      </c>
      <c r="G507" s="2">
        <f t="shared" si="200"/>
        <v>0.93392557835941226</v>
      </c>
      <c r="H507" s="2">
        <f t="shared" si="201"/>
        <v>0.87221698591396268</v>
      </c>
      <c r="I507" s="2">
        <f t="shared" si="202"/>
        <v>14.753410383221302</v>
      </c>
      <c r="J507" s="2">
        <f t="shared" si="203"/>
        <v>0.54041038322130319</v>
      </c>
      <c r="K507" s="2">
        <f t="shared" si="204"/>
        <v>0.29204338229339577</v>
      </c>
      <c r="L507" s="2">
        <f t="shared" si="205"/>
        <v>14.824005693952094</v>
      </c>
      <c r="M507" s="2">
        <f t="shared" si="206"/>
        <v>0.61100569395209448</v>
      </c>
      <c r="N507" s="2">
        <f t="shared" si="207"/>
        <v>0.37332795804188051</v>
      </c>
      <c r="O507" s="2">
        <f t="shared" si="208"/>
        <v>14.312067736754051</v>
      </c>
      <c r="P507" s="2">
        <f t="shared" si="209"/>
        <v>9.9067736754051339E-2</v>
      </c>
      <c r="Q507" s="2">
        <f t="shared" si="210"/>
        <v>9.8144164655700143E-3</v>
      </c>
      <c r="R507" s="2">
        <f t="shared" si="211"/>
        <v>14.106396535238384</v>
      </c>
      <c r="S507" s="2">
        <f t="shared" si="212"/>
        <v>-0.10660346476161564</v>
      </c>
      <c r="T507" s="2">
        <f t="shared" si="213"/>
        <v>1.1364298699181027E-2</v>
      </c>
      <c r="U507" s="2">
        <f t="shared" si="214"/>
        <v>14.643750773147534</v>
      </c>
      <c r="V507" s="2">
        <f t="shared" si="215"/>
        <v>0.43075077314753507</v>
      </c>
      <c r="W507" s="2">
        <f t="shared" si="216"/>
        <v>0.18554622856719921</v>
      </c>
      <c r="X507" s="2">
        <f t="shared" si="217"/>
        <v>14.477376019907112</v>
      </c>
      <c r="Y507" s="2">
        <f t="shared" si="218"/>
        <v>0.26437601990711279</v>
      </c>
      <c r="Z507" s="2">
        <f t="shared" si="219"/>
        <v>6.9894679901926104E-2</v>
      </c>
      <c r="AB507" s="28">
        <v>40.916665520000102</v>
      </c>
      <c r="AC507" s="2">
        <f t="shared" si="220"/>
        <v>14.49990189836149</v>
      </c>
      <c r="AD507" s="2">
        <f t="shared" si="221"/>
        <v>0.28690189836149038</v>
      </c>
      <c r="AE507" s="2">
        <f t="shared" si="222"/>
        <v>8.2312699283426952E-2</v>
      </c>
      <c r="AF507" s="2">
        <f t="shared" si="223"/>
        <v>0.28690189836149038</v>
      </c>
    </row>
    <row r="508" spans="1:32" x14ac:dyDescent="0.3">
      <c r="A508" s="3">
        <v>40.999998850000097</v>
      </c>
      <c r="B508" s="3">
        <v>13.662000000000001</v>
      </c>
      <c r="C508" s="2">
        <f t="shared" si="196"/>
        <v>15.560081026081193</v>
      </c>
      <c r="D508" s="2">
        <f t="shared" si="197"/>
        <v>-1.8980810260811918</v>
      </c>
      <c r="E508" s="2">
        <f t="shared" si="198"/>
        <v>3.6027115815694297</v>
      </c>
      <c r="F508" s="2">
        <f t="shared" si="199"/>
        <v>15.142757114753275</v>
      </c>
      <c r="G508" s="2">
        <f t="shared" si="200"/>
        <v>1.4807571147532741</v>
      </c>
      <c r="H508" s="2">
        <f t="shared" si="201"/>
        <v>2.1926416328924407</v>
      </c>
      <c r="I508" s="2">
        <f t="shared" si="202"/>
        <v>14.714491250982524</v>
      </c>
      <c r="J508" s="2">
        <f t="shared" si="203"/>
        <v>1.0524912509825235</v>
      </c>
      <c r="K508" s="2">
        <f t="shared" si="204"/>
        <v>1.1077378333947572</v>
      </c>
      <c r="L508" s="2">
        <f t="shared" si="205"/>
        <v>14.77951563554357</v>
      </c>
      <c r="M508" s="2">
        <f t="shared" si="206"/>
        <v>1.1175156355435689</v>
      </c>
      <c r="N508" s="2">
        <f t="shared" si="207"/>
        <v>1.2488411956843468</v>
      </c>
      <c r="O508" s="2">
        <f t="shared" si="208"/>
        <v>14.27856488292789</v>
      </c>
      <c r="P508" s="2">
        <f t="shared" si="209"/>
        <v>0.61656488292788936</v>
      </c>
      <c r="Q508" s="2">
        <f t="shared" si="210"/>
        <v>0.38015225485988191</v>
      </c>
      <c r="R508" s="2">
        <f t="shared" si="211"/>
        <v>14.072101989890493</v>
      </c>
      <c r="S508" s="2">
        <f t="shared" si="212"/>
        <v>0.41010198989049229</v>
      </c>
      <c r="T508" s="2">
        <f t="shared" si="213"/>
        <v>0.16818364211214143</v>
      </c>
      <c r="U508" s="2">
        <f t="shared" si="214"/>
        <v>14.629963672291513</v>
      </c>
      <c r="V508" s="2">
        <f t="shared" si="215"/>
        <v>0.96796367229151237</v>
      </c>
      <c r="W508" s="2">
        <f t="shared" si="216"/>
        <v>0.9369536708760704</v>
      </c>
      <c r="X508" s="2">
        <f t="shared" si="217"/>
        <v>14.439983370070664</v>
      </c>
      <c r="Y508" s="2">
        <f t="shared" si="218"/>
        <v>0.77798337007066287</v>
      </c>
      <c r="Z508" s="2">
        <f t="shared" si="219"/>
        <v>0.60525812410650592</v>
      </c>
      <c r="AB508" s="28">
        <v>40.999998850000097</v>
      </c>
      <c r="AC508" s="2">
        <f t="shared" si="220"/>
        <v>14.466169288398223</v>
      </c>
      <c r="AD508" s="2">
        <f t="shared" si="221"/>
        <v>0.80416928839822255</v>
      </c>
      <c r="AE508" s="2">
        <f t="shared" si="222"/>
        <v>0.64668824440290362</v>
      </c>
      <c r="AF508" s="2">
        <f t="shared" si="223"/>
        <v>0.80416928839822255</v>
      </c>
    </row>
    <row r="509" spans="1:32" x14ac:dyDescent="0.3">
      <c r="A509" s="3">
        <v>41.083332180000099</v>
      </c>
      <c r="B509" s="3">
        <v>13.928000000000001</v>
      </c>
      <c r="C509" s="2">
        <f t="shared" si="196"/>
        <v>15.563263548453893</v>
      </c>
      <c r="D509" s="2">
        <f t="shared" si="197"/>
        <v>-1.6352635484538922</v>
      </c>
      <c r="E509" s="2">
        <f t="shared" si="198"/>
        <v>2.6740868729020151</v>
      </c>
      <c r="F509" s="2">
        <f t="shared" si="199"/>
        <v>15.13855553860812</v>
      </c>
      <c r="G509" s="2">
        <f t="shared" si="200"/>
        <v>1.2105555386081193</v>
      </c>
      <c r="H509" s="2">
        <f t="shared" si="201"/>
        <v>1.4654447120547938</v>
      </c>
      <c r="I509" s="2">
        <f t="shared" si="202"/>
        <v>14.675093410306905</v>
      </c>
      <c r="J509" s="2">
        <f t="shared" si="203"/>
        <v>0.74709341030690446</v>
      </c>
      <c r="K509" s="2">
        <f t="shared" si="204"/>
        <v>0.55814856372400068</v>
      </c>
      <c r="L509" s="2">
        <f t="shared" si="205"/>
        <v>14.734383750206241</v>
      </c>
      <c r="M509" s="2">
        <f t="shared" si="206"/>
        <v>0.80638375020624053</v>
      </c>
      <c r="N509" s="2">
        <f t="shared" si="207"/>
        <v>0.65025475259668053</v>
      </c>
      <c r="O509" s="2">
        <f t="shared" si="208"/>
        <v>14.245279618506336</v>
      </c>
      <c r="P509" s="2">
        <f t="shared" si="209"/>
        <v>0.31727961850633513</v>
      </c>
      <c r="Q509" s="2">
        <f t="shared" si="210"/>
        <v>0.10066635631952556</v>
      </c>
      <c r="R509" s="2">
        <f t="shared" si="211"/>
        <v>14.038384374822535</v>
      </c>
      <c r="S509" s="2">
        <f t="shared" si="212"/>
        <v>0.11038437482253372</v>
      </c>
      <c r="T509" s="2">
        <f t="shared" si="213"/>
        <v>1.2184710204961615E-2</v>
      </c>
      <c r="U509" s="2">
        <f t="shared" si="214"/>
        <v>14.615804678119236</v>
      </c>
      <c r="V509" s="2">
        <f t="shared" si="215"/>
        <v>0.68780467811923529</v>
      </c>
      <c r="W509" s="2">
        <f t="shared" si="216"/>
        <v>0.47307527524270487</v>
      </c>
      <c r="X509" s="2">
        <f t="shared" si="217"/>
        <v>14.402299046742613</v>
      </c>
      <c r="Y509" s="2">
        <f t="shared" si="218"/>
        <v>0.47429904674261181</v>
      </c>
      <c r="Z509" s="2">
        <f t="shared" si="219"/>
        <v>0.22495958574095026</v>
      </c>
      <c r="AB509" s="28">
        <v>41.083332180000099</v>
      </c>
      <c r="AC509" s="2">
        <f t="shared" si="220"/>
        <v>14.432255639913851</v>
      </c>
      <c r="AD509" s="2">
        <f t="shared" si="221"/>
        <v>0.50425563991385047</v>
      </c>
      <c r="AE509" s="2">
        <f t="shared" si="222"/>
        <v>0.25427375038492683</v>
      </c>
      <c r="AF509" s="2">
        <f t="shared" si="223"/>
        <v>0.50425563991385047</v>
      </c>
    </row>
    <row r="510" spans="1:32" x14ac:dyDescent="0.3">
      <c r="A510" s="3">
        <v>41.166665510000101</v>
      </c>
      <c r="B510" s="3">
        <v>14.516</v>
      </c>
      <c r="C510" s="2">
        <f t="shared" si="196"/>
        <v>15.566446070826592</v>
      </c>
      <c r="D510" s="2">
        <f t="shared" si="197"/>
        <v>-1.0504460708265917</v>
      </c>
      <c r="E510" s="2">
        <f t="shared" si="198"/>
        <v>1.103436947715025</v>
      </c>
      <c r="F510" s="2">
        <f t="shared" si="199"/>
        <v>15.134320849923947</v>
      </c>
      <c r="G510" s="2">
        <f t="shared" si="200"/>
        <v>0.61832084992394698</v>
      </c>
      <c r="H510" s="2">
        <f t="shared" si="201"/>
        <v>0.38232067345067217</v>
      </c>
      <c r="I510" s="2">
        <f t="shared" si="202"/>
        <v>14.635214858516198</v>
      </c>
      <c r="J510" s="2">
        <f t="shared" si="203"/>
        <v>0.11921485851619806</v>
      </c>
      <c r="K510" s="2">
        <f t="shared" si="204"/>
        <v>1.4212182491037123E-2</v>
      </c>
      <c r="L510" s="2">
        <f t="shared" si="205"/>
        <v>14.688606174260197</v>
      </c>
      <c r="M510" s="2">
        <f t="shared" si="206"/>
        <v>0.17260617426019742</v>
      </c>
      <c r="N510" s="2">
        <f t="shared" si="207"/>
        <v>2.979289139274164E-2</v>
      </c>
      <c r="O510" s="2">
        <f t="shared" si="208"/>
        <v>14.212227216702997</v>
      </c>
      <c r="P510" s="2">
        <f t="shared" si="209"/>
        <v>-0.30377278329700275</v>
      </c>
      <c r="Q510" s="2">
        <f t="shared" si="210"/>
        <v>9.2277903872007794E-2</v>
      </c>
      <c r="R510" s="2">
        <f t="shared" si="211"/>
        <v>14.005273831667715</v>
      </c>
      <c r="S510" s="2">
        <f t="shared" si="212"/>
        <v>-0.51072616833228501</v>
      </c>
      <c r="T510" s="2">
        <f t="shared" si="213"/>
        <v>0.26084121901937751</v>
      </c>
      <c r="U510" s="2">
        <f t="shared" si="214"/>
        <v>14.601220260775737</v>
      </c>
      <c r="V510" s="2">
        <f t="shared" si="215"/>
        <v>8.5220260775736634E-2</v>
      </c>
      <c r="W510" s="2">
        <f t="shared" si="216"/>
        <v>7.2624928466845555E-3</v>
      </c>
      <c r="X510" s="2">
        <f t="shared" si="217"/>
        <v>14.364344626045423</v>
      </c>
      <c r="Y510" s="2">
        <f t="shared" si="218"/>
        <v>-0.1516553739545774</v>
      </c>
      <c r="Z510" s="2">
        <f t="shared" si="219"/>
        <v>2.2999352449302714E-2</v>
      </c>
      <c r="AB510" s="28">
        <v>41.166665510000101</v>
      </c>
      <c r="AC510" s="2">
        <f t="shared" si="220"/>
        <v>14.3981734227788</v>
      </c>
      <c r="AD510" s="2">
        <f t="shared" si="221"/>
        <v>-0.11782657722119971</v>
      </c>
      <c r="AE510" s="2">
        <f t="shared" si="222"/>
        <v>1.3883102299663339E-2</v>
      </c>
      <c r="AF510" s="2">
        <f t="shared" si="223"/>
        <v>0.11782657722119971</v>
      </c>
    </row>
    <row r="511" spans="1:32" x14ac:dyDescent="0.3">
      <c r="A511" s="3">
        <v>41.249998840000103</v>
      </c>
      <c r="B511" s="3">
        <v>15.18</v>
      </c>
      <c r="C511" s="2">
        <f t="shared" si="196"/>
        <v>15.56962859319929</v>
      </c>
      <c r="D511" s="2">
        <f t="shared" si="197"/>
        <v>-0.38962859319929066</v>
      </c>
      <c r="E511" s="2">
        <f t="shared" si="198"/>
        <v>0.15181044063845833</v>
      </c>
      <c r="F511" s="2">
        <f t="shared" si="199"/>
        <v>15.130053048700756</v>
      </c>
      <c r="G511" s="2">
        <f t="shared" si="200"/>
        <v>-4.9946951299244091E-2</v>
      </c>
      <c r="H511" s="2">
        <f t="shared" si="201"/>
        <v>2.494697944089061E-3</v>
      </c>
      <c r="I511" s="2">
        <f t="shared" si="202"/>
        <v>14.594853592932191</v>
      </c>
      <c r="J511" s="2">
        <f t="shared" si="203"/>
        <v>-0.58514640706780874</v>
      </c>
      <c r="K511" s="2">
        <f t="shared" si="204"/>
        <v>0.34239631770436574</v>
      </c>
      <c r="L511" s="2">
        <f t="shared" si="205"/>
        <v>14.642179035680243</v>
      </c>
      <c r="M511" s="2">
        <f t="shared" si="206"/>
        <v>-0.53782096431975646</v>
      </c>
      <c r="N511" s="2">
        <f t="shared" si="207"/>
        <v>0.28925138966183273</v>
      </c>
      <c r="O511" s="2">
        <f t="shared" si="208"/>
        <v>14.179423147870645</v>
      </c>
      <c r="P511" s="2">
        <f t="shared" si="209"/>
        <v>-1.0005768521293543</v>
      </c>
      <c r="Q511" s="2">
        <f t="shared" si="210"/>
        <v>1.0011540370170877</v>
      </c>
      <c r="R511" s="2">
        <f t="shared" si="211"/>
        <v>13.972800989534512</v>
      </c>
      <c r="S511" s="2">
        <f t="shared" si="212"/>
        <v>-1.2071990104654873</v>
      </c>
      <c r="T511" s="2">
        <f t="shared" si="213"/>
        <v>1.4573294508688517</v>
      </c>
      <c r="U511" s="2">
        <f t="shared" si="214"/>
        <v>14.586154658675841</v>
      </c>
      <c r="V511" s="2">
        <f t="shared" si="215"/>
        <v>-0.59384534132415823</v>
      </c>
      <c r="W511" s="2">
        <f t="shared" si="216"/>
        <v>0.35265228941240601</v>
      </c>
      <c r="X511" s="2">
        <f t="shared" si="217"/>
        <v>14.326143509890287</v>
      </c>
      <c r="Y511" s="2">
        <f t="shared" si="218"/>
        <v>-0.85385649010971321</v>
      </c>
      <c r="Z511" s="2">
        <f t="shared" si="219"/>
        <v>0.72907090570247879</v>
      </c>
      <c r="AB511" s="28">
        <v>41.249998840000103</v>
      </c>
      <c r="AC511" s="2">
        <f t="shared" si="220"/>
        <v>14.363936008279129</v>
      </c>
      <c r="AD511" s="2">
        <f t="shared" si="221"/>
        <v>-0.81606399172087052</v>
      </c>
      <c r="AE511" s="2">
        <f t="shared" si="222"/>
        <v>0.66596043858340104</v>
      </c>
      <c r="AF511" s="2">
        <f t="shared" si="223"/>
        <v>0.81606399172087052</v>
      </c>
    </row>
    <row r="512" spans="1:32" x14ac:dyDescent="0.3">
      <c r="A512" s="3">
        <v>41.333332170000098</v>
      </c>
      <c r="B512" s="3">
        <v>15.351000000000001</v>
      </c>
      <c r="C512" s="2">
        <f t="shared" si="196"/>
        <v>15.572811115571989</v>
      </c>
      <c r="D512" s="2">
        <f t="shared" si="197"/>
        <v>-0.22181111557198818</v>
      </c>
      <c r="E512" s="2">
        <f t="shared" si="198"/>
        <v>4.9200170991289899E-2</v>
      </c>
      <c r="F512" s="2">
        <f t="shared" si="199"/>
        <v>15.125752134938548</v>
      </c>
      <c r="G512" s="2">
        <f t="shared" si="200"/>
        <v>-0.22524786506145311</v>
      </c>
      <c r="H512" s="2">
        <f t="shared" si="201"/>
        <v>5.0736600714742591E-2</v>
      </c>
      <c r="I512" s="2">
        <f t="shared" si="202"/>
        <v>14.554007610876651</v>
      </c>
      <c r="J512" s="2">
        <f t="shared" si="203"/>
        <v>-0.79699238912334991</v>
      </c>
      <c r="K512" s="2">
        <f t="shared" si="204"/>
        <v>0.63519686832054523</v>
      </c>
      <c r="L512" s="2">
        <f t="shared" si="205"/>
        <v>14.595098454095879</v>
      </c>
      <c r="M512" s="2">
        <f t="shared" si="206"/>
        <v>-0.75590154590412162</v>
      </c>
      <c r="N512" s="2">
        <f t="shared" si="207"/>
        <v>0.57138714710024086</v>
      </c>
      <c r="O512" s="2">
        <f t="shared" si="208"/>
        <v>14.146883080419938</v>
      </c>
      <c r="P512" s="2">
        <f t="shared" si="209"/>
        <v>-1.2041169195800627</v>
      </c>
      <c r="Q512" s="2">
        <f t="shared" si="210"/>
        <v>1.4498975560189793</v>
      </c>
      <c r="R512" s="2">
        <f t="shared" si="211"/>
        <v>13.940996968926733</v>
      </c>
      <c r="S512" s="2">
        <f t="shared" si="212"/>
        <v>-1.4100030310732681</v>
      </c>
      <c r="T512" s="2">
        <f t="shared" si="213"/>
        <v>1.9881085476358034</v>
      </c>
      <c r="U512" s="2">
        <f t="shared" si="214"/>
        <v>14.570549833322861</v>
      </c>
      <c r="V512" s="2">
        <f t="shared" si="215"/>
        <v>-0.78045016667713973</v>
      </c>
      <c r="W512" s="2">
        <f t="shared" si="216"/>
        <v>0.60910246266637524</v>
      </c>
      <c r="X512" s="2">
        <f t="shared" si="217"/>
        <v>14.287720996099338</v>
      </c>
      <c r="Y512" s="2">
        <f t="shared" si="218"/>
        <v>-1.0632790039006625</v>
      </c>
      <c r="Z512" s="2">
        <f t="shared" si="219"/>
        <v>1.1305622401359852</v>
      </c>
      <c r="AB512" s="28">
        <v>41.333332170000098</v>
      </c>
      <c r="AC512" s="2">
        <f t="shared" si="220"/>
        <v>14.329557699288618</v>
      </c>
      <c r="AD512" s="2">
        <f t="shared" si="221"/>
        <v>-1.0214423007113833</v>
      </c>
      <c r="AE512" s="2">
        <f t="shared" si="222"/>
        <v>1.0433443736825641</v>
      </c>
      <c r="AF512" s="2">
        <f t="shared" si="223"/>
        <v>1.0214423007113833</v>
      </c>
    </row>
    <row r="513" spans="1:32" x14ac:dyDescent="0.3">
      <c r="A513" s="3">
        <v>41.4166655000001</v>
      </c>
      <c r="B513" s="3">
        <v>15.579000000000001</v>
      </c>
      <c r="C513" s="2">
        <f t="shared" si="196"/>
        <v>15.575993637944688</v>
      </c>
      <c r="D513" s="2">
        <f t="shared" si="197"/>
        <v>3.0063620553129056E-3</v>
      </c>
      <c r="E513" s="2">
        <f t="shared" si="198"/>
        <v>9.0382128076252379E-6</v>
      </c>
      <c r="F513" s="2">
        <f t="shared" si="199"/>
        <v>15.121418108637323</v>
      </c>
      <c r="G513" s="2">
        <f t="shared" si="200"/>
        <v>-0.45758189136267724</v>
      </c>
      <c r="H513" s="2">
        <f t="shared" si="201"/>
        <v>0.20938118730304495</v>
      </c>
      <c r="I513" s="2">
        <f t="shared" si="202"/>
        <v>14.512674909671324</v>
      </c>
      <c r="J513" s="2">
        <f t="shared" si="203"/>
        <v>-1.0663250903286769</v>
      </c>
      <c r="K513" s="2">
        <f t="shared" si="204"/>
        <v>1.137049198264461</v>
      </c>
      <c r="L513" s="2">
        <f t="shared" si="205"/>
        <v>14.547360540791296</v>
      </c>
      <c r="M513" s="2">
        <f t="shared" si="206"/>
        <v>-1.031639459208705</v>
      </c>
      <c r="N513" s="2">
        <f t="shared" si="207"/>
        <v>1.0642799737964295</v>
      </c>
      <c r="O513" s="2">
        <f t="shared" si="208"/>
        <v>14.114622881740098</v>
      </c>
      <c r="P513" s="2">
        <f t="shared" si="209"/>
        <v>-1.4643771182599021</v>
      </c>
      <c r="Q513" s="2">
        <f t="shared" si="210"/>
        <v>2.1444003444831754</v>
      </c>
      <c r="R513" s="2">
        <f t="shared" si="211"/>
        <v>13.909893385680114</v>
      </c>
      <c r="S513" s="2">
        <f t="shared" si="212"/>
        <v>-1.6691066143198867</v>
      </c>
      <c r="T513" s="2">
        <f t="shared" si="213"/>
        <v>2.7859168899663951</v>
      </c>
      <c r="U513" s="2">
        <f t="shared" si="214"/>
        <v>14.554345423667304</v>
      </c>
      <c r="V513" s="2">
        <f t="shared" si="215"/>
        <v>-1.0246545763326971</v>
      </c>
      <c r="W513" s="2">
        <f t="shared" si="216"/>
        <v>1.0499170007995389</v>
      </c>
      <c r="X513" s="2">
        <f t="shared" si="217"/>
        <v>14.249104350422797</v>
      </c>
      <c r="Y513" s="2">
        <f t="shared" si="218"/>
        <v>-1.3298956495772032</v>
      </c>
      <c r="Z513" s="2">
        <f t="shared" si="219"/>
        <v>1.7686224387643712</v>
      </c>
      <c r="AB513" s="28">
        <v>41.4166655000001</v>
      </c>
      <c r="AC513" s="2">
        <f t="shared" si="220"/>
        <v>14.295053761034129</v>
      </c>
      <c r="AD513" s="2">
        <f t="shared" si="221"/>
        <v>-1.2839462389658713</v>
      </c>
      <c r="AE513" s="2">
        <f t="shared" si="222"/>
        <v>1.6485179445546063</v>
      </c>
      <c r="AF513" s="2">
        <f t="shared" si="223"/>
        <v>1.2839462389658713</v>
      </c>
    </row>
    <row r="514" spans="1:32" x14ac:dyDescent="0.3">
      <c r="A514" s="3">
        <v>41.499998830000102</v>
      </c>
      <c r="B514" s="3">
        <v>15.446</v>
      </c>
      <c r="C514" s="2">
        <f t="shared" si="196"/>
        <v>15.579176160317388</v>
      </c>
      <c r="D514" s="2">
        <f t="shared" si="197"/>
        <v>-0.13317616031738844</v>
      </c>
      <c r="E514" s="2">
        <f t="shared" si="198"/>
        <v>1.7735889676882746E-2</v>
      </c>
      <c r="F514" s="2">
        <f t="shared" si="199"/>
        <v>15.117050969797081</v>
      </c>
      <c r="G514" s="2">
        <f t="shared" si="200"/>
        <v>-0.32894903020291899</v>
      </c>
      <c r="H514" s="2">
        <f t="shared" si="201"/>
        <v>0.1082074644714409</v>
      </c>
      <c r="I514" s="2">
        <f t="shared" si="202"/>
        <v>14.470853486638005</v>
      </c>
      <c r="J514" s="2">
        <f t="shared" si="203"/>
        <v>-0.9751465133619952</v>
      </c>
      <c r="K514" s="2">
        <f t="shared" si="204"/>
        <v>0.95091072252205588</v>
      </c>
      <c r="L514" s="2">
        <f t="shared" si="205"/>
        <v>14.498961398705397</v>
      </c>
      <c r="M514" s="2">
        <f t="shared" si="206"/>
        <v>-0.9470386012946026</v>
      </c>
      <c r="N514" s="2">
        <f t="shared" si="207"/>
        <v>0.8968821123420373</v>
      </c>
      <c r="O514" s="2">
        <f t="shared" si="208"/>
        <v>14.082658619117259</v>
      </c>
      <c r="P514" s="2">
        <f t="shared" si="209"/>
        <v>-1.3633413808827406</v>
      </c>
      <c r="Q514" s="2">
        <f t="shared" si="210"/>
        <v>1.858699720827258</v>
      </c>
      <c r="R514" s="2">
        <f t="shared" si="211"/>
        <v>13.879522354909462</v>
      </c>
      <c r="S514" s="2">
        <f t="shared" si="212"/>
        <v>-1.5664776450905382</v>
      </c>
      <c r="T514" s="2">
        <f t="shared" si="213"/>
        <v>2.4538522125683984</v>
      </c>
      <c r="U514" s="2">
        <f t="shared" si="214"/>
        <v>14.537478699947844</v>
      </c>
      <c r="V514" s="2">
        <f t="shared" si="215"/>
        <v>-0.90852130005215592</v>
      </c>
      <c r="W514" s="2">
        <f t="shared" si="216"/>
        <v>0.82541095264845954</v>
      </c>
      <c r="X514" s="2">
        <f t="shared" si="217"/>
        <v>14.210322879687638</v>
      </c>
      <c r="Y514" s="2">
        <f t="shared" si="218"/>
        <v>-1.2356771203123618</v>
      </c>
      <c r="Z514" s="2">
        <f t="shared" si="219"/>
        <v>1.5268979456634511</v>
      </c>
      <c r="AB514" s="28">
        <v>41.499998830000102</v>
      </c>
      <c r="AC514" s="2">
        <f t="shared" si="220"/>
        <v>14.260440452298727</v>
      </c>
      <c r="AD514" s="2">
        <f t="shared" si="221"/>
        <v>-1.1855595477012724</v>
      </c>
      <c r="AE514" s="2">
        <f t="shared" si="222"/>
        <v>1.4055514411456456</v>
      </c>
      <c r="AF514" s="2">
        <f t="shared" si="223"/>
        <v>1.1855595477012724</v>
      </c>
    </row>
    <row r="515" spans="1:32" x14ac:dyDescent="0.3">
      <c r="A515" s="3">
        <v>41.583332160000097</v>
      </c>
      <c r="B515" s="3">
        <v>15.199</v>
      </c>
      <c r="C515" s="2">
        <f t="shared" si="196"/>
        <v>15.582358682690087</v>
      </c>
      <c r="D515" s="2">
        <f t="shared" si="197"/>
        <v>-0.38335868269008699</v>
      </c>
      <c r="E515" s="2">
        <f t="shared" si="198"/>
        <v>0.1469638795938788</v>
      </c>
      <c r="F515" s="2">
        <f t="shared" si="199"/>
        <v>15.112650718417818</v>
      </c>
      <c r="G515" s="2">
        <f t="shared" si="200"/>
        <v>-8.6349281582181803E-2</v>
      </c>
      <c r="H515" s="2">
        <f t="shared" si="201"/>
        <v>7.4561984297589218E-3</v>
      </c>
      <c r="I515" s="2">
        <f t="shared" si="202"/>
        <v>14.428541339098446</v>
      </c>
      <c r="J515" s="2">
        <f t="shared" si="203"/>
        <v>-0.77045866090155357</v>
      </c>
      <c r="K515" s="2">
        <f t="shared" si="204"/>
        <v>0.59360654815821512</v>
      </c>
      <c r="L515" s="2">
        <f t="shared" si="205"/>
        <v>14.449897122431794</v>
      </c>
      <c r="M515" s="2">
        <f t="shared" si="206"/>
        <v>-0.74910287756820537</v>
      </c>
      <c r="N515" s="2">
        <f t="shared" si="207"/>
        <v>0.56115512118096567</v>
      </c>
      <c r="O515" s="2">
        <f t="shared" si="208"/>
        <v>14.051006560654693</v>
      </c>
      <c r="P515" s="2">
        <f t="shared" si="209"/>
        <v>-1.1479934393453064</v>
      </c>
      <c r="Q515" s="2">
        <f t="shared" si="210"/>
        <v>1.3178889367798656</v>
      </c>
      <c r="R515" s="2">
        <f t="shared" si="211"/>
        <v>13.849916494970762</v>
      </c>
      <c r="S515" s="2">
        <f t="shared" si="212"/>
        <v>-1.3490835050292382</v>
      </c>
      <c r="T515" s="2">
        <f t="shared" si="213"/>
        <v>1.8200263035419746</v>
      </c>
      <c r="U515" s="2">
        <f t="shared" si="214"/>
        <v>14.519884517068324</v>
      </c>
      <c r="V515" s="2">
        <f t="shared" si="215"/>
        <v>-0.67911548293167634</v>
      </c>
      <c r="W515" s="2">
        <f t="shared" si="216"/>
        <v>0.46119783915752399</v>
      </c>
      <c r="X515" s="2">
        <f t="shared" si="217"/>
        <v>14.171408006742567</v>
      </c>
      <c r="Y515" s="2">
        <f t="shared" si="218"/>
        <v>-1.0275919932574329</v>
      </c>
      <c r="Z515" s="2">
        <f t="shared" si="219"/>
        <v>1.0559453046067839</v>
      </c>
      <c r="AB515" s="28">
        <v>41.583332160000097</v>
      </c>
      <c r="AC515" s="2">
        <f t="shared" si="220"/>
        <v>14.225735057009249</v>
      </c>
      <c r="AD515" s="2">
        <f t="shared" si="221"/>
        <v>-0.97326494299075073</v>
      </c>
      <c r="AE515" s="2">
        <f t="shared" si="222"/>
        <v>0.94724464925478924</v>
      </c>
      <c r="AF515" s="2">
        <f t="shared" si="223"/>
        <v>0.97326494299075073</v>
      </c>
    </row>
    <row r="516" spans="1:32" x14ac:dyDescent="0.3">
      <c r="A516" s="3">
        <v>41.666665490000099</v>
      </c>
      <c r="B516" s="3">
        <v>14.725</v>
      </c>
      <c r="C516" s="2">
        <f t="shared" si="196"/>
        <v>15.585541205062786</v>
      </c>
      <c r="D516" s="2">
        <f t="shared" si="197"/>
        <v>-0.86054120506278586</v>
      </c>
      <c r="E516" s="2">
        <f t="shared" si="198"/>
        <v>0.7405311656109117</v>
      </c>
      <c r="F516" s="2">
        <f t="shared" si="199"/>
        <v>15.108217354499541</v>
      </c>
      <c r="G516" s="2">
        <f t="shared" si="200"/>
        <v>0.38321735449954097</v>
      </c>
      <c r="H516" s="2">
        <f t="shared" si="201"/>
        <v>0.14685554078962687</v>
      </c>
      <c r="I516" s="2">
        <f t="shared" si="202"/>
        <v>14.385736464374423</v>
      </c>
      <c r="J516" s="2">
        <f t="shared" si="203"/>
        <v>-0.33926353562557665</v>
      </c>
      <c r="K516" s="2">
        <f t="shared" si="204"/>
        <v>0.11509974660516692</v>
      </c>
      <c r="L516" s="2">
        <f t="shared" si="205"/>
        <v>14.400163798218786</v>
      </c>
      <c r="M516" s="2">
        <f t="shared" si="206"/>
        <v>-0.32483620178121342</v>
      </c>
      <c r="N516" s="2">
        <f t="shared" si="207"/>
        <v>0.1055185579876452</v>
      </c>
      <c r="O516" s="2">
        <f t="shared" si="208"/>
        <v>14.01968317619137</v>
      </c>
      <c r="P516" s="2">
        <f t="shared" si="209"/>
        <v>-0.70531682380863003</v>
      </c>
      <c r="Q516" s="2">
        <f t="shared" si="210"/>
        <v>0.49747182194749406</v>
      </c>
      <c r="R516" s="2">
        <f t="shared" si="211"/>
        <v>13.821108931436674</v>
      </c>
      <c r="S516" s="2">
        <f t="shared" si="212"/>
        <v>-0.90389106856332546</v>
      </c>
      <c r="T516" s="2">
        <f t="shared" si="213"/>
        <v>0.81701906382855038</v>
      </c>
      <c r="U516" s="2">
        <f t="shared" si="214"/>
        <v>14.501495267475594</v>
      </c>
      <c r="V516" s="2">
        <f t="shared" si="215"/>
        <v>-0.22350473252440572</v>
      </c>
      <c r="W516" s="2">
        <f t="shared" si="216"/>
        <v>4.9954365460806144E-2</v>
      </c>
      <c r="X516" s="2">
        <f t="shared" si="217"/>
        <v>14.132393346935075</v>
      </c>
      <c r="Y516" s="2">
        <f t="shared" si="218"/>
        <v>-0.59260665306492477</v>
      </c>
      <c r="Z516" s="2">
        <f t="shared" si="219"/>
        <v>0.35118264525681209</v>
      </c>
      <c r="AB516" s="28">
        <v>41.666665490000099</v>
      </c>
      <c r="AC516" s="2">
        <f t="shared" si="220"/>
        <v>14.190955916424148</v>
      </c>
      <c r="AD516" s="2">
        <f t="shared" si="221"/>
        <v>-0.53404408357585176</v>
      </c>
      <c r="AE516" s="2">
        <f t="shared" si="222"/>
        <v>0.28520308320237131</v>
      </c>
      <c r="AF516" s="2">
        <f t="shared" si="223"/>
        <v>0.53404408357585176</v>
      </c>
    </row>
    <row r="517" spans="1:32" x14ac:dyDescent="0.3">
      <c r="A517" s="3">
        <v>41.749998820000101</v>
      </c>
      <c r="B517" s="3">
        <v>14.382999999999999</v>
      </c>
      <c r="C517" s="2">
        <f t="shared" si="196"/>
        <v>15.588723727435486</v>
      </c>
      <c r="D517" s="2">
        <f t="shared" si="197"/>
        <v>-1.2057237274354868</v>
      </c>
      <c r="E517" s="2">
        <f t="shared" si="198"/>
        <v>1.4537697069009241</v>
      </c>
      <c r="F517" s="2">
        <f t="shared" si="199"/>
        <v>15.103750878042245</v>
      </c>
      <c r="G517" s="2">
        <f t="shared" si="200"/>
        <v>0.7207508780422458</v>
      </c>
      <c r="H517" s="2">
        <f t="shared" si="201"/>
        <v>0.51948182819866828</v>
      </c>
      <c r="I517" s="2">
        <f t="shared" si="202"/>
        <v>14.342436859787687</v>
      </c>
      <c r="J517" s="2">
        <f t="shared" si="203"/>
        <v>-4.0563140212311666E-2</v>
      </c>
      <c r="K517" s="2">
        <f t="shared" si="204"/>
        <v>1.6453683438836556E-3</v>
      </c>
      <c r="L517" s="2">
        <f t="shared" si="205"/>
        <v>14.349757503969384</v>
      </c>
      <c r="M517" s="2">
        <f t="shared" si="206"/>
        <v>-3.3242496030615243E-2</v>
      </c>
      <c r="N517" s="2">
        <f t="shared" si="207"/>
        <v>1.1050635423454703E-3</v>
      </c>
      <c r="O517" s="2">
        <f t="shared" si="208"/>
        <v>13.988705138221603</v>
      </c>
      <c r="P517" s="2">
        <f t="shared" si="209"/>
        <v>-0.39429486177839657</v>
      </c>
      <c r="Q517" s="2">
        <f t="shared" si="210"/>
        <v>0.15546843802484486</v>
      </c>
      <c r="R517" s="2">
        <f t="shared" si="211"/>
        <v>13.793133301084884</v>
      </c>
      <c r="S517" s="2">
        <f t="shared" si="212"/>
        <v>-0.5898666989151149</v>
      </c>
      <c r="T517" s="2">
        <f t="shared" si="213"/>
        <v>0.34794272248901481</v>
      </c>
      <c r="U517" s="2">
        <f t="shared" si="214"/>
        <v>14.482240833553096</v>
      </c>
      <c r="V517" s="2">
        <f t="shared" si="215"/>
        <v>9.9240833553096763E-2</v>
      </c>
      <c r="W517" s="2">
        <f t="shared" si="216"/>
        <v>9.8487430443134558E-3</v>
      </c>
      <c r="X517" s="2">
        <f t="shared" si="217"/>
        <v>14.093314785895203</v>
      </c>
      <c r="Y517" s="2">
        <f t="shared" si="218"/>
        <v>-0.28968521410479653</v>
      </c>
      <c r="Z517" s="2">
        <f t="shared" si="219"/>
        <v>8.3917523270941805E-2</v>
      </c>
      <c r="AB517" s="28">
        <v>41.749998820000101</v>
      </c>
      <c r="AC517" s="2">
        <f t="shared" si="220"/>
        <v>14.15612246151392</v>
      </c>
      <c r="AD517" s="2">
        <f t="shared" si="221"/>
        <v>-0.22687753848607883</v>
      </c>
      <c r="AE517" s="2">
        <f t="shared" si="222"/>
        <v>5.1473417469502181E-2</v>
      </c>
      <c r="AF517" s="2">
        <f t="shared" si="223"/>
        <v>0.22687753848607883</v>
      </c>
    </row>
    <row r="518" spans="1:32" x14ac:dyDescent="0.3">
      <c r="A518" s="3">
        <v>41.833332150000103</v>
      </c>
      <c r="B518" s="3">
        <v>14.231</v>
      </c>
      <c r="C518" s="2">
        <f t="shared" si="196"/>
        <v>15.591906249808185</v>
      </c>
      <c r="D518" s="2">
        <f t="shared" si="197"/>
        <v>-1.3609062498081848</v>
      </c>
      <c r="E518" s="2">
        <f t="shared" si="198"/>
        <v>1.8520658207669773</v>
      </c>
      <c r="F518" s="2">
        <f t="shared" si="199"/>
        <v>15.099251289045931</v>
      </c>
      <c r="G518" s="2">
        <f t="shared" si="200"/>
        <v>0.86825128904593107</v>
      </c>
      <c r="H518" s="2">
        <f t="shared" si="201"/>
        <v>0.75386030092992096</v>
      </c>
      <c r="I518" s="2">
        <f t="shared" si="202"/>
        <v>14.298640522660035</v>
      </c>
      <c r="J518" s="2">
        <f t="shared" si="203"/>
        <v>6.7640522660035174E-2</v>
      </c>
      <c r="K518" s="2">
        <f t="shared" si="204"/>
        <v>4.5752403057227322E-3</v>
      </c>
      <c r="L518" s="2">
        <f t="shared" si="205"/>
        <v>14.29867430924129</v>
      </c>
      <c r="M518" s="2">
        <f t="shared" si="206"/>
        <v>6.7674309241290587E-2</v>
      </c>
      <c r="N518" s="2">
        <f t="shared" si="207"/>
        <v>4.5798121312858285E-3</v>
      </c>
      <c r="O518" s="2">
        <f t="shared" si="208"/>
        <v>13.958089322815079</v>
      </c>
      <c r="P518" s="2">
        <f t="shared" si="209"/>
        <v>-0.27291067718492101</v>
      </c>
      <c r="Q518" s="2">
        <f t="shared" si="210"/>
        <v>7.4480237721532172E-2</v>
      </c>
      <c r="R518" s="2">
        <f t="shared" si="211"/>
        <v>13.76602375590012</v>
      </c>
      <c r="S518" s="2">
        <f t="shared" si="212"/>
        <v>-0.46497624409987992</v>
      </c>
      <c r="T518" s="2">
        <f t="shared" si="213"/>
        <v>0.21620290757723112</v>
      </c>
      <c r="U518" s="2">
        <f t="shared" si="214"/>
        <v>14.462048539550995</v>
      </c>
      <c r="V518" s="2">
        <f t="shared" si="215"/>
        <v>0.23104853955099536</v>
      </c>
      <c r="W518" s="2">
        <f t="shared" si="216"/>
        <v>5.3383427628647867E-2</v>
      </c>
      <c r="X518" s="2">
        <f t="shared" si="217"/>
        <v>14.054210559343247</v>
      </c>
      <c r="Y518" s="2">
        <f t="shared" si="218"/>
        <v>-0.17678944065675317</v>
      </c>
      <c r="Z518" s="2">
        <f t="shared" si="219"/>
        <v>3.1254506327727652E-2</v>
      </c>
      <c r="AB518" s="28">
        <v>41.833332150000103</v>
      </c>
      <c r="AC518" s="2">
        <f t="shared" si="220"/>
        <v>14.121255246204502</v>
      </c>
      <c r="AD518" s="2">
        <f t="shared" si="221"/>
        <v>-0.10974475379549808</v>
      </c>
      <c r="AE518" s="2">
        <f t="shared" si="222"/>
        <v>1.204391098563449E-2</v>
      </c>
      <c r="AF518" s="2">
        <f t="shared" si="223"/>
        <v>0.10974475379549808</v>
      </c>
    </row>
    <row r="519" spans="1:32" x14ac:dyDescent="0.3">
      <c r="A519" s="3">
        <v>41.916665480000098</v>
      </c>
      <c r="B519" s="3">
        <v>13.776</v>
      </c>
      <c r="C519" s="2">
        <f t="shared" si="196"/>
        <v>15.595088772180883</v>
      </c>
      <c r="D519" s="2">
        <f t="shared" si="197"/>
        <v>-1.8190887721808835</v>
      </c>
      <c r="E519" s="2">
        <f t="shared" si="198"/>
        <v>3.3090839610745544</v>
      </c>
      <c r="F519" s="2">
        <f t="shared" si="199"/>
        <v>15.094718587510599</v>
      </c>
      <c r="G519" s="2">
        <f t="shared" si="200"/>
        <v>1.3187185875105989</v>
      </c>
      <c r="H519" s="2">
        <f t="shared" si="201"/>
        <v>1.7390187130459491</v>
      </c>
      <c r="I519" s="2">
        <f t="shared" si="202"/>
        <v>14.254345450313219</v>
      </c>
      <c r="J519" s="2">
        <f t="shared" si="203"/>
        <v>0.47834545031321873</v>
      </c>
      <c r="K519" s="2">
        <f t="shared" si="204"/>
        <v>0.22881436983535602</v>
      </c>
      <c r="L519" s="2">
        <f t="shared" si="205"/>
        <v>14.246910275246924</v>
      </c>
      <c r="M519" s="2">
        <f t="shared" si="206"/>
        <v>0.47091027524692386</v>
      </c>
      <c r="N519" s="2">
        <f t="shared" si="207"/>
        <v>0.22175648733313358</v>
      </c>
      <c r="O519" s="2">
        <f t="shared" si="208"/>
        <v>13.927852810535184</v>
      </c>
      <c r="P519" s="2">
        <f t="shared" si="209"/>
        <v>0.15185281053518374</v>
      </c>
      <c r="Q519" s="2">
        <f t="shared" si="210"/>
        <v>2.3059276067434409E-2</v>
      </c>
      <c r="R519" s="2">
        <f t="shared" si="211"/>
        <v>13.739814967089035</v>
      </c>
      <c r="S519" s="2">
        <f t="shared" si="212"/>
        <v>-3.618503291096431E-2</v>
      </c>
      <c r="T519" s="2">
        <f t="shared" si="213"/>
        <v>1.3093566067675702E-3</v>
      </c>
      <c r="U519" s="2">
        <f t="shared" si="214"/>
        <v>14.440843102930078</v>
      </c>
      <c r="V519" s="2">
        <f t="shared" si="215"/>
        <v>0.66484310293007809</v>
      </c>
      <c r="W519" s="2">
        <f t="shared" si="216"/>
        <v>0.44201635151369439</v>
      </c>
      <c r="X519" s="2">
        <f t="shared" si="217"/>
        <v>14.01512133404195</v>
      </c>
      <c r="Y519" s="2">
        <f t="shared" si="218"/>
        <v>0.23912133404195046</v>
      </c>
      <c r="Z519" s="2">
        <f t="shared" si="219"/>
        <v>5.7179012394002054E-2</v>
      </c>
      <c r="AB519" s="28">
        <v>41.916665480000098</v>
      </c>
      <c r="AC519" s="2">
        <f t="shared" si="220"/>
        <v>14.086375980450018</v>
      </c>
      <c r="AD519" s="2">
        <f t="shared" si="221"/>
        <v>0.31037598045001857</v>
      </c>
      <c r="AE519" s="2">
        <f t="shared" si="222"/>
        <v>9.6333249240310309E-2</v>
      </c>
      <c r="AF519" s="2">
        <f t="shared" si="223"/>
        <v>0.31037598045001857</v>
      </c>
    </row>
    <row r="520" spans="1:32" x14ac:dyDescent="0.3">
      <c r="A520" s="3">
        <v>41.9999988100001</v>
      </c>
      <c r="B520" s="3">
        <v>13.15</v>
      </c>
      <c r="C520" s="2">
        <f t="shared" si="196"/>
        <v>15.598271294553582</v>
      </c>
      <c r="D520" s="2">
        <f t="shared" si="197"/>
        <v>-2.4482712945535816</v>
      </c>
      <c r="E520" s="2">
        <f t="shared" si="198"/>
        <v>5.9940323317350703</v>
      </c>
      <c r="F520" s="2">
        <f t="shared" si="199"/>
        <v>15.090152773436248</v>
      </c>
      <c r="G520" s="2">
        <f t="shared" si="200"/>
        <v>1.9401527734362478</v>
      </c>
      <c r="H520" s="2">
        <f t="shared" si="201"/>
        <v>3.7641927842723644</v>
      </c>
      <c r="I520" s="2">
        <f t="shared" si="202"/>
        <v>14.209549640068994</v>
      </c>
      <c r="J520" s="2">
        <f t="shared" si="203"/>
        <v>1.0595496400689939</v>
      </c>
      <c r="K520" s="2">
        <f t="shared" si="204"/>
        <v>1.1226454397703345</v>
      </c>
      <c r="L520" s="2">
        <f t="shared" si="205"/>
        <v>14.194461454853384</v>
      </c>
      <c r="M520" s="2">
        <f t="shared" si="206"/>
        <v>1.0444614548533835</v>
      </c>
      <c r="N520" s="2">
        <f t="shared" si="207"/>
        <v>1.0908997306744463</v>
      </c>
      <c r="O520" s="2">
        <f t="shared" si="208"/>
        <v>13.898012887359338</v>
      </c>
      <c r="P520" s="2">
        <f t="shared" si="209"/>
        <v>0.74801288735933724</v>
      </c>
      <c r="Q520" s="2">
        <f t="shared" si="210"/>
        <v>0.55952327965565252</v>
      </c>
      <c r="R520" s="2">
        <f t="shared" si="211"/>
        <v>13.714542129109535</v>
      </c>
      <c r="S520" s="2">
        <f t="shared" si="212"/>
        <v>0.56454212910953494</v>
      </c>
      <c r="T520" s="2">
        <f t="shared" si="213"/>
        <v>0.31870781553952682</v>
      </c>
      <c r="U520" s="2">
        <f t="shared" si="214"/>
        <v>14.418546585327423</v>
      </c>
      <c r="V520" s="2">
        <f t="shared" si="215"/>
        <v>1.2685465853274227</v>
      </c>
      <c r="W520" s="2">
        <f t="shared" si="216"/>
        <v>1.6092104391458641</v>
      </c>
      <c r="X520" s="2">
        <f t="shared" si="217"/>
        <v>13.976090290724684</v>
      </c>
      <c r="Y520" s="2">
        <f t="shared" si="218"/>
        <v>0.8260902907246841</v>
      </c>
      <c r="Z520" s="2">
        <f t="shared" si="219"/>
        <v>0.68242516842959311</v>
      </c>
      <c r="AB520" s="28">
        <v>41.9999988100001</v>
      </c>
      <c r="AC520" s="2">
        <f t="shared" si="220"/>
        <v>14.051507564477536</v>
      </c>
      <c r="AD520" s="2">
        <f t="shared" si="221"/>
        <v>0.90150756447753544</v>
      </c>
      <c r="AE520" s="2">
        <f t="shared" si="222"/>
        <v>0.81271588881021772</v>
      </c>
      <c r="AF520" s="2">
        <f t="shared" si="223"/>
        <v>0.90150756447753544</v>
      </c>
    </row>
    <row r="521" spans="1:32" x14ac:dyDescent="0.3">
      <c r="A521" s="3">
        <v>42.083332140000103</v>
      </c>
      <c r="B521" s="3">
        <v>12.712999999999999</v>
      </c>
      <c r="C521" s="2">
        <f t="shared" si="196"/>
        <v>15.601453816926281</v>
      </c>
      <c r="D521" s="2">
        <f t="shared" si="197"/>
        <v>-2.8884538169262814</v>
      </c>
      <c r="E521" s="2">
        <f t="shared" si="198"/>
        <v>8.3431654525160042</v>
      </c>
      <c r="F521" s="2">
        <f t="shared" si="199"/>
        <v>15.085553846822883</v>
      </c>
      <c r="G521" s="2">
        <f t="shared" si="200"/>
        <v>2.3725538468228837</v>
      </c>
      <c r="H521" s="2">
        <f t="shared" si="201"/>
        <v>5.629011756074064</v>
      </c>
      <c r="I521" s="2">
        <f t="shared" si="202"/>
        <v>14.164251089249154</v>
      </c>
      <c r="J521" s="2">
        <f t="shared" si="203"/>
        <v>1.4512510892491548</v>
      </c>
      <c r="K521" s="2">
        <f t="shared" si="204"/>
        <v>2.1061297240468582</v>
      </c>
      <c r="L521" s="2">
        <f t="shared" si="205"/>
        <v>14.141323892582497</v>
      </c>
      <c r="M521" s="2">
        <f t="shared" si="206"/>
        <v>1.4283238925824975</v>
      </c>
      <c r="N521" s="2">
        <f t="shared" si="207"/>
        <v>2.0401091421220179</v>
      </c>
      <c r="O521" s="2">
        <f t="shared" si="208"/>
        <v>13.868587045597765</v>
      </c>
      <c r="P521" s="2">
        <f t="shared" si="209"/>
        <v>1.1555870455977661</v>
      </c>
      <c r="Q521" s="2">
        <f t="shared" si="210"/>
        <v>1.3353814199533736</v>
      </c>
      <c r="R521" s="2">
        <f t="shared" si="211"/>
        <v>13.690240963713254</v>
      </c>
      <c r="S521" s="2">
        <f t="shared" si="212"/>
        <v>0.97724096371325508</v>
      </c>
      <c r="T521" s="2">
        <f t="shared" si="213"/>
        <v>0.95499990115921152</v>
      </c>
      <c r="U521" s="2">
        <f t="shared" si="214"/>
        <v>14.395078342945386</v>
      </c>
      <c r="V521" s="2">
        <f t="shared" si="215"/>
        <v>1.6820783429453865</v>
      </c>
      <c r="W521" s="2">
        <f t="shared" si="216"/>
        <v>2.8293875518058971</v>
      </c>
      <c r="X521" s="2">
        <f t="shared" si="217"/>
        <v>13.937163208420301</v>
      </c>
      <c r="Y521" s="2">
        <f t="shared" si="218"/>
        <v>1.2241632084203022</v>
      </c>
      <c r="Z521" s="2">
        <f t="shared" si="219"/>
        <v>1.4985755608498883</v>
      </c>
      <c r="AB521" s="28">
        <v>42.083332140000103</v>
      </c>
      <c r="AC521" s="2">
        <f t="shared" si="220"/>
        <v>14.016674122894617</v>
      </c>
      <c r="AD521" s="2">
        <f t="shared" si="221"/>
        <v>1.303674122894618</v>
      </c>
      <c r="AE521" s="2">
        <f t="shared" si="222"/>
        <v>1.6995662187050518</v>
      </c>
      <c r="AF521" s="2">
        <f t="shared" si="223"/>
        <v>1.303674122894618</v>
      </c>
    </row>
    <row r="522" spans="1:32" x14ac:dyDescent="0.3">
      <c r="A522" s="3">
        <v>42.166665470000098</v>
      </c>
      <c r="B522" s="3">
        <v>13.282999999999999</v>
      </c>
      <c r="C522" s="2">
        <f t="shared" si="196"/>
        <v>15.604636339298981</v>
      </c>
      <c r="D522" s="2">
        <f t="shared" si="197"/>
        <v>-2.3216363392989816</v>
      </c>
      <c r="E522" s="2">
        <f t="shared" si="198"/>
        <v>5.3899952919535759</v>
      </c>
      <c r="F522" s="2">
        <f t="shared" si="199"/>
        <v>15.080921807670498</v>
      </c>
      <c r="G522" s="2">
        <f t="shared" si="200"/>
        <v>1.7979218076704981</v>
      </c>
      <c r="H522" s="2">
        <f t="shared" si="201"/>
        <v>3.2325228264971515</v>
      </c>
      <c r="I522" s="2">
        <f t="shared" si="202"/>
        <v>14.118447795175443</v>
      </c>
      <c r="J522" s="2">
        <f t="shared" si="203"/>
        <v>0.83544779517544399</v>
      </c>
      <c r="K522" s="2">
        <f t="shared" si="204"/>
        <v>0.69797301846351056</v>
      </c>
      <c r="L522" s="2">
        <f t="shared" si="205"/>
        <v>14.087493624610769</v>
      </c>
      <c r="M522" s="2">
        <f t="shared" si="206"/>
        <v>0.80449362461076923</v>
      </c>
      <c r="N522" s="2">
        <f t="shared" si="207"/>
        <v>0.64720999203937324</v>
      </c>
      <c r="O522" s="2">
        <f t="shared" si="208"/>
        <v>13.839592984813743</v>
      </c>
      <c r="P522" s="2">
        <f t="shared" si="209"/>
        <v>0.55659298481374364</v>
      </c>
      <c r="Q522" s="2">
        <f t="shared" si="210"/>
        <v>0.30979575074387228</v>
      </c>
      <c r="R522" s="2">
        <f t="shared" si="211"/>
        <v>13.666947724000256</v>
      </c>
      <c r="S522" s="2">
        <f t="shared" si="212"/>
        <v>0.38394772400025623</v>
      </c>
      <c r="T522" s="2">
        <f t="shared" si="213"/>
        <v>0.14741585476497693</v>
      </c>
      <c r="U522" s="2">
        <f t="shared" si="214"/>
        <v>14.370354976468807</v>
      </c>
      <c r="V522" s="2">
        <f t="shared" si="215"/>
        <v>1.0873549764688075</v>
      </c>
      <c r="W522" s="2">
        <f t="shared" si="216"/>
        <v>1.1823408448514809</v>
      </c>
      <c r="X522" s="2">
        <f t="shared" si="217"/>
        <v>13.898388550617639</v>
      </c>
      <c r="Y522" s="2">
        <f t="shared" si="218"/>
        <v>0.61538855061763975</v>
      </c>
      <c r="Z522" s="2">
        <f t="shared" si="219"/>
        <v>0.37870306823127936</v>
      </c>
      <c r="AB522" s="28">
        <v>42.166665470000098</v>
      </c>
      <c r="AC522" s="2">
        <f t="shared" si="220"/>
        <v>13.981901039625658</v>
      </c>
      <c r="AD522" s="2">
        <f t="shared" si="221"/>
        <v>0.69890103962565853</v>
      </c>
      <c r="AE522" s="2">
        <f t="shared" si="222"/>
        <v>0.48846266318982628</v>
      </c>
      <c r="AF522" s="2">
        <f t="shared" si="223"/>
        <v>0.69890103962565853</v>
      </c>
    </row>
    <row r="523" spans="1:32" x14ac:dyDescent="0.3">
      <c r="A523" s="3">
        <v>42.2499988000001</v>
      </c>
      <c r="B523" s="3">
        <v>14.478</v>
      </c>
      <c r="C523" s="2">
        <f t="shared" si="196"/>
        <v>15.60781886167168</v>
      </c>
      <c r="D523" s="2">
        <f t="shared" si="197"/>
        <v>-1.12981886167168</v>
      </c>
      <c r="E523" s="2">
        <f t="shared" si="198"/>
        <v>1.2764906601890909</v>
      </c>
      <c r="F523" s="2">
        <f t="shared" si="199"/>
        <v>15.076256655979096</v>
      </c>
      <c r="G523" s="2">
        <f t="shared" si="200"/>
        <v>0.59825665597909605</v>
      </c>
      <c r="H523" s="2">
        <f t="shared" si="201"/>
        <v>0.35791102642329048</v>
      </c>
      <c r="I523" s="2">
        <f t="shared" si="202"/>
        <v>14.072137755169651</v>
      </c>
      <c r="J523" s="2">
        <f t="shared" si="203"/>
        <v>-0.40586224483034883</v>
      </c>
      <c r="K523" s="2">
        <f t="shared" si="204"/>
        <v>0.16472416177873</v>
      </c>
      <c r="L523" s="2">
        <f t="shared" si="205"/>
        <v>14.032966678769412</v>
      </c>
      <c r="M523" s="2">
        <f t="shared" si="206"/>
        <v>-0.44503332123058748</v>
      </c>
      <c r="N523" s="2">
        <f t="shared" si="207"/>
        <v>0.19805465700552727</v>
      </c>
      <c r="O523" s="2">
        <f t="shared" si="208"/>
        <v>13.811048612741489</v>
      </c>
      <c r="P523" s="2">
        <f t="shared" si="209"/>
        <v>-0.66695138725851066</v>
      </c>
      <c r="Q523" s="2">
        <f t="shared" si="210"/>
        <v>0.44482415296605188</v>
      </c>
      <c r="R523" s="2">
        <f t="shared" si="211"/>
        <v>13.644699198488372</v>
      </c>
      <c r="S523" s="2">
        <f t="shared" si="212"/>
        <v>-0.83330080151162811</v>
      </c>
      <c r="T523" s="2">
        <f t="shared" si="213"/>
        <v>0.69439022579992182</v>
      </c>
      <c r="U523" s="2">
        <f t="shared" si="214"/>
        <v>14.344290280451222</v>
      </c>
      <c r="V523" s="2">
        <f t="shared" si="215"/>
        <v>-0.13370971954877753</v>
      </c>
      <c r="W523" s="2">
        <f t="shared" si="216"/>
        <v>1.7878289101812741E-2</v>
      </c>
      <c r="X523" s="2">
        <f t="shared" si="217"/>
        <v>13.859817552979493</v>
      </c>
      <c r="Y523" s="2">
        <f t="shared" si="218"/>
        <v>-0.61818244702050684</v>
      </c>
      <c r="Z523" s="2">
        <f t="shared" si="219"/>
        <v>0.38214953780426175</v>
      </c>
      <c r="AB523" s="28">
        <v>42.2499988000001</v>
      </c>
      <c r="AC523" s="2">
        <f t="shared" si="220"/>
        <v>13.947214993054221</v>
      </c>
      <c r="AD523" s="2">
        <f t="shared" si="221"/>
        <v>-0.5307850069457789</v>
      </c>
      <c r="AE523" s="2">
        <f t="shared" si="222"/>
        <v>0.28173272359843055</v>
      </c>
      <c r="AF523" s="2">
        <f t="shared" si="223"/>
        <v>0.5307850069457789</v>
      </c>
    </row>
    <row r="524" spans="1:32" x14ac:dyDescent="0.3">
      <c r="A524" s="3">
        <v>42.333332130000102</v>
      </c>
      <c r="B524" s="3">
        <v>14.858000000000001</v>
      </c>
      <c r="C524" s="2">
        <f t="shared" si="196"/>
        <v>15.611001384044378</v>
      </c>
      <c r="D524" s="2">
        <f t="shared" si="197"/>
        <v>-0.75300138404437789</v>
      </c>
      <c r="E524" s="2">
        <f t="shared" si="198"/>
        <v>0.56701108437274872</v>
      </c>
      <c r="F524" s="2">
        <f t="shared" si="199"/>
        <v>15.071558391748676</v>
      </c>
      <c r="G524" s="2">
        <f t="shared" si="200"/>
        <v>0.21355839174867519</v>
      </c>
      <c r="H524" s="2">
        <f t="shared" si="201"/>
        <v>4.5607186686280624E-2</v>
      </c>
      <c r="I524" s="2">
        <f t="shared" si="202"/>
        <v>14.025318966553536</v>
      </c>
      <c r="J524" s="2">
        <f t="shared" si="203"/>
        <v>-0.83268103344646427</v>
      </c>
      <c r="K524" s="2">
        <f t="shared" si="204"/>
        <v>0.69335770346147174</v>
      </c>
      <c r="L524" s="2">
        <f t="shared" si="205"/>
        <v>13.977739074544353</v>
      </c>
      <c r="M524" s="2">
        <f t="shared" si="206"/>
        <v>-0.88026092545564794</v>
      </c>
      <c r="N524" s="2">
        <f t="shared" si="207"/>
        <v>0.77485929688403377</v>
      </c>
      <c r="O524" s="2">
        <f t="shared" si="208"/>
        <v>13.782972046206977</v>
      </c>
      <c r="P524" s="2">
        <f t="shared" si="209"/>
        <v>-1.0750279537930236</v>
      </c>
      <c r="Q524" s="2">
        <f t="shared" si="210"/>
        <v>1.1556851014364153</v>
      </c>
      <c r="R524" s="2">
        <f t="shared" si="211"/>
        <v>13.623532715196479</v>
      </c>
      <c r="S524" s="2">
        <f t="shared" si="212"/>
        <v>-1.2344672848035216</v>
      </c>
      <c r="T524" s="2">
        <f t="shared" si="213"/>
        <v>1.5239094772501789</v>
      </c>
      <c r="U524" s="2">
        <f t="shared" si="214"/>
        <v>14.316795192241077</v>
      </c>
      <c r="V524" s="2">
        <f t="shared" si="215"/>
        <v>-0.54120480775892332</v>
      </c>
      <c r="W524" s="2">
        <f t="shared" si="216"/>
        <v>0.29290264394137316</v>
      </c>
      <c r="X524" s="2">
        <f t="shared" si="217"/>
        <v>13.821504312815065</v>
      </c>
      <c r="Y524" s="2">
        <f t="shared" si="218"/>
        <v>-1.0364956871849351</v>
      </c>
      <c r="Z524" s="2">
        <f t="shared" si="219"/>
        <v>1.074323309552971</v>
      </c>
      <c r="AB524" s="28">
        <v>42.333332130000102</v>
      </c>
      <c r="AC524" s="2">
        <f t="shared" si="220"/>
        <v>13.912643991720419</v>
      </c>
      <c r="AD524" s="2">
        <f t="shared" si="221"/>
        <v>-0.94535600827958177</v>
      </c>
      <c r="AE524" s="2">
        <f t="shared" si="222"/>
        <v>0.89369798239030473</v>
      </c>
      <c r="AF524" s="2">
        <f t="shared" si="223"/>
        <v>0.94535600827958177</v>
      </c>
    </row>
    <row r="525" spans="1:32" x14ac:dyDescent="0.3">
      <c r="A525" s="3">
        <v>42.416665460000097</v>
      </c>
      <c r="B525" s="3">
        <v>14.782</v>
      </c>
      <c r="C525" s="2">
        <f t="shared" si="196"/>
        <v>15.614183906417077</v>
      </c>
      <c r="D525" s="2">
        <f t="shared" si="197"/>
        <v>-0.83218390641707707</v>
      </c>
      <c r="E525" s="2">
        <f t="shared" si="198"/>
        <v>0.69253005409958646</v>
      </c>
      <c r="F525" s="2">
        <f t="shared" si="199"/>
        <v>15.066827014979239</v>
      </c>
      <c r="G525" s="2">
        <f t="shared" si="200"/>
        <v>0.28482701497923912</v>
      </c>
      <c r="H525" s="2">
        <f t="shared" si="201"/>
        <v>8.1126428461983702E-2</v>
      </c>
      <c r="I525" s="2">
        <f t="shared" si="202"/>
        <v>13.977989426648881</v>
      </c>
      <c r="J525" s="2">
        <f t="shared" si="203"/>
        <v>-0.80401057335111936</v>
      </c>
      <c r="K525" s="2">
        <f t="shared" si="204"/>
        <v>0.64643300206039567</v>
      </c>
      <c r="L525" s="2">
        <f t="shared" si="205"/>
        <v>13.921806823076214</v>
      </c>
      <c r="M525" s="2">
        <f t="shared" si="206"/>
        <v>-0.8601931769237865</v>
      </c>
      <c r="N525" s="2">
        <f t="shared" si="207"/>
        <v>0.73993230162623669</v>
      </c>
      <c r="O525" s="2">
        <f t="shared" si="208"/>
        <v>13.755381612046508</v>
      </c>
      <c r="P525" s="2">
        <f t="shared" si="209"/>
        <v>-1.0266183879534925</v>
      </c>
      <c r="Q525" s="2">
        <f t="shared" si="210"/>
        <v>1.0539453144842277</v>
      </c>
      <c r="R525" s="2">
        <f t="shared" si="211"/>
        <v>13.603486145738575</v>
      </c>
      <c r="S525" s="2">
        <f t="shared" si="212"/>
        <v>-1.1785138542614249</v>
      </c>
      <c r="T525" s="2">
        <f t="shared" si="213"/>
        <v>1.388894904686119</v>
      </c>
      <c r="U525" s="2">
        <f t="shared" si="214"/>
        <v>14.287777740361054</v>
      </c>
      <c r="V525" s="2">
        <f t="shared" si="215"/>
        <v>-0.49422225963894562</v>
      </c>
      <c r="W525" s="2">
        <f t="shared" si="216"/>
        <v>0.24425564192262536</v>
      </c>
      <c r="X525" s="2">
        <f t="shared" si="217"/>
        <v>13.783505880252747</v>
      </c>
      <c r="Y525" s="2">
        <f t="shared" si="218"/>
        <v>-0.998494119747253</v>
      </c>
      <c r="Z525" s="2">
        <f t="shared" si="219"/>
        <v>0.99699050716984161</v>
      </c>
      <c r="AB525" s="28">
        <v>42.416665460000097</v>
      </c>
      <c r="AC525" s="2">
        <f t="shared" si="220"/>
        <v>13.87821741053418</v>
      </c>
      <c r="AD525" s="2">
        <f t="shared" si="221"/>
        <v>-0.9037825894658198</v>
      </c>
      <c r="AE525" s="2">
        <f t="shared" si="222"/>
        <v>0.81682296902154261</v>
      </c>
      <c r="AF525" s="2">
        <f t="shared" si="223"/>
        <v>0.9037825894658198</v>
      </c>
    </row>
    <row r="526" spans="1:32" x14ac:dyDescent="0.3">
      <c r="A526" s="3">
        <v>42.499998790000099</v>
      </c>
      <c r="B526" s="3">
        <v>14.307</v>
      </c>
      <c r="C526" s="2">
        <f t="shared" si="196"/>
        <v>15.617366428789778</v>
      </c>
      <c r="D526" s="2">
        <f t="shared" si="197"/>
        <v>-1.3103664287897772</v>
      </c>
      <c r="E526" s="2">
        <f t="shared" si="198"/>
        <v>1.7170601776992742</v>
      </c>
      <c r="F526" s="2">
        <f t="shared" si="199"/>
        <v>15.062062525670783</v>
      </c>
      <c r="G526" s="2">
        <f t="shared" si="200"/>
        <v>0.75506252567078214</v>
      </c>
      <c r="H526" s="2">
        <f t="shared" si="201"/>
        <v>0.57011941767234053</v>
      </c>
      <c r="I526" s="2">
        <f t="shared" si="202"/>
        <v>13.930147132777416</v>
      </c>
      <c r="J526" s="2">
        <f t="shared" si="203"/>
        <v>-0.37685286722258482</v>
      </c>
      <c r="K526" s="2">
        <f t="shared" si="204"/>
        <v>0.14201808353388315</v>
      </c>
      <c r="L526" s="2">
        <f t="shared" si="205"/>
        <v>13.865165927160302</v>
      </c>
      <c r="M526" s="2">
        <f t="shared" si="206"/>
        <v>-0.44183407283969878</v>
      </c>
      <c r="N526" s="2">
        <f t="shared" si="207"/>
        <v>0.19521734792211626</v>
      </c>
      <c r="O526" s="2">
        <f t="shared" si="208"/>
        <v>13.728295848026901</v>
      </c>
      <c r="P526" s="2">
        <f t="shared" si="209"/>
        <v>-0.5787041519730991</v>
      </c>
      <c r="Q526" s="2">
        <f t="shared" si="210"/>
        <v>0.33489849551090378</v>
      </c>
      <c r="R526" s="2">
        <f t="shared" si="211"/>
        <v>13.584597909434104</v>
      </c>
      <c r="S526" s="2">
        <f t="shared" si="212"/>
        <v>-0.72240209056589677</v>
      </c>
      <c r="T526" s="2">
        <f t="shared" si="213"/>
        <v>0.52186478045397811</v>
      </c>
      <c r="U526" s="2">
        <f t="shared" si="214"/>
        <v>14.257142992393074</v>
      </c>
      <c r="V526" s="2">
        <f t="shared" si="215"/>
        <v>-4.9857007606926018E-2</v>
      </c>
      <c r="W526" s="2">
        <f t="shared" si="216"/>
        <v>2.4857212075170788E-3</v>
      </c>
      <c r="X526" s="2">
        <f t="shared" si="217"/>
        <v>13.745882351013009</v>
      </c>
      <c r="Y526" s="2">
        <f t="shared" si="218"/>
        <v>-0.56111764898699157</v>
      </c>
      <c r="Z526" s="2">
        <f t="shared" si="219"/>
        <v>0.31485301600468868</v>
      </c>
      <c r="AB526" s="28">
        <v>42.499998790000099</v>
      </c>
      <c r="AC526" s="2">
        <f t="shared" si="220"/>
        <v>13.8439660270781</v>
      </c>
      <c r="AD526" s="2">
        <f t="shared" si="221"/>
        <v>-0.46303397292190063</v>
      </c>
      <c r="AE526" s="2">
        <f t="shared" si="222"/>
        <v>0.2144004600798394</v>
      </c>
      <c r="AF526" s="2">
        <f t="shared" si="223"/>
        <v>0.46303397292190063</v>
      </c>
    </row>
    <row r="527" spans="1:32" x14ac:dyDescent="0.3">
      <c r="A527" s="3">
        <v>42.583332120000101</v>
      </c>
      <c r="B527" s="3">
        <v>14.023</v>
      </c>
      <c r="C527" s="2">
        <f t="shared" si="196"/>
        <v>15.620548951162476</v>
      </c>
      <c r="D527" s="2">
        <f t="shared" si="197"/>
        <v>-1.5975489511624765</v>
      </c>
      <c r="E527" s="2">
        <f t="shared" si="198"/>
        <v>2.5521626513603288</v>
      </c>
      <c r="F527" s="2">
        <f t="shared" si="199"/>
        <v>15.057264923823311</v>
      </c>
      <c r="G527" s="2">
        <f t="shared" si="200"/>
        <v>1.0342649238233115</v>
      </c>
      <c r="H527" s="2">
        <f t="shared" si="201"/>
        <v>1.0697039326512403</v>
      </c>
      <c r="I527" s="2">
        <f t="shared" si="202"/>
        <v>13.881790082260951</v>
      </c>
      <c r="J527" s="2">
        <f t="shared" si="203"/>
        <v>-0.14120991773904912</v>
      </c>
      <c r="K527" s="2">
        <f t="shared" si="204"/>
        <v>1.9940240867869018E-2</v>
      </c>
      <c r="L527" s="2">
        <f t="shared" si="205"/>
        <v>13.807812381246642</v>
      </c>
      <c r="M527" s="2">
        <f t="shared" si="206"/>
        <v>-0.21518761875335812</v>
      </c>
      <c r="N527" s="2">
        <f t="shared" si="207"/>
        <v>4.6305711264740604E-2</v>
      </c>
      <c r="O527" s="2">
        <f t="shared" si="208"/>
        <v>13.701733503763984</v>
      </c>
      <c r="P527" s="2">
        <f t="shared" si="209"/>
        <v>-0.32126649623601544</v>
      </c>
      <c r="Q527" s="2">
        <f t="shared" si="210"/>
        <v>0.10321216160376573</v>
      </c>
      <c r="R527" s="2">
        <f t="shared" si="211"/>
        <v>13.566906977430522</v>
      </c>
      <c r="S527" s="2">
        <f t="shared" si="212"/>
        <v>-0.45609302256947792</v>
      </c>
      <c r="T527" s="2">
        <f t="shared" si="213"/>
        <v>0.20802084523656231</v>
      </c>
      <c r="U527" s="2">
        <f t="shared" si="214"/>
        <v>14.224793002351166</v>
      </c>
      <c r="V527" s="2">
        <f t="shared" si="215"/>
        <v>0.20179300235116671</v>
      </c>
      <c r="W527" s="2">
        <f t="shared" si="216"/>
        <v>4.0720415797897973E-2</v>
      </c>
      <c r="X527" s="2">
        <f t="shared" si="217"/>
        <v>13.708696961221122</v>
      </c>
      <c r="Y527" s="2">
        <f t="shared" si="218"/>
        <v>-0.31430303877887766</v>
      </c>
      <c r="Z527" s="2">
        <f t="shared" si="219"/>
        <v>9.8786400185636683E-2</v>
      </c>
      <c r="AB527" s="28">
        <v>42.583332120000101</v>
      </c>
      <c r="AC527" s="2">
        <f t="shared" si="220"/>
        <v>13.809922059043775</v>
      </c>
      <c r="AD527" s="2">
        <f t="shared" si="221"/>
        <v>-0.21307794095622512</v>
      </c>
      <c r="AE527" s="2">
        <f t="shared" si="222"/>
        <v>4.5402208922144562E-2</v>
      </c>
      <c r="AF527" s="2">
        <f t="shared" si="223"/>
        <v>0.21307794095622512</v>
      </c>
    </row>
    <row r="528" spans="1:32" x14ac:dyDescent="0.3">
      <c r="A528" s="3">
        <v>42.666665450000103</v>
      </c>
      <c r="B528" s="3">
        <v>13.529</v>
      </c>
      <c r="C528" s="2">
        <f t="shared" si="196"/>
        <v>15.623731473535175</v>
      </c>
      <c r="D528" s="2">
        <f t="shared" si="197"/>
        <v>-2.094731473535175</v>
      </c>
      <c r="E528" s="2">
        <f t="shared" si="198"/>
        <v>4.3878999462188455</v>
      </c>
      <c r="F528" s="2">
        <f t="shared" si="199"/>
        <v>15.052434209436818</v>
      </c>
      <c r="G528" s="2">
        <f t="shared" si="200"/>
        <v>1.5234342094368181</v>
      </c>
      <c r="H528" s="2">
        <f t="shared" si="201"/>
        <v>2.3208517904823829</v>
      </c>
      <c r="I528" s="2">
        <f t="shared" si="202"/>
        <v>13.832916272421217</v>
      </c>
      <c r="J528" s="2">
        <f t="shared" si="203"/>
        <v>0.30391627242121722</v>
      </c>
      <c r="K528" s="2">
        <f t="shared" si="204"/>
        <v>9.2365100642407522E-2</v>
      </c>
      <c r="L528" s="2">
        <f t="shared" si="205"/>
        <v>13.749742171439969</v>
      </c>
      <c r="M528" s="2">
        <f t="shared" si="206"/>
        <v>0.22074217143996933</v>
      </c>
      <c r="N528" s="2">
        <f t="shared" si="207"/>
        <v>4.872710625203281E-2</v>
      </c>
      <c r="O528" s="2">
        <f t="shared" si="208"/>
        <v>13.67571354164234</v>
      </c>
      <c r="P528" s="2">
        <f t="shared" si="209"/>
        <v>0.14671354164233996</v>
      </c>
      <c r="Q528" s="2">
        <f t="shared" si="210"/>
        <v>2.1524863301238623E-2</v>
      </c>
      <c r="R528" s="2">
        <f t="shared" si="211"/>
        <v>13.550452876839261</v>
      </c>
      <c r="S528" s="2">
        <f t="shared" si="212"/>
        <v>2.1452876839260782E-2</v>
      </c>
      <c r="T528" s="2">
        <f t="shared" si="213"/>
        <v>4.6022592468049166E-4</v>
      </c>
      <c r="U528" s="2">
        <f t="shared" si="214"/>
        <v>14.1906267575439</v>
      </c>
      <c r="V528" s="2">
        <f t="shared" si="215"/>
        <v>0.66162675754389966</v>
      </c>
      <c r="W528" s="2">
        <f t="shared" si="216"/>
        <v>0.43774996629805418</v>
      </c>
      <c r="X528" s="2">
        <f t="shared" si="217"/>
        <v>13.672016183769799</v>
      </c>
      <c r="Y528" s="2">
        <f t="shared" si="218"/>
        <v>0.14301618376979874</v>
      </c>
      <c r="Z528" s="2">
        <f t="shared" si="219"/>
        <v>2.0453628820076845E-2</v>
      </c>
      <c r="AB528" s="28">
        <v>42.666665450000103</v>
      </c>
      <c r="AC528" s="2">
        <f t="shared" si="220"/>
        <v>13.776119201471406</v>
      </c>
      <c r="AD528" s="2">
        <f t="shared" si="221"/>
        <v>0.24711920147140631</v>
      </c>
      <c r="AE528" s="2">
        <f t="shared" si="222"/>
        <v>6.1067899735865502E-2</v>
      </c>
      <c r="AF528" s="2">
        <f t="shared" si="223"/>
        <v>0.24711920147140631</v>
      </c>
    </row>
    <row r="529" spans="1:32" x14ac:dyDescent="0.3">
      <c r="A529" s="3">
        <v>42.749998780000098</v>
      </c>
      <c r="B529" s="3">
        <v>12.922000000000001</v>
      </c>
      <c r="C529" s="2">
        <f t="shared" ref="C529:C555" si="224">$C$3*A529+$C$4</f>
        <v>15.626913995907874</v>
      </c>
      <c r="D529" s="2">
        <f t="shared" ref="D529:D555" si="225">B529-C529</f>
        <v>-2.704913995907873</v>
      </c>
      <c r="E529" s="2">
        <f t="shared" ref="E529:E555" si="226">D529^2</f>
        <v>7.3165597252582968</v>
      </c>
      <c r="F529" s="2">
        <f t="shared" ref="F529:F555" si="227">$D$3*(A529^2)+$D$4*A529+$D$5</f>
        <v>15.04757038251131</v>
      </c>
      <c r="G529" s="2">
        <f t="shared" ref="G529:G555" si="228">F529-B529</f>
        <v>2.1255703825113095</v>
      </c>
      <c r="H529" s="2">
        <f t="shared" ref="H529:H555" si="229">G529^2</f>
        <v>4.5180494510092748</v>
      </c>
      <c r="I529" s="2">
        <f t="shared" ref="I529:I555" si="230">$E$3*(A529^3)+$E$4*(A529^2)+$E$5*(A529)+$E$6</f>
        <v>13.783523700580011</v>
      </c>
      <c r="J529" s="2">
        <f t="shared" ref="J529:J555" si="231">I529-B529</f>
        <v>0.86152370058001004</v>
      </c>
      <c r="K529" s="2">
        <f t="shared" ref="K529:K555" si="232">J529^2</f>
        <v>0.74222308666107484</v>
      </c>
      <c r="L529" s="2">
        <f t="shared" ref="L529:L555" si="233">$F$3*(A529^4)+$F$4*(A529^3)+$F$5*(A529^2)+$F$6*(A529)+$F$7</f>
        <v>13.690951275499708</v>
      </c>
      <c r="M529" s="2">
        <f t="shared" ref="M529:M555" si="234">L529-B529</f>
        <v>0.76895127549970788</v>
      </c>
      <c r="N529" s="2">
        <f t="shared" ref="N529:N555" si="235">M529^2</f>
        <v>0.59128606409262763</v>
      </c>
      <c r="O529" s="2">
        <f t="shared" ref="O529:O555" si="236">$G$3*(A529^5)+$G$4*(A529^4)+$G$5*(A529^3)+$G$6*(A529^2)+$G$7*(A529)+$G$8</f>
        <v>13.650255137735067</v>
      </c>
      <c r="P529" s="2">
        <f t="shared" ref="P529:P555" si="237">O529-B529</f>
        <v>0.72825513773506678</v>
      </c>
      <c r="Q529" s="2">
        <f t="shared" ref="Q529:Q555" si="238">P529^2</f>
        <v>0.53035554563752108</v>
      </c>
      <c r="R529" s="2">
        <f t="shared" ref="R529:R555" si="239">$H$3*(A529^6)+$H$4*(A529^5)+$H$5*(A529^4)+$H$6*(A529^3)+$H$7*(A529^2)+$H$8*(A529)+$H$9</f>
        <v>13.535275694884426</v>
      </c>
      <c r="S529" s="2">
        <f t="shared" ref="S529:S555" si="240">R529-B529</f>
        <v>0.61327569488442535</v>
      </c>
      <c r="T529" s="2">
        <f t="shared" ref="T529:T555" si="241">S529^2</f>
        <v>0.37610707793597475</v>
      </c>
      <c r="U529" s="2">
        <f t="shared" ref="U529:U555" si="242">$I$3*(A529^7)+$I$4*(A529^6)+$I$5*(A529^5)+$I$6*(A529^4)+$I$7*(A529^3)+$I$8*(A529^2)+$I$9*(A529)+$I$10</f>
        <v>14.154540124903622</v>
      </c>
      <c r="V529" s="2">
        <f t="shared" ref="V529:V555" si="243">U529-B529</f>
        <v>1.2325401249036219</v>
      </c>
      <c r="W529" s="2">
        <f t="shared" ref="W529:W555" si="244">V529^2</f>
        <v>1.5191551594974357</v>
      </c>
      <c r="X529" s="2">
        <f t="shared" ref="X529:X555" si="245">$J$3*(A529^8)+$J$4*(A529^7)+$J$5*(A529^6)+$J$6*(A529^5)+$J$7*(A529^4)+$J$8*(A529^3)+$J$9*(A529^2)+$J$10*(A529)+$J$11</f>
        <v>13.635909826398361</v>
      </c>
      <c r="Y529" s="2">
        <f t="shared" ref="Y529:Y555" si="246">X529-B529</f>
        <v>0.71390982639836054</v>
      </c>
      <c r="Z529" s="2">
        <f t="shared" ref="Z529:Z555" si="247">Y529^2</f>
        <v>0.50966724022813725</v>
      </c>
      <c r="AB529" s="28">
        <v>42.749998780000098</v>
      </c>
      <c r="AC529" s="2">
        <f t="shared" ref="AC529:AC555" si="248">$AC$3*(AB529^9)+$AC$4*(AB529^8)+$AC$5*(AB529^7)+$AC$6*(AB529^6)+$AC$7*(AB529^5)+$AC$8*(AB529^4)+$AC$9*(AB529^3)+$AC$10*(AB529^2)+$AC$11*(AB529)+$AC$12</f>
        <v>13.742592664491159</v>
      </c>
      <c r="AD529" s="2">
        <f t="shared" ref="AD529:AD555" si="249">AC529-B529</f>
        <v>0.82059266449115853</v>
      </c>
      <c r="AE529" s="2">
        <f t="shared" ref="AE529:AE555" si="250">AD529^2</f>
        <v>0.67337232101669908</v>
      </c>
      <c r="AF529" s="2">
        <f t="shared" ref="AF529:AF555" si="251">ABS(AD529)</f>
        <v>0.82059266449115853</v>
      </c>
    </row>
    <row r="530" spans="1:32" x14ac:dyDescent="0.3">
      <c r="A530" s="3">
        <v>42.8333321100001</v>
      </c>
      <c r="B530" s="3">
        <v>12.41</v>
      </c>
      <c r="C530" s="2">
        <f t="shared" si="224"/>
        <v>15.630096518280574</v>
      </c>
      <c r="D530" s="2">
        <f t="shared" si="225"/>
        <v>-3.2200965182805739</v>
      </c>
      <c r="E530" s="2">
        <f t="shared" si="226"/>
        <v>10.369021587042674</v>
      </c>
      <c r="F530" s="2">
        <f t="shared" si="227"/>
        <v>15.042673443046786</v>
      </c>
      <c r="G530" s="2">
        <f t="shared" si="228"/>
        <v>2.6326734430467855</v>
      </c>
      <c r="H530" s="2">
        <f t="shared" si="229"/>
        <v>6.9309694577238163</v>
      </c>
      <c r="I530" s="2">
        <f t="shared" si="230"/>
        <v>13.733610364059095</v>
      </c>
      <c r="J530" s="2">
        <f t="shared" si="231"/>
        <v>1.3236103640590944</v>
      </c>
      <c r="K530" s="2">
        <f t="shared" si="232"/>
        <v>1.7519443958446483</v>
      </c>
      <c r="L530" s="2">
        <f t="shared" si="233"/>
        <v>13.631435662839968</v>
      </c>
      <c r="M530" s="2">
        <f t="shared" si="234"/>
        <v>1.2214356628399674</v>
      </c>
      <c r="N530" s="2">
        <f t="shared" si="235"/>
        <v>1.4919050784573105</v>
      </c>
      <c r="O530" s="2">
        <f t="shared" si="236"/>
        <v>13.625377682722531</v>
      </c>
      <c r="P530" s="2">
        <f t="shared" si="237"/>
        <v>1.2153776827225311</v>
      </c>
      <c r="Q530" s="2">
        <f t="shared" si="238"/>
        <v>1.4771429116599895</v>
      </c>
      <c r="R530" s="2">
        <f t="shared" si="239"/>
        <v>13.521416083066633</v>
      </c>
      <c r="S530" s="2">
        <f t="shared" si="240"/>
        <v>1.1114160830666329</v>
      </c>
      <c r="T530" s="2">
        <f t="shared" si="241"/>
        <v>1.2352457096991765</v>
      </c>
      <c r="U530" s="2">
        <f t="shared" si="242"/>
        <v>14.116425796805931</v>
      </c>
      <c r="V530" s="2">
        <f t="shared" si="243"/>
        <v>1.7064257968059309</v>
      </c>
      <c r="W530" s="2">
        <f t="shared" si="244"/>
        <v>2.9118890000047561</v>
      </c>
      <c r="X530" s="2">
        <f t="shared" si="245"/>
        <v>13.600451131838739</v>
      </c>
      <c r="Y530" s="2">
        <f t="shared" si="246"/>
        <v>1.1904511318387385</v>
      </c>
      <c r="Z530" s="2">
        <f t="shared" si="247"/>
        <v>1.4171738972961336</v>
      </c>
      <c r="AB530" s="28">
        <v>42.8333321100001</v>
      </c>
      <c r="AC530" s="2">
        <f t="shared" si="248"/>
        <v>13.709379211986093</v>
      </c>
      <c r="AD530" s="2">
        <f t="shared" si="249"/>
        <v>1.2993792119860927</v>
      </c>
      <c r="AE530" s="2">
        <f t="shared" si="250"/>
        <v>1.6883863365415994</v>
      </c>
      <c r="AF530" s="2">
        <f t="shared" si="251"/>
        <v>1.2993792119860927</v>
      </c>
    </row>
    <row r="531" spans="1:32" x14ac:dyDescent="0.3">
      <c r="A531" s="3">
        <v>42.916665440000102</v>
      </c>
      <c r="B531" s="3">
        <v>11.936</v>
      </c>
      <c r="C531" s="2">
        <f t="shared" si="224"/>
        <v>15.633279040653273</v>
      </c>
      <c r="D531" s="2">
        <f t="shared" si="225"/>
        <v>-3.6972790406532727</v>
      </c>
      <c r="E531" s="2">
        <f t="shared" si="226"/>
        <v>13.669872304453985</v>
      </c>
      <c r="F531" s="2">
        <f t="shared" si="227"/>
        <v>15.037743391043241</v>
      </c>
      <c r="G531" s="2">
        <f t="shared" si="228"/>
        <v>3.1017433910432413</v>
      </c>
      <c r="H531" s="2">
        <f t="shared" si="229"/>
        <v>9.6208120638804253</v>
      </c>
      <c r="I531" s="2">
        <f t="shared" si="230"/>
        <v>13.683174260180225</v>
      </c>
      <c r="J531" s="2">
        <f t="shared" si="231"/>
        <v>1.7471742601802251</v>
      </c>
      <c r="K531" s="2">
        <f t="shared" si="232"/>
        <v>3.0526178954363172</v>
      </c>
      <c r="L531" s="2">
        <f t="shared" si="233"/>
        <v>13.571191294529596</v>
      </c>
      <c r="M531" s="2">
        <f t="shared" si="234"/>
        <v>1.6351912945295961</v>
      </c>
      <c r="N531" s="2">
        <f t="shared" si="235"/>
        <v>2.6738505697053765</v>
      </c>
      <c r="O531" s="2">
        <f t="shared" si="236"/>
        <v>13.601100782812237</v>
      </c>
      <c r="P531" s="2">
        <f t="shared" si="237"/>
        <v>1.6651007828122371</v>
      </c>
      <c r="Q531" s="2">
        <f t="shared" si="238"/>
        <v>2.7725606169219246</v>
      </c>
      <c r="R531" s="2">
        <f t="shared" si="239"/>
        <v>13.508915261338672</v>
      </c>
      <c r="S531" s="2">
        <f t="shared" si="240"/>
        <v>1.5729152613386717</v>
      </c>
      <c r="T531" s="2">
        <f t="shared" si="241"/>
        <v>2.4740624193521019</v>
      </c>
      <c r="U531" s="2">
        <f t="shared" si="242"/>
        <v>14.076173236400042</v>
      </c>
      <c r="V531" s="2">
        <f t="shared" si="243"/>
        <v>2.1401732364000416</v>
      </c>
      <c r="W531" s="2">
        <f t="shared" si="244"/>
        <v>4.5803414818030284</v>
      </c>
      <c r="X531" s="2">
        <f t="shared" si="245"/>
        <v>13.565716879540005</v>
      </c>
      <c r="Y531" s="2">
        <f t="shared" si="246"/>
        <v>1.6297168795400054</v>
      </c>
      <c r="Z531" s="2">
        <f t="shared" si="247"/>
        <v>2.6559771074576126</v>
      </c>
      <c r="AB531" s="28">
        <v>42.916665440000102</v>
      </c>
      <c r="AC531" s="2">
        <f t="shared" si="248"/>
        <v>13.676517200265071</v>
      </c>
      <c r="AD531" s="2">
        <f t="shared" si="249"/>
        <v>1.7405172002650708</v>
      </c>
      <c r="AE531" s="2">
        <f t="shared" si="250"/>
        <v>3.0294001244185607</v>
      </c>
      <c r="AF531" s="2">
        <f t="shared" si="251"/>
        <v>1.7405172002650708</v>
      </c>
    </row>
    <row r="532" spans="1:32" x14ac:dyDescent="0.3">
      <c r="A532" s="3">
        <v>42.999998770000097</v>
      </c>
      <c r="B532" s="3">
        <v>11.784000000000001</v>
      </c>
      <c r="C532" s="2">
        <f t="shared" si="224"/>
        <v>15.636461563025971</v>
      </c>
      <c r="D532" s="2">
        <f t="shared" si="225"/>
        <v>-3.8524615630259706</v>
      </c>
      <c r="E532" s="2">
        <f t="shared" si="226"/>
        <v>14.841460094592504</v>
      </c>
      <c r="F532" s="2">
        <f t="shared" si="227"/>
        <v>15.03278022650068</v>
      </c>
      <c r="G532" s="2">
        <f t="shared" si="228"/>
        <v>3.2487802265006795</v>
      </c>
      <c r="H532" s="2">
        <f t="shared" si="229"/>
        <v>10.554572960101806</v>
      </c>
      <c r="I532" s="2">
        <f t="shared" si="230"/>
        <v>13.632213386265184</v>
      </c>
      <c r="J532" s="2">
        <f t="shared" si="231"/>
        <v>1.8482133862651828</v>
      </c>
      <c r="K532" s="2">
        <f t="shared" si="232"/>
        <v>3.415892721169814</v>
      </c>
      <c r="L532" s="2">
        <f t="shared" si="233"/>
        <v>13.510214123292121</v>
      </c>
      <c r="M532" s="2">
        <f t="shared" si="234"/>
        <v>1.7262141232921202</v>
      </c>
      <c r="N532" s="2">
        <f t="shared" si="235"/>
        <v>2.9798151994531832</v>
      </c>
      <c r="O532" s="2">
        <f t="shared" si="236"/>
        <v>13.577444260658512</v>
      </c>
      <c r="P532" s="2">
        <f t="shared" si="237"/>
        <v>1.7934442606585108</v>
      </c>
      <c r="Q532" s="2">
        <f t="shared" si="238"/>
        <v>3.2164423160889526</v>
      </c>
      <c r="R532" s="2">
        <f t="shared" si="239"/>
        <v>13.497815022294382</v>
      </c>
      <c r="S532" s="2">
        <f t="shared" si="240"/>
        <v>1.7138150222943818</v>
      </c>
      <c r="T532" s="2">
        <f t="shared" si="241"/>
        <v>2.9371619306418921</v>
      </c>
      <c r="U532" s="2">
        <f t="shared" si="242"/>
        <v>14.03366862233354</v>
      </c>
      <c r="V532" s="2">
        <f t="shared" si="243"/>
        <v>2.2496686223335391</v>
      </c>
      <c r="W532" s="2">
        <f t="shared" si="244"/>
        <v>5.0610089103120837</v>
      </c>
      <c r="X532" s="2">
        <f t="shared" si="245"/>
        <v>13.531787489349298</v>
      </c>
      <c r="Y532" s="2">
        <f t="shared" si="246"/>
        <v>1.7477874893492977</v>
      </c>
      <c r="Z532" s="2">
        <f t="shared" si="247"/>
        <v>3.0547611079259216</v>
      </c>
      <c r="AB532" s="28">
        <v>42.999998770000097</v>
      </c>
      <c r="AC532" s="2">
        <f t="shared" si="248"/>
        <v>13.644046617109385</v>
      </c>
      <c r="AD532" s="2">
        <f t="shared" si="249"/>
        <v>1.8600466171093846</v>
      </c>
      <c r="AE532" s="2">
        <f t="shared" si="250"/>
        <v>3.4597734178200654</v>
      </c>
      <c r="AF532" s="2">
        <f t="shared" si="251"/>
        <v>1.8600466171093846</v>
      </c>
    </row>
    <row r="533" spans="1:32" x14ac:dyDescent="0.3">
      <c r="A533" s="3">
        <v>43.083332100000099</v>
      </c>
      <c r="B533" s="3">
        <v>11.992000000000001</v>
      </c>
      <c r="C533" s="2">
        <f t="shared" si="224"/>
        <v>15.63964408539867</v>
      </c>
      <c r="D533" s="2">
        <f t="shared" si="225"/>
        <v>-3.6476440853986691</v>
      </c>
      <c r="E533" s="2">
        <f t="shared" si="226"/>
        <v>13.305307373743894</v>
      </c>
      <c r="F533" s="2">
        <f t="shared" si="227"/>
        <v>15.027783949419103</v>
      </c>
      <c r="G533" s="2">
        <f t="shared" si="228"/>
        <v>3.0357839494191019</v>
      </c>
      <c r="H533" s="2">
        <f t="shared" si="229"/>
        <v>9.2159841875506405</v>
      </c>
      <c r="I533" s="2">
        <f t="shared" si="230"/>
        <v>13.580725739635723</v>
      </c>
      <c r="J533" s="2">
        <f t="shared" si="231"/>
        <v>1.5887257396357217</v>
      </c>
      <c r="K533" s="2">
        <f t="shared" si="232"/>
        <v>2.5240494757810712</v>
      </c>
      <c r="L533" s="2">
        <f t="shared" si="233"/>
        <v>13.448500093505766</v>
      </c>
      <c r="M533" s="2">
        <f t="shared" si="234"/>
        <v>1.456500093505765</v>
      </c>
      <c r="N533" s="2">
        <f t="shared" si="235"/>
        <v>2.1213925223823025</v>
      </c>
      <c r="O533" s="2">
        <f t="shared" si="236"/>
        <v>13.554428156280336</v>
      </c>
      <c r="P533" s="2">
        <f t="shared" si="237"/>
        <v>1.562428156280335</v>
      </c>
      <c r="Q533" s="2">
        <f t="shared" si="238"/>
        <v>2.4411817435375669</v>
      </c>
      <c r="R533" s="2">
        <f t="shared" si="239"/>
        <v>13.488157735373747</v>
      </c>
      <c r="S533" s="2">
        <f t="shared" si="240"/>
        <v>1.4961577353737461</v>
      </c>
      <c r="T533" s="2">
        <f t="shared" si="241"/>
        <v>2.2384879691186965</v>
      </c>
      <c r="U533" s="2">
        <f t="shared" si="242"/>
        <v>13.988794793061647</v>
      </c>
      <c r="V533" s="2">
        <f t="shared" si="243"/>
        <v>1.9967947930616461</v>
      </c>
      <c r="W533" s="2">
        <f t="shared" si="244"/>
        <v>3.9871894455981018</v>
      </c>
      <c r="X533" s="2">
        <f t="shared" si="245"/>
        <v>13.498747127098127</v>
      </c>
      <c r="Y533" s="2">
        <f t="shared" si="246"/>
        <v>1.5067471270981265</v>
      </c>
      <c r="Z533" s="2">
        <f t="shared" si="247"/>
        <v>2.270286905018458</v>
      </c>
      <c r="AB533" s="28">
        <v>43.083332100000099</v>
      </c>
      <c r="AC533" s="2">
        <f t="shared" si="248"/>
        <v>13.612009121690054</v>
      </c>
      <c r="AD533" s="2">
        <f t="shared" si="249"/>
        <v>1.6200091216900532</v>
      </c>
      <c r="AE533" s="2">
        <f t="shared" si="250"/>
        <v>2.6244295543589775</v>
      </c>
      <c r="AF533" s="2">
        <f t="shared" si="251"/>
        <v>1.6200091216900532</v>
      </c>
    </row>
    <row r="534" spans="1:32" x14ac:dyDescent="0.3">
      <c r="A534" s="3">
        <v>43.166665430000101</v>
      </c>
      <c r="B534" s="3">
        <v>12.619</v>
      </c>
      <c r="C534" s="2">
        <f t="shared" si="224"/>
        <v>15.64282660777137</v>
      </c>
      <c r="D534" s="2">
        <f t="shared" si="225"/>
        <v>-3.0238266077713707</v>
      </c>
      <c r="E534" s="2">
        <f t="shared" si="226"/>
        <v>9.1435273538661157</v>
      </c>
      <c r="F534" s="2">
        <f t="shared" si="227"/>
        <v>15.022754559798505</v>
      </c>
      <c r="G534" s="2">
        <f t="shared" si="228"/>
        <v>2.4037545597985055</v>
      </c>
      <c r="H534" s="2">
        <f t="shared" si="229"/>
        <v>5.7780359837521074</v>
      </c>
      <c r="I534" s="2">
        <f t="shared" si="230"/>
        <v>13.528709317613638</v>
      </c>
      <c r="J534" s="2">
        <f t="shared" si="231"/>
        <v>0.90970931761363794</v>
      </c>
      <c r="K534" s="2">
        <f t="shared" si="232"/>
        <v>0.82757104255307079</v>
      </c>
      <c r="L534" s="2">
        <f t="shared" si="233"/>
        <v>13.386045141203462</v>
      </c>
      <c r="M534" s="2">
        <f t="shared" si="234"/>
        <v>0.76704514120346268</v>
      </c>
      <c r="N534" s="2">
        <f t="shared" si="235"/>
        <v>0.58835824864384001</v>
      </c>
      <c r="O534" s="2">
        <f t="shared" si="236"/>
        <v>13.532072727982728</v>
      </c>
      <c r="P534" s="2">
        <f t="shared" si="237"/>
        <v>0.91307272798272798</v>
      </c>
      <c r="Q534" s="2">
        <f t="shared" si="238"/>
        <v>0.83370180658582071</v>
      </c>
      <c r="R534" s="2">
        <f t="shared" si="239"/>
        <v>13.479986351077031</v>
      </c>
      <c r="S534" s="2">
        <f t="shared" si="240"/>
        <v>0.86098635107703103</v>
      </c>
      <c r="T534" s="2">
        <f t="shared" si="241"/>
        <v>0.74129749674094059</v>
      </c>
      <c r="U534" s="2">
        <f t="shared" si="242"/>
        <v>13.941431190538982</v>
      </c>
      <c r="V534" s="2">
        <f t="shared" si="243"/>
        <v>1.3224311905389818</v>
      </c>
      <c r="W534" s="2">
        <f t="shared" si="244"/>
        <v>1.7488242537103489</v>
      </c>
      <c r="X534" s="2">
        <f t="shared" si="245"/>
        <v>13.466683811907117</v>
      </c>
      <c r="Y534" s="2">
        <f t="shared" si="246"/>
        <v>0.8476838119071175</v>
      </c>
      <c r="Z534" s="2">
        <f t="shared" si="247"/>
        <v>0.71856784496938131</v>
      </c>
      <c r="AB534" s="28">
        <v>43.166665430000101</v>
      </c>
      <c r="AC534" s="2">
        <f t="shared" si="248"/>
        <v>13.580448084547985</v>
      </c>
      <c r="AD534" s="2">
        <f t="shared" si="249"/>
        <v>0.96144808454798536</v>
      </c>
      <c r="AE534" s="2">
        <f t="shared" si="250"/>
        <v>0.92438241928098996</v>
      </c>
      <c r="AF534" s="2">
        <f t="shared" si="251"/>
        <v>0.96144808454798536</v>
      </c>
    </row>
    <row r="535" spans="1:32" x14ac:dyDescent="0.3">
      <c r="A535" s="3">
        <v>43.249998760000103</v>
      </c>
      <c r="B535" s="3">
        <v>13.662000000000001</v>
      </c>
      <c r="C535" s="2">
        <f t="shared" si="224"/>
        <v>15.646009130144069</v>
      </c>
      <c r="D535" s="2">
        <f t="shared" si="225"/>
        <v>-1.9840091301440683</v>
      </c>
      <c r="E535" s="2">
        <f t="shared" si="226"/>
        <v>3.9362922284950228</v>
      </c>
      <c r="F535" s="2">
        <f t="shared" si="227"/>
        <v>15.017692057638889</v>
      </c>
      <c r="G535" s="2">
        <f t="shared" si="228"/>
        <v>1.3556920576388887</v>
      </c>
      <c r="H535" s="2">
        <f t="shared" si="229"/>
        <v>1.8379009551451639</v>
      </c>
      <c r="I535" s="2">
        <f t="shared" si="230"/>
        <v>13.47616211752065</v>
      </c>
      <c r="J535" s="2">
        <f t="shared" si="231"/>
        <v>-0.18583788247935118</v>
      </c>
      <c r="K535" s="2">
        <f t="shared" si="232"/>
        <v>3.4535718564409137E-2</v>
      </c>
      <c r="L535" s="2">
        <f t="shared" si="233"/>
        <v>13.322845194072864</v>
      </c>
      <c r="M535" s="2">
        <f t="shared" si="234"/>
        <v>-0.3391548059271372</v>
      </c>
      <c r="N535" s="2">
        <f t="shared" si="235"/>
        <v>0.1150259823834741</v>
      </c>
      <c r="O535" s="2">
        <f t="shared" si="236"/>
        <v>13.510398453275203</v>
      </c>
      <c r="P535" s="2">
        <f t="shared" si="237"/>
        <v>-0.1516015467247982</v>
      </c>
      <c r="Q535" s="2">
        <f t="shared" si="238"/>
        <v>2.2983028969351171E-2</v>
      </c>
      <c r="R535" s="2">
        <f t="shared" si="239"/>
        <v>13.473344405195839</v>
      </c>
      <c r="S535" s="2">
        <f t="shared" si="240"/>
        <v>-0.18865559480416216</v>
      </c>
      <c r="T535" s="2">
        <f t="shared" si="241"/>
        <v>3.5590933450912215E-2</v>
      </c>
      <c r="U535" s="2">
        <f t="shared" si="242"/>
        <v>13.891453803415818</v>
      </c>
      <c r="V535" s="2">
        <f t="shared" si="243"/>
        <v>0.22945380341581689</v>
      </c>
      <c r="W535" s="2">
        <f t="shared" si="244"/>
        <v>5.2649047901984346E-2</v>
      </c>
      <c r="X535" s="2">
        <f t="shared" si="245"/>
        <v>13.435689525554281</v>
      </c>
      <c r="Y535" s="2">
        <f t="shared" si="246"/>
        <v>-0.22631047444571983</v>
      </c>
      <c r="Z535" s="2">
        <f t="shared" si="247"/>
        <v>5.1216430843846812E-2</v>
      </c>
      <c r="AB535" s="28">
        <v>43.249998760000103</v>
      </c>
      <c r="AC535" s="2">
        <f t="shared" si="248"/>
        <v>13.549408628080929</v>
      </c>
      <c r="AD535" s="2">
        <f t="shared" si="249"/>
        <v>-0.11259137191907165</v>
      </c>
      <c r="AE535" s="2">
        <f t="shared" si="250"/>
        <v>1.2676817030618716E-2</v>
      </c>
      <c r="AF535" s="2">
        <f t="shared" si="251"/>
        <v>0.11259137191907165</v>
      </c>
    </row>
    <row r="536" spans="1:32" x14ac:dyDescent="0.3">
      <c r="A536" s="3">
        <v>43.333332090000098</v>
      </c>
      <c r="B536" s="3">
        <v>14.231</v>
      </c>
      <c r="C536" s="2">
        <f t="shared" si="224"/>
        <v>15.649191652516768</v>
      </c>
      <c r="D536" s="2">
        <f t="shared" si="225"/>
        <v>-1.4181916525167679</v>
      </c>
      <c r="E536" s="2">
        <f t="shared" si="226"/>
        <v>2.0112675632682411</v>
      </c>
      <c r="F536" s="2">
        <f t="shared" si="227"/>
        <v>15.012596442940257</v>
      </c>
      <c r="G536" s="2">
        <f t="shared" si="228"/>
        <v>0.78159644294025732</v>
      </c>
      <c r="H536" s="2">
        <f t="shared" si="229"/>
        <v>0.61089299961686294</v>
      </c>
      <c r="I536" s="2">
        <f t="shared" si="230"/>
        <v>13.423082136678586</v>
      </c>
      <c r="J536" s="2">
        <f t="shared" si="231"/>
        <v>-0.80791786332141413</v>
      </c>
      <c r="K536" s="2">
        <f t="shared" si="232"/>
        <v>0.65273127387383922</v>
      </c>
      <c r="L536" s="2">
        <f t="shared" si="233"/>
        <v>13.258896171456291</v>
      </c>
      <c r="M536" s="2">
        <f t="shared" si="234"/>
        <v>-0.97210382854370891</v>
      </c>
      <c r="N536" s="2">
        <f t="shared" si="235"/>
        <v>0.94498585346933661</v>
      </c>
      <c r="O536" s="2">
        <f t="shared" si="236"/>
        <v>13.489426029791039</v>
      </c>
      <c r="P536" s="2">
        <f t="shared" si="237"/>
        <v>-0.74157397020896099</v>
      </c>
      <c r="Q536" s="2">
        <f t="shared" si="238"/>
        <v>0.54993195329148092</v>
      </c>
      <c r="R536" s="2">
        <f t="shared" si="239"/>
        <v>13.468276023056118</v>
      </c>
      <c r="S536" s="2">
        <f t="shared" si="240"/>
        <v>-0.76272397694388161</v>
      </c>
      <c r="T536" s="2">
        <f t="shared" si="241"/>
        <v>0.58174786500509079</v>
      </c>
      <c r="U536" s="2">
        <f t="shared" si="242"/>
        <v>13.83873510971927</v>
      </c>
      <c r="V536" s="2">
        <f t="shared" si="243"/>
        <v>-0.39226489028072997</v>
      </c>
      <c r="W536" s="2">
        <f t="shared" si="244"/>
        <v>0.15387174414695312</v>
      </c>
      <c r="X536" s="2">
        <f t="shared" si="245"/>
        <v>13.405860323695478</v>
      </c>
      <c r="Y536" s="2">
        <f t="shared" si="246"/>
        <v>-0.82513967630452179</v>
      </c>
      <c r="Z536" s="2">
        <f t="shared" si="247"/>
        <v>0.68085548541193097</v>
      </c>
      <c r="AB536" s="28">
        <v>43.333332090000098</v>
      </c>
      <c r="AC536" s="2">
        <f t="shared" si="248"/>
        <v>13.51893766757448</v>
      </c>
      <c r="AD536" s="2">
        <f t="shared" si="249"/>
        <v>-0.71206233242551953</v>
      </c>
      <c r="AE536" s="2">
        <f t="shared" si="250"/>
        <v>0.5070327652592711</v>
      </c>
      <c r="AF536" s="2">
        <f t="shared" si="251"/>
        <v>0.71206233242551953</v>
      </c>
    </row>
    <row r="537" spans="1:32" x14ac:dyDescent="0.3">
      <c r="A537" s="3">
        <v>43.416665420000101</v>
      </c>
      <c r="B537" s="3">
        <v>14.099</v>
      </c>
      <c r="C537" s="2">
        <f t="shared" si="224"/>
        <v>15.652374174889466</v>
      </c>
      <c r="D537" s="2">
        <f t="shared" si="225"/>
        <v>-1.5533741748894663</v>
      </c>
      <c r="E537" s="2">
        <f t="shared" si="226"/>
        <v>2.4129713272135302</v>
      </c>
      <c r="F537" s="2">
        <f t="shared" si="227"/>
        <v>15.007467715702608</v>
      </c>
      <c r="G537" s="2">
        <f t="shared" si="228"/>
        <v>0.9084677157026082</v>
      </c>
      <c r="H537" s="2">
        <f t="shared" si="229"/>
        <v>0.82531359047391495</v>
      </c>
      <c r="I537" s="2">
        <f t="shared" si="230"/>
        <v>13.369467372409181</v>
      </c>
      <c r="J537" s="2">
        <f t="shared" si="231"/>
        <v>-0.72953262759081916</v>
      </c>
      <c r="K537" s="2">
        <f t="shared" si="232"/>
        <v>0.53221785471956484</v>
      </c>
      <c r="L537" s="2">
        <f t="shared" si="233"/>
        <v>13.194193984350784</v>
      </c>
      <c r="M537" s="2">
        <f t="shared" si="234"/>
        <v>-0.90480601564921592</v>
      </c>
      <c r="N537" s="2">
        <f t="shared" si="235"/>
        <v>0.81867392595500921</v>
      </c>
      <c r="O537" s="2">
        <f t="shared" si="236"/>
        <v>13.469176376206876</v>
      </c>
      <c r="P537" s="2">
        <f t="shared" si="237"/>
        <v>-0.62982362379312384</v>
      </c>
      <c r="Q537" s="2">
        <f t="shared" si="238"/>
        <v>0.39667779708790241</v>
      </c>
      <c r="R537" s="2">
        <f t="shared" si="239"/>
        <v>13.464825923774368</v>
      </c>
      <c r="S537" s="2">
        <f t="shared" si="240"/>
        <v>-0.63417407622563182</v>
      </c>
      <c r="T537" s="2">
        <f t="shared" si="241"/>
        <v>0.40217675895663346</v>
      </c>
      <c r="U537" s="2">
        <f t="shared" si="242"/>
        <v>13.783144018947755</v>
      </c>
      <c r="V537" s="2">
        <f t="shared" si="243"/>
        <v>-0.31585598105224477</v>
      </c>
      <c r="W537" s="2">
        <f t="shared" si="244"/>
        <v>9.9765000766476014E-2</v>
      </c>
      <c r="X537" s="2">
        <f t="shared" si="245"/>
        <v>13.377296449010416</v>
      </c>
      <c r="Y537" s="2">
        <f t="shared" si="246"/>
        <v>-0.72170355098958439</v>
      </c>
      <c r="Z537" s="2">
        <f t="shared" si="247"/>
        <v>0.5208560155109756</v>
      </c>
      <c r="AB537" s="28">
        <v>43.416665420000101</v>
      </c>
      <c r="AC537" s="2">
        <f t="shared" si="248"/>
        <v>13.489083952601252</v>
      </c>
      <c r="AD537" s="2">
        <f t="shared" si="249"/>
        <v>-0.60991604739874816</v>
      </c>
      <c r="AE537" s="2">
        <f t="shared" si="250"/>
        <v>0.37199758487451201</v>
      </c>
      <c r="AF537" s="2">
        <f t="shared" si="251"/>
        <v>0.60991604739874816</v>
      </c>
    </row>
    <row r="538" spans="1:32" x14ac:dyDescent="0.3">
      <c r="A538" s="3">
        <v>43.499998750000103</v>
      </c>
      <c r="B538" s="3">
        <v>13.833</v>
      </c>
      <c r="C538" s="2">
        <f t="shared" si="224"/>
        <v>15.655556697262167</v>
      </c>
      <c r="D538" s="2">
        <f t="shared" si="225"/>
        <v>-1.8225566972621667</v>
      </c>
      <c r="E538" s="2">
        <f t="shared" si="226"/>
        <v>3.3217129147351772</v>
      </c>
      <c r="F538" s="2">
        <f t="shared" si="227"/>
        <v>15.002305875925941</v>
      </c>
      <c r="G538" s="2">
        <f t="shared" si="228"/>
        <v>1.1693058759259412</v>
      </c>
      <c r="H538" s="2">
        <f t="shared" si="229"/>
        <v>1.3672762314749325</v>
      </c>
      <c r="I538" s="2">
        <f t="shared" si="230"/>
        <v>13.315315822034185</v>
      </c>
      <c r="J538" s="2">
        <f t="shared" si="231"/>
        <v>-0.51768417796581545</v>
      </c>
      <c r="K538" s="2">
        <f t="shared" si="232"/>
        <v>0.26799690811614207</v>
      </c>
      <c r="L538" s="2">
        <f t="shared" si="233"/>
        <v>13.12873453540807</v>
      </c>
      <c r="M538" s="2">
        <f t="shared" si="234"/>
        <v>-0.70426546459193062</v>
      </c>
      <c r="N538" s="2">
        <f t="shared" si="235"/>
        <v>0.49598984461688789</v>
      </c>
      <c r="O538" s="2">
        <f t="shared" si="236"/>
        <v>13.449670633162109</v>
      </c>
      <c r="P538" s="2">
        <f t="shared" si="237"/>
        <v>-0.38332936683789143</v>
      </c>
      <c r="Q538" s="2">
        <f t="shared" si="238"/>
        <v>0.14694140348033874</v>
      </c>
      <c r="R538" s="2">
        <f t="shared" si="239"/>
        <v>13.463039424528587</v>
      </c>
      <c r="S538" s="2">
        <f t="shared" si="240"/>
        <v>-0.36996057547141348</v>
      </c>
      <c r="T538" s="2">
        <f t="shared" si="241"/>
        <v>0.13687082740313944</v>
      </c>
      <c r="U538" s="2">
        <f t="shared" si="242"/>
        <v>13.724545813708364</v>
      </c>
      <c r="V538" s="2">
        <f t="shared" si="243"/>
        <v>-0.10845418629163639</v>
      </c>
      <c r="W538" s="2">
        <f t="shared" si="244"/>
        <v>1.1762310524180971E-2</v>
      </c>
      <c r="X538" s="2">
        <f t="shared" si="245"/>
        <v>13.350102446285277</v>
      </c>
      <c r="Y538" s="2">
        <f t="shared" si="246"/>
        <v>-0.48289755371472332</v>
      </c>
      <c r="Z538" s="2">
        <f t="shared" si="247"/>
        <v>0.23319004738366408</v>
      </c>
      <c r="AB538" s="28">
        <v>43.499998750000103</v>
      </c>
      <c r="AC538" s="2">
        <f t="shared" si="248"/>
        <v>13.459898108743207</v>
      </c>
      <c r="AD538" s="2">
        <f t="shared" si="249"/>
        <v>-0.37310189125679294</v>
      </c>
      <c r="AE538" s="2">
        <f t="shared" si="250"/>
        <v>0.13920502125939574</v>
      </c>
      <c r="AF538" s="2">
        <f t="shared" si="251"/>
        <v>0.37310189125679294</v>
      </c>
    </row>
    <row r="539" spans="1:32" x14ac:dyDescent="0.3">
      <c r="A539" s="3">
        <v>43.583332080000098</v>
      </c>
      <c r="B539" s="3">
        <v>13.416</v>
      </c>
      <c r="C539" s="2">
        <f t="shared" si="224"/>
        <v>15.658739219634866</v>
      </c>
      <c r="D539" s="2">
        <f t="shared" si="225"/>
        <v>-2.2427392196348652</v>
      </c>
      <c r="E539" s="2">
        <f t="shared" si="226"/>
        <v>5.0298792072884044</v>
      </c>
      <c r="F539" s="2">
        <f t="shared" si="227"/>
        <v>14.997110923610258</v>
      </c>
      <c r="G539" s="2">
        <f t="shared" si="228"/>
        <v>1.5811109236102574</v>
      </c>
      <c r="H539" s="2">
        <f t="shared" si="229"/>
        <v>2.4999117527596812</v>
      </c>
      <c r="I539" s="2">
        <f t="shared" si="230"/>
        <v>13.260625482875414</v>
      </c>
      <c r="J539" s="2">
        <f t="shared" si="231"/>
        <v>-0.15537451712458683</v>
      </c>
      <c r="K539" s="2">
        <f t="shared" si="232"/>
        <v>2.4141240571698527E-2</v>
      </c>
      <c r="L539" s="2">
        <f t="shared" si="233"/>
        <v>13.062513718934621</v>
      </c>
      <c r="M539" s="2">
        <f t="shared" si="234"/>
        <v>-0.35348628106537916</v>
      </c>
      <c r="N539" s="2">
        <f t="shared" si="235"/>
        <v>0.12495255090143223</v>
      </c>
      <c r="O539" s="2">
        <f t="shared" si="236"/>
        <v>13.430930164178337</v>
      </c>
      <c r="P539" s="2">
        <f t="shared" si="237"/>
        <v>1.4930164178336369E-2</v>
      </c>
      <c r="Q539" s="2">
        <f t="shared" si="238"/>
        <v>2.2290980239207851E-4</v>
      </c>
      <c r="R539" s="2">
        <f t="shared" si="239"/>
        <v>13.462962444840446</v>
      </c>
      <c r="S539" s="2">
        <f t="shared" si="240"/>
        <v>4.6962444840445983E-2</v>
      </c>
      <c r="T539" s="2">
        <f t="shared" si="241"/>
        <v>2.2054712253919313E-3</v>
      </c>
      <c r="U539" s="2">
        <f t="shared" si="242"/>
        <v>13.662802090731933</v>
      </c>
      <c r="V539" s="2">
        <f t="shared" si="243"/>
        <v>0.24680209073193282</v>
      </c>
      <c r="W539" s="2">
        <f t="shared" si="244"/>
        <v>6.0911271989653203E-2</v>
      </c>
      <c r="X539" s="2">
        <f t="shared" si="245"/>
        <v>13.324387279529603</v>
      </c>
      <c r="Y539" s="2">
        <f t="shared" si="246"/>
        <v>-9.1612720470397591E-2</v>
      </c>
      <c r="Z539" s="2">
        <f t="shared" si="247"/>
        <v>8.392890551987206E-3</v>
      </c>
      <c r="AB539" s="28">
        <v>43.583332080000098</v>
      </c>
      <c r="AC539" s="2">
        <f t="shared" si="248"/>
        <v>13.431432679861704</v>
      </c>
      <c r="AD539" s="2">
        <f t="shared" si="249"/>
        <v>1.5432679861703491E-2</v>
      </c>
      <c r="AE539" s="2">
        <f t="shared" si="250"/>
        <v>2.3816760771382849E-4</v>
      </c>
      <c r="AF539" s="2">
        <f t="shared" si="251"/>
        <v>1.5432679861703491E-2</v>
      </c>
    </row>
    <row r="540" spans="1:32" x14ac:dyDescent="0.3">
      <c r="A540" s="3">
        <v>43.6666654100001</v>
      </c>
      <c r="B540" s="3">
        <v>12.922000000000001</v>
      </c>
      <c r="C540" s="2">
        <f t="shared" si="224"/>
        <v>15.661921742007564</v>
      </c>
      <c r="D540" s="2">
        <f t="shared" si="225"/>
        <v>-2.7399217420075637</v>
      </c>
      <c r="E540" s="2">
        <f t="shared" si="226"/>
        <v>7.5071711523257623</v>
      </c>
      <c r="F540" s="2">
        <f t="shared" si="227"/>
        <v>14.991882858755554</v>
      </c>
      <c r="G540" s="2">
        <f t="shared" si="228"/>
        <v>2.0698828587555536</v>
      </c>
      <c r="H540" s="2">
        <f t="shared" si="229"/>
        <v>4.2844150489700628</v>
      </c>
      <c r="I540" s="2">
        <f t="shared" si="230"/>
        <v>13.205394352254588</v>
      </c>
      <c r="J540" s="2">
        <f t="shared" si="231"/>
        <v>0.28339435225458764</v>
      </c>
      <c r="K540" s="2">
        <f t="shared" si="232"/>
        <v>8.0312358889797306E-2</v>
      </c>
      <c r="L540" s="2">
        <f t="shared" si="233"/>
        <v>12.995527420891555</v>
      </c>
      <c r="M540" s="2">
        <f t="shared" si="234"/>
        <v>7.352742089155484E-2</v>
      </c>
      <c r="N540" s="2">
        <f t="shared" si="235"/>
        <v>5.4062816229638547E-3</v>
      </c>
      <c r="O540" s="2">
        <f t="shared" si="236"/>
        <v>13.412976556578593</v>
      </c>
      <c r="P540" s="2">
        <f t="shared" si="237"/>
        <v>0.49097655657859285</v>
      </c>
      <c r="Q540" s="2">
        <f t="shared" si="238"/>
        <v>0.2410579791097722</v>
      </c>
      <c r="R540" s="2">
        <f t="shared" si="239"/>
        <v>13.464641510873239</v>
      </c>
      <c r="S540" s="2">
        <f t="shared" si="240"/>
        <v>0.54264151087323853</v>
      </c>
      <c r="T540" s="2">
        <f t="shared" si="241"/>
        <v>0.29445980932279103</v>
      </c>
      <c r="U540" s="2">
        <f t="shared" si="242"/>
        <v>13.597770701431021</v>
      </c>
      <c r="V540" s="2">
        <f t="shared" si="243"/>
        <v>0.67577070143101992</v>
      </c>
      <c r="W540" s="2">
        <f t="shared" si="244"/>
        <v>0.45666604091257268</v>
      </c>
      <c r="X540" s="2">
        <f t="shared" si="245"/>
        <v>13.300264451192888</v>
      </c>
      <c r="Y540" s="2">
        <f t="shared" si="246"/>
        <v>0.37826445119288721</v>
      </c>
      <c r="Z540" s="2">
        <f t="shared" si="247"/>
        <v>0.14308399503625616</v>
      </c>
      <c r="AB540" s="28">
        <v>43.6666654100001</v>
      </c>
      <c r="AC540" s="2">
        <f t="shared" si="248"/>
        <v>13.403742170989634</v>
      </c>
      <c r="AD540" s="2">
        <f t="shared" si="249"/>
        <v>0.48174217098963368</v>
      </c>
      <c r="AE540" s="2">
        <f t="shared" si="250"/>
        <v>0.23207551930980544</v>
      </c>
      <c r="AF540" s="2">
        <f t="shared" si="251"/>
        <v>0.48174217098963368</v>
      </c>
    </row>
    <row r="541" spans="1:32" x14ac:dyDescent="0.3">
      <c r="A541" s="3">
        <v>43.749998740000102</v>
      </c>
      <c r="B541" s="3">
        <v>11.974</v>
      </c>
      <c r="C541" s="2">
        <f t="shared" si="224"/>
        <v>15.665104264380263</v>
      </c>
      <c r="D541" s="2">
        <f t="shared" si="225"/>
        <v>-3.6911042643802627</v>
      </c>
      <c r="E541" s="2">
        <f t="shared" si="226"/>
        <v>13.624250690526161</v>
      </c>
      <c r="F541" s="2">
        <f t="shared" si="227"/>
        <v>14.986621681361834</v>
      </c>
      <c r="G541" s="2">
        <f t="shared" si="228"/>
        <v>3.0126216813618338</v>
      </c>
      <c r="H541" s="2">
        <f t="shared" si="229"/>
        <v>9.0758893950114032</v>
      </c>
      <c r="I541" s="2">
        <f t="shared" si="230"/>
        <v>13.149620427493515</v>
      </c>
      <c r="J541" s="2">
        <f t="shared" si="231"/>
        <v>1.1756204274935147</v>
      </c>
      <c r="K541" s="2">
        <f t="shared" si="232"/>
        <v>1.3820833895400342</v>
      </c>
      <c r="L541" s="2">
        <f t="shared" si="233"/>
        <v>12.927771518894732</v>
      </c>
      <c r="M541" s="2">
        <f t="shared" si="234"/>
        <v>0.95377151889473133</v>
      </c>
      <c r="N541" s="2">
        <f t="shared" si="235"/>
        <v>0.90968011025476281</v>
      </c>
      <c r="O541" s="2">
        <f t="shared" si="236"/>
        <v>13.39583162240705</v>
      </c>
      <c r="P541" s="2">
        <f t="shared" si="237"/>
        <v>1.4218316224070495</v>
      </c>
      <c r="Q541" s="2">
        <f t="shared" si="238"/>
        <v>2.0216051624766624</v>
      </c>
      <c r="R541" s="2">
        <f t="shared" si="239"/>
        <v>13.468123759741655</v>
      </c>
      <c r="S541" s="2">
        <f t="shared" si="240"/>
        <v>1.4941237597416546</v>
      </c>
      <c r="T541" s="2">
        <f t="shared" si="241"/>
        <v>2.2324058094245376</v>
      </c>
      <c r="U541" s="2">
        <f t="shared" si="242"/>
        <v>13.529305691804158</v>
      </c>
      <c r="V541" s="2">
        <f t="shared" si="243"/>
        <v>1.5553056918041577</v>
      </c>
      <c r="W541" s="2">
        <f t="shared" si="244"/>
        <v>2.4189757949584094</v>
      </c>
      <c r="X541" s="2">
        <f t="shared" si="245"/>
        <v>13.277852123050977</v>
      </c>
      <c r="Y541" s="2">
        <f t="shared" si="246"/>
        <v>1.3038521230509765</v>
      </c>
      <c r="Z541" s="2">
        <f t="shared" si="247"/>
        <v>1.7000303587845389</v>
      </c>
      <c r="AB541" s="28">
        <v>43.749998740000102</v>
      </c>
      <c r="AC541" s="2">
        <f t="shared" si="248"/>
        <v>13.376883090953246</v>
      </c>
      <c r="AD541" s="2">
        <f t="shared" si="249"/>
        <v>1.4028830909532459</v>
      </c>
      <c r="AE541" s="2">
        <f t="shared" si="250"/>
        <v>1.9680809668825332</v>
      </c>
      <c r="AF541" s="2">
        <f t="shared" si="251"/>
        <v>1.4028830909532459</v>
      </c>
    </row>
    <row r="542" spans="1:32" x14ac:dyDescent="0.3">
      <c r="A542" s="3">
        <v>43.833332070000097</v>
      </c>
      <c r="B542" s="3">
        <v>11.461</v>
      </c>
      <c r="C542" s="2">
        <f t="shared" si="224"/>
        <v>15.668286786752962</v>
      </c>
      <c r="D542" s="2">
        <f t="shared" si="225"/>
        <v>-4.2072867867529613</v>
      </c>
      <c r="E542" s="2">
        <f t="shared" si="226"/>
        <v>17.701262105986057</v>
      </c>
      <c r="F542" s="2">
        <f t="shared" si="227"/>
        <v>14.981327391429097</v>
      </c>
      <c r="G542" s="2">
        <f t="shared" si="228"/>
        <v>3.5203273914290971</v>
      </c>
      <c r="H542" s="2">
        <f t="shared" si="229"/>
        <v>12.392704942845992</v>
      </c>
      <c r="I542" s="2">
        <f t="shared" si="230"/>
        <v>13.093301705913946</v>
      </c>
      <c r="J542" s="2">
        <f t="shared" si="231"/>
        <v>1.632301705913946</v>
      </c>
      <c r="K542" s="2">
        <f t="shared" si="232"/>
        <v>2.664408859129578</v>
      </c>
      <c r="L542" s="2">
        <f t="shared" si="233"/>
        <v>12.859241882214677</v>
      </c>
      <c r="M542" s="2">
        <f t="shared" si="234"/>
        <v>1.3982418822146769</v>
      </c>
      <c r="N542" s="2">
        <f t="shared" si="235"/>
        <v>1.9550803611792424</v>
      </c>
      <c r="O542" s="2">
        <f t="shared" si="236"/>
        <v>13.379517399347447</v>
      </c>
      <c r="P542" s="2">
        <f t="shared" si="237"/>
        <v>1.9185173993474471</v>
      </c>
      <c r="Q542" s="2">
        <f t="shared" si="238"/>
        <v>3.6807090115988919</v>
      </c>
      <c r="R542" s="2">
        <f t="shared" si="239"/>
        <v>13.473456943835</v>
      </c>
      <c r="S542" s="2">
        <f t="shared" si="240"/>
        <v>2.0124569438349997</v>
      </c>
      <c r="T542" s="2">
        <f t="shared" si="241"/>
        <v>4.0499829507897074</v>
      </c>
      <c r="U542" s="2">
        <f t="shared" si="242"/>
        <v>13.457257241935782</v>
      </c>
      <c r="V542" s="2">
        <f t="shared" si="243"/>
        <v>1.9962572419357816</v>
      </c>
      <c r="W542" s="2">
        <f t="shared" si="244"/>
        <v>3.9850429759810537</v>
      </c>
      <c r="X542" s="2">
        <f t="shared" si="245"/>
        <v>13.257273239476277</v>
      </c>
      <c r="Y542" s="2">
        <f t="shared" si="246"/>
        <v>1.7962732394762764</v>
      </c>
      <c r="Z542" s="2">
        <f t="shared" si="247"/>
        <v>3.226597550858596</v>
      </c>
      <c r="AB542" s="28">
        <v>43.833332070000097</v>
      </c>
      <c r="AC542" s="2">
        <f t="shared" si="248"/>
        <v>13.350913996251538</v>
      </c>
      <c r="AD542" s="2">
        <f t="shared" si="249"/>
        <v>1.8899139962515381</v>
      </c>
      <c r="AE542" s="2">
        <f t="shared" si="250"/>
        <v>3.571774913227459</v>
      </c>
      <c r="AF542" s="2">
        <f t="shared" si="251"/>
        <v>1.8899139962515381</v>
      </c>
    </row>
    <row r="543" spans="1:32" x14ac:dyDescent="0.3">
      <c r="A543" s="3">
        <v>43.916665400000099</v>
      </c>
      <c r="B543" s="3">
        <v>11.423</v>
      </c>
      <c r="C543" s="2">
        <f t="shared" si="224"/>
        <v>15.671469309125662</v>
      </c>
      <c r="D543" s="2">
        <f t="shared" si="225"/>
        <v>-4.248469309125662</v>
      </c>
      <c r="E543" s="2">
        <f t="shared" si="226"/>
        <v>18.04949147058268</v>
      </c>
      <c r="F543" s="2">
        <f t="shared" si="227"/>
        <v>14.975999988957341</v>
      </c>
      <c r="G543" s="2">
        <f t="shared" si="228"/>
        <v>3.5529999889573407</v>
      </c>
      <c r="H543" s="2">
        <f t="shared" si="229"/>
        <v>12.623808921530863</v>
      </c>
      <c r="I543" s="2">
        <f t="shared" si="230"/>
        <v>13.036436184837628</v>
      </c>
      <c r="J543" s="2">
        <f t="shared" si="231"/>
        <v>1.613436184837628</v>
      </c>
      <c r="K543" s="2">
        <f t="shared" si="232"/>
        <v>2.6031763225434004</v>
      </c>
      <c r="L543" s="2">
        <f t="shared" si="233"/>
        <v>12.789934371776662</v>
      </c>
      <c r="M543" s="2">
        <f t="shared" si="234"/>
        <v>1.3669343717766615</v>
      </c>
      <c r="N543" s="2">
        <f t="shared" si="235"/>
        <v>1.8685095767444564</v>
      </c>
      <c r="O543" s="2">
        <f t="shared" si="236"/>
        <v>13.364056151644496</v>
      </c>
      <c r="P543" s="2">
        <f t="shared" si="237"/>
        <v>1.9410561516444957</v>
      </c>
      <c r="Q543" s="2">
        <f t="shared" si="238"/>
        <v>3.7676989838369397</v>
      </c>
      <c r="R543" s="2">
        <f t="shared" si="239"/>
        <v>13.48068943515479</v>
      </c>
      <c r="S543" s="2">
        <f t="shared" si="240"/>
        <v>2.0576894351547903</v>
      </c>
      <c r="T543" s="2">
        <f t="shared" si="241"/>
        <v>4.2340858115476401</v>
      </c>
      <c r="U543" s="2">
        <f t="shared" si="242"/>
        <v>13.381471604814937</v>
      </c>
      <c r="V543" s="2">
        <f t="shared" si="243"/>
        <v>1.9584716048149371</v>
      </c>
      <c r="W543" s="2">
        <f t="shared" si="244"/>
        <v>3.835611026866395</v>
      </c>
      <c r="X543" s="2">
        <f t="shared" si="245"/>
        <v>13.238655652608671</v>
      </c>
      <c r="Y543" s="2">
        <f t="shared" si="246"/>
        <v>1.8156556526086707</v>
      </c>
      <c r="Z543" s="2">
        <f t="shared" si="247"/>
        <v>3.2966054488498178</v>
      </c>
      <c r="AB543" s="28">
        <v>43.916665400000099</v>
      </c>
      <c r="AC543" s="2">
        <f t="shared" si="248"/>
        <v>13.32589553495291</v>
      </c>
      <c r="AD543" s="2">
        <f t="shared" si="249"/>
        <v>1.9028955349529095</v>
      </c>
      <c r="AE543" s="2">
        <f t="shared" si="250"/>
        <v>3.6210114169437198</v>
      </c>
      <c r="AF543" s="2">
        <f t="shared" si="251"/>
        <v>1.9028955349529095</v>
      </c>
    </row>
    <row r="544" spans="1:32" x14ac:dyDescent="0.3">
      <c r="A544" s="3">
        <v>43.999998730000101</v>
      </c>
      <c r="B544" s="3">
        <v>11.86</v>
      </c>
      <c r="C544" s="2">
        <f t="shared" si="224"/>
        <v>15.674651831498361</v>
      </c>
      <c r="D544" s="2">
        <f t="shared" si="225"/>
        <v>-3.8146518314983613</v>
      </c>
      <c r="E544" s="2">
        <f t="shared" si="226"/>
        <v>14.551568595553801</v>
      </c>
      <c r="F544" s="2">
        <f t="shared" si="227"/>
        <v>14.970639473946568</v>
      </c>
      <c r="G544" s="2">
        <f t="shared" si="228"/>
        <v>3.1106394739465681</v>
      </c>
      <c r="H544" s="2">
        <f t="shared" si="229"/>
        <v>9.6760779368745826</v>
      </c>
      <c r="I544" s="2">
        <f t="shared" si="230"/>
        <v>12.979021861586356</v>
      </c>
      <c r="J544" s="2">
        <f t="shared" si="231"/>
        <v>1.1190218615863561</v>
      </c>
      <c r="K544" s="2">
        <f t="shared" si="232"/>
        <v>1.2522099267081939</v>
      </c>
      <c r="L544" s="2">
        <f t="shared" si="233"/>
        <v>12.71984484016061</v>
      </c>
      <c r="M544" s="2">
        <f t="shared" si="234"/>
        <v>0.85984484016061025</v>
      </c>
      <c r="N544" s="2">
        <f t="shared" si="235"/>
        <v>0.73933314915082537</v>
      </c>
      <c r="O544" s="2">
        <f t="shared" si="236"/>
        <v>13.349470371020859</v>
      </c>
      <c r="P544" s="2">
        <f t="shared" si="237"/>
        <v>1.4894703710208592</v>
      </c>
      <c r="Q544" s="2">
        <f t="shared" si="238"/>
        <v>2.2185219861490162</v>
      </c>
      <c r="R544" s="2">
        <f t="shared" si="239"/>
        <v>13.489870229665581</v>
      </c>
      <c r="S544" s="2">
        <f t="shared" si="240"/>
        <v>1.6298702296655811</v>
      </c>
      <c r="T544" s="2">
        <f t="shared" si="241"/>
        <v>2.6564769655501341</v>
      </c>
      <c r="U544" s="2">
        <f t="shared" si="242"/>
        <v>13.301791044691416</v>
      </c>
      <c r="V544" s="2">
        <f t="shared" si="243"/>
        <v>1.4417910446914171</v>
      </c>
      <c r="W544" s="2">
        <f t="shared" si="244"/>
        <v>2.0787614165523678</v>
      </c>
      <c r="X544" s="2">
        <f t="shared" si="245"/>
        <v>13.222132249681735</v>
      </c>
      <c r="Y544" s="2">
        <f t="shared" si="246"/>
        <v>1.3621322496817356</v>
      </c>
      <c r="Z544" s="2">
        <f t="shared" si="247"/>
        <v>1.8554042656230261</v>
      </c>
      <c r="AB544" s="28">
        <v>43.999998730000101</v>
      </c>
      <c r="AC544" s="2">
        <f t="shared" si="248"/>
        <v>13.30189049076137</v>
      </c>
      <c r="AD544" s="2">
        <f t="shared" si="249"/>
        <v>1.4418904907613701</v>
      </c>
      <c r="AE544" s="2">
        <f t="shared" si="250"/>
        <v>2.0790481873480648</v>
      </c>
      <c r="AF544" s="2">
        <f t="shared" si="251"/>
        <v>1.4418904907613701</v>
      </c>
    </row>
    <row r="545" spans="1:40" x14ac:dyDescent="0.3">
      <c r="A545" s="3">
        <v>44.083332060000103</v>
      </c>
      <c r="B545" s="3">
        <v>12.163</v>
      </c>
      <c r="C545" s="2">
        <f t="shared" si="224"/>
        <v>15.677834353871059</v>
      </c>
      <c r="D545" s="2">
        <f t="shared" si="225"/>
        <v>-3.5148343538710591</v>
      </c>
      <c r="E545" s="2">
        <f t="shared" si="226"/>
        <v>12.354060535152186</v>
      </c>
      <c r="F545" s="2">
        <f t="shared" si="227"/>
        <v>14.965245846396776</v>
      </c>
      <c r="G545" s="2">
        <f t="shared" si="228"/>
        <v>2.8022458463967759</v>
      </c>
      <c r="H545" s="2">
        <f t="shared" si="229"/>
        <v>7.8525817836479828</v>
      </c>
      <c r="I545" s="2">
        <f t="shared" si="230"/>
        <v>12.921056733481899</v>
      </c>
      <c r="J545" s="2">
        <f t="shared" si="231"/>
        <v>0.75805673348189906</v>
      </c>
      <c r="K545" s="2">
        <f t="shared" si="232"/>
        <v>0.5746500111772469</v>
      </c>
      <c r="L545" s="2">
        <f t="shared" si="233"/>
        <v>12.648969131601197</v>
      </c>
      <c r="M545" s="2">
        <f t="shared" si="234"/>
        <v>0.48596913160119648</v>
      </c>
      <c r="N545" s="2">
        <f t="shared" si="235"/>
        <v>0.23616599686922102</v>
      </c>
      <c r="O545" s="2">
        <f t="shared" si="236"/>
        <v>13.335782777598434</v>
      </c>
      <c r="P545" s="2">
        <f t="shared" si="237"/>
        <v>1.1727827775984334</v>
      </c>
      <c r="Q545" s="2">
        <f t="shared" si="238"/>
        <v>1.3754194434314966</v>
      </c>
      <c r="R545" s="2">
        <f t="shared" si="239"/>
        <v>13.501048951657257</v>
      </c>
      <c r="S545" s="2">
        <f t="shared" si="240"/>
        <v>1.3380489516572567</v>
      </c>
      <c r="T545" s="2">
        <f t="shared" si="241"/>
        <v>1.7903749970310836</v>
      </c>
      <c r="U545" s="2">
        <f t="shared" si="242"/>
        <v>13.218053774864391</v>
      </c>
      <c r="V545" s="2">
        <f t="shared" si="243"/>
        <v>1.0550537748643904</v>
      </c>
      <c r="W545" s="2">
        <f t="shared" si="244"/>
        <v>1.1131384678555998</v>
      </c>
      <c r="X545" s="2">
        <f t="shared" si="245"/>
        <v>13.207841082289221</v>
      </c>
      <c r="Y545" s="2">
        <f t="shared" si="246"/>
        <v>1.0448410822892207</v>
      </c>
      <c r="Z545" s="2">
        <f t="shared" si="247"/>
        <v>1.0916928872393101</v>
      </c>
      <c r="AB545" s="28">
        <v>44.083332060000103</v>
      </c>
      <c r="AC545" s="2">
        <f t="shared" si="248"/>
        <v>13.278963827977126</v>
      </c>
      <c r="AD545" s="2">
        <f t="shared" si="249"/>
        <v>1.1159638279771258</v>
      </c>
      <c r="AE545" s="2">
        <f t="shared" si="250"/>
        <v>1.2453752653533601</v>
      </c>
      <c r="AF545" s="2">
        <f t="shared" si="251"/>
        <v>1.1159638279771258</v>
      </c>
    </row>
    <row r="546" spans="1:40" x14ac:dyDescent="0.3">
      <c r="A546" s="3">
        <v>44.166665390000098</v>
      </c>
      <c r="B546" s="3">
        <v>13.226000000000001</v>
      </c>
      <c r="C546" s="2">
        <f t="shared" si="224"/>
        <v>15.681016876243758</v>
      </c>
      <c r="D546" s="2">
        <f t="shared" si="225"/>
        <v>-2.4550168762437572</v>
      </c>
      <c r="E546" s="2">
        <f t="shared" si="226"/>
        <v>6.0271078626416559</v>
      </c>
      <c r="F546" s="2">
        <f t="shared" si="227"/>
        <v>14.959819106307968</v>
      </c>
      <c r="G546" s="2">
        <f t="shared" si="228"/>
        <v>1.7338191063079673</v>
      </c>
      <c r="H546" s="2">
        <f t="shared" si="229"/>
        <v>3.0061286933985585</v>
      </c>
      <c r="I546" s="2">
        <f t="shared" si="230"/>
        <v>12.862538797846023</v>
      </c>
      <c r="J546" s="2">
        <f t="shared" si="231"/>
        <v>-0.36346120215397804</v>
      </c>
      <c r="K546" s="2">
        <f t="shared" si="232"/>
        <v>0.13210404547121488</v>
      </c>
      <c r="L546" s="2">
        <f t="shared" si="233"/>
        <v>12.57730308198777</v>
      </c>
      <c r="M546" s="2">
        <f t="shared" si="234"/>
        <v>-0.64869691801223084</v>
      </c>
      <c r="N546" s="2">
        <f t="shared" si="235"/>
        <v>0.42080769143856694</v>
      </c>
      <c r="O546" s="2">
        <f t="shared" si="236"/>
        <v>13.323016320816736</v>
      </c>
      <c r="P546" s="2">
        <f t="shared" si="237"/>
        <v>9.7016320816734947E-2</v>
      </c>
      <c r="Q546" s="2">
        <f t="shared" si="238"/>
        <v>9.4121665048156385E-3</v>
      </c>
      <c r="R546" s="2">
        <f t="shared" si="239"/>
        <v>13.514275858124138</v>
      </c>
      <c r="S546" s="2">
        <f t="shared" si="240"/>
        <v>0.28827585812413759</v>
      </c>
      <c r="T546" s="2">
        <f t="shared" si="241"/>
        <v>8.3102970377207902E-2</v>
      </c>
      <c r="U546" s="2">
        <f t="shared" si="242"/>
        <v>13.130093894871454</v>
      </c>
      <c r="V546" s="2">
        <f t="shared" si="243"/>
        <v>-9.5906105128547026E-2</v>
      </c>
      <c r="W546" s="2">
        <f t="shared" si="244"/>
        <v>9.1979810009279149E-3</v>
      </c>
      <c r="X546" s="2">
        <f t="shared" si="245"/>
        <v>13.195925498003376</v>
      </c>
      <c r="Y546" s="2">
        <f t="shared" si="246"/>
        <v>-3.0074501996624647E-2</v>
      </c>
      <c r="Z546" s="2">
        <f t="shared" si="247"/>
        <v>9.044756703449799E-4</v>
      </c>
      <c r="AB546" s="28">
        <v>44.166665390000098</v>
      </c>
      <c r="AC546" s="2">
        <f t="shared" si="248"/>
        <v>13.2571827366659</v>
      </c>
      <c r="AD546" s="2">
        <f t="shared" si="249"/>
        <v>3.1182736665899213E-2</v>
      </c>
      <c r="AE546" s="2">
        <f t="shared" si="250"/>
        <v>9.723630659748152E-4</v>
      </c>
      <c r="AF546" s="2">
        <f t="shared" si="251"/>
        <v>3.1182736665899213E-2</v>
      </c>
    </row>
    <row r="547" spans="1:40" x14ac:dyDescent="0.3">
      <c r="A547" s="3">
        <v>44.2499987200001</v>
      </c>
      <c r="B547" s="3">
        <v>13.965999999999999</v>
      </c>
      <c r="C547" s="2">
        <f t="shared" si="224"/>
        <v>15.684199398616459</v>
      </c>
      <c r="D547" s="2">
        <f t="shared" si="225"/>
        <v>-1.7181993986164592</v>
      </c>
      <c r="E547" s="2">
        <f t="shared" si="226"/>
        <v>2.9522091734059619</v>
      </c>
      <c r="F547" s="2">
        <f t="shared" si="227"/>
        <v>14.954359253680142</v>
      </c>
      <c r="G547" s="2">
        <f t="shared" si="228"/>
        <v>0.98835925368014266</v>
      </c>
      <c r="H547" s="2">
        <f t="shared" si="229"/>
        <v>0.97685401433516861</v>
      </c>
      <c r="I547" s="2">
        <f t="shared" si="230"/>
        <v>12.803466052000475</v>
      </c>
      <c r="J547" s="2">
        <f t="shared" si="231"/>
        <v>-1.162533947999524</v>
      </c>
      <c r="K547" s="2">
        <f t="shared" si="232"/>
        <v>1.3514851802513601</v>
      </c>
      <c r="L547" s="2">
        <f t="shared" si="233"/>
        <v>12.504842518864363</v>
      </c>
      <c r="M547" s="2">
        <f t="shared" si="234"/>
        <v>-1.4611574811356363</v>
      </c>
      <c r="N547" s="2">
        <f t="shared" si="235"/>
        <v>2.1349811846786371</v>
      </c>
      <c r="O547" s="2">
        <f t="shared" si="236"/>
        <v>13.311194180351984</v>
      </c>
      <c r="P547" s="2">
        <f t="shared" si="237"/>
        <v>-0.65480581964801488</v>
      </c>
      <c r="Q547" s="2">
        <f t="shared" si="238"/>
        <v>0.42877066144490861</v>
      </c>
      <c r="R547" s="2">
        <f t="shared" si="239"/>
        <v>13.529601843154326</v>
      </c>
      <c r="S547" s="2">
        <f t="shared" si="240"/>
        <v>-0.43639815684567296</v>
      </c>
      <c r="T547" s="2">
        <f t="shared" si="241"/>
        <v>0.19044335129830056</v>
      </c>
      <c r="U547" s="2">
        <f t="shared" si="242"/>
        <v>13.037741327174718</v>
      </c>
      <c r="V547" s="2">
        <f t="shared" si="243"/>
        <v>-0.92825867282528129</v>
      </c>
      <c r="W547" s="2">
        <f t="shared" si="244"/>
        <v>0.86166416367535259</v>
      </c>
      <c r="X547" s="2">
        <f t="shared" si="245"/>
        <v>13.186534273890587</v>
      </c>
      <c r="Y547" s="2">
        <f t="shared" si="246"/>
        <v>-0.77946572610941267</v>
      </c>
      <c r="Z547" s="2">
        <f t="shared" si="247"/>
        <v>0.60756681817927394</v>
      </c>
      <c r="AB547" s="28">
        <v>44.2499987200001</v>
      </c>
      <c r="AC547" s="2">
        <f t="shared" si="248"/>
        <v>13.236616678094411</v>
      </c>
      <c r="AD547" s="2">
        <f t="shared" si="249"/>
        <v>-0.72938332190558874</v>
      </c>
      <c r="AE547" s="2">
        <f t="shared" si="250"/>
        <v>0.53200003027403164</v>
      </c>
      <c r="AF547" s="2">
        <f t="shared" si="251"/>
        <v>0.72938332190558874</v>
      </c>
    </row>
    <row r="548" spans="1:40" x14ac:dyDescent="0.3">
      <c r="A548" s="3">
        <v>44.333332050000102</v>
      </c>
      <c r="B548" s="3">
        <v>14.535</v>
      </c>
      <c r="C548" s="2">
        <f t="shared" si="224"/>
        <v>15.687381920989157</v>
      </c>
      <c r="D548" s="2">
        <f t="shared" si="225"/>
        <v>-1.152381920989157</v>
      </c>
      <c r="E548" s="2">
        <f t="shared" si="226"/>
        <v>1.3279840918226598</v>
      </c>
      <c r="F548" s="2">
        <f t="shared" si="227"/>
        <v>14.948866288513297</v>
      </c>
      <c r="G548" s="2">
        <f t="shared" si="228"/>
        <v>0.41386628851329732</v>
      </c>
      <c r="H548" s="2">
        <f t="shared" si="229"/>
        <v>0.17128530476777185</v>
      </c>
      <c r="I548" s="2">
        <f t="shared" si="230"/>
        <v>12.743836493267048</v>
      </c>
      <c r="J548" s="2">
        <f t="shared" si="231"/>
        <v>-1.7911635067329517</v>
      </c>
      <c r="K548" s="2">
        <f t="shared" si="232"/>
        <v>3.2082667078518847</v>
      </c>
      <c r="L548" s="2">
        <f t="shared" si="233"/>
        <v>12.431583261429742</v>
      </c>
      <c r="M548" s="2">
        <f t="shared" si="234"/>
        <v>-2.1034167385702585</v>
      </c>
      <c r="N548" s="2">
        <f t="shared" si="235"/>
        <v>4.4243619760975434</v>
      </c>
      <c r="O548" s="2">
        <f t="shared" si="236"/>
        <v>13.300339767038201</v>
      </c>
      <c r="P548" s="2">
        <f t="shared" si="237"/>
        <v>-1.2346602329617991</v>
      </c>
      <c r="Q548" s="2">
        <f t="shared" si="238"/>
        <v>1.5243858908572838</v>
      </c>
      <c r="R548" s="2">
        <f t="shared" si="239"/>
        <v>13.547078442334284</v>
      </c>
      <c r="S548" s="2">
        <f t="shared" si="240"/>
        <v>-0.98792155766571632</v>
      </c>
      <c r="T548" s="2">
        <f t="shared" si="241"/>
        <v>0.97598900410065526</v>
      </c>
      <c r="U548" s="2">
        <f t="shared" si="242"/>
        <v>12.94082175327323</v>
      </c>
      <c r="V548" s="2">
        <f t="shared" si="243"/>
        <v>-1.59417824672677</v>
      </c>
      <c r="W548" s="2">
        <f t="shared" si="244"/>
        <v>2.5414042823368383</v>
      </c>
      <c r="X548" s="2">
        <f t="shared" si="245"/>
        <v>13.179821752328181</v>
      </c>
      <c r="Y548" s="2">
        <f t="shared" si="246"/>
        <v>-1.3551782476718195</v>
      </c>
      <c r="Z548" s="2">
        <f t="shared" si="247"/>
        <v>1.8365080829628633</v>
      </c>
      <c r="AB548" s="28">
        <v>44.333332050000102</v>
      </c>
      <c r="AC548" s="2">
        <f t="shared" si="248"/>
        <v>13.217337430697317</v>
      </c>
      <c r="AD548" s="2">
        <f t="shared" si="249"/>
        <v>-1.3176625693026836</v>
      </c>
      <c r="AE548" s="2">
        <f t="shared" si="250"/>
        <v>1.7362346465413494</v>
      </c>
      <c r="AF548" s="2">
        <f t="shared" si="251"/>
        <v>1.3176625693026836</v>
      </c>
    </row>
    <row r="549" spans="1:40" x14ac:dyDescent="0.3">
      <c r="A549" s="3">
        <v>44.416665380000097</v>
      </c>
      <c r="B549" s="3">
        <v>14.516</v>
      </c>
      <c r="C549" s="2">
        <f t="shared" si="224"/>
        <v>15.690564443361856</v>
      </c>
      <c r="D549" s="2">
        <f t="shared" si="225"/>
        <v>-1.1745644433618558</v>
      </c>
      <c r="E549" s="2">
        <f t="shared" si="226"/>
        <v>1.3796016316099462</v>
      </c>
      <c r="F549" s="2">
        <f t="shared" si="227"/>
        <v>14.943340210807436</v>
      </c>
      <c r="G549" s="2">
        <f t="shared" si="228"/>
        <v>0.42734021080743645</v>
      </c>
      <c r="H549" s="2">
        <f t="shared" si="229"/>
        <v>0.18261965577294423</v>
      </c>
      <c r="I549" s="2">
        <f t="shared" si="230"/>
        <v>12.683648118967495</v>
      </c>
      <c r="J549" s="2">
        <f t="shared" si="231"/>
        <v>-1.8323518810325048</v>
      </c>
      <c r="K549" s="2">
        <f t="shared" si="232"/>
        <v>3.3575134159233584</v>
      </c>
      <c r="L549" s="2">
        <f t="shared" si="233"/>
        <v>12.357521120537383</v>
      </c>
      <c r="M549" s="2">
        <f t="shared" si="234"/>
        <v>-2.1584788794626171</v>
      </c>
      <c r="N549" s="2">
        <f t="shared" si="235"/>
        <v>4.6590310730861946</v>
      </c>
      <c r="O549" s="2">
        <f t="shared" si="236"/>
        <v>13.290476723785014</v>
      </c>
      <c r="P549" s="2">
        <f t="shared" si="237"/>
        <v>-1.2255232762149859</v>
      </c>
      <c r="Q549" s="2">
        <f t="shared" si="238"/>
        <v>1.5019073005447126</v>
      </c>
      <c r="R549" s="2">
        <f t="shared" si="239"/>
        <v>13.566757837166293</v>
      </c>
      <c r="S549" s="2">
        <f t="shared" si="240"/>
        <v>-0.94924216283370733</v>
      </c>
      <c r="T549" s="2">
        <f t="shared" si="241"/>
        <v>0.9010606837012145</v>
      </c>
      <c r="U549" s="2">
        <f t="shared" si="242"/>
        <v>12.839156549250692</v>
      </c>
      <c r="V549" s="2">
        <f t="shared" si="243"/>
        <v>-1.676843450749308</v>
      </c>
      <c r="W549" s="2">
        <f t="shared" si="244"/>
        <v>2.811803958320847</v>
      </c>
      <c r="X549" s="2">
        <f t="shared" si="245"/>
        <v>13.175947978935099</v>
      </c>
      <c r="Y549" s="2">
        <f t="shared" si="246"/>
        <v>-1.340052021064901</v>
      </c>
      <c r="Z549" s="2">
        <f t="shared" si="247"/>
        <v>1.7957394191601257</v>
      </c>
      <c r="AB549" s="28">
        <v>44.416665380000097</v>
      </c>
      <c r="AC549" s="2">
        <f t="shared" si="248"/>
        <v>13.199419136451812</v>
      </c>
      <c r="AD549" s="2">
        <f t="shared" si="249"/>
        <v>-1.3165808635481877</v>
      </c>
      <c r="AE549" s="2">
        <f t="shared" si="250"/>
        <v>1.7333851702612917</v>
      </c>
      <c r="AF549" s="2">
        <f t="shared" si="251"/>
        <v>1.3165808635481877</v>
      </c>
    </row>
    <row r="550" spans="1:40" x14ac:dyDescent="0.3">
      <c r="A550" s="3">
        <v>44.499998710000099</v>
      </c>
      <c r="B550" s="3">
        <v>14.231</v>
      </c>
      <c r="C550" s="2">
        <f t="shared" si="224"/>
        <v>15.693746965734555</v>
      </c>
      <c r="D550" s="2">
        <f t="shared" si="225"/>
        <v>-1.4627469657345546</v>
      </c>
      <c r="E550" s="2">
        <f t="shared" si="226"/>
        <v>2.1396286857656466</v>
      </c>
      <c r="F550" s="2">
        <f t="shared" si="227"/>
        <v>14.937781020562557</v>
      </c>
      <c r="G550" s="2">
        <f t="shared" si="228"/>
        <v>0.70678102056255732</v>
      </c>
      <c r="H550" s="2">
        <f t="shared" si="229"/>
        <v>0.49953941102745009</v>
      </c>
      <c r="I550" s="2">
        <f t="shared" si="230"/>
        <v>12.6228989264236</v>
      </c>
      <c r="J550" s="2">
        <f t="shared" si="231"/>
        <v>-1.6081010735763996</v>
      </c>
      <c r="K550" s="2">
        <f t="shared" si="232"/>
        <v>2.585989062837569</v>
      </c>
      <c r="L550" s="2">
        <f t="shared" si="233"/>
        <v>12.282651898695429</v>
      </c>
      <c r="M550" s="2">
        <f t="shared" si="234"/>
        <v>-1.9483481013045711</v>
      </c>
      <c r="N550" s="2">
        <f t="shared" si="235"/>
        <v>3.7960603238571275</v>
      </c>
      <c r="O550" s="2">
        <f t="shared" si="236"/>
        <v>13.281628926497111</v>
      </c>
      <c r="P550" s="2">
        <f t="shared" si="237"/>
        <v>-0.94937107350288841</v>
      </c>
      <c r="Q550" s="2">
        <f t="shared" si="238"/>
        <v>0.90130543520402673</v>
      </c>
      <c r="R550" s="2">
        <f t="shared" si="239"/>
        <v>13.588692859498558</v>
      </c>
      <c r="S550" s="2">
        <f t="shared" si="240"/>
        <v>-0.64230714050144222</v>
      </c>
      <c r="T550" s="2">
        <f t="shared" si="241"/>
        <v>0.41255846273913943</v>
      </c>
      <c r="U550" s="2">
        <f t="shared" si="242"/>
        <v>12.732562720734666</v>
      </c>
      <c r="V550" s="2">
        <f t="shared" si="243"/>
        <v>-1.4984372792653335</v>
      </c>
      <c r="W550" s="2">
        <f t="shared" si="244"/>
        <v>2.2453142798920953</v>
      </c>
      <c r="X550" s="2">
        <f t="shared" si="245"/>
        <v>13.175078842775079</v>
      </c>
      <c r="Y550" s="2">
        <f t="shared" si="246"/>
        <v>-1.0559211572249207</v>
      </c>
      <c r="Z550" s="2">
        <f t="shared" si="247"/>
        <v>1.1149694902752159</v>
      </c>
      <c r="AB550" s="28">
        <v>44.499998710000099</v>
      </c>
      <c r="AC550" s="2">
        <f t="shared" si="248"/>
        <v>13.182938347550536</v>
      </c>
      <c r="AD550" s="2">
        <f t="shared" si="249"/>
        <v>-1.0480616524494639</v>
      </c>
      <c r="AE550" s="2">
        <f t="shared" si="250"/>
        <v>1.098433227335101</v>
      </c>
      <c r="AF550" s="2">
        <f t="shared" si="251"/>
        <v>1.0480616524494639</v>
      </c>
    </row>
    <row r="551" spans="1:40" x14ac:dyDescent="0.3">
      <c r="A551" s="3">
        <v>44.583332040000101</v>
      </c>
      <c r="B551" s="3">
        <v>13.965999999999999</v>
      </c>
      <c r="C551" s="2">
        <f t="shared" si="224"/>
        <v>15.696929488107255</v>
      </c>
      <c r="D551" s="2">
        <f t="shared" si="225"/>
        <v>-1.7309294881072557</v>
      </c>
      <c r="E551" s="2">
        <f t="shared" si="226"/>
        <v>2.9961168927992463</v>
      </c>
      <c r="F551" s="2">
        <f t="shared" si="227"/>
        <v>14.932188717778661</v>
      </c>
      <c r="G551" s="2">
        <f t="shared" si="228"/>
        <v>0.96618871777866211</v>
      </c>
      <c r="H551" s="2">
        <f t="shared" si="229"/>
        <v>0.93352063836277521</v>
      </c>
      <c r="I551" s="2">
        <f t="shared" si="230"/>
        <v>12.56158691295712</v>
      </c>
      <c r="J551" s="2">
        <f t="shared" si="231"/>
        <v>-1.4044130870428795</v>
      </c>
      <c r="K551" s="2">
        <f t="shared" si="232"/>
        <v>1.9723761190573106</v>
      </c>
      <c r="L551" s="2">
        <f t="shared" si="233"/>
        <v>12.206971390066718</v>
      </c>
      <c r="M551" s="2">
        <f t="shared" si="234"/>
        <v>-1.7590286099332815</v>
      </c>
      <c r="N551" s="2">
        <f t="shared" si="235"/>
        <v>3.0941816505638124</v>
      </c>
      <c r="O551" s="2">
        <f t="shared" si="236"/>
        <v>13.273820484994372</v>
      </c>
      <c r="P551" s="2">
        <f t="shared" si="237"/>
        <v>-0.69217951500562691</v>
      </c>
      <c r="Q551" s="2">
        <f t="shared" si="238"/>
        <v>0.47911248099342491</v>
      </c>
      <c r="R551" s="2">
        <f t="shared" si="239"/>
        <v>13.61293699597114</v>
      </c>
      <c r="S551" s="2">
        <f t="shared" si="240"/>
        <v>-0.35306300402885959</v>
      </c>
      <c r="T551" s="2">
        <f t="shared" si="241"/>
        <v>0.12465348481388253</v>
      </c>
      <c r="U551" s="2">
        <f t="shared" si="242"/>
        <v>12.620852837358104</v>
      </c>
      <c r="V551" s="2">
        <f t="shared" si="243"/>
        <v>-1.3451471626418954</v>
      </c>
      <c r="W551" s="2">
        <f t="shared" si="244"/>
        <v>1.8094208891635417</v>
      </c>
      <c r="X551" s="2">
        <f t="shared" si="245"/>
        <v>13.177386218740324</v>
      </c>
      <c r="Y551" s="2">
        <f t="shared" si="246"/>
        <v>-0.78861378125967541</v>
      </c>
      <c r="Z551" s="2">
        <f t="shared" si="247"/>
        <v>0.62191169599268314</v>
      </c>
      <c r="AB551" s="28">
        <v>44.583332040000101</v>
      </c>
      <c r="AC551" s="2">
        <f t="shared" si="248"/>
        <v>13.167974073791871</v>
      </c>
      <c r="AD551" s="2">
        <f t="shared" si="249"/>
        <v>-0.79802592620812796</v>
      </c>
      <c r="AE551" s="2">
        <f t="shared" si="250"/>
        <v>0.63684537890034043</v>
      </c>
      <c r="AF551" s="2">
        <f t="shared" si="251"/>
        <v>0.79802592620812796</v>
      </c>
    </row>
    <row r="552" spans="1:40" x14ac:dyDescent="0.3">
      <c r="A552" s="3">
        <v>44.666665370000104</v>
      </c>
      <c r="B552" s="3">
        <v>13.738</v>
      </c>
      <c r="C552" s="2">
        <f t="shared" si="224"/>
        <v>15.700112010479954</v>
      </c>
      <c r="D552" s="2">
        <f t="shared" si="225"/>
        <v>-1.9621120104799541</v>
      </c>
      <c r="E552" s="2">
        <f t="shared" si="226"/>
        <v>3.8498835416696875</v>
      </c>
      <c r="F552" s="2">
        <f t="shared" si="227"/>
        <v>14.926563302455746</v>
      </c>
      <c r="G552" s="2">
        <f t="shared" si="228"/>
        <v>1.188563302455746</v>
      </c>
      <c r="H552" s="2">
        <f t="shared" si="229"/>
        <v>1.4126827239445092</v>
      </c>
      <c r="I552" s="2">
        <f t="shared" si="230"/>
        <v>12.49971007588981</v>
      </c>
      <c r="J552" s="2">
        <f t="shared" si="231"/>
        <v>-1.2382899241101892</v>
      </c>
      <c r="K552" s="2">
        <f t="shared" si="232"/>
        <v>1.5333619361528181</v>
      </c>
      <c r="L552" s="2">
        <f t="shared" si="233"/>
        <v>12.130475380468846</v>
      </c>
      <c r="M552" s="2">
        <f t="shared" si="234"/>
        <v>-1.6075246195311532</v>
      </c>
      <c r="N552" s="2">
        <f t="shared" si="235"/>
        <v>2.584135402398779</v>
      </c>
      <c r="O552" s="2">
        <f t="shared" si="236"/>
        <v>13.267075743930869</v>
      </c>
      <c r="P552" s="2">
        <f t="shared" si="237"/>
        <v>-0.47092425606913046</v>
      </c>
      <c r="Q552" s="2">
        <f t="shared" si="238"/>
        <v>0.22176965495426396</v>
      </c>
      <c r="R552" s="2">
        <f t="shared" si="239"/>
        <v>13.639544392471954</v>
      </c>
      <c r="S552" s="2">
        <f t="shared" si="240"/>
        <v>-9.8455607528045164E-2</v>
      </c>
      <c r="T552" s="2">
        <f t="shared" si="241"/>
        <v>9.6935066537164639E-3</v>
      </c>
      <c r="U552" s="2">
        <f t="shared" si="242"/>
        <v>12.50383496658144</v>
      </c>
      <c r="V552" s="2">
        <f t="shared" si="243"/>
        <v>-1.2341650334185594</v>
      </c>
      <c r="W552" s="2">
        <f t="shared" si="244"/>
        <v>1.5231633297130338</v>
      </c>
      <c r="X552" s="2">
        <f t="shared" si="245"/>
        <v>13.183048112075213</v>
      </c>
      <c r="Y552" s="2">
        <f t="shared" si="246"/>
        <v>-0.554951887924787</v>
      </c>
      <c r="Z552" s="2">
        <f t="shared" si="247"/>
        <v>0.30797159791128537</v>
      </c>
      <c r="AB552" s="28">
        <v>44.666665370000104</v>
      </c>
      <c r="AC552" s="2">
        <f t="shared" si="248"/>
        <v>13.154607829772605</v>
      </c>
      <c r="AD552" s="2">
        <f t="shared" si="249"/>
        <v>-0.58339217022739476</v>
      </c>
      <c r="AE552" s="2">
        <f t="shared" si="250"/>
        <v>0.34034642428262957</v>
      </c>
      <c r="AF552" s="2">
        <f t="shared" si="251"/>
        <v>0.58339217022739476</v>
      </c>
    </row>
    <row r="553" spans="1:40" x14ac:dyDescent="0.3">
      <c r="A553" s="3">
        <v>44.749998700000098</v>
      </c>
      <c r="B553" s="3">
        <v>13.226000000000001</v>
      </c>
      <c r="C553" s="2">
        <f t="shared" si="224"/>
        <v>15.703294532852652</v>
      </c>
      <c r="D553" s="2">
        <f t="shared" si="225"/>
        <v>-2.4772945328526514</v>
      </c>
      <c r="E553" s="2">
        <f t="shared" si="226"/>
        <v>6.1369882025016365</v>
      </c>
      <c r="F553" s="2">
        <f t="shared" si="227"/>
        <v>14.920904774593813</v>
      </c>
      <c r="G553" s="2">
        <f t="shared" si="228"/>
        <v>1.6949047745938124</v>
      </c>
      <c r="H553" s="2">
        <f t="shared" si="229"/>
        <v>2.872702194940902</v>
      </c>
      <c r="I553" s="2">
        <f t="shared" si="230"/>
        <v>12.437266412543464</v>
      </c>
      <c r="J553" s="2">
        <f t="shared" si="231"/>
        <v>-0.78873358745653732</v>
      </c>
      <c r="K553" s="2">
        <f t="shared" si="232"/>
        <v>0.62210067198205921</v>
      </c>
      <c r="L553" s="2">
        <f t="shared" si="233"/>
        <v>12.053159647374068</v>
      </c>
      <c r="M553" s="2">
        <f t="shared" si="234"/>
        <v>-1.1728403526259328</v>
      </c>
      <c r="N553" s="2">
        <f t="shared" si="235"/>
        <v>1.3755544927477223</v>
      </c>
      <c r="O553" s="2">
        <f t="shared" si="236"/>
        <v>13.261419283714472</v>
      </c>
      <c r="P553" s="2">
        <f t="shared" si="237"/>
        <v>3.5419283714471561E-2</v>
      </c>
      <c r="Q553" s="2">
        <f t="shared" si="238"/>
        <v>1.2545256588462304E-3</v>
      </c>
      <c r="R553" s="2">
        <f t="shared" si="239"/>
        <v>13.668569858607903</v>
      </c>
      <c r="S553" s="2">
        <f t="shared" si="240"/>
        <v>0.44256985860790188</v>
      </c>
      <c r="T553" s="2">
        <f t="shared" si="241"/>
        <v>0.19586807974821827</v>
      </c>
      <c r="U553" s="2">
        <f t="shared" si="242"/>
        <v>12.381312606978017</v>
      </c>
      <c r="V553" s="2">
        <f t="shared" si="243"/>
        <v>-0.84468739302198337</v>
      </c>
      <c r="W553" s="2">
        <f t="shared" si="244"/>
        <v>0.7134967919302746</v>
      </c>
      <c r="X553" s="2">
        <f t="shared" si="245"/>
        <v>13.192248805316112</v>
      </c>
      <c r="Y553" s="2">
        <f t="shared" si="246"/>
        <v>-3.3751194683889096E-2</v>
      </c>
      <c r="Z553" s="2">
        <f t="shared" si="247"/>
        <v>1.1391431425897835E-3</v>
      </c>
      <c r="AB553" s="28">
        <v>44.749998700000098</v>
      </c>
      <c r="AC553" s="2">
        <f t="shared" si="248"/>
        <v>13.142923682911121</v>
      </c>
      <c r="AD553" s="2">
        <f t="shared" si="249"/>
        <v>-8.3076317088879748E-2</v>
      </c>
      <c r="AE553" s="2">
        <f t="shared" si="250"/>
        <v>6.9016744610520932E-3</v>
      </c>
      <c r="AF553" s="2">
        <f t="shared" si="251"/>
        <v>8.3076317088879748E-2</v>
      </c>
    </row>
    <row r="554" spans="1:40" x14ac:dyDescent="0.3">
      <c r="A554" s="3">
        <v>44.833332030000101</v>
      </c>
      <c r="B554" s="3">
        <v>12.997999999999999</v>
      </c>
      <c r="C554" s="2">
        <f t="shared" si="224"/>
        <v>15.706477055225351</v>
      </c>
      <c r="D554" s="2">
        <f t="shared" si="225"/>
        <v>-2.7084770552253516</v>
      </c>
      <c r="E554" s="2">
        <f t="shared" si="226"/>
        <v>7.3358479586821925</v>
      </c>
      <c r="F554" s="2">
        <f t="shared" si="227"/>
        <v>14.915213134192864</v>
      </c>
      <c r="G554" s="2">
        <f t="shared" si="228"/>
        <v>1.9172131341928651</v>
      </c>
      <c r="H554" s="2">
        <f t="shared" si="229"/>
        <v>3.6757062019216291</v>
      </c>
      <c r="I554" s="2">
        <f t="shared" si="230"/>
        <v>12.374253920239843</v>
      </c>
      <c r="J554" s="2">
        <f t="shared" si="231"/>
        <v>-0.62374607976015639</v>
      </c>
      <c r="K554" s="2">
        <f t="shared" si="232"/>
        <v>0.38905917201616336</v>
      </c>
      <c r="L554" s="2">
        <f t="shared" si="233"/>
        <v>11.975019959909337</v>
      </c>
      <c r="M554" s="2">
        <f t="shared" si="234"/>
        <v>-1.0229800400906619</v>
      </c>
      <c r="N554" s="2">
        <f t="shared" si="235"/>
        <v>1.0464881624238922</v>
      </c>
      <c r="O554" s="2">
        <f t="shared" si="236"/>
        <v>13.256875921425854</v>
      </c>
      <c r="P554" s="2">
        <f t="shared" si="237"/>
        <v>0.25887592142585447</v>
      </c>
      <c r="Q554" s="2">
        <f t="shared" si="238"/>
        <v>6.7016742694085182E-2</v>
      </c>
      <c r="R554" s="2">
        <f t="shared" si="239"/>
        <v>13.700068872191132</v>
      </c>
      <c r="S554" s="2">
        <f t="shared" si="240"/>
        <v>0.70206887219113234</v>
      </c>
      <c r="T554" s="2">
        <f t="shared" si="241"/>
        <v>0.49290070129972852</v>
      </c>
      <c r="U554" s="2">
        <f t="shared" si="242"/>
        <v>12.253084620950066</v>
      </c>
      <c r="V554" s="2">
        <f t="shared" si="243"/>
        <v>-0.74491537904993343</v>
      </c>
      <c r="W554" s="2">
        <f t="shared" si="244"/>
        <v>0.55489892194510604</v>
      </c>
      <c r="X554" s="2">
        <f t="shared" si="245"/>
        <v>13.205179007359718</v>
      </c>
      <c r="Y554" s="2">
        <f t="shared" si="246"/>
        <v>0.20717900735971817</v>
      </c>
      <c r="Z554" s="2">
        <f t="shared" si="247"/>
        <v>4.2923141090558156E-2</v>
      </c>
      <c r="AB554" s="28">
        <v>44.833332030000101</v>
      </c>
      <c r="AC554" s="2">
        <f t="shared" si="248"/>
        <v>13.133008301850598</v>
      </c>
      <c r="AD554" s="2">
        <f t="shared" si="249"/>
        <v>0.13500830185059876</v>
      </c>
      <c r="AE554" s="2">
        <f t="shared" si="250"/>
        <v>1.8227241568582388E-2</v>
      </c>
      <c r="AF554" s="2">
        <f t="shared" si="251"/>
        <v>0.13500830185059876</v>
      </c>
    </row>
    <row r="555" spans="1:40" x14ac:dyDescent="0.3">
      <c r="A555" s="3">
        <v>44.916665360000103</v>
      </c>
      <c r="B555" s="3">
        <v>13.131</v>
      </c>
      <c r="C555" s="2">
        <f t="shared" si="224"/>
        <v>15.709659577598051</v>
      </c>
      <c r="D555" s="2">
        <f t="shared" si="225"/>
        <v>-2.5786595775980512</v>
      </c>
      <c r="E555" s="2">
        <f t="shared" si="226"/>
        <v>6.6494852171381602</v>
      </c>
      <c r="F555" s="2">
        <f t="shared" si="227"/>
        <v>14.909488381252896</v>
      </c>
      <c r="G555" s="2">
        <f t="shared" si="228"/>
        <v>1.7784883812528953</v>
      </c>
      <c r="H555" s="2">
        <f t="shared" si="229"/>
        <v>3.163020922251544</v>
      </c>
      <c r="I555" s="2">
        <f t="shared" si="230"/>
        <v>12.310670596300687</v>
      </c>
      <c r="J555" s="2">
        <f t="shared" si="231"/>
        <v>-0.82032940369931318</v>
      </c>
      <c r="K555" s="2">
        <f t="shared" si="232"/>
        <v>0.67294033057367075</v>
      </c>
      <c r="L555" s="2">
        <f t="shared" si="233"/>
        <v>11.896052078856327</v>
      </c>
      <c r="M555" s="2">
        <f t="shared" si="234"/>
        <v>-1.2349479211436734</v>
      </c>
      <c r="N555" s="2">
        <f t="shared" si="235"/>
        <v>1.5250963679370804</v>
      </c>
      <c r="O555" s="2">
        <f t="shared" si="236"/>
        <v>13.253470711738478</v>
      </c>
      <c r="P555" s="2">
        <f t="shared" si="237"/>
        <v>0.12247071173847779</v>
      </c>
      <c r="Q555" s="2">
        <f t="shared" si="238"/>
        <v>1.4999075233729321E-2</v>
      </c>
      <c r="R555" s="2">
        <f t="shared" si="239"/>
        <v>13.734097583734744</v>
      </c>
      <c r="S555" s="2">
        <f t="shared" si="240"/>
        <v>0.60309758373474409</v>
      </c>
      <c r="T555" s="2">
        <f t="shared" si="241"/>
        <v>0.36372669550668668</v>
      </c>
      <c r="U555" s="2">
        <f t="shared" si="242"/>
        <v>12.118945166896641</v>
      </c>
      <c r="V555" s="2">
        <f t="shared" si="243"/>
        <v>-1.0120548331033596</v>
      </c>
      <c r="W555" s="2">
        <f t="shared" si="244"/>
        <v>1.0242549852078691</v>
      </c>
      <c r="X555" s="2">
        <f t="shared" si="245"/>
        <v>13.222036005130533</v>
      </c>
      <c r="Y555" s="2">
        <f t="shared" si="246"/>
        <v>9.1036005130533226E-2</v>
      </c>
      <c r="Z555" s="2">
        <f t="shared" si="247"/>
        <v>8.2875542301264725E-3</v>
      </c>
      <c r="AB555" s="28">
        <v>44.916665360000103</v>
      </c>
      <c r="AC555" s="2">
        <f t="shared" si="248"/>
        <v>13.124951004925666</v>
      </c>
      <c r="AD555" s="2">
        <f t="shared" si="249"/>
        <v>-6.0489950743338738E-3</v>
      </c>
      <c r="AE555" s="2">
        <f t="shared" si="250"/>
        <v>3.6590341409315465E-5</v>
      </c>
      <c r="AF555" s="2">
        <f t="shared" si="251"/>
        <v>6.0489950743338738E-3</v>
      </c>
      <c r="AG555" s="2">
        <v>1</v>
      </c>
      <c r="AH555" s="2">
        <v>1</v>
      </c>
      <c r="AI555" s="2">
        <v>1</v>
      </c>
      <c r="AJ555" s="2">
        <v>1</v>
      </c>
      <c r="AK555" s="2">
        <v>1</v>
      </c>
      <c r="AL555" s="2">
        <v>1</v>
      </c>
      <c r="AM555" s="2">
        <v>1</v>
      </c>
      <c r="AN555" s="2">
        <v>1</v>
      </c>
    </row>
    <row r="556" spans="1:40" x14ac:dyDescent="0.3">
      <c r="A556" s="3"/>
      <c r="B556" s="3"/>
      <c r="AB556" s="3"/>
    </row>
    <row r="557" spans="1:40" x14ac:dyDescent="0.3">
      <c r="D557" s="2" t="s">
        <v>67</v>
      </c>
      <c r="E557" s="2">
        <f>SUM(E16:E555)</f>
        <v>2074.3364317885671</v>
      </c>
      <c r="H557" s="2">
        <f>SUM(H16:H555)</f>
        <v>2004.4144309682449</v>
      </c>
      <c r="K557" s="2">
        <f>SUM(K16:K555)</f>
        <v>1471.6963882109806</v>
      </c>
      <c r="N557" s="2">
        <f>SUM(N16:N555)</f>
        <v>1460.9929804679734</v>
      </c>
      <c r="Q557" s="2">
        <f>SUM(Q16:Q555)</f>
        <v>1365.3404837023488</v>
      </c>
      <c r="T557" s="2">
        <f>SUM(T16:T555)</f>
        <v>1354.9794312683889</v>
      </c>
      <c r="W557" s="2">
        <f>SUM(W16:W555)</f>
        <v>1250.3120695167661</v>
      </c>
      <c r="Z557" s="2">
        <f>SUM(Z16:Z555)</f>
        <v>1203.8063472379481</v>
      </c>
      <c r="AE557" s="2">
        <f>SUM(AE16:AE555)</f>
        <v>1203.0556708145145</v>
      </c>
    </row>
    <row r="558" spans="1:40" x14ac:dyDescent="0.3">
      <c r="E558" s="2">
        <v>1</v>
      </c>
      <c r="H558" s="2">
        <v>2</v>
      </c>
      <c r="K558" s="2">
        <v>3</v>
      </c>
      <c r="N558" s="2">
        <v>4</v>
      </c>
      <c r="Q558" s="2">
        <v>5</v>
      </c>
      <c r="T558" s="2">
        <v>6</v>
      </c>
      <c r="W558" s="2">
        <v>7</v>
      </c>
      <c r="Z558" s="2">
        <v>8</v>
      </c>
      <c r="AE558" s="2">
        <v>9</v>
      </c>
    </row>
    <row r="559" spans="1:40" x14ac:dyDescent="0.3">
      <c r="D559" s="2" t="s">
        <v>34</v>
      </c>
      <c r="H559" s="2">
        <f>E557-H557</f>
        <v>69.922000820322182</v>
      </c>
      <c r="I559" s="2" t="s">
        <v>38</v>
      </c>
      <c r="K559" s="2">
        <f>H557-K557</f>
        <v>532.71804275726436</v>
      </c>
      <c r="L559" s="2" t="s">
        <v>39</v>
      </c>
      <c r="N559" s="2">
        <f>K557-N557</f>
        <v>10.703407743007119</v>
      </c>
      <c r="O559" s="2" t="s">
        <v>40</v>
      </c>
      <c r="Q559" s="2">
        <f>N557-Q557</f>
        <v>95.652496765624619</v>
      </c>
      <c r="R559" s="2" t="s">
        <v>41</v>
      </c>
      <c r="T559" s="2">
        <f>Q557-T557</f>
        <v>10.361052433959912</v>
      </c>
      <c r="U559" s="2" t="s">
        <v>42</v>
      </c>
      <c r="W559" s="2">
        <f>T557-W557</f>
        <v>104.66736175162282</v>
      </c>
      <c r="X559" s="2" t="s">
        <v>43</v>
      </c>
      <c r="Z559" s="2">
        <f>W557-Z557</f>
        <v>46.505722278817984</v>
      </c>
      <c r="AA559" s="2" t="s">
        <v>44</v>
      </c>
      <c r="AE559" s="2">
        <f>Z557-AE557</f>
        <v>0.75067642343356056</v>
      </c>
      <c r="AF559" s="2" t="s">
        <v>45</v>
      </c>
    </row>
    <row r="561" spans="4:31" x14ac:dyDescent="0.3">
      <c r="D561" s="2" t="s">
        <v>35</v>
      </c>
      <c r="H561" s="2">
        <f>H559/1</f>
        <v>69.922000820322182</v>
      </c>
      <c r="K561" s="2">
        <f>K559/1</f>
        <v>532.71804275726436</v>
      </c>
      <c r="N561" s="2">
        <f>N559/1</f>
        <v>10.703407743007119</v>
      </c>
      <c r="Q561" s="2">
        <f>Q559/1</f>
        <v>95.652496765624619</v>
      </c>
      <c r="T561" s="2">
        <f>T559/1</f>
        <v>10.361052433959912</v>
      </c>
      <c r="W561" s="2">
        <f>W559/1</f>
        <v>104.66736175162282</v>
      </c>
      <c r="Z561" s="2">
        <f>Z559/1</f>
        <v>46.505722278817984</v>
      </c>
      <c r="AE561" s="2">
        <f>AE559/1</f>
        <v>0.75067642343356056</v>
      </c>
    </row>
    <row r="562" spans="4:31" x14ac:dyDescent="0.3">
      <c r="D562" s="2" t="s">
        <v>36</v>
      </c>
      <c r="H562" s="2">
        <f>((H557)/(540-2))</f>
        <v>3.725677380981868</v>
      </c>
      <c r="K562" s="2">
        <f>((K557)/(540-3))</f>
        <v>2.74058917730164</v>
      </c>
      <c r="N562" s="2">
        <f>((N557)/(540-4))</f>
        <v>2.7257331725148757</v>
      </c>
      <c r="Q562" s="2">
        <f>((Q557)/(540-5))</f>
        <v>2.5520382872941099</v>
      </c>
      <c r="T562" s="2">
        <f>((T557)/(540-6))</f>
        <v>2.5374146652966085</v>
      </c>
      <c r="W562" s="2">
        <f>((W557)/(540-7))</f>
        <v>2.3458012561290169</v>
      </c>
      <c r="Z562" s="2">
        <f>((Z557)/(540-8))</f>
        <v>2.2627938857856167</v>
      </c>
      <c r="AE562" s="2">
        <f>((AE557)/(540-9))</f>
        <v>2.2656415646224382</v>
      </c>
    </row>
    <row r="564" spans="4:31" x14ac:dyDescent="0.3">
      <c r="D564" s="2" t="s">
        <v>37</v>
      </c>
      <c r="H564" s="2">
        <f>H561/H562</f>
        <v>18.767594096377419</v>
      </c>
      <c r="K564" s="2">
        <f>K561/K562</f>
        <v>194.38084597625604</v>
      </c>
      <c r="N564" s="2">
        <f>N561/N562</f>
        <v>3.9267995308329122</v>
      </c>
      <c r="Q564" s="2">
        <f>Q561/Q562</f>
        <v>37.480823560466099</v>
      </c>
      <c r="T564" s="2">
        <f>T561/T562</f>
        <v>4.0833106924400813</v>
      </c>
      <c r="W564" s="2">
        <f>W561/W562</f>
        <v>44.619023661169962</v>
      </c>
      <c r="Z564" s="2">
        <f>Z561/Z562</f>
        <v>20.552345739908926</v>
      </c>
      <c r="AE564" s="29">
        <f>AE561/AE562</f>
        <v>0.33133061961575477</v>
      </c>
    </row>
  </sheetData>
  <mergeCells count="2">
    <mergeCell ref="B3:B12"/>
    <mergeCell ref="C1:K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30FE2-738B-4524-890A-2A7578374E25}">
  <dimension ref="A1:AG568"/>
  <sheetViews>
    <sheetView zoomScale="90" zoomScaleNormal="90" workbookViewId="0"/>
  </sheetViews>
  <sheetFormatPr defaultRowHeight="13" x14ac:dyDescent="0.3"/>
  <cols>
    <col min="1" max="12" width="8.7265625" style="2"/>
    <col min="13" max="13" width="13.90625" style="2" bestFit="1" customWidth="1"/>
    <col min="14" max="16384" width="8.7265625" style="2"/>
  </cols>
  <sheetData>
    <row r="1" spans="3:33" x14ac:dyDescent="0.3">
      <c r="D1" s="30" t="s">
        <v>65</v>
      </c>
      <c r="E1" s="30"/>
    </row>
    <row r="2" spans="3:33" ht="26" x14ac:dyDescent="0.3">
      <c r="D2" s="31" t="s">
        <v>69</v>
      </c>
      <c r="E2" s="31" t="s">
        <v>70</v>
      </c>
    </row>
    <row r="3" spans="3:33" x14ac:dyDescent="0.3">
      <c r="C3" s="32" t="s">
        <v>64</v>
      </c>
      <c r="D3" s="45">
        <v>-1.1944803345621999</v>
      </c>
      <c r="E3" s="45">
        <v>-1.1905147034339001</v>
      </c>
      <c r="O3" s="1"/>
      <c r="U3" s="1"/>
      <c r="AA3" s="1"/>
      <c r="AG3" s="1"/>
    </row>
    <row r="4" spans="3:33" x14ac:dyDescent="0.3">
      <c r="C4" s="32"/>
      <c r="D4" s="45">
        <v>3.3065359182545399E-3</v>
      </c>
      <c r="E4" s="45">
        <v>3.4320882700932301E-3</v>
      </c>
      <c r="L4" s="9"/>
      <c r="O4" s="1"/>
      <c r="U4" s="1"/>
      <c r="AA4" s="1"/>
      <c r="AE4" s="2">
        <f>$L$4*(AC17^9)</f>
        <v>0</v>
      </c>
    </row>
    <row r="5" spans="3:33" x14ac:dyDescent="0.3">
      <c r="C5" s="32"/>
      <c r="D5" s="45">
        <v>-0.25444299304146301</v>
      </c>
      <c r="E5" s="45">
        <v>-0.254460350511027</v>
      </c>
      <c r="L5" s="9"/>
      <c r="O5" s="1"/>
      <c r="U5" s="1"/>
      <c r="AA5" s="1"/>
      <c r="AE5" s="2">
        <f>$L$5*(AC17^8)</f>
        <v>0</v>
      </c>
    </row>
    <row r="6" spans="3:33" x14ac:dyDescent="0.3">
      <c r="C6" s="32"/>
      <c r="D6" s="45">
        <v>9.5640006152902598E-10</v>
      </c>
      <c r="E6" s="45">
        <v>0.25165672698441299</v>
      </c>
      <c r="L6" s="9"/>
      <c r="O6" s="1"/>
      <c r="U6" s="1"/>
      <c r="AA6" s="1"/>
      <c r="AE6" s="2">
        <f>$L$6*(AC17^7)</f>
        <v>0</v>
      </c>
    </row>
    <row r="7" spans="3:33" x14ac:dyDescent="0.3">
      <c r="C7" s="32"/>
      <c r="D7" s="45">
        <v>-1.87484970380709E-7</v>
      </c>
      <c r="E7" s="45">
        <v>-2.1008471176223498E-2</v>
      </c>
      <c r="L7" s="9"/>
      <c r="O7" s="1"/>
      <c r="U7" s="1"/>
      <c r="AA7" s="1"/>
      <c r="AE7" s="2">
        <f>$L$7*(AC17^6)</f>
        <v>0</v>
      </c>
    </row>
    <row r="8" spans="3:33" x14ac:dyDescent="0.3">
      <c r="C8" s="32"/>
      <c r="D8" s="45">
        <v>1.5121166561747299E-5</v>
      </c>
      <c r="E8" s="45">
        <v>-0.98768278295657497</v>
      </c>
      <c r="L8" s="9"/>
      <c r="O8" s="1"/>
      <c r="U8" s="1"/>
      <c r="AA8" s="1"/>
      <c r="AE8" s="2">
        <f>$L$8*(AC17^5)</f>
        <v>0</v>
      </c>
    </row>
    <row r="9" spans="3:33" x14ac:dyDescent="0.3">
      <c r="C9" s="32"/>
      <c r="D9" s="45">
        <v>-6.4372754218763796E-4</v>
      </c>
      <c r="E9" s="45">
        <v>9.5869326297002505E-10</v>
      </c>
      <c r="L9" s="9"/>
      <c r="U9" s="1"/>
      <c r="AA9" s="1"/>
      <c r="AE9" s="2">
        <f>$L$9*(AC17^4)</f>
        <v>0</v>
      </c>
    </row>
    <row r="10" spans="3:33" x14ac:dyDescent="0.3">
      <c r="C10" s="32"/>
      <c r="D10" s="45">
        <v>1.54000947766988E-2</v>
      </c>
      <c r="E10" s="45">
        <v>-1.8796301904969099E-7</v>
      </c>
      <c r="L10" s="9"/>
      <c r="U10" s="1"/>
      <c r="AA10" s="1"/>
      <c r="AE10" s="2">
        <f>$L$10*(AC17^3)</f>
        <v>0</v>
      </c>
    </row>
    <row r="11" spans="3:33" x14ac:dyDescent="0.3">
      <c r="C11" s="32"/>
      <c r="D11" s="45">
        <v>-0.20356929091746501</v>
      </c>
      <c r="E11" s="45">
        <v>1.5162045794077801E-5</v>
      </c>
      <c r="L11" s="9"/>
      <c r="U11" s="1"/>
      <c r="AA11" s="1"/>
      <c r="AE11" s="2">
        <f>$L$11*(AC17^2)</f>
        <v>0</v>
      </c>
    </row>
    <row r="12" spans="3:33" x14ac:dyDescent="0.3">
      <c r="C12" s="32"/>
      <c r="D12" s="45">
        <v>1.3687116138790301</v>
      </c>
      <c r="E12" s="45">
        <v>-6.4558060036457097E-4</v>
      </c>
      <c r="L12" s="9"/>
      <c r="AA12" s="1"/>
      <c r="AE12" s="2">
        <f>$L$12*(AC17)</f>
        <v>0</v>
      </c>
    </row>
    <row r="13" spans="3:33" x14ac:dyDescent="0.3">
      <c r="C13" s="32"/>
      <c r="D13" s="45">
        <v>-3.9276460420995698</v>
      </c>
      <c r="E13" s="45">
        <v>1.54480631419889E-2</v>
      </c>
      <c r="L13" s="9"/>
      <c r="AA13" s="1"/>
      <c r="AE13" s="2">
        <f>$L$13</f>
        <v>0</v>
      </c>
    </row>
    <row r="14" spans="3:33" x14ac:dyDescent="0.3">
      <c r="C14" s="32"/>
      <c r="D14" s="45">
        <v>17.3102705151523</v>
      </c>
      <c r="E14" s="45">
        <v>-0.20427948123179801</v>
      </c>
      <c r="AA14" s="1"/>
    </row>
    <row r="15" spans="3:33" x14ac:dyDescent="0.3">
      <c r="C15" s="32"/>
      <c r="D15" s="45"/>
      <c r="E15" s="45">
        <v>1.3743885136104199</v>
      </c>
    </row>
    <row r="16" spans="3:33" x14ac:dyDescent="0.3">
      <c r="C16" s="32"/>
      <c r="D16" s="45"/>
      <c r="E16" s="45">
        <v>-3.9488215391833901</v>
      </c>
      <c r="AC16" s="3" t="s">
        <v>3</v>
      </c>
      <c r="AD16" s="2" t="s">
        <v>31</v>
      </c>
      <c r="AE16" s="2" t="s">
        <v>32</v>
      </c>
      <c r="AF16" s="2" t="s">
        <v>33</v>
      </c>
    </row>
    <row r="17" spans="1:33" x14ac:dyDescent="0.3">
      <c r="C17" s="32"/>
      <c r="D17" s="45"/>
      <c r="E17" s="45">
        <v>17.335639565151801</v>
      </c>
      <c r="AC17" s="3">
        <v>0</v>
      </c>
      <c r="AD17" s="2">
        <f t="shared" ref="AD17:AD80" si="0">$L$4*(AC17^9)+$L$5*(AC17^8)+$L$6*(AC17^7)+$L$7*(AC17^6)+$L$8*(AC17^5)+$L$9*(AC17^4)+$L$10*(AC17^3)+$L$11*(AC17^2)+$L$12*(AC17)+$L$13</f>
        <v>0</v>
      </c>
      <c r="AE17" s="2">
        <f t="shared" ref="AE17:AE80" si="1">AD17-B17</f>
        <v>0</v>
      </c>
      <c r="AF17" s="2">
        <f>AE17^2</f>
        <v>0</v>
      </c>
      <c r="AG17" s="2">
        <f>ABS(AE17)</f>
        <v>0</v>
      </c>
    </row>
    <row r="18" spans="1:33" x14ac:dyDescent="0.3">
      <c r="AC18" s="3">
        <v>8.3333332999999996E-2</v>
      </c>
      <c r="AD18" s="2">
        <f t="shared" si="0"/>
        <v>0</v>
      </c>
      <c r="AE18" s="2">
        <f t="shared" si="1"/>
        <v>0</v>
      </c>
      <c r="AF18" s="2">
        <f t="shared" ref="AF18:AF81" si="2">AE18^2</f>
        <v>0</v>
      </c>
      <c r="AG18" s="2">
        <f t="shared" ref="AG18:AG81" si="3">ABS(AE18)</f>
        <v>0</v>
      </c>
    </row>
    <row r="19" spans="1:33" x14ac:dyDescent="0.3">
      <c r="A19" s="3" t="s">
        <v>3</v>
      </c>
      <c r="B19" s="3" t="s">
        <v>0</v>
      </c>
      <c r="C19" s="3" t="s">
        <v>46</v>
      </c>
      <c r="D19" s="3" t="s">
        <v>9</v>
      </c>
      <c r="E19" s="3" t="s">
        <v>10</v>
      </c>
      <c r="F19" s="3" t="s">
        <v>47</v>
      </c>
      <c r="G19" s="3" t="s">
        <v>11</v>
      </c>
      <c r="H19" s="3" t="s">
        <v>12</v>
      </c>
      <c r="L19" s="3"/>
      <c r="P19" s="3"/>
      <c r="AC19" s="3">
        <v>0.16666666699999999</v>
      </c>
      <c r="AD19" s="2">
        <f t="shared" si="0"/>
        <v>0</v>
      </c>
      <c r="AE19" s="2" t="e">
        <f t="shared" si="1"/>
        <v>#VALUE!</v>
      </c>
      <c r="AF19" s="2" t="e">
        <f t="shared" si="2"/>
        <v>#VALUE!</v>
      </c>
      <c r="AG19" s="2" t="e">
        <f t="shared" si="3"/>
        <v>#VALUE!</v>
      </c>
    </row>
    <row r="20" spans="1:33" x14ac:dyDescent="0.3">
      <c r="A20" s="3">
        <v>0</v>
      </c>
      <c r="B20" s="3">
        <v>14.763</v>
      </c>
      <c r="C20" s="2">
        <f>$D$6*(A20^8)+$D$7*(A20^7)+$D$8*(A20^6)+$D$9*(A20^5)+$D$10*(A20^4)+$D$11*(A20^3)+$D$12*(A20^2)+$D$13*(A20)+$D$14 + (($D$3*EXP($D$4*A20))*(($D$5*(SIN(2*3.141592654*A20)))+(((1-($D$5^2))^0.5)*(COS(2*3.141592654*A20)))))</f>
        <v>16.15510318689887</v>
      </c>
      <c r="D20" s="2">
        <f>C20-B20</f>
        <v>1.3921031868988702</v>
      </c>
      <c r="E20" s="2">
        <f>D20^2</f>
        <v>1.9379512829739909</v>
      </c>
      <c r="F20" s="2">
        <f>$E$9*(A20^8)+$E$10*(A20^7)+$E$11*(A20^6)+$E$12*(A20^5)+$E$13*(A20^4)+$E$14*(A20^3)+$E$15*(A20^2)+$E$16*(A20)+$E$17+(($E$3*EXP($E$4*A20))*(($E$5*(SIN(2*3.141592654*A20)))+(((1-($E$5^2))^0.5)*(COS(2*3.141592654*A20)))))+(($E$6*EXP($E$7*A20))*(($E$8*(SIN(4*3.141592654*A20)))+(((1-($E$8^2))^0.5)*(COS(4*3.141592654*A20)))))</f>
        <v>16.223689402274324</v>
      </c>
      <c r="G20" s="2">
        <f>F20-B20</f>
        <v>1.4606894022743244</v>
      </c>
      <c r="H20" s="2">
        <f>G20^2</f>
        <v>2.1336135299165231</v>
      </c>
      <c r="L20" s="3"/>
      <c r="M20" s="3"/>
      <c r="N20" s="19"/>
      <c r="O20" s="19"/>
      <c r="P20" s="19"/>
      <c r="Q20" s="3"/>
      <c r="S20" s="19"/>
      <c r="U20" s="19"/>
      <c r="W20" s="19"/>
      <c r="X20" s="19"/>
      <c r="AC20" s="3">
        <v>0.25</v>
      </c>
      <c r="AD20" s="2">
        <f t="shared" si="0"/>
        <v>0</v>
      </c>
      <c r="AE20" s="2">
        <f t="shared" si="1"/>
        <v>-14.763</v>
      </c>
      <c r="AF20" s="2">
        <f t="shared" si="2"/>
        <v>217.946169</v>
      </c>
      <c r="AG20" s="2">
        <f t="shared" si="3"/>
        <v>14.763</v>
      </c>
    </row>
    <row r="21" spans="1:33" x14ac:dyDescent="0.3">
      <c r="A21" s="3">
        <v>8.3333332999999996E-2</v>
      </c>
      <c r="B21" s="3">
        <v>14.648999999999999</v>
      </c>
      <c r="C21" s="2">
        <f>$D$6*(A21^8)+$D$7*(A21^7)+$D$8*(A21^6)+$D$9*(A21^5)+$D$10*(A21^4)+$D$11*(A21^3)+$D$12*(A21^2)+$D$13*(A21)+$D$14 + (($D$3*EXP($D$4*A21))*(($D$5*(SIN(2*3.141592654*A21)))+(((1-($D$5^2))^0.5)*(COS(2*3.141592654*A21)))))</f>
        <v>16.143680061724037</v>
      </c>
      <c r="D21" s="2">
        <f t="shared" ref="D21:D84" si="4">C21-B21</f>
        <v>1.4946800617240381</v>
      </c>
      <c r="E21" s="2">
        <f>D21^2</f>
        <v>2.2340684869153744</v>
      </c>
      <c r="F21" s="2">
        <f>$E$9*(A21^8)+$E$10*(A21^7)+$E$11*(A21^6)+$E$12*(A21^5)+$E$13*(A21^4)+$E$14*(A21^3)+$E$15*(A21^2)+$E$16*(A21)+$E$17+(($E$3*EXP($E$4*A21))*(($E$5*(SIN(2*3.141592654*A21)))+(((1-($E$5^2))^0.5)*(COS(2*3.141592654*A21)))))+(($E$6*EXP($E$7*A21))*(($E$8*(SIN(4*3.141592654*A21)))+(((1-($E$8^2))^0.5)*(COS(4*3.141592654*A21)))))</f>
        <v>15.974920965413617</v>
      </c>
      <c r="G21" s="2">
        <f>F21-B21</f>
        <v>1.3259209654136175</v>
      </c>
      <c r="H21" s="2">
        <f>G21^2</f>
        <v>1.7580664065233793</v>
      </c>
      <c r="L21" s="3"/>
      <c r="M21" s="3"/>
      <c r="N21" s="19"/>
      <c r="O21" s="19"/>
      <c r="P21" s="19"/>
      <c r="Q21" s="3"/>
      <c r="S21" s="19"/>
      <c r="U21" s="19"/>
      <c r="W21" s="19"/>
      <c r="X21" s="19"/>
      <c r="AC21" s="3">
        <v>0.33333333300000001</v>
      </c>
      <c r="AD21" s="2">
        <f t="shared" si="0"/>
        <v>0</v>
      </c>
      <c r="AE21" s="2">
        <f t="shared" si="1"/>
        <v>-14.648999999999999</v>
      </c>
      <c r="AF21" s="2">
        <f t="shared" si="2"/>
        <v>214.59320099999997</v>
      </c>
      <c r="AG21" s="2">
        <f t="shared" si="3"/>
        <v>14.648999999999999</v>
      </c>
    </row>
    <row r="22" spans="1:33" x14ac:dyDescent="0.3">
      <c r="A22" s="3">
        <v>0.16666666699999999</v>
      </c>
      <c r="B22" s="3">
        <v>15.085000000000001</v>
      </c>
      <c r="C22" s="2">
        <f>$D$6*(A22^8)+$D$7*(A22^7)+$D$8*(A22^6)+$D$9*(A22^5)+$D$10*(A22^4)+$D$11*(A22^3)+$D$12*(A22^2)+$D$13*(A22)+$D$14 + (($D$3*EXP($D$4*A22))*(($D$5*(SIN(2*3.141592654*A22)))+(((1-($D$5^2))^0.5)*(COS(2*3.141592654*A22)))))</f>
        <v>16.378203633303819</v>
      </c>
      <c r="D22" s="2">
        <f t="shared" si="4"/>
        <v>1.2932036333038184</v>
      </c>
      <c r="E22" s="2">
        <f>D22^2</f>
        <v>1.6723756371901968</v>
      </c>
      <c r="F22" s="2">
        <f>$E$9*(A22^8)+$E$10*(A22^7)+$E$11*(A22^6)+$E$12*(A22^5)+$E$13*(A22^4)+$E$14*(A22^3)+$E$15*(A22^2)+$E$16*(A22)+$E$17+(($E$3*EXP($E$4*A22))*(($E$5*(SIN(2*3.141592654*A22)))+(((1-($E$5^2))^0.5)*(COS(2*3.141592654*A22)))))+(($E$6*EXP($E$7*A22))*(($E$8*(SIN(4*3.141592654*A22)))+(((1-($E$8^2))^0.5)*(COS(4*3.141592654*A22)))))</f>
        <v>16.167132432194165</v>
      </c>
      <c r="G22" s="2">
        <f>F22-B22</f>
        <v>1.0821324321941646</v>
      </c>
      <c r="H22" s="2">
        <f>G22^2</f>
        <v>1.1710106008064582</v>
      </c>
      <c r="L22" s="3"/>
      <c r="M22" s="3"/>
      <c r="N22" s="19"/>
      <c r="O22" s="19"/>
      <c r="P22" s="19"/>
      <c r="Q22" s="3"/>
      <c r="S22" s="19"/>
      <c r="U22" s="19"/>
      <c r="W22" s="19"/>
      <c r="X22" s="19"/>
      <c r="AC22" s="3">
        <v>0.41666666699999999</v>
      </c>
      <c r="AD22" s="2">
        <f t="shared" si="0"/>
        <v>0</v>
      </c>
      <c r="AE22" s="2">
        <f t="shared" si="1"/>
        <v>-15.085000000000001</v>
      </c>
      <c r="AF22" s="2">
        <f t="shared" si="2"/>
        <v>227.55722500000002</v>
      </c>
      <c r="AG22" s="2">
        <f t="shared" si="3"/>
        <v>15.085000000000001</v>
      </c>
    </row>
    <row r="23" spans="1:33" x14ac:dyDescent="0.3">
      <c r="A23" s="3">
        <v>0.25</v>
      </c>
      <c r="B23" s="3">
        <v>16.376000000000001</v>
      </c>
      <c r="C23" s="2">
        <f>$D$6*(A23^8)+$D$7*(A23^7)+$D$8*(A23^6)+$D$9*(A23^5)+$D$10*(A23^4)+$D$11*(A23^3)+$D$12*(A23^2)+$D$13*(A23)+$D$14 + (($D$3*EXP($D$4*A23))*(($D$5*(SIN(2*3.141592654*A23)))+(((1-($D$5^2))^0.5)*(COS(2*3.141592654*A23)))))</f>
        <v>16.714960734056508</v>
      </c>
      <c r="D23" s="2">
        <f t="shared" si="4"/>
        <v>0.3389607340565064</v>
      </c>
      <c r="E23" s="2">
        <f>D23^2</f>
        <v>0.11489437923212566</v>
      </c>
      <c r="F23" s="2">
        <f>$E$9*(A23^8)+$E$10*(A23^7)+$E$11*(A23^6)+$E$12*(A23^5)+$E$13*(A23^4)+$E$14*(A23^3)+$E$15*(A23^2)+$E$16*(A23)+$E$17+(($E$3*EXP($E$4*A23))*(($E$5*(SIN(2*3.141592654*A23)))+(((1-($E$5^2))^0.5)*(COS(2*3.141592654*A23)))))+(($E$6*EXP($E$7*A23))*(($E$8*(SIN(4*3.141592654*A23)))+(((1-($E$8^2))^0.5)*(COS(4*3.141592654*A23)))))</f>
        <v>16.695229795078497</v>
      </c>
      <c r="G23" s="2">
        <f>F23-B23</f>
        <v>0.31922979507849547</v>
      </c>
      <c r="H23" s="2">
        <f>G23^2</f>
        <v>0.10190766206585822</v>
      </c>
      <c r="L23" s="3"/>
      <c r="M23" s="3"/>
      <c r="N23" s="19"/>
      <c r="O23" s="19"/>
      <c r="P23" s="19"/>
      <c r="Q23" s="3"/>
      <c r="S23" s="19"/>
      <c r="U23" s="19"/>
      <c r="W23" s="19"/>
      <c r="X23" s="19"/>
      <c r="AC23" s="3">
        <v>0.5</v>
      </c>
      <c r="AD23" s="2">
        <f t="shared" si="0"/>
        <v>0</v>
      </c>
      <c r="AE23" s="2">
        <f t="shared" si="1"/>
        <v>-16.376000000000001</v>
      </c>
      <c r="AF23" s="2">
        <f t="shared" si="2"/>
        <v>268.17337600000002</v>
      </c>
      <c r="AG23" s="2">
        <f t="shared" si="3"/>
        <v>16.376000000000001</v>
      </c>
    </row>
    <row r="24" spans="1:33" x14ac:dyDescent="0.3">
      <c r="A24" s="3">
        <v>0.33333333300000001</v>
      </c>
      <c r="B24" s="3">
        <v>16.925999999999998</v>
      </c>
      <c r="C24" s="2">
        <f>$D$6*(A24^8)+$D$7*(A24^7)+$D$8*(A24^6)+$D$9*(A24^5)+$D$10*(A24^4)+$D$11*(A24^3)+$D$12*(A24^2)+$D$13*(A24)+$D$14 + (($D$3*EXP($D$4*A24))*(($D$5*(SIN(2*3.141592654*A24)))+(((1-($D$5^2))^0.5)*(COS(2*3.141592654*A24)))))</f>
        <v>16.987501640687654</v>
      </c>
      <c r="D24" s="2">
        <f t="shared" si="4"/>
        <v>6.1501640687655623E-2</v>
      </c>
      <c r="E24" s="2">
        <f>D24^2</f>
        <v>3.7824518072734977E-3</v>
      </c>
      <c r="F24" s="2">
        <f>$E$9*(A24^8)+$E$10*(A24^7)+$E$11*(A24^6)+$E$12*(A24^5)+$E$13*(A24^4)+$E$14*(A24^3)+$E$15*(A24^2)+$E$16*(A24)+$E$17+(($E$3*EXP($E$4*A24))*(($E$5*(SIN(2*3.141592654*A24)))+(((1-($E$5^2))^0.5)*(COS(2*3.141592654*A24)))))+(($E$6*EXP($E$7*A24))*(($E$8*(SIN(4*3.141592654*A24)))+(((1-($E$8^2))^0.5)*(COS(4*3.141592654*A24)))))</f>
        <v>17.197876702308918</v>
      </c>
      <c r="G24" s="2">
        <f>F24-B24</f>
        <v>0.27187670230891925</v>
      </c>
      <c r="H24" s="2">
        <f>G24^2</f>
        <v>7.3916941258372698E-2</v>
      </c>
      <c r="L24" s="3"/>
      <c r="M24" s="3"/>
      <c r="N24" s="19"/>
      <c r="O24" s="19"/>
      <c r="P24" s="19"/>
      <c r="Q24" s="3"/>
      <c r="S24" s="19"/>
      <c r="U24" s="19"/>
      <c r="W24" s="19"/>
      <c r="X24" s="19"/>
      <c r="AC24" s="3">
        <v>0.58333333300000001</v>
      </c>
      <c r="AD24" s="2">
        <f t="shared" si="0"/>
        <v>0</v>
      </c>
      <c r="AE24" s="2">
        <f t="shared" si="1"/>
        <v>-16.925999999999998</v>
      </c>
      <c r="AF24" s="2">
        <f t="shared" si="2"/>
        <v>286.48947599999997</v>
      </c>
      <c r="AG24" s="2">
        <f t="shared" si="3"/>
        <v>16.925999999999998</v>
      </c>
    </row>
    <row r="25" spans="1:33" x14ac:dyDescent="0.3">
      <c r="A25" s="3">
        <v>0.41666666699999999</v>
      </c>
      <c r="B25" s="3">
        <v>16.774000000000001</v>
      </c>
      <c r="C25" s="2">
        <f>$D$6*(A25^8)+$D$7*(A25^7)+$D$8*(A25^6)+$D$9*(A25^5)+$D$10*(A25^4)+$D$11*(A25^3)+$D$12*(A25^2)+$D$13*(A25)+$D$14 + (($D$3*EXP($D$4*A25))*(($D$5*(SIN(2*3.141592654*A25)))+(((1-($D$5^2))^0.5)*(COS(2*3.141592654*A25)))))</f>
        <v>17.05106181859643</v>
      </c>
      <c r="D25" s="2">
        <f t="shared" si="4"/>
        <v>0.27706181859642953</v>
      </c>
      <c r="E25" s="2">
        <f>D25^2</f>
        <v>7.6763251323960821E-2</v>
      </c>
      <c r="F25" s="2">
        <f>$E$9*(A25^8)+$E$10*(A25^7)+$E$11*(A25^6)+$E$12*(A25^5)+$E$13*(A25^4)+$E$14*(A25^3)+$E$15*(A25^2)+$E$16*(A25)+$E$17+(($E$3*EXP($E$4*A25))*(($E$5*(SIN(2*3.141592654*A25)))+(((1-($E$5^2))^0.5)*(COS(2*3.141592654*A25)))))+(($E$6*EXP($E$7*A25))*(($E$8*(SIN(4*3.141592654*A25)))+(((1-($E$8^2))^0.5)*(COS(4*3.141592654*A25)))))</f>
        <v>17.297675447866062</v>
      </c>
      <c r="G25" s="2">
        <f>F25-B25</f>
        <v>0.52367544786606146</v>
      </c>
      <c r="H25" s="2">
        <f>G25^2</f>
        <v>0.27423597469772004</v>
      </c>
      <c r="L25" s="3"/>
      <c r="M25" s="3"/>
      <c r="N25" s="19"/>
      <c r="O25" s="19"/>
      <c r="P25" s="19"/>
      <c r="Q25" s="3"/>
      <c r="S25" s="19"/>
      <c r="U25" s="19"/>
      <c r="W25" s="19"/>
      <c r="X25" s="19"/>
      <c r="AC25" s="3">
        <v>0.66666666699999999</v>
      </c>
      <c r="AD25" s="2">
        <f t="shared" si="0"/>
        <v>0</v>
      </c>
      <c r="AE25" s="2">
        <f t="shared" si="1"/>
        <v>-16.774000000000001</v>
      </c>
      <c r="AF25" s="2">
        <f t="shared" si="2"/>
        <v>281.36707600000005</v>
      </c>
      <c r="AG25" s="2">
        <f t="shared" si="3"/>
        <v>16.774000000000001</v>
      </c>
    </row>
    <row r="26" spans="1:33" x14ac:dyDescent="0.3">
      <c r="A26" s="3">
        <v>0.5</v>
      </c>
      <c r="B26" s="3">
        <v>16.489999999999998</v>
      </c>
      <c r="C26" s="2">
        <f>$D$6*(A26^8)+$D$7*(A26^7)+$D$8*(A26^6)+$D$9*(A26^5)+$D$10*(A26^4)+$D$11*(A26^3)+$D$12*(A26^2)+$D$13*(A26)+$D$14 + (($D$3*EXP($D$4*A26))*(($D$5*(SIN(2*3.141592654*A26)))+(((1-($D$5^2))^0.5)*(COS(2*3.141592654*A26)))))</f>
        <v>16.821200569289338</v>
      </c>
      <c r="D26" s="2">
        <f t="shared" si="4"/>
        <v>0.33120056928934005</v>
      </c>
      <c r="E26" s="2">
        <f>D26^2</f>
        <v>0.10969381709758294</v>
      </c>
      <c r="F26" s="2">
        <f>$E$9*(A26^8)+$E$10*(A26^7)+$E$11*(A26^6)+$E$12*(A26^5)+$E$13*(A26^4)+$E$14*(A26^3)+$E$15*(A26^2)+$E$16*(A26)+$E$17+(($E$3*EXP($E$4*A26))*(($E$5*(SIN(2*3.141592654*A26)))+(((1-($E$5^2))^0.5)*(COS(2*3.141592654*A26)))))+(($E$6*EXP($E$7*A26))*(($E$8*(SIN(4*3.141592654*A26)))+(((1-($E$8^2))^0.5)*(COS(4*3.141592654*A26)))))</f>
        <v>16.872505913599351</v>
      </c>
      <c r="G26" s="2">
        <f>F26-B26</f>
        <v>0.38250591359935271</v>
      </c>
      <c r="H26" s="2">
        <f>G26^2</f>
        <v>0.14631077393847547</v>
      </c>
      <c r="L26" s="3"/>
      <c r="M26" s="3"/>
      <c r="N26" s="19"/>
      <c r="O26" s="19"/>
      <c r="P26" s="19"/>
      <c r="Q26" s="3"/>
      <c r="S26" s="19"/>
      <c r="U26" s="19"/>
      <c r="W26" s="19"/>
      <c r="X26" s="19"/>
      <c r="AC26" s="3">
        <v>0.75</v>
      </c>
      <c r="AD26" s="2">
        <f t="shared" si="0"/>
        <v>0</v>
      </c>
      <c r="AE26" s="2">
        <f t="shared" si="1"/>
        <v>-16.489999999999998</v>
      </c>
      <c r="AF26" s="2">
        <f t="shared" si="2"/>
        <v>271.92009999999993</v>
      </c>
      <c r="AG26" s="2">
        <f t="shared" si="3"/>
        <v>16.489999999999998</v>
      </c>
    </row>
    <row r="27" spans="1:33" x14ac:dyDescent="0.3">
      <c r="A27" s="3">
        <v>0.58333333300000001</v>
      </c>
      <c r="B27" s="3">
        <v>15.769</v>
      </c>
      <c r="C27" s="2">
        <f>$D$6*(A27^8)+$D$7*(A27^7)+$D$8*(A27^6)+$D$9*(A27^5)+$D$10*(A27^4)+$D$11*(A27^3)+$D$12*(A27^2)+$D$13*(A27)+$D$14 + (($D$3*EXP($D$4*A27))*(($D$5*(SIN(2*3.141592654*A27)))+(((1-($D$5^2))^0.5)*(COS(2*3.141592654*A27)))))</f>
        <v>16.296297255433274</v>
      </c>
      <c r="D27" s="2">
        <f t="shared" si="4"/>
        <v>0.52729725543327355</v>
      </c>
      <c r="E27" s="2">
        <f>D27^2</f>
        <v>0.27804239558746291</v>
      </c>
      <c r="F27" s="2">
        <f>$E$9*(A27^8)+$E$10*(A27^7)+$E$11*(A27^6)+$E$12*(A27^5)+$E$13*(A27^4)+$E$14*(A27^3)+$E$15*(A27^2)+$E$16*(A27)+$E$17+(($E$3*EXP($E$4*A27))*(($E$5*(SIN(2*3.141592654*A27)))+(((1-($E$5^2))^0.5)*(COS(2*3.141592654*A27)))))+(($E$6*EXP($E$7*A27))*(($E$8*(SIN(4*3.141592654*A27)))+(((1-($E$8^2))^0.5)*(COS(4*3.141592654*A27)))))</f>
        <v>16.115148539963467</v>
      </c>
      <c r="G27" s="2">
        <f>F27-B27</f>
        <v>0.34614853996346717</v>
      </c>
      <c r="H27" s="2">
        <f>G27^2</f>
        <v>0.11981881171884003</v>
      </c>
      <c r="L27" s="3"/>
      <c r="M27" s="3"/>
      <c r="N27" s="19"/>
      <c r="O27" s="19"/>
      <c r="P27" s="19"/>
      <c r="Q27" s="3"/>
      <c r="S27" s="19"/>
      <c r="U27" s="19"/>
      <c r="W27" s="19"/>
      <c r="X27" s="19"/>
      <c r="AC27" s="3">
        <v>0.83333333300000001</v>
      </c>
      <c r="AD27" s="2">
        <f t="shared" si="0"/>
        <v>0</v>
      </c>
      <c r="AE27" s="2">
        <f t="shared" si="1"/>
        <v>-15.769</v>
      </c>
      <c r="AF27" s="2">
        <f t="shared" si="2"/>
        <v>248.661361</v>
      </c>
      <c r="AG27" s="2">
        <f t="shared" si="3"/>
        <v>15.769</v>
      </c>
    </row>
    <row r="28" spans="1:33" x14ac:dyDescent="0.3">
      <c r="A28" s="3">
        <v>0.66666666699999999</v>
      </c>
      <c r="B28" s="3">
        <v>15.18</v>
      </c>
      <c r="C28" s="2">
        <f>$D$6*(A28^8)+$D$7*(A28^7)+$D$8*(A28^6)+$D$9*(A28^5)+$D$10*(A28^4)+$D$11*(A28^3)+$D$12*(A28^2)+$D$13*(A28)+$D$14 + (($D$3*EXP($D$4*A28))*(($D$5*(SIN(2*3.141592654*A28)))+(((1-($D$5^2))^0.5)*(COS(2*3.141592654*A28)))))</f>
        <v>15.557866591697321</v>
      </c>
      <c r="D28" s="2">
        <f t="shared" si="4"/>
        <v>0.3778665916973214</v>
      </c>
      <c r="E28" s="2">
        <f>D28^2</f>
        <v>0.14278316112095019</v>
      </c>
      <c r="F28" s="2">
        <f>$E$9*(A28^8)+$E$10*(A28^7)+$E$11*(A28^6)+$E$12*(A28^5)+$E$13*(A28^4)+$E$14*(A28^3)+$E$15*(A28^2)+$E$16*(A28)+$E$17+(($E$3*EXP($E$4*A28))*(($E$5*(SIN(2*3.141592654*A28)))+(((1-($E$5^2))^0.5)*(COS(2*3.141592654*A28)))))+(($E$6*EXP($E$7*A28))*(($E$8*(SIN(4*3.141592654*A28)))+(((1-($E$8^2))^0.5)*(COS(4*3.141592654*A28)))))</f>
        <v>15.338722748326374</v>
      </c>
      <c r="G28" s="2">
        <f>F28-B28</f>
        <v>0.15872274832637423</v>
      </c>
      <c r="H28" s="2">
        <f>G28^2</f>
        <v>2.5192910836277532E-2</v>
      </c>
      <c r="L28" s="3"/>
      <c r="M28" s="3"/>
      <c r="N28" s="19"/>
      <c r="O28" s="19"/>
      <c r="P28" s="19"/>
      <c r="Q28" s="3"/>
      <c r="S28" s="19"/>
      <c r="U28" s="19"/>
      <c r="W28" s="19"/>
      <c r="X28" s="19"/>
      <c r="AC28" s="3">
        <v>0.91666666699999999</v>
      </c>
      <c r="AD28" s="2">
        <f t="shared" si="0"/>
        <v>0</v>
      </c>
      <c r="AE28" s="2">
        <f t="shared" si="1"/>
        <v>-15.18</v>
      </c>
      <c r="AF28" s="2">
        <f t="shared" si="2"/>
        <v>230.4324</v>
      </c>
      <c r="AG28" s="2">
        <f t="shared" si="3"/>
        <v>15.18</v>
      </c>
    </row>
    <row r="29" spans="1:33" x14ac:dyDescent="0.3">
      <c r="A29" s="3">
        <v>0.75</v>
      </c>
      <c r="B29" s="3">
        <v>14.382999999999999</v>
      </c>
      <c r="C29" s="2">
        <f>$D$6*(A29^8)+$D$7*(A29^7)+$D$8*(A29^6)+$D$9*(A29^5)+$D$10*(A29^4)+$D$11*(A29^3)+$D$12*(A29^2)+$D$13*(A29)+$D$14 + (($D$3*EXP($D$4*A29))*(($D$5*(SIN(2*3.141592654*A29)))+(((1-($D$5^2))^0.5)*(COS(2*3.141592654*A29)))))</f>
        <v>14.748596267730058</v>
      </c>
      <c r="D29" s="2">
        <f t="shared" si="4"/>
        <v>0.3655962677300586</v>
      </c>
      <c r="E29" s="2">
        <f>D29^2</f>
        <v>0.13366063097814868</v>
      </c>
      <c r="F29" s="2">
        <f>$E$9*(A29^8)+$E$10*(A29^7)+$E$11*(A29^6)+$E$12*(A29^5)+$E$13*(A29^4)+$E$14*(A29^3)+$E$15*(A29^2)+$E$16*(A29)+$E$17+(($E$3*EXP($E$4*A29))*(($E$5*(SIN(2*3.141592654*A29)))+(((1-($E$5^2))^0.5)*(COS(2*3.141592654*A29)))))+(($E$6*EXP($E$7*A29))*(($E$8*(SIN(4*3.141592654*A29)))+(((1-($E$8^2))^0.5)*(COS(4*3.141592654*A29)))))</f>
        <v>14.72319325796842</v>
      </c>
      <c r="G29" s="2">
        <f>F29-B29</f>
        <v>0.34019325796842104</v>
      </c>
      <c r="H29" s="2">
        <f>G29^2</f>
        <v>0.11573145276716866</v>
      </c>
      <c r="L29" s="3"/>
      <c r="M29" s="3"/>
      <c r="N29" s="19"/>
      <c r="O29" s="19"/>
      <c r="P29" s="19"/>
      <c r="Q29" s="3"/>
      <c r="S29" s="19"/>
      <c r="U29" s="19"/>
      <c r="W29" s="19"/>
      <c r="X29" s="19"/>
      <c r="AC29" s="3">
        <v>1</v>
      </c>
      <c r="AD29" s="2">
        <f t="shared" si="0"/>
        <v>0</v>
      </c>
      <c r="AE29" s="2">
        <f t="shared" si="1"/>
        <v>-14.382999999999999</v>
      </c>
      <c r="AF29" s="2">
        <f t="shared" si="2"/>
        <v>206.87068899999997</v>
      </c>
      <c r="AG29" s="2">
        <f t="shared" si="3"/>
        <v>14.382999999999999</v>
      </c>
    </row>
    <row r="30" spans="1:33" x14ac:dyDescent="0.3">
      <c r="A30" s="3">
        <v>0.83333333300000001</v>
      </c>
      <c r="B30" s="3">
        <v>14.478</v>
      </c>
      <c r="C30" s="2">
        <f>$D$6*(A30^8)+$D$7*(A30^7)+$D$8*(A30^6)+$D$9*(A30^5)+$D$10*(A30^4)+$D$11*(A30^3)+$D$12*(A30^2)+$D$13*(A30)+$D$14 + (($D$3*EXP($D$4*A30))*(($D$5*(SIN(2*3.141592654*A30)))+(((1-($D$5^2))^0.5)*(COS(2*3.141592654*A30)))))</f>
        <v>14.033980826578581</v>
      </c>
      <c r="D30" s="2">
        <f t="shared" si="4"/>
        <v>-0.4440191734214185</v>
      </c>
      <c r="E30" s="2">
        <f>D30^2</f>
        <v>0.19715302636583973</v>
      </c>
      <c r="F30" s="2">
        <f>$E$9*(A30^8)+$E$10*(A30^7)+$E$11*(A30^6)+$E$12*(A30^5)+$E$13*(A30^4)+$E$14*(A30^3)+$E$15*(A30^2)+$E$16*(A30)+$E$17+(($E$3*EXP($E$4*A30))*(($E$5*(SIN(2*3.141592654*A30)))+(((1-($E$5^2))^0.5)*(COS(2*3.141592654*A30)))))+(($E$6*EXP($E$7*A30))*(($E$8*(SIN(4*3.141592654*A30)))+(((1-($E$8^2))^0.5)*(COS(4*3.141592654*A30)))))</f>
        <v>14.240127641364763</v>
      </c>
      <c r="G30" s="2">
        <f>F30-B30</f>
        <v>-0.23787235863523648</v>
      </c>
      <c r="H30" s="2">
        <f>G30^2</f>
        <v>5.6583259002690567E-2</v>
      </c>
      <c r="L30" s="3"/>
      <c r="M30" s="3"/>
      <c r="N30" s="19"/>
      <c r="O30" s="19"/>
      <c r="P30" s="19"/>
      <c r="Q30" s="3"/>
      <c r="S30" s="19"/>
      <c r="U30" s="19"/>
      <c r="W30" s="19"/>
      <c r="X30" s="19"/>
      <c r="AC30" s="3">
        <v>1.0833333329999999</v>
      </c>
      <c r="AD30" s="2">
        <f t="shared" si="0"/>
        <v>0</v>
      </c>
      <c r="AE30" s="2">
        <f t="shared" si="1"/>
        <v>-14.478</v>
      </c>
      <c r="AF30" s="2">
        <f t="shared" si="2"/>
        <v>209.61248399999999</v>
      </c>
      <c r="AG30" s="2">
        <f t="shared" si="3"/>
        <v>14.478</v>
      </c>
    </row>
    <row r="31" spans="1:33" x14ac:dyDescent="0.3">
      <c r="A31" s="3">
        <v>0.91666666699999999</v>
      </c>
      <c r="B31" s="3">
        <v>14.364000000000001</v>
      </c>
      <c r="C31" s="2">
        <f>$D$6*(A31^8)+$D$7*(A31^7)+$D$8*(A31^6)+$D$9*(A31^5)+$D$10*(A31^4)+$D$11*(A31^3)+$D$12*(A31^2)+$D$13*(A31)+$D$14 + (($D$3*EXP($D$4*A31))*(($D$5*(SIN(2*3.141592654*A31)))+(((1-($D$5^2))^0.5)*(COS(2*3.141592654*A31)))))</f>
        <v>13.557825855950973</v>
      </c>
      <c r="D31" s="2">
        <f t="shared" si="4"/>
        <v>-0.80617414404902732</v>
      </c>
      <c r="E31" s="2">
        <f>D31^2</f>
        <v>0.64991675053318188</v>
      </c>
      <c r="F31" s="2">
        <f>$E$9*(A31^8)+$E$10*(A31^7)+$E$11*(A31^6)+$E$12*(A31^5)+$E$13*(A31^4)+$E$14*(A31^3)+$E$15*(A31^2)+$E$16*(A31)+$E$17+(($E$3*EXP($E$4*A31))*(($E$5*(SIN(2*3.141592654*A31)))+(((1-($E$5^2))^0.5)*(COS(2*3.141592654*A31)))))+(($E$6*EXP($E$7*A31))*(($E$8*(SIN(4*3.141592654*A31)))+(((1-($E$8^2))^0.5)*(COS(4*3.141592654*A31)))))</f>
        <v>13.802202839344362</v>
      </c>
      <c r="G31" s="2">
        <f>F31-B31</f>
        <v>-0.56179716065563845</v>
      </c>
      <c r="H31" s="2">
        <f>G31^2</f>
        <v>0.31561604972073726</v>
      </c>
      <c r="L31" s="3"/>
      <c r="M31" s="3"/>
      <c r="N31" s="19"/>
      <c r="O31" s="19"/>
      <c r="P31" s="19"/>
      <c r="Q31" s="3"/>
      <c r="S31" s="19"/>
      <c r="U31" s="19"/>
      <c r="W31" s="19"/>
      <c r="X31" s="19"/>
      <c r="AC31" s="3">
        <v>1.1666666670000001</v>
      </c>
      <c r="AD31" s="2">
        <f t="shared" si="0"/>
        <v>0</v>
      </c>
      <c r="AE31" s="2">
        <f t="shared" si="1"/>
        <v>-14.364000000000001</v>
      </c>
      <c r="AF31" s="2">
        <f t="shared" si="2"/>
        <v>206.32449600000001</v>
      </c>
      <c r="AG31" s="2">
        <f t="shared" si="3"/>
        <v>14.364000000000001</v>
      </c>
    </row>
    <row r="32" spans="1:33" x14ac:dyDescent="0.3">
      <c r="A32" s="3">
        <v>1</v>
      </c>
      <c r="B32" s="3">
        <v>13.928000000000001</v>
      </c>
      <c r="C32" s="2">
        <f>$D$6*(A32^8)+$D$7*(A32^7)+$D$8*(A32^6)+$D$9*(A32^5)+$D$10*(A32^4)+$D$11*(A32^3)+$D$12*(A32^2)+$D$13*(A32)+$D$14 + (($D$3*EXP($D$4*A32))*(($D$5*(SIN(2*3.141592654*A32)))+(((1-($D$5^2))^0.5)*(COS(2*3.141592654*A32)))))</f>
        <v>13.403544845829213</v>
      </c>
      <c r="D32" s="2">
        <f t="shared" si="4"/>
        <v>-0.52445515417078781</v>
      </c>
      <c r="E32" s="2">
        <f>D32^2</f>
        <v>0.27505320873630479</v>
      </c>
      <c r="F32" s="2">
        <f>$E$9*(A32^8)+$E$10*(A32^7)+$E$11*(A32^6)+$E$12*(A32^5)+$E$13*(A32^4)+$E$14*(A32^3)+$E$15*(A32^2)+$E$16*(A32)+$E$17+(($E$3*EXP($E$4*A32))*(($E$5*(SIN(2*3.141592654*A32)))+(((1-($E$5^2))^0.5)*(COS(2*3.141592654*A32)))))+(($E$6*EXP($E$7*A32))*(($E$8*(SIN(4*3.141592654*A32)))+(((1-($E$8^2))^0.5)*(COS(4*3.141592654*A32)))))</f>
        <v>13.455017495674078</v>
      </c>
      <c r="G32" s="2">
        <f>F32-B32</f>
        <v>-0.47298250432592326</v>
      </c>
      <c r="H32" s="2">
        <f>G32^2</f>
        <v>0.22371244939842203</v>
      </c>
      <c r="L32" s="3"/>
      <c r="M32" s="3"/>
      <c r="N32" s="19"/>
      <c r="O32" s="19"/>
      <c r="P32" s="19"/>
      <c r="Q32" s="3"/>
      <c r="S32" s="19"/>
      <c r="U32" s="19"/>
      <c r="W32" s="19"/>
      <c r="X32" s="19"/>
      <c r="AC32" s="3">
        <v>1.25</v>
      </c>
      <c r="AD32" s="2">
        <f t="shared" si="0"/>
        <v>0</v>
      </c>
      <c r="AE32" s="2">
        <f t="shared" si="1"/>
        <v>-13.928000000000001</v>
      </c>
      <c r="AF32" s="2">
        <f t="shared" si="2"/>
        <v>193.98918400000002</v>
      </c>
      <c r="AG32" s="2">
        <f t="shared" si="3"/>
        <v>13.928000000000001</v>
      </c>
    </row>
    <row r="33" spans="1:33" x14ac:dyDescent="0.3">
      <c r="A33" s="3">
        <v>1.0833333329999999</v>
      </c>
      <c r="B33" s="3">
        <v>13.282999999999999</v>
      </c>
      <c r="C33" s="2">
        <f>$D$6*(A33^8)+$D$7*(A33^7)+$D$8*(A33^6)+$D$9*(A33^5)+$D$10*(A33^4)+$D$11*(A33^3)+$D$12*(A33^2)+$D$13*(A33)+$D$14 + (($D$3*EXP($D$4*A33))*(($D$5*(SIN(2*3.141592654*A33)))+(((1-($D$5^2))^0.5)*(COS(2*3.141592654*A33)))))</f>
        <v>13.571625142316995</v>
      </c>
      <c r="D33" s="2">
        <f t="shared" si="4"/>
        <v>0.28862514231699521</v>
      </c>
      <c r="E33" s="2">
        <f>D33^2</f>
        <v>8.3304472777505745E-2</v>
      </c>
      <c r="F33" s="2">
        <f>$E$9*(A33^8)+$E$10*(A33^7)+$E$11*(A33^6)+$E$12*(A33^5)+$E$13*(A33^4)+$E$14*(A33^3)+$E$15*(A33^2)+$E$16*(A33)+$E$17+(($E$3*EXP($E$4*A33))*(($E$5*(SIN(2*3.141592654*A33)))+(((1-($E$5^2))^0.5)*(COS(2*3.141592654*A33)))))+(($E$6*EXP($E$7*A33))*(($E$8*(SIN(4*3.141592654*A33)))+(((1-($E$8^2))^0.5)*(COS(4*3.141592654*A33)))))</f>
        <v>13.391435852016498</v>
      </c>
      <c r="G33" s="2">
        <f>F33-B33</f>
        <v>0.1084358520164983</v>
      </c>
      <c r="H33" s="2">
        <f>G33^2</f>
        <v>1.1758334002543919E-2</v>
      </c>
      <c r="L33" s="3"/>
      <c r="M33" s="3"/>
      <c r="N33" s="19"/>
      <c r="O33" s="19"/>
      <c r="P33" s="19"/>
      <c r="Q33" s="3"/>
      <c r="S33" s="19"/>
      <c r="U33" s="19"/>
      <c r="W33" s="19"/>
      <c r="X33" s="19"/>
      <c r="AC33" s="3">
        <v>1.3333333329999999</v>
      </c>
      <c r="AD33" s="2">
        <f t="shared" si="0"/>
        <v>0</v>
      </c>
      <c r="AE33" s="2">
        <f t="shared" si="1"/>
        <v>-13.282999999999999</v>
      </c>
      <c r="AF33" s="2">
        <f t="shared" si="2"/>
        <v>176.43808899999999</v>
      </c>
      <c r="AG33" s="2">
        <f t="shared" si="3"/>
        <v>13.282999999999999</v>
      </c>
    </row>
    <row r="34" spans="1:33" x14ac:dyDescent="0.3">
      <c r="A34" s="3">
        <v>1.1666666670000001</v>
      </c>
      <c r="B34" s="3">
        <v>13.7</v>
      </c>
      <c r="C34" s="2">
        <f>$D$6*(A34^8)+$D$7*(A34^7)+$D$8*(A34^6)+$D$9*(A34^5)+$D$10*(A34^4)+$D$11*(A34^3)+$D$12*(A34^2)+$D$13*(A34)+$D$14 + (($D$3*EXP($D$4*A34))*(($D$5*(SIN(2*3.141592654*A34)))+(((1-($D$5^2))^0.5)*(COS(2*3.141592654*A34)))))</f>
        <v>13.979311589919273</v>
      </c>
      <c r="D34" s="2">
        <f t="shared" si="4"/>
        <v>0.27931158991927418</v>
      </c>
      <c r="E34" s="2">
        <f>D34^2</f>
        <v>7.8014964263232789E-2</v>
      </c>
      <c r="F34" s="2">
        <f>$E$9*(A34^8)+$E$10*(A34^7)+$E$11*(A34^6)+$E$12*(A34^5)+$E$13*(A34^4)+$E$14*(A34^3)+$E$15*(A34^2)+$E$16*(A34)+$E$17+(($E$3*EXP($E$4*A34))*(($E$5*(SIN(2*3.141592654*A34)))+(((1-($E$5^2))^0.5)*(COS(2*3.141592654*A34)))))+(($E$6*EXP($E$7*A34))*(($E$8*(SIN(4*3.141592654*A34)))+(((1-($E$8^2))^0.5)*(COS(4*3.141592654*A34)))))</f>
        <v>13.758425840592016</v>
      </c>
      <c r="G34" s="2">
        <f>F34-B34</f>
        <v>5.8425840592017053E-2</v>
      </c>
      <c r="H34" s="2">
        <f>G34^2</f>
        <v>3.4135788488837875E-3</v>
      </c>
      <c r="L34" s="3"/>
      <c r="M34" s="3"/>
      <c r="N34" s="19"/>
      <c r="O34" s="19"/>
      <c r="P34" s="19"/>
      <c r="Q34" s="3"/>
      <c r="S34" s="19"/>
      <c r="U34" s="19"/>
      <c r="W34" s="19"/>
      <c r="X34" s="19"/>
      <c r="AC34" s="3">
        <v>1.4166666670000001</v>
      </c>
      <c r="AD34" s="2">
        <f t="shared" si="0"/>
        <v>0</v>
      </c>
      <c r="AE34" s="2">
        <f t="shared" si="1"/>
        <v>-13.7</v>
      </c>
      <c r="AF34" s="2">
        <f t="shared" si="2"/>
        <v>187.68999999999997</v>
      </c>
      <c r="AG34" s="2">
        <f t="shared" si="3"/>
        <v>13.7</v>
      </c>
    </row>
    <row r="35" spans="1:33" x14ac:dyDescent="0.3">
      <c r="A35" s="3">
        <v>1.25</v>
      </c>
      <c r="B35" s="3">
        <v>15.465</v>
      </c>
      <c r="C35" s="2">
        <f>$D$6*(A35^8)+$D$7*(A35^7)+$D$8*(A35^6)+$D$9*(A35^5)+$D$10*(A35^4)+$D$11*(A35^3)+$D$12*(A35^2)+$D$13*(A35)+$D$14 + (($D$3*EXP($D$4*A35))*(($D$5*(SIN(2*3.141592654*A35)))+(((1-($D$5^2))^0.5)*(COS(2*3.141592654*A35)))))</f>
        <v>14.482604704134888</v>
      </c>
      <c r="D35" s="2">
        <f t="shared" si="4"/>
        <v>-0.98239529586511232</v>
      </c>
      <c r="E35" s="2">
        <f>D35^2</f>
        <v>0.96510051733790159</v>
      </c>
      <c r="F35" s="2">
        <f>$E$9*(A35^8)+$E$10*(A35^7)+$E$11*(A35^6)+$E$12*(A35^5)+$E$13*(A35^4)+$E$14*(A35^3)+$E$15*(A35^2)+$E$16*(A35)+$E$17+(($E$3*EXP($E$4*A35))*(($E$5*(SIN(2*3.141592654*A35)))+(((1-($E$5^2))^0.5)*(COS(2*3.141592654*A35)))))+(($E$6*EXP($E$7*A35))*(($E$8*(SIN(4*3.141592654*A35)))+(((1-($E$8^2))^0.5)*(COS(4*3.141592654*A35)))))</f>
        <v>14.449798324039412</v>
      </c>
      <c r="G35" s="2">
        <f>F35-B35</f>
        <v>-1.0152016759605882</v>
      </c>
      <c r="H35" s="2">
        <f>G35^2</f>
        <v>1.0306344428731871</v>
      </c>
      <c r="L35" s="3"/>
      <c r="M35" s="3"/>
      <c r="N35" s="19"/>
      <c r="O35" s="19"/>
      <c r="P35" s="19"/>
      <c r="Q35" s="3"/>
      <c r="S35" s="19"/>
      <c r="U35" s="19"/>
      <c r="W35" s="19"/>
      <c r="X35" s="19"/>
      <c r="AC35" s="3">
        <v>1.5</v>
      </c>
      <c r="AD35" s="2">
        <f t="shared" si="0"/>
        <v>0</v>
      </c>
      <c r="AE35" s="2">
        <f t="shared" si="1"/>
        <v>-15.465</v>
      </c>
      <c r="AF35" s="2">
        <f t="shared" si="2"/>
        <v>239.166225</v>
      </c>
      <c r="AG35" s="2">
        <f t="shared" si="3"/>
        <v>15.465</v>
      </c>
    </row>
    <row r="36" spans="1:33" x14ac:dyDescent="0.3">
      <c r="A36" s="3">
        <v>1.3333333329999999</v>
      </c>
      <c r="B36" s="3">
        <v>16.242999999999999</v>
      </c>
      <c r="C36" s="2">
        <f>$D$6*(A36^8)+$D$7*(A36^7)+$D$8*(A36^6)+$D$9*(A36^5)+$D$10*(A36^4)+$D$11*(A36^3)+$D$12*(A36^2)+$D$13*(A36)+$D$14 + (($D$3*EXP($D$4*A36))*(($D$5*(SIN(2*3.141592654*A36)))+(((1-($D$5^2))^0.5)*(COS(2*3.141592654*A36)))))</f>
        <v>14.914689703213277</v>
      </c>
      <c r="D36" s="2">
        <f t="shared" si="4"/>
        <v>-1.3283102967867215</v>
      </c>
      <c r="E36" s="2">
        <f>D36^2</f>
        <v>1.7644082445496283</v>
      </c>
      <c r="F36" s="2">
        <f>$E$9*(A36^8)+$E$10*(A36^7)+$E$11*(A36^6)+$E$12*(A36^5)+$E$13*(A36^4)+$E$14*(A36^3)+$E$15*(A36^2)+$E$16*(A36)+$E$17+(($E$3*EXP($E$4*A36))*(($E$5*(SIN(2*3.141592654*A36)))+(((1-($E$5^2))^0.5)*(COS(2*3.141592654*A36)))))+(($E$6*EXP($E$7*A36))*(($E$8*(SIN(4*3.141592654*A36)))+(((1-($E$8^2))^0.5)*(COS(4*3.141592654*A36)))))</f>
        <v>15.107896331799429</v>
      </c>
      <c r="G36" s="2">
        <f>F36-B36</f>
        <v>-1.1351036682005695</v>
      </c>
      <c r="H36" s="2">
        <f>G36^2</f>
        <v>1.2884603375623886</v>
      </c>
      <c r="L36" s="3"/>
      <c r="M36" s="3"/>
      <c r="N36" s="19"/>
      <c r="O36" s="19"/>
      <c r="P36" s="19"/>
      <c r="Q36" s="3"/>
      <c r="S36" s="19"/>
      <c r="U36" s="19"/>
      <c r="W36" s="19"/>
      <c r="X36" s="19"/>
      <c r="AC36" s="3">
        <v>1.5833333329999999</v>
      </c>
      <c r="AD36" s="2">
        <f t="shared" si="0"/>
        <v>0</v>
      </c>
      <c r="AE36" s="2">
        <f t="shared" si="1"/>
        <v>-16.242999999999999</v>
      </c>
      <c r="AF36" s="2">
        <f t="shared" si="2"/>
        <v>263.83504899999997</v>
      </c>
      <c r="AG36" s="2">
        <f t="shared" si="3"/>
        <v>16.242999999999999</v>
      </c>
    </row>
    <row r="37" spans="1:33" x14ac:dyDescent="0.3">
      <c r="A37" s="3">
        <v>1.4166666670000001</v>
      </c>
      <c r="B37" s="3">
        <v>16.489999999999998</v>
      </c>
      <c r="C37" s="2">
        <f>$D$6*(A37^8)+$D$7*(A37^7)+$D$8*(A37^6)+$D$9*(A37^5)+$D$10*(A37^4)+$D$11*(A37^3)+$D$12*(A37^2)+$D$13*(A37)+$D$14 + (($D$3*EXP($D$4*A37))*(($D$5*(SIN(2*3.141592654*A37)))+(((1-($D$5^2))^0.5)*(COS(2*3.141592654*A37)))))</f>
        <v>15.130505413293234</v>
      </c>
      <c r="D37" s="2">
        <f t="shared" si="4"/>
        <v>-1.3594945867067647</v>
      </c>
      <c r="E37" s="2">
        <f>D37^2</f>
        <v>1.8482255312849969</v>
      </c>
      <c r="F37" s="2">
        <f>$E$9*(A37^8)+$E$10*(A37^7)+$E$11*(A37^6)+$E$12*(A37^5)+$E$13*(A37^4)+$E$14*(A37^3)+$E$15*(A37^2)+$E$16*(A37)+$E$17+(($E$3*EXP($E$4*A37))*(($E$5*(SIN(2*3.141592654*A37)))+(((1-($E$5^2))^0.5)*(COS(2*3.141592654*A37)))))+(($E$6*EXP($E$7*A37))*(($E$8*(SIN(4*3.141592654*A37)))+(((1-($E$8^2))^0.5)*(COS(4*3.141592654*A37)))))</f>
        <v>15.359855558050137</v>
      </c>
      <c r="G37" s="2">
        <f>F37-B37</f>
        <v>-1.1301444419498612</v>
      </c>
      <c r="H37" s="2">
        <f>G37^2</f>
        <v>1.2772264596701632</v>
      </c>
      <c r="L37" s="3"/>
      <c r="M37" s="3"/>
      <c r="N37" s="19"/>
      <c r="O37" s="19"/>
      <c r="P37" s="19"/>
      <c r="Q37" s="3"/>
      <c r="S37" s="19"/>
      <c r="U37" s="19"/>
      <c r="W37" s="19"/>
      <c r="X37" s="19"/>
      <c r="AC37" s="3">
        <v>1.6666666670000001</v>
      </c>
      <c r="AD37" s="2">
        <f t="shared" si="0"/>
        <v>0</v>
      </c>
      <c r="AE37" s="2">
        <f t="shared" si="1"/>
        <v>-16.489999999999998</v>
      </c>
      <c r="AF37" s="2">
        <f t="shared" si="2"/>
        <v>271.92009999999993</v>
      </c>
      <c r="AG37" s="2">
        <f t="shared" si="3"/>
        <v>16.489999999999998</v>
      </c>
    </row>
    <row r="38" spans="1:33" x14ac:dyDescent="0.3">
      <c r="A38" s="3">
        <v>1.5</v>
      </c>
      <c r="B38" s="3">
        <v>16.242999999999999</v>
      </c>
      <c r="C38" s="2">
        <f>$D$6*(A38^8)+$D$7*(A38^7)+$D$8*(A38^6)+$D$9*(A38^5)+$D$10*(A38^4)+$D$11*(A38^3)+$D$12*(A38^2)+$D$13*(A38)+$D$14 + (($D$3*EXP($D$4*A38))*(($D$5*(SIN(2*3.141592654*A38)))+(((1-($D$5^2))^0.5)*(COS(2*3.141592654*A38)))))</f>
        <v>15.04551092400995</v>
      </c>
      <c r="D38" s="2">
        <f t="shared" si="4"/>
        <v>-1.1974890759900489</v>
      </c>
      <c r="E38" s="2">
        <f>D38^2</f>
        <v>1.4339800871155013</v>
      </c>
      <c r="F38" s="2">
        <f>$E$9*(A38^8)+$E$10*(A38^7)+$E$11*(A38^6)+$E$12*(A38^5)+$E$13*(A38^4)+$E$14*(A38^3)+$E$15*(A38^2)+$E$16*(A38)+$E$17+(($E$3*EXP($E$4*A38))*(($E$5*(SIN(2*3.141592654*A38)))+(((1-($E$5^2))^0.5)*(COS(2*3.141592654*A38)))))+(($E$6*EXP($E$7*A38))*(($E$8*(SIN(4*3.141592654*A38)))+(((1-($E$8^2))^0.5)*(COS(4*3.141592654*A38)))))</f>
        <v>15.084235464750886</v>
      </c>
      <c r="G38" s="2">
        <f>F38-B38</f>
        <v>-1.1587645352491123</v>
      </c>
      <c r="H38" s="2">
        <f>G38^2</f>
        <v>1.3427352481510912</v>
      </c>
      <c r="L38" s="3"/>
      <c r="M38" s="3"/>
      <c r="N38" s="19"/>
      <c r="O38" s="19"/>
      <c r="P38" s="19"/>
      <c r="Q38" s="3"/>
      <c r="S38" s="19"/>
      <c r="U38" s="19"/>
      <c r="W38" s="19"/>
      <c r="X38" s="19"/>
      <c r="AC38" s="3">
        <v>1.75</v>
      </c>
      <c r="AD38" s="2">
        <f t="shared" si="0"/>
        <v>0</v>
      </c>
      <c r="AE38" s="2">
        <f t="shared" si="1"/>
        <v>-16.242999999999999</v>
      </c>
      <c r="AF38" s="2">
        <f t="shared" si="2"/>
        <v>263.83504899999997</v>
      </c>
      <c r="AG38" s="2">
        <f t="shared" si="3"/>
        <v>16.242999999999999</v>
      </c>
    </row>
    <row r="39" spans="1:33" x14ac:dyDescent="0.3">
      <c r="A39" s="3">
        <v>1.5833333329999999</v>
      </c>
      <c r="B39" s="3">
        <v>15.787000000000001</v>
      </c>
      <c r="C39" s="2">
        <f>$D$6*(A39^8)+$D$7*(A39^7)+$D$8*(A39^6)+$D$9*(A39^5)+$D$10*(A39^4)+$D$11*(A39^3)+$D$12*(A39^2)+$D$13*(A39)+$D$14 + (($D$3*EXP($D$4*A39))*(($D$5*(SIN(2*3.141592654*A39)))+(((1-($D$5^2))^0.5)*(COS(2*3.141592654*A39)))))</f>
        <v>14.658256373621366</v>
      </c>
      <c r="D39" s="2">
        <f t="shared" si="4"/>
        <v>-1.1287436263786343</v>
      </c>
      <c r="E39" s="2">
        <f>D39^2</f>
        <v>1.2740621740903901</v>
      </c>
      <c r="F39" s="2">
        <f>$E$9*(A39^8)+$E$10*(A39^7)+$E$11*(A39^6)+$E$12*(A39^5)+$E$13*(A39^4)+$E$14*(A39^3)+$E$15*(A39^2)+$E$16*(A39)+$E$17+(($E$3*EXP($E$4*A39))*(($E$5*(SIN(2*3.141592654*A39)))+(((1-($E$5^2))^0.5)*(COS(2*3.141592654*A39)))))+(($E$6*EXP($E$7*A39))*(($E$8*(SIN(4*3.141592654*A39)))+(((1-($E$8^2))^0.5)*(COS(4*3.141592654*A39)))))</f>
        <v>14.469946095904906</v>
      </c>
      <c r="G39" s="2">
        <f>F39-B39</f>
        <v>-1.3170539040950953</v>
      </c>
      <c r="H39" s="2">
        <f>G39^2</f>
        <v>1.7346309862921323</v>
      </c>
      <c r="L39" s="3"/>
      <c r="M39" s="3"/>
      <c r="N39" s="19"/>
      <c r="O39" s="19"/>
      <c r="P39" s="19"/>
      <c r="Q39" s="3"/>
      <c r="S39" s="19"/>
      <c r="U39" s="19"/>
      <c r="W39" s="19"/>
      <c r="X39" s="19"/>
      <c r="AC39" s="3">
        <v>1.8333333329999999</v>
      </c>
      <c r="AD39" s="2">
        <f t="shared" si="0"/>
        <v>0</v>
      </c>
      <c r="AE39" s="2">
        <f t="shared" si="1"/>
        <v>-15.787000000000001</v>
      </c>
      <c r="AF39" s="2">
        <f t="shared" si="2"/>
        <v>249.22936900000002</v>
      </c>
      <c r="AG39" s="2">
        <f t="shared" si="3"/>
        <v>15.787000000000001</v>
      </c>
    </row>
    <row r="40" spans="1:33" x14ac:dyDescent="0.3">
      <c r="A40" s="3">
        <v>1.6666666670000001</v>
      </c>
      <c r="B40" s="3">
        <v>15.446</v>
      </c>
      <c r="C40" s="2">
        <f>$D$6*(A40^8)+$D$7*(A40^7)+$D$8*(A40^6)+$D$9*(A40^5)+$D$10*(A40^4)+$D$11*(A40^3)+$D$12*(A40^2)+$D$13*(A40)+$D$14 + (($D$3*EXP($D$4*A40))*(($D$5*(SIN(2*3.141592654*A40)))+(((1-($D$5^2))^0.5)*(COS(2*3.141592654*A40)))))</f>
        <v>14.050699319403744</v>
      </c>
      <c r="D40" s="2">
        <f t="shared" si="4"/>
        <v>-1.3953006805962556</v>
      </c>
      <c r="E40" s="2">
        <f>D40^2</f>
        <v>1.946863989272374</v>
      </c>
      <c r="F40" s="2">
        <f>$E$9*(A40^8)+$E$10*(A40^7)+$E$11*(A40^6)+$E$12*(A40^5)+$E$13*(A40^4)+$E$14*(A40^3)+$E$15*(A40^2)+$E$16*(A40)+$E$17+(($E$3*EXP($E$4*A40))*(($E$5*(SIN(2*3.141592654*A40)))+(((1-($E$5^2))^0.5)*(COS(2*3.141592654*A40)))))+(($E$6*EXP($E$7*A40))*(($E$8*(SIN(4*3.141592654*A40)))+(((1-($E$8^2))^0.5)*(COS(4*3.141592654*A40)))))</f>
        <v>13.825739039216636</v>
      </c>
      <c r="G40" s="2">
        <f>F40-B40</f>
        <v>-1.620260960783364</v>
      </c>
      <c r="H40" s="2">
        <f>G40^2</f>
        <v>2.6252455810386297</v>
      </c>
      <c r="L40" s="3"/>
      <c r="M40" s="3"/>
      <c r="N40" s="19"/>
      <c r="O40" s="19"/>
      <c r="P40" s="19"/>
      <c r="Q40" s="3"/>
      <c r="S40" s="19"/>
      <c r="U40" s="19"/>
      <c r="W40" s="19"/>
      <c r="X40" s="19"/>
      <c r="AC40" s="3">
        <v>1.9166666670000001</v>
      </c>
      <c r="AD40" s="2">
        <f t="shared" si="0"/>
        <v>0</v>
      </c>
      <c r="AE40" s="2">
        <f t="shared" si="1"/>
        <v>-15.446</v>
      </c>
      <c r="AF40" s="2">
        <f t="shared" si="2"/>
        <v>238.57891599999999</v>
      </c>
      <c r="AG40" s="2">
        <f t="shared" si="3"/>
        <v>15.446</v>
      </c>
    </row>
    <row r="41" spans="1:33" x14ac:dyDescent="0.3">
      <c r="A41" s="3">
        <v>1.75</v>
      </c>
      <c r="B41" s="3">
        <v>14.648999999999999</v>
      </c>
      <c r="C41" s="2">
        <f>$D$6*(A41^8)+$D$7*(A41^7)+$D$8*(A41^6)+$D$9*(A41^5)+$D$10*(A41^4)+$D$11*(A41^3)+$D$12*(A41^2)+$D$13*(A41)+$D$14 + (($D$3*EXP($D$4*A41))*(($D$5*(SIN(2*3.141592654*A41)))+(((1-($D$5^2))^0.5)*(COS(2*3.141592654*A41)))))</f>
        <v>13.366169657394503</v>
      </c>
      <c r="D41" s="2">
        <f t="shared" si="4"/>
        <v>-1.2828303426054966</v>
      </c>
      <c r="E41" s="2">
        <f>D41^2</f>
        <v>1.6456536879093357</v>
      </c>
      <c r="F41" s="2">
        <f>$E$9*(A41^8)+$E$10*(A41^7)+$E$11*(A41^6)+$E$12*(A41^5)+$E$13*(A41^4)+$E$14*(A41^3)+$E$15*(A41^2)+$E$16*(A41)+$E$17+(($E$3*EXP($E$4*A41))*(($E$5*(SIN(2*3.141592654*A41)))+(((1-($E$5^2))^0.5)*(COS(2*3.141592654*A41)))))+(($E$6*EXP($E$7*A41))*(($E$8*(SIN(4*3.141592654*A41)))+(((1-($E$8^2))^0.5)*(COS(4*3.141592654*A41)))))</f>
        <v>13.331453459023653</v>
      </c>
      <c r="G41" s="2">
        <f>F41-B41</f>
        <v>-1.3175465409763465</v>
      </c>
      <c r="H41" s="2">
        <f>G41^2</f>
        <v>1.7359288876387355</v>
      </c>
      <c r="L41" s="3"/>
      <c r="M41" s="3"/>
      <c r="N41" s="19"/>
      <c r="O41" s="19"/>
      <c r="P41" s="19"/>
      <c r="Q41" s="3"/>
      <c r="S41" s="19"/>
      <c r="U41" s="19"/>
      <c r="W41" s="19"/>
      <c r="X41" s="19"/>
      <c r="AC41" s="3">
        <v>2</v>
      </c>
      <c r="AD41" s="2">
        <f t="shared" si="0"/>
        <v>0</v>
      </c>
      <c r="AE41" s="2">
        <f t="shared" si="1"/>
        <v>-14.648999999999999</v>
      </c>
      <c r="AF41" s="2">
        <f t="shared" si="2"/>
        <v>214.59320099999997</v>
      </c>
      <c r="AG41" s="2">
        <f t="shared" si="3"/>
        <v>14.648999999999999</v>
      </c>
    </row>
    <row r="42" spans="1:33" x14ac:dyDescent="0.3">
      <c r="A42" s="3">
        <v>1.8333333329999999</v>
      </c>
      <c r="B42" s="3">
        <v>13.776</v>
      </c>
      <c r="C42" s="2">
        <f>$D$6*(A42^8)+$D$7*(A42^7)+$D$8*(A42^6)+$D$9*(A42^5)+$D$10*(A42^4)+$D$11*(A42^3)+$D$12*(A42^2)+$D$13*(A42)+$D$14 + (($D$3*EXP($D$4*A42))*(($D$5*(SIN(2*3.141592654*A42)))+(((1-($D$5^2))^0.5)*(COS(2*3.141592654*A42)))))</f>
        <v>12.770876481992431</v>
      </c>
      <c r="D42" s="2">
        <f t="shared" si="4"/>
        <v>-1.0051235180075686</v>
      </c>
      <c r="E42" s="2">
        <f>D42^2</f>
        <v>1.0102732864519111</v>
      </c>
      <c r="F42" s="2">
        <f>$E$9*(A42^8)+$E$10*(A42^7)+$E$11*(A42^6)+$E$12*(A42^5)+$E$13*(A42^4)+$E$14*(A42^3)+$E$15*(A42^2)+$E$16*(A42)+$E$17+(($E$3*EXP($E$4*A42))*(($E$5*(SIN(2*3.141592654*A42)))+(((1-($E$5^2))^0.5)*(COS(2*3.141592654*A42)))))+(($E$6*EXP($E$7*A42))*(($E$8*(SIN(4*3.141592654*A42)))+(((1-($E$8^2))^0.5)*(COS(4*3.141592654*A42)))))</f>
        <v>12.963411490661297</v>
      </c>
      <c r="G42" s="2">
        <f>F42-B42</f>
        <v>-0.81258850933870264</v>
      </c>
      <c r="H42" s="2">
        <f>G42^2</f>
        <v>0.66030008550929487</v>
      </c>
      <c r="L42" s="3"/>
      <c r="M42" s="3"/>
      <c r="N42" s="19"/>
      <c r="O42" s="19"/>
      <c r="P42" s="19"/>
      <c r="Q42" s="3"/>
      <c r="S42" s="19"/>
      <c r="U42" s="19"/>
      <c r="W42" s="19"/>
      <c r="X42" s="19"/>
      <c r="AC42" s="3">
        <v>2.0833333330000001</v>
      </c>
      <c r="AD42" s="2">
        <f t="shared" si="0"/>
        <v>0</v>
      </c>
      <c r="AE42" s="2">
        <f t="shared" si="1"/>
        <v>-13.776</v>
      </c>
      <c r="AF42" s="2">
        <f t="shared" si="2"/>
        <v>189.778176</v>
      </c>
      <c r="AG42" s="2">
        <f t="shared" si="3"/>
        <v>13.776</v>
      </c>
    </row>
    <row r="43" spans="1:33" x14ac:dyDescent="0.3">
      <c r="A43" s="3">
        <v>1.9166666670000001</v>
      </c>
      <c r="B43" s="3">
        <v>13.188000000000001</v>
      </c>
      <c r="C43" s="2">
        <f>$D$6*(A43^8)+$D$7*(A43^7)+$D$8*(A43^6)+$D$9*(A43^5)+$D$10*(A43^4)+$D$11*(A43^3)+$D$12*(A43^2)+$D$13*(A43)+$D$14 + (($D$3*EXP($D$4*A43))*(($D$5*(SIN(2*3.141592654*A43)))+(((1-($D$5^2))^0.5)*(COS(2*3.141592654*A43)))))</f>
        <v>12.40926494182569</v>
      </c>
      <c r="D43" s="2">
        <f t="shared" si="4"/>
        <v>-0.77873505817431088</v>
      </c>
      <c r="E43" s="2">
        <f>D43^2</f>
        <v>0.60642829082974736</v>
      </c>
      <c r="F43" s="2">
        <f>$E$9*(A43^8)+$E$10*(A43^7)+$E$11*(A43^6)+$E$12*(A43^5)+$E$13*(A43^4)+$E$14*(A43^3)+$E$15*(A43^2)+$E$16*(A43)+$E$17+(($E$3*EXP($E$4*A43))*(($E$5*(SIN(2*3.141592654*A43)))+(((1-($E$5^2))^0.5)*(COS(2*3.141592654*A43)))))+(($E$6*EXP($E$7*A43))*(($E$8*(SIN(4*3.141592654*A43)))+(((1-($E$8^2))^0.5)*(COS(4*3.141592654*A43)))))</f>
        <v>12.639742120675541</v>
      </c>
      <c r="G43" s="2">
        <f>F43-B43</f>
        <v>-0.54825787932445991</v>
      </c>
      <c r="H43" s="2">
        <f>G43^2</f>
        <v>0.30058670224135403</v>
      </c>
      <c r="L43" s="3"/>
      <c r="M43" s="3"/>
      <c r="N43" s="19"/>
      <c r="O43" s="19"/>
      <c r="P43" s="19"/>
      <c r="Q43" s="3"/>
      <c r="S43" s="19"/>
      <c r="U43" s="19"/>
      <c r="W43" s="19"/>
      <c r="X43" s="19"/>
      <c r="AC43" s="3">
        <v>2.1666666669999999</v>
      </c>
      <c r="AD43" s="2">
        <f t="shared" si="0"/>
        <v>0</v>
      </c>
      <c r="AE43" s="2">
        <f t="shared" si="1"/>
        <v>-13.188000000000001</v>
      </c>
      <c r="AF43" s="2">
        <f t="shared" si="2"/>
        <v>173.92334400000001</v>
      </c>
      <c r="AG43" s="2">
        <f t="shared" si="3"/>
        <v>13.188000000000001</v>
      </c>
    </row>
    <row r="44" spans="1:33" x14ac:dyDescent="0.3">
      <c r="A44" s="3">
        <v>2</v>
      </c>
      <c r="B44" s="3">
        <v>13.282999999999999</v>
      </c>
      <c r="C44" s="2">
        <f>$D$6*(A44^8)+$D$7*(A44^7)+$D$8*(A44^6)+$D$9*(A44^5)+$D$10*(A44^4)+$D$11*(A44^3)+$D$12*(A44^2)+$D$13*(A44)+$D$14 + (($D$3*EXP($D$4*A44))*(($D$5*(SIN(2*3.141592654*A44)))+(((1-($D$5^2))^0.5)*(COS(2*3.141592654*A44)))))</f>
        <v>12.365184948275683</v>
      </c>
      <c r="D44" s="2">
        <f t="shared" si="4"/>
        <v>-0.91781505172431643</v>
      </c>
      <c r="E44" s="2">
        <f>D44^2</f>
        <v>0.84238446917170962</v>
      </c>
      <c r="F44" s="2">
        <f>$E$9*(A44^8)+$E$10*(A44^7)+$E$11*(A44^6)+$E$12*(A44^5)+$E$13*(A44^4)+$E$14*(A44^3)+$E$15*(A44^2)+$E$16*(A44)+$E$17+(($E$3*EXP($E$4*A44))*(($E$5*(SIN(2*3.141592654*A44)))+(((1-($E$5^2))^0.5)*(COS(2*3.141592654*A44)))))+(($E$6*EXP($E$7*A44))*(($E$8*(SIN(4*3.141592654*A44)))+(((1-($E$8^2))^0.5)*(COS(4*3.141592654*A44)))))</f>
        <v>12.407271211950686</v>
      </c>
      <c r="G44" s="2">
        <f>F44-B44</f>
        <v>-0.87572878804931342</v>
      </c>
      <c r="H44" s="2">
        <f>G44^2</f>
        <v>0.7669009102183193</v>
      </c>
      <c r="L44" s="3"/>
      <c r="M44" s="3"/>
      <c r="N44" s="19"/>
      <c r="O44" s="19"/>
      <c r="P44" s="19"/>
      <c r="Q44" s="3"/>
      <c r="S44" s="19"/>
      <c r="U44" s="19"/>
      <c r="W44" s="19"/>
      <c r="X44" s="19"/>
      <c r="AC44" s="3">
        <v>2.25</v>
      </c>
      <c r="AD44" s="2">
        <f t="shared" si="0"/>
        <v>0</v>
      </c>
      <c r="AE44" s="2">
        <f t="shared" si="1"/>
        <v>-13.282999999999999</v>
      </c>
      <c r="AF44" s="2">
        <f t="shared" si="2"/>
        <v>176.43808899999999</v>
      </c>
      <c r="AG44" s="2">
        <f t="shared" si="3"/>
        <v>13.282999999999999</v>
      </c>
    </row>
    <row r="45" spans="1:33" x14ac:dyDescent="0.3">
      <c r="A45" s="3">
        <v>2.0833333330000001</v>
      </c>
      <c r="B45" s="3">
        <v>12.657</v>
      </c>
      <c r="C45" s="2">
        <f>$D$6*(A45^8)+$D$7*(A45^7)+$D$8*(A45^6)+$D$9*(A45^5)+$D$10*(A45^4)+$D$11*(A45^3)+$D$12*(A45^2)+$D$13*(A45)+$D$14 + (($D$3*EXP($D$4*A45))*(($D$5*(SIN(2*3.141592654*A45)))+(((1-($D$5^2))^0.5)*(COS(2*3.141592654*A45)))))</f>
        <v>12.639282544352231</v>
      </c>
      <c r="D45" s="2">
        <f t="shared" si="4"/>
        <v>-1.7717455647769498E-2</v>
      </c>
      <c r="E45" s="2">
        <f>D45^2</f>
        <v>3.1390823463067926E-4</v>
      </c>
      <c r="F45" s="2">
        <f>$E$9*(A45^8)+$E$10*(A45^7)+$E$11*(A45^6)+$E$12*(A45^5)+$E$13*(A45^4)+$E$14*(A45^3)+$E$15*(A45^2)+$E$16*(A45)+$E$17+(($E$3*EXP($E$4*A45))*(($E$5*(SIN(2*3.141592654*A45)))+(((1-($E$5^2))^0.5)*(COS(2*3.141592654*A45)))))+(($E$6*EXP($E$7*A45))*(($E$8*(SIN(4*3.141592654*A45)))+(((1-($E$8^2))^0.5)*(COS(4*3.141592654*A45)))))</f>
        <v>12.455022985798152</v>
      </c>
      <c r="G45" s="2">
        <f>F45-B45</f>
        <v>-0.20197701420184799</v>
      </c>
      <c r="H45" s="2">
        <f>G45^2</f>
        <v>4.0794714265893504E-2</v>
      </c>
      <c r="L45" s="3"/>
      <c r="M45" s="3"/>
      <c r="N45" s="19"/>
      <c r="O45" s="19"/>
      <c r="P45" s="19"/>
      <c r="Q45" s="3"/>
      <c r="S45" s="19"/>
      <c r="U45" s="19"/>
      <c r="W45" s="19"/>
      <c r="X45" s="19"/>
      <c r="AC45" s="3">
        <v>2.3333333330000001</v>
      </c>
      <c r="AD45" s="2">
        <f t="shared" si="0"/>
        <v>0</v>
      </c>
      <c r="AE45" s="2">
        <f t="shared" si="1"/>
        <v>-12.657</v>
      </c>
      <c r="AF45" s="2">
        <f t="shared" si="2"/>
        <v>160.19964899999999</v>
      </c>
      <c r="AG45" s="2">
        <f t="shared" si="3"/>
        <v>12.657</v>
      </c>
    </row>
    <row r="46" spans="1:33" x14ac:dyDescent="0.3">
      <c r="A46" s="3">
        <v>2.1666666669999999</v>
      </c>
      <c r="B46" s="3">
        <v>12.978999999999999</v>
      </c>
      <c r="C46" s="2">
        <f>$D$6*(A46^8)+$D$7*(A46^7)+$D$8*(A46^6)+$D$9*(A46^5)+$D$10*(A46^4)+$D$11*(A46^3)+$D$12*(A46^2)+$D$13*(A46)+$D$14 + (($D$3*EXP($D$4*A46))*(($D$5*(SIN(2*3.141592654*A46)))+(((1-($D$5^2))^0.5)*(COS(2*3.141592654*A46)))))</f>
        <v>13.148682534048316</v>
      </c>
      <c r="D46" s="2">
        <f t="shared" si="4"/>
        <v>0.16968253404831657</v>
      </c>
      <c r="E46" s="2">
        <f>D46^2</f>
        <v>2.879216236105811E-2</v>
      </c>
      <c r="F46" s="2">
        <f>$E$9*(A46^8)+$E$10*(A46^7)+$E$11*(A46^6)+$E$12*(A46^5)+$E$13*(A46^4)+$E$14*(A46^3)+$E$15*(A46^2)+$E$16*(A46)+$E$17+(($E$3*EXP($E$4*A46))*(($E$5*(SIN(2*3.141592654*A46)))+(((1-($E$5^2))^0.5)*(COS(2*3.141592654*A46)))))+(($E$6*EXP($E$7*A46))*(($E$8*(SIN(4*3.141592654*A46)))+(((1-($E$8^2))^0.5)*(COS(4*3.141592654*A46)))))</f>
        <v>12.925066130392263</v>
      </c>
      <c r="G46" s="2">
        <f>F46-B46</f>
        <v>-5.3933869607735829E-2</v>
      </c>
      <c r="H46" s="2">
        <f>G46^2</f>
        <v>2.9088622908642506E-3</v>
      </c>
      <c r="L46" s="3"/>
      <c r="M46" s="3"/>
      <c r="N46" s="19"/>
      <c r="O46" s="19"/>
      <c r="P46" s="19"/>
      <c r="Q46" s="3"/>
      <c r="S46" s="19"/>
      <c r="U46" s="19"/>
      <c r="W46" s="19"/>
      <c r="X46" s="19"/>
      <c r="AC46" s="3">
        <v>2.4166666669999999</v>
      </c>
      <c r="AD46" s="2">
        <f t="shared" si="0"/>
        <v>0</v>
      </c>
      <c r="AE46" s="2">
        <f t="shared" si="1"/>
        <v>-12.978999999999999</v>
      </c>
      <c r="AF46" s="2">
        <f t="shared" si="2"/>
        <v>168.45444099999997</v>
      </c>
      <c r="AG46" s="2">
        <f t="shared" si="3"/>
        <v>12.978999999999999</v>
      </c>
    </row>
    <row r="47" spans="1:33" x14ac:dyDescent="0.3">
      <c r="A47" s="3">
        <v>2.25</v>
      </c>
      <c r="B47" s="3">
        <v>13.909000000000001</v>
      </c>
      <c r="C47" s="2">
        <f>$D$6*(A47^8)+$D$7*(A47^7)+$D$8*(A47^6)+$D$9*(A47^5)+$D$10*(A47^4)+$D$11*(A47^3)+$D$12*(A47^2)+$D$13*(A47)+$D$14 + (($D$3*EXP($D$4*A47))*(($D$5*(SIN(2*3.141592654*A47)))+(((1-($D$5^2))^0.5)*(COS(2*3.141592654*A47)))))</f>
        <v>13.749059548744359</v>
      </c>
      <c r="D47" s="2">
        <f t="shared" si="4"/>
        <v>-0.15994045125564149</v>
      </c>
      <c r="E47" s="2">
        <f>D47^2</f>
        <v>2.5580947947858233E-2</v>
      </c>
      <c r="F47" s="2">
        <f>$E$9*(A47^8)+$E$10*(A47^7)+$E$11*(A47^6)+$E$12*(A47^5)+$E$13*(A47^4)+$E$14*(A47^3)+$E$15*(A47^2)+$E$16*(A47)+$E$17+(($E$3*EXP($E$4*A47))*(($E$5*(SIN(2*3.141592654*A47)))+(((1-($E$5^2))^0.5)*(COS(2*3.141592654*A47)))))+(($E$6*EXP($E$7*A47))*(($E$8*(SIN(4*3.141592654*A47)))+(((1-($E$8^2))^0.5)*(COS(4*3.141592654*A47)))))</f>
        <v>13.71009307122406</v>
      </c>
      <c r="G47" s="2">
        <f>F47-B47</f>
        <v>-0.19890692877594063</v>
      </c>
      <c r="H47" s="2">
        <f>G47^2</f>
        <v>3.9563966315077116E-2</v>
      </c>
      <c r="L47" s="3"/>
      <c r="M47" s="3"/>
      <c r="N47" s="19"/>
      <c r="O47" s="19"/>
      <c r="P47" s="19"/>
      <c r="Q47" s="3"/>
      <c r="S47" s="19"/>
      <c r="U47" s="19"/>
      <c r="W47" s="19"/>
      <c r="X47" s="19"/>
      <c r="AC47" s="3">
        <v>2.5</v>
      </c>
      <c r="AD47" s="2">
        <f t="shared" si="0"/>
        <v>0</v>
      </c>
      <c r="AE47" s="2">
        <f t="shared" si="1"/>
        <v>-13.909000000000001</v>
      </c>
      <c r="AF47" s="2">
        <f t="shared" si="2"/>
        <v>193.46028100000001</v>
      </c>
      <c r="AG47" s="2">
        <f t="shared" si="3"/>
        <v>13.909000000000001</v>
      </c>
    </row>
    <row r="48" spans="1:33" x14ac:dyDescent="0.3">
      <c r="A48" s="3">
        <v>2.3333333330000001</v>
      </c>
      <c r="B48" s="3">
        <v>14.535</v>
      </c>
      <c r="C48" s="2">
        <f>$D$6*(A48^8)+$D$7*(A48^7)+$D$8*(A48^6)+$D$9*(A48^5)+$D$10*(A48^4)+$D$11*(A48^3)+$D$12*(A48^2)+$D$13*(A48)+$D$14 + (($D$3*EXP($D$4*A48))*(($D$5*(SIN(2*3.141592654*A48)))+(((1-($D$5^2))^0.5)*(COS(2*3.141592654*A48)))))</f>
        <v>14.2731944021551</v>
      </c>
      <c r="D48" s="2">
        <f t="shared" si="4"/>
        <v>-0.26180559784489965</v>
      </c>
      <c r="E48" s="2">
        <f>D48^2</f>
        <v>6.8542171062925331E-2</v>
      </c>
      <c r="F48" s="2">
        <f>$E$9*(A48^8)+$E$10*(A48^7)+$E$11*(A48^6)+$E$12*(A48^5)+$E$13*(A48^4)+$E$14*(A48^3)+$E$15*(A48^2)+$E$16*(A48)+$E$17+(($E$3*EXP($E$4*A48))*(($E$5*(SIN(2*3.141592654*A48)))+(((1-($E$5^2))^0.5)*(COS(2*3.141592654*A48)))))+(($E$6*EXP($E$7*A48))*(($E$8*(SIN(4*3.141592654*A48)))+(((1-($E$8^2))^0.5)*(COS(4*3.141592654*A48)))))</f>
        <v>14.456002164828799</v>
      </c>
      <c r="G48" s="2">
        <f>F48-B48</f>
        <v>-7.8997835171200848E-2</v>
      </c>
      <c r="H48" s="2">
        <f>G48^2</f>
        <v>6.2406579617362177E-3</v>
      </c>
      <c r="L48" s="3"/>
      <c r="M48" s="3"/>
      <c r="N48" s="19"/>
      <c r="O48" s="19"/>
      <c r="P48" s="19"/>
      <c r="Q48" s="3"/>
      <c r="S48" s="19"/>
      <c r="U48" s="19"/>
      <c r="W48" s="19"/>
      <c r="X48" s="19"/>
      <c r="AC48" s="3">
        <v>2.5833333330000001</v>
      </c>
      <c r="AD48" s="2">
        <f t="shared" si="0"/>
        <v>0</v>
      </c>
      <c r="AE48" s="2">
        <f t="shared" si="1"/>
        <v>-14.535</v>
      </c>
      <c r="AF48" s="2">
        <f t="shared" si="2"/>
        <v>211.26622499999999</v>
      </c>
      <c r="AG48" s="2">
        <f t="shared" si="3"/>
        <v>14.535</v>
      </c>
    </row>
    <row r="49" spans="1:33" x14ac:dyDescent="0.3">
      <c r="A49" s="3">
        <v>2.4166666669999999</v>
      </c>
      <c r="B49" s="3">
        <v>14.877000000000001</v>
      </c>
      <c r="C49" s="2">
        <f>$D$6*(A49^8)+$D$7*(A49^7)+$D$8*(A49^6)+$D$9*(A49^5)+$D$10*(A49^4)+$D$11*(A49^3)+$D$12*(A49^2)+$D$13*(A49)+$D$14 + (($D$3*EXP($D$4*A49))*(($D$5*(SIN(2*3.141592654*A49)))+(((1-($D$5^2))^0.5)*(COS(2*3.141592654*A49)))))</f>
        <v>14.575690642551752</v>
      </c>
      <c r="D49" s="2">
        <f t="shared" si="4"/>
        <v>-0.3013093574482486</v>
      </c>
      <c r="E49" s="2">
        <f>D49^2</f>
        <v>9.0787328885876442E-2</v>
      </c>
      <c r="F49" s="2">
        <f>$E$9*(A49^8)+$E$10*(A49^7)+$E$11*(A49^6)+$E$12*(A49^5)+$E$13*(A49^4)+$E$14*(A49^3)+$E$15*(A49^2)+$E$16*(A49)+$E$17+(($E$3*EXP($E$4*A49))*(($E$5*(SIN(2*3.141592654*A49)))+(((1-($E$5^2))^0.5)*(COS(2*3.141592654*A49)))))+(($E$6*EXP($E$7*A49))*(($E$8*(SIN(4*3.141592654*A49)))+(((1-($E$8^2))^0.5)*(COS(4*3.141592654*A49)))))</f>
        <v>14.79432289674757</v>
      </c>
      <c r="G49" s="2">
        <f>F49-B49</f>
        <v>-8.2677103252430939E-2</v>
      </c>
      <c r="H49" s="2">
        <f>G49^2</f>
        <v>6.8355034022131262E-3</v>
      </c>
      <c r="L49" s="3"/>
      <c r="M49" s="3"/>
      <c r="N49" s="19"/>
      <c r="O49" s="19"/>
      <c r="P49" s="19"/>
      <c r="Q49" s="3"/>
      <c r="S49" s="19"/>
      <c r="U49" s="19"/>
      <c r="W49" s="19"/>
      <c r="X49" s="19"/>
      <c r="AC49" s="3">
        <v>2.6666666669999999</v>
      </c>
      <c r="AD49" s="2">
        <f t="shared" si="0"/>
        <v>0</v>
      </c>
      <c r="AE49" s="2">
        <f t="shared" si="1"/>
        <v>-14.877000000000001</v>
      </c>
      <c r="AF49" s="2">
        <f t="shared" si="2"/>
        <v>221.32512900000003</v>
      </c>
      <c r="AG49" s="2">
        <f t="shared" si="3"/>
        <v>14.877000000000001</v>
      </c>
    </row>
    <row r="50" spans="1:33" x14ac:dyDescent="0.3">
      <c r="A50" s="3">
        <v>2.5</v>
      </c>
      <c r="B50" s="3">
        <v>14.858000000000001</v>
      </c>
      <c r="C50" s="2">
        <f>$D$6*(A50^8)+$D$7*(A50^7)+$D$8*(A50^6)+$D$9*(A50^5)+$D$10*(A50^4)+$D$11*(A50^3)+$D$12*(A50^2)+$D$13*(A50)+$D$14 + (($D$3*EXP($D$4*A50))*(($D$5*(SIN(2*3.141592654*A50)))+(((1-($D$5^2))^0.5)*(COS(2*3.141592654*A50)))))</f>
        <v>14.571869639066072</v>
      </c>
      <c r="D50" s="2">
        <f t="shared" si="4"/>
        <v>-0.28613036093392807</v>
      </c>
      <c r="E50" s="2">
        <f>D50^2</f>
        <v>8.1870583448179948E-2</v>
      </c>
      <c r="F50" s="2">
        <f>$E$9*(A50^8)+$E$10*(A50^7)+$E$11*(A50^6)+$E$12*(A50^5)+$E$13*(A50^4)+$E$14*(A50^3)+$E$15*(A50^2)+$E$16*(A50)+$E$17+(($E$3*EXP($E$4*A50))*(($E$5*(SIN(2*3.141592654*A50)))+(((1-($E$5^2))^0.5)*(COS(2*3.141592654*A50)))))+(($E$6*EXP($E$7*A50))*(($E$8*(SIN(4*3.141592654*A50)))+(((1-($E$8^2))^0.5)*(COS(4*3.141592654*A50)))))</f>
        <v>14.604240225647775</v>
      </c>
      <c r="G50" s="2">
        <f>F50-B50</f>
        <v>-0.25375977435222552</v>
      </c>
      <c r="H50" s="2">
        <f>G50^2</f>
        <v>6.4394023079292415E-2</v>
      </c>
      <c r="L50" s="3"/>
      <c r="M50" s="3"/>
      <c r="N50" s="19"/>
      <c r="O50" s="19"/>
      <c r="P50" s="19"/>
      <c r="Q50" s="3"/>
      <c r="S50" s="19"/>
      <c r="U50" s="19"/>
      <c r="W50" s="19"/>
      <c r="X50" s="19"/>
      <c r="AC50" s="3">
        <v>2.75</v>
      </c>
      <c r="AD50" s="2">
        <f t="shared" si="0"/>
        <v>0</v>
      </c>
      <c r="AE50" s="2">
        <f t="shared" si="1"/>
        <v>-14.858000000000001</v>
      </c>
      <c r="AF50" s="2">
        <f t="shared" si="2"/>
        <v>220.760164</v>
      </c>
      <c r="AG50" s="2">
        <f t="shared" si="3"/>
        <v>14.858000000000001</v>
      </c>
    </row>
    <row r="51" spans="1:33" x14ac:dyDescent="0.3">
      <c r="A51" s="3">
        <v>2.5833333330000001</v>
      </c>
      <c r="B51" s="3">
        <v>14.288</v>
      </c>
      <c r="C51" s="2">
        <f>$D$6*(A51^8)+$D$7*(A51^7)+$D$8*(A51^6)+$D$9*(A51^5)+$D$10*(A51^4)+$D$11*(A51^3)+$D$12*(A51^2)+$D$13*(A51)+$D$14 + (($D$3*EXP($D$4*A51))*(($D$5*(SIN(2*3.141592654*A51)))+(((1-($D$5^2))^0.5)*(COS(2*3.141592654*A51)))))</f>
        <v>14.260416165357936</v>
      </c>
      <c r="D51" s="2">
        <f t="shared" si="4"/>
        <v>-2.758383464206382E-2</v>
      </c>
      <c r="E51" s="2">
        <f>D51^2</f>
        <v>7.6086793356072008E-4</v>
      </c>
      <c r="F51" s="2">
        <f>$E$9*(A51^8)+$E$10*(A51^7)+$E$11*(A51^6)+$E$12*(A51^5)+$E$13*(A51^4)+$E$14*(A51^3)+$E$15*(A51^2)+$E$16*(A51)+$E$17+(($E$3*EXP($E$4*A51))*(($E$5*(SIN(2*3.141592654*A51)))+(((1-($E$5^2))^0.5)*(COS(2*3.141592654*A51)))))+(($E$6*EXP($E$7*A51))*(($E$8*(SIN(4*3.141592654*A51)))+(((1-($E$8^2))^0.5)*(COS(4*3.141592654*A51)))))</f>
        <v>14.070841574413617</v>
      </c>
      <c r="G51" s="2">
        <f>F51-B51</f>
        <v>-0.21715842558638343</v>
      </c>
      <c r="H51" s="2">
        <f>G51^2</f>
        <v>4.7157781803156829E-2</v>
      </c>
      <c r="L51" s="3"/>
      <c r="M51" s="3"/>
      <c r="N51" s="19"/>
      <c r="O51" s="19"/>
      <c r="P51" s="19"/>
      <c r="Q51" s="3"/>
      <c r="S51" s="19"/>
      <c r="U51" s="19"/>
      <c r="W51" s="19"/>
      <c r="X51" s="19"/>
      <c r="AC51" s="3">
        <v>2.8333333330000001</v>
      </c>
      <c r="AD51" s="2">
        <f t="shared" si="0"/>
        <v>0</v>
      </c>
      <c r="AE51" s="2">
        <f t="shared" si="1"/>
        <v>-14.288</v>
      </c>
      <c r="AF51" s="2">
        <f t="shared" si="2"/>
        <v>204.14694400000002</v>
      </c>
      <c r="AG51" s="2">
        <f t="shared" si="3"/>
        <v>14.288</v>
      </c>
    </row>
    <row r="52" spans="1:33" x14ac:dyDescent="0.3">
      <c r="A52" s="3">
        <v>2.6666666669999999</v>
      </c>
      <c r="B52" s="3">
        <v>13.946999999999999</v>
      </c>
      <c r="C52" s="2">
        <f>$D$6*(A52^8)+$D$7*(A52^7)+$D$8*(A52^6)+$D$9*(A52^5)+$D$10*(A52^4)+$D$11*(A52^3)+$D$12*(A52^2)+$D$13*(A52)+$D$14 + (($D$3*EXP($D$4*A52))*(($D$5*(SIN(2*3.141592654*A52)))+(((1-($D$5^2))^0.5)*(COS(2*3.141592654*A52)))))</f>
        <v>13.723695851915352</v>
      </c>
      <c r="D52" s="2">
        <f t="shared" si="4"/>
        <v>-0.22330414808464738</v>
      </c>
      <c r="E52" s="2">
        <f>D52^2</f>
        <v>4.9864742551810129E-2</v>
      </c>
      <c r="F52" s="2">
        <f>$E$9*(A52^8)+$E$10*(A52^7)+$E$11*(A52^6)+$E$12*(A52^5)+$E$13*(A52^4)+$E$14*(A52^3)+$E$15*(A52^2)+$E$16*(A52)+$E$17+(($E$3*EXP($E$4*A52))*(($E$5*(SIN(2*3.141592654*A52)))+(((1-($E$5^2))^0.5)*(COS(2*3.141592654*A52)))))+(($E$6*EXP($E$7*A52))*(($E$8*(SIN(4*3.141592654*A52)))+(((1-($E$8^2))^0.5)*(COS(4*3.141592654*A52)))))</f>
        <v>13.498576107676479</v>
      </c>
      <c r="G52" s="2">
        <f>F52-B52</f>
        <v>-0.44842389232351998</v>
      </c>
      <c r="H52" s="2">
        <f>G52^2</f>
        <v>0.20108398720657583</v>
      </c>
      <c r="L52" s="3"/>
      <c r="M52" s="3"/>
      <c r="N52" s="19"/>
      <c r="O52" s="19"/>
      <c r="P52" s="19"/>
      <c r="Q52" s="3"/>
      <c r="S52" s="19"/>
      <c r="U52" s="19"/>
      <c r="W52" s="19"/>
      <c r="X52" s="19"/>
      <c r="AC52" s="3">
        <v>2.9166666669999999</v>
      </c>
      <c r="AD52" s="2">
        <f t="shared" si="0"/>
        <v>0</v>
      </c>
      <c r="AE52" s="2">
        <f t="shared" si="1"/>
        <v>-13.946999999999999</v>
      </c>
      <c r="AF52" s="2">
        <f t="shared" si="2"/>
        <v>194.51880899999998</v>
      </c>
      <c r="AG52" s="2">
        <f t="shared" si="3"/>
        <v>13.946999999999999</v>
      </c>
    </row>
    <row r="53" spans="1:33" x14ac:dyDescent="0.3">
      <c r="A53" s="3">
        <v>2.75</v>
      </c>
      <c r="B53" s="3">
        <v>13.416</v>
      </c>
      <c r="C53" s="2">
        <f>$D$6*(A53^8)+$D$7*(A53^7)+$D$8*(A53^6)+$D$9*(A53^5)+$D$10*(A53^4)+$D$11*(A53^3)+$D$12*(A53^2)+$D$13*(A53)+$D$14 + (($D$3*EXP($D$4*A53))*(($D$5*(SIN(2*3.141592654*A53)))+(((1-($D$5^2))^0.5)*(COS(2*3.141592654*A53)))))</f>
        <v>13.105647160154296</v>
      </c>
      <c r="D53" s="2">
        <f t="shared" si="4"/>
        <v>-0.31035283984570405</v>
      </c>
      <c r="E53" s="2">
        <f>D53^2</f>
        <v>9.6318885200293233E-2</v>
      </c>
      <c r="F53" s="2">
        <f>$E$9*(A53^8)+$E$10*(A53^7)+$E$11*(A53^6)+$E$12*(A53^5)+$E$13*(A53^4)+$E$14*(A53^3)+$E$15*(A53^2)+$E$16*(A53)+$E$17+(($E$3*EXP($E$4*A53))*(($E$5*(SIN(2*3.141592654*A53)))+(((1-($E$5^2))^0.5)*(COS(2*3.141592654*A53)))))+(($E$6*EXP($E$7*A53))*(($E$8*(SIN(4*3.141592654*A53)))+(((1-($E$8^2))^0.5)*(COS(4*3.141592654*A53)))))</f>
        <v>13.067140121307649</v>
      </c>
      <c r="G53" s="2">
        <f>F53-B53</f>
        <v>-0.3488598786923518</v>
      </c>
      <c r="H53" s="2">
        <f>G53^2</f>
        <v>0.12170321496124241</v>
      </c>
      <c r="L53" s="3"/>
      <c r="M53" s="3"/>
      <c r="N53" s="19"/>
      <c r="O53" s="19"/>
      <c r="P53" s="19"/>
      <c r="Q53" s="3"/>
      <c r="S53" s="19"/>
      <c r="U53" s="19"/>
      <c r="W53" s="19"/>
      <c r="X53" s="19"/>
      <c r="AC53" s="3">
        <v>3</v>
      </c>
      <c r="AD53" s="2">
        <f t="shared" si="0"/>
        <v>0</v>
      </c>
      <c r="AE53" s="2">
        <f t="shared" si="1"/>
        <v>-13.416</v>
      </c>
      <c r="AF53" s="2">
        <f t="shared" si="2"/>
        <v>179.98905600000001</v>
      </c>
      <c r="AG53" s="2">
        <f t="shared" si="3"/>
        <v>13.416</v>
      </c>
    </row>
    <row r="54" spans="1:33" x14ac:dyDescent="0.3">
      <c r="A54" s="3">
        <v>2.8333333330000001</v>
      </c>
      <c r="B54" s="3">
        <v>12.903</v>
      </c>
      <c r="C54" s="2">
        <f>$D$6*(A54^8)+$D$7*(A54^7)+$D$8*(A54^6)+$D$9*(A54^5)+$D$10*(A54^4)+$D$11*(A54^3)+$D$12*(A54^2)+$D$13*(A54)+$D$14 + (($D$3*EXP($D$4*A54))*(($D$5*(SIN(2*3.141592654*A54)))+(((1-($D$5^2))^0.5)*(COS(2*3.141592654*A54)))))</f>
        <v>12.573160794482732</v>
      </c>
      <c r="D54" s="2">
        <f t="shared" si="4"/>
        <v>-0.32983920551726875</v>
      </c>
      <c r="E54" s="2">
        <f>D54^2</f>
        <v>0.10879390149626306</v>
      </c>
      <c r="F54" s="2">
        <f>$E$9*(A54^8)+$E$10*(A54^7)+$E$11*(A54^6)+$E$12*(A54^5)+$E$13*(A54^4)+$E$14*(A54^3)+$E$15*(A54^2)+$E$16*(A54)+$E$17+(($E$3*EXP($E$4*A54))*(($E$5*(SIN(2*3.141592654*A54)))+(((1-($E$5^2))^0.5)*(COS(2*3.141592654*A54)))))+(($E$6*EXP($E$7*A54))*(($E$8*(SIN(4*3.141592654*A54)))+(((1-($E$8^2))^0.5)*(COS(4*3.141592654*A54)))))</f>
        <v>12.757493823639585</v>
      </c>
      <c r="G54" s="2">
        <f>F54-B54</f>
        <v>-0.1455061763604153</v>
      </c>
      <c r="H54" s="2">
        <f>G54^2</f>
        <v>2.1172047359028279E-2</v>
      </c>
      <c r="L54" s="3"/>
      <c r="M54" s="3"/>
      <c r="N54" s="19"/>
      <c r="O54" s="19"/>
      <c r="P54" s="19"/>
      <c r="Q54" s="3"/>
      <c r="S54" s="19"/>
      <c r="U54" s="19"/>
      <c r="W54" s="19"/>
      <c r="X54" s="19"/>
      <c r="AC54" s="3">
        <v>3.0833333330000001</v>
      </c>
      <c r="AD54" s="2">
        <f t="shared" si="0"/>
        <v>0</v>
      </c>
      <c r="AE54" s="2">
        <f t="shared" si="1"/>
        <v>-12.903</v>
      </c>
      <c r="AF54" s="2">
        <f t="shared" si="2"/>
        <v>166.48740900000001</v>
      </c>
      <c r="AG54" s="2">
        <f t="shared" si="3"/>
        <v>12.903</v>
      </c>
    </row>
    <row r="55" spans="1:33" x14ac:dyDescent="0.3">
      <c r="A55" s="3">
        <v>2.9166666669999999</v>
      </c>
      <c r="B55" s="3">
        <v>13.454000000000001</v>
      </c>
      <c r="C55" s="2">
        <f>$D$6*(A55^8)+$D$7*(A55^7)+$D$8*(A55^6)+$D$9*(A55^5)+$D$10*(A55^4)+$D$11*(A55^3)+$D$12*(A55^2)+$D$13*(A55)+$D$14 + (($D$3*EXP($D$4*A55))*(($D$5*(SIN(2*3.141592654*A55)))+(((1-($D$5^2))^0.5)*(COS(2*3.141592654*A55)))))</f>
        <v>12.271288733407321</v>
      </c>
      <c r="D55" s="2">
        <f t="shared" si="4"/>
        <v>-1.1827112665926798</v>
      </c>
      <c r="E55" s="2">
        <f>D55^2</f>
        <v>1.3988059401252608</v>
      </c>
      <c r="F55" s="2">
        <f>$E$9*(A55^8)+$E$10*(A55^7)+$E$11*(A55^6)+$E$12*(A55^5)+$E$13*(A55^4)+$E$14*(A55^3)+$E$15*(A55^2)+$E$16*(A55)+$E$17+(($E$3*EXP($E$4*A55))*(($E$5*(SIN(2*3.141592654*A55)))+(((1-($E$5^2))^0.5)*(COS(2*3.141592654*A55)))))+(($E$6*EXP($E$7*A55))*(($E$8*(SIN(4*3.141592654*A55)))+(((1-($E$8^2))^0.5)*(COS(4*3.141592654*A55)))))</f>
        <v>12.493085840147403</v>
      </c>
      <c r="G55" s="2">
        <f>F55-B55</f>
        <v>-0.96091415985259765</v>
      </c>
      <c r="H55" s="2">
        <f>G55^2</f>
        <v>0.92335602260522354</v>
      </c>
      <c r="L55" s="3"/>
      <c r="M55" s="3"/>
      <c r="N55" s="19"/>
      <c r="O55" s="19"/>
      <c r="P55" s="19"/>
      <c r="Q55" s="3"/>
      <c r="S55" s="19"/>
      <c r="U55" s="19"/>
      <c r="W55" s="19"/>
      <c r="X55" s="19"/>
      <c r="AC55" s="3">
        <v>3.1666666669999999</v>
      </c>
      <c r="AD55" s="2">
        <f t="shared" si="0"/>
        <v>0</v>
      </c>
      <c r="AE55" s="2">
        <f t="shared" si="1"/>
        <v>-13.454000000000001</v>
      </c>
      <c r="AF55" s="2">
        <f t="shared" si="2"/>
        <v>181.01011600000001</v>
      </c>
      <c r="AG55" s="2">
        <f t="shared" si="3"/>
        <v>13.454000000000001</v>
      </c>
    </row>
    <row r="56" spans="1:33" x14ac:dyDescent="0.3">
      <c r="A56" s="3">
        <v>3</v>
      </c>
      <c r="B56" s="3">
        <v>13.491</v>
      </c>
      <c r="C56" s="2">
        <f>$D$6*(A56^8)+$D$7*(A56^7)+$D$8*(A56^6)+$D$9*(A56^5)+$D$10*(A56^4)+$D$11*(A56^3)+$D$12*(A56^2)+$D$13*(A56)+$D$14 + (($D$3*EXP($D$4*A56))*(($D$5*(SIN(2*3.141592654*A56)))+(((1-($D$5^2))^0.5)*(COS(2*3.141592654*A56)))))</f>
        <v>12.284284362780001</v>
      </c>
      <c r="D56" s="2">
        <f t="shared" si="4"/>
        <v>-1.2067156372199985</v>
      </c>
      <c r="E56" s="2">
        <f>D56^2</f>
        <v>1.456162629111267</v>
      </c>
      <c r="F56" s="2">
        <f>$E$9*(A56^8)+$E$10*(A56^7)+$E$11*(A56^6)+$E$12*(A56^5)+$E$13*(A56^4)+$E$14*(A56^3)+$E$15*(A56^2)+$E$16*(A56)+$E$17+(($E$3*EXP($E$4*A56))*(($E$5*(SIN(2*3.141592654*A56)))+(((1-($E$5^2))^0.5)*(COS(2*3.141592654*A56)))))+(($E$6*EXP($E$7*A56))*(($E$8*(SIN(4*3.141592654*A56)))+(((1-($E$8^2))^0.5)*(COS(4*3.141592654*A56)))))</f>
        <v>12.321920046285234</v>
      </c>
      <c r="G56" s="2">
        <f>F56-B56</f>
        <v>-1.1690799537147658</v>
      </c>
      <c r="H56" s="2">
        <f>G56^2</f>
        <v>1.366747938177719</v>
      </c>
      <c r="L56" s="3"/>
      <c r="M56" s="3"/>
      <c r="N56" s="19"/>
      <c r="O56" s="19"/>
      <c r="P56" s="19"/>
      <c r="Q56" s="3"/>
      <c r="S56" s="19"/>
      <c r="U56" s="19"/>
      <c r="W56" s="19"/>
      <c r="X56" s="19"/>
      <c r="AC56" s="3">
        <v>3.25</v>
      </c>
      <c r="AD56" s="2">
        <f t="shared" si="0"/>
        <v>0</v>
      </c>
      <c r="AE56" s="2">
        <f t="shared" si="1"/>
        <v>-13.491</v>
      </c>
      <c r="AF56" s="2">
        <f t="shared" si="2"/>
        <v>182.007081</v>
      </c>
      <c r="AG56" s="2">
        <f t="shared" si="3"/>
        <v>13.491</v>
      </c>
    </row>
    <row r="57" spans="1:33" x14ac:dyDescent="0.3">
      <c r="A57" s="3">
        <v>3.0833333330000001</v>
      </c>
      <c r="B57" s="3">
        <v>13.567</v>
      </c>
      <c r="C57" s="2">
        <f>$D$6*(A57^8)+$D$7*(A57^7)+$D$8*(A57^6)+$D$9*(A57^5)+$D$10*(A57^4)+$D$11*(A57^3)+$D$12*(A57^2)+$D$13*(A57)+$D$14 + (($D$3*EXP($D$4*A57))*(($D$5*(SIN(2*3.141592654*A57)))+(((1-($D$5^2))^0.5)*(COS(2*3.141592654*A57)))))</f>
        <v>12.612919005066981</v>
      </c>
      <c r="D57" s="2">
        <f t="shared" si="4"/>
        <v>-0.9540809949330189</v>
      </c>
      <c r="E57" s="2">
        <f>D57^2</f>
        <v>0.91027054489237924</v>
      </c>
      <c r="F57" s="2">
        <f>$E$9*(A57^8)+$E$10*(A57^7)+$E$11*(A57^6)+$E$12*(A57^5)+$E$13*(A57^4)+$E$14*(A57^3)+$E$15*(A57^2)+$E$16*(A57)+$E$17+(($E$3*EXP($E$4*A57))*(($E$5*(SIN(2*3.141592654*A57)))+(((1-($E$5^2))^0.5)*(COS(2*3.141592654*A57)))))+(($E$6*EXP($E$7*A57))*(($E$8*(SIN(4*3.141592654*A57)))+(((1-($E$8^2))^0.5)*(COS(4*3.141592654*A57)))))</f>
        <v>12.42923027228305</v>
      </c>
      <c r="G57" s="2">
        <f>F57-B57</f>
        <v>-1.1377697277169503</v>
      </c>
      <c r="H57" s="2">
        <f>G57^2</f>
        <v>1.2945199533091032</v>
      </c>
      <c r="L57" s="3"/>
      <c r="M57" s="3"/>
      <c r="N57" s="19"/>
      <c r="O57" s="19"/>
      <c r="P57" s="19"/>
      <c r="Q57" s="3"/>
      <c r="S57" s="19"/>
      <c r="U57" s="19"/>
      <c r="W57" s="19"/>
      <c r="X57" s="19"/>
      <c r="AC57" s="3">
        <v>3.3333333330000001</v>
      </c>
      <c r="AD57" s="2">
        <f t="shared" si="0"/>
        <v>0</v>
      </c>
      <c r="AE57" s="2">
        <f t="shared" si="1"/>
        <v>-13.567</v>
      </c>
      <c r="AF57" s="2">
        <f t="shared" si="2"/>
        <v>184.063489</v>
      </c>
      <c r="AG57" s="2">
        <f t="shared" si="3"/>
        <v>13.567</v>
      </c>
    </row>
    <row r="58" spans="1:33" x14ac:dyDescent="0.3">
      <c r="A58" s="3">
        <v>3.1666666669999999</v>
      </c>
      <c r="B58" s="3">
        <v>13.397</v>
      </c>
      <c r="C58" s="2">
        <f>$D$6*(A58^8)+$D$7*(A58^7)+$D$8*(A58^6)+$D$9*(A58^5)+$D$10*(A58^4)+$D$11*(A58^3)+$D$12*(A58^2)+$D$13*(A58)+$D$14 + (($D$3*EXP($D$4*A58))*(($D$5*(SIN(2*3.141592654*A58)))+(((1-($D$5^2))^0.5)*(COS(2*3.141592654*A58)))))</f>
        <v>13.174163530879074</v>
      </c>
      <c r="D58" s="2">
        <f t="shared" si="4"/>
        <v>-0.22283646912092614</v>
      </c>
      <c r="E58" s="2">
        <f>D58^2</f>
        <v>4.9656091970281466E-2</v>
      </c>
      <c r="F58" s="2">
        <f>$E$9*(A58^8)+$E$10*(A58^7)+$E$11*(A58^6)+$E$12*(A58^5)+$E$13*(A58^4)+$E$14*(A58^3)+$E$15*(A58^2)+$E$16*(A58)+$E$17+(($E$3*EXP($E$4*A58))*(($E$5*(SIN(2*3.141592654*A58)))+(((1-($E$5^2))^0.5)*(COS(2*3.141592654*A58)))))+(($E$6*EXP($E$7*A58))*(($E$8*(SIN(4*3.141592654*A58)))+(((1-($E$8^2))^0.5)*(COS(4*3.141592654*A58)))))</f>
        <v>12.95225107613258</v>
      </c>
      <c r="G58" s="2">
        <f>F58-B58</f>
        <v>-0.44474892386742049</v>
      </c>
      <c r="H58" s="2">
        <f>G58^2</f>
        <v>0.19780160528122859</v>
      </c>
      <c r="L58" s="3"/>
      <c r="M58" s="3"/>
      <c r="N58" s="19"/>
      <c r="O58" s="19"/>
      <c r="P58" s="19"/>
      <c r="Q58" s="3"/>
      <c r="S58" s="19"/>
      <c r="U58" s="19"/>
      <c r="W58" s="19"/>
      <c r="X58" s="19"/>
      <c r="AC58" s="3">
        <v>3.4166666669999999</v>
      </c>
      <c r="AD58" s="2">
        <f t="shared" si="0"/>
        <v>0</v>
      </c>
      <c r="AE58" s="2">
        <f t="shared" si="1"/>
        <v>-13.397</v>
      </c>
      <c r="AF58" s="2">
        <f t="shared" si="2"/>
        <v>179.47960900000001</v>
      </c>
      <c r="AG58" s="2">
        <f t="shared" si="3"/>
        <v>13.397</v>
      </c>
    </row>
    <row r="59" spans="1:33" x14ac:dyDescent="0.3">
      <c r="A59" s="3">
        <v>3.25</v>
      </c>
      <c r="B59" s="3">
        <v>14.44</v>
      </c>
      <c r="C59" s="2">
        <f>$D$6*(A59^8)+$D$7*(A59^7)+$D$8*(A59^6)+$D$9*(A59^5)+$D$10*(A59^4)+$D$11*(A59^3)+$D$12*(A59^2)+$D$13*(A59)+$D$14 + (($D$3*EXP($D$4*A59))*(($D$5*(SIN(2*3.141592654*A59)))+(((1-($D$5^2))^0.5)*(COS(2*3.141592654*A59)))))</f>
        <v>13.823332558723301</v>
      </c>
      <c r="D59" s="2">
        <f t="shared" si="4"/>
        <v>-0.61666744127669837</v>
      </c>
      <c r="E59" s="2">
        <f>D59^2</f>
        <v>0.38027873313075022</v>
      </c>
      <c r="F59" s="2">
        <f>$E$9*(A59^8)+$E$10*(A59^7)+$E$11*(A59^6)+$E$12*(A59^5)+$E$13*(A59^4)+$E$14*(A59^3)+$E$15*(A59^2)+$E$16*(A59)+$E$17+(($E$3*EXP($E$4*A59))*(($E$5*(SIN(2*3.141592654*A59)))+(((1-($E$5^2))^0.5)*(COS(2*3.141592654*A59)))))+(($E$6*EXP($E$7*A59))*(($E$8*(SIN(4*3.141592654*A59)))+(((1-($E$8^2))^0.5)*(COS(4*3.141592654*A59)))))</f>
        <v>13.782538248802734</v>
      </c>
      <c r="G59" s="2">
        <f>F59-B59</f>
        <v>-0.6574617511972658</v>
      </c>
      <c r="H59" s="2">
        <f>G59^2</f>
        <v>0.43225595428737545</v>
      </c>
      <c r="L59" s="3"/>
      <c r="M59" s="3"/>
      <c r="N59" s="19"/>
      <c r="O59" s="19"/>
      <c r="P59" s="19"/>
      <c r="Q59" s="3"/>
      <c r="S59" s="19"/>
      <c r="U59" s="19"/>
      <c r="W59" s="19"/>
      <c r="X59" s="19"/>
      <c r="AC59" s="3">
        <v>3.5</v>
      </c>
      <c r="AD59" s="2">
        <f t="shared" si="0"/>
        <v>0</v>
      </c>
      <c r="AE59" s="2">
        <f t="shared" si="1"/>
        <v>-14.44</v>
      </c>
      <c r="AF59" s="2">
        <f t="shared" si="2"/>
        <v>208.5136</v>
      </c>
      <c r="AG59" s="2">
        <f t="shared" si="3"/>
        <v>14.44</v>
      </c>
    </row>
    <row r="60" spans="1:33" x14ac:dyDescent="0.3">
      <c r="A60" s="3">
        <v>3.3333333330000001</v>
      </c>
      <c r="B60" s="3">
        <v>15.161</v>
      </c>
      <c r="C60" s="2">
        <f>$D$6*(A60^8)+$D$7*(A60^7)+$D$8*(A60^6)+$D$9*(A60^5)+$D$10*(A60^4)+$D$11*(A60^3)+$D$12*(A60^2)+$D$13*(A60)+$D$14 + (($D$3*EXP($D$4*A60))*(($D$5*(SIN(2*3.141592654*A60)))+(((1-($D$5^2))^0.5)*(COS(2*3.141592654*A60)))))</f>
        <v>14.39276854762797</v>
      </c>
      <c r="D60" s="2">
        <f t="shared" si="4"/>
        <v>-0.76823145237202972</v>
      </c>
      <c r="E60" s="2">
        <f>D60^2</f>
        <v>0.59017956441363817</v>
      </c>
      <c r="F60" s="2">
        <f>$E$9*(A60^8)+$E$10*(A60^7)+$E$11*(A60^6)+$E$12*(A60^5)+$E$13*(A60^4)+$E$14*(A60^3)+$E$15*(A60^2)+$E$16*(A60)+$E$17+(($E$3*EXP($E$4*A60))*(($E$5*(SIN(2*3.141592654*A60)))+(((1-($E$5^2))^0.5)*(COS(2*3.141592654*A60)))))+(($E$6*EXP($E$7*A60))*(($E$8*(SIN(4*3.141592654*A60)))+(((1-($E$8^2))^0.5)*(COS(4*3.141592654*A60)))))</f>
        <v>14.569428585747259</v>
      </c>
      <c r="G60" s="2">
        <f>F60-B60</f>
        <v>-0.59157141425274062</v>
      </c>
      <c r="H60" s="2">
        <f>G60^2</f>
        <v>0.34995673816098766</v>
      </c>
      <c r="L60" s="3"/>
      <c r="M60" s="3"/>
      <c r="N60" s="19"/>
      <c r="O60" s="19"/>
      <c r="P60" s="19"/>
      <c r="Q60" s="3"/>
      <c r="S60" s="19"/>
      <c r="U60" s="19"/>
      <c r="W60" s="19"/>
      <c r="X60" s="19"/>
      <c r="AC60" s="3">
        <v>3.5833333330000001</v>
      </c>
      <c r="AD60" s="2">
        <f t="shared" si="0"/>
        <v>0</v>
      </c>
      <c r="AE60" s="2">
        <f t="shared" si="1"/>
        <v>-15.161</v>
      </c>
      <c r="AF60" s="2">
        <f t="shared" si="2"/>
        <v>229.855921</v>
      </c>
      <c r="AG60" s="2">
        <f t="shared" si="3"/>
        <v>15.161</v>
      </c>
    </row>
    <row r="61" spans="1:33" x14ac:dyDescent="0.3">
      <c r="A61" s="3">
        <v>3.4166666669999999</v>
      </c>
      <c r="B61" s="3">
        <v>15.427</v>
      </c>
      <c r="C61" s="2">
        <f>$D$6*(A61^8)+$D$7*(A61^7)+$D$8*(A61^6)+$D$9*(A61^5)+$D$10*(A61^4)+$D$11*(A61^3)+$D$12*(A61^2)+$D$13*(A61)+$D$14 + (($D$3*EXP($D$4*A61))*(($D$5*(SIN(2*3.141592654*A61)))+(((1-($D$5^2))^0.5)*(COS(2*3.141592654*A61)))))</f>
        <v>14.736706483768874</v>
      </c>
      <c r="D61" s="2">
        <f t="shared" si="4"/>
        <v>-0.69029351623112589</v>
      </c>
      <c r="E61" s="2">
        <f>D61^2</f>
        <v>0.47650513855073168</v>
      </c>
      <c r="F61" s="2">
        <f>$E$9*(A61^8)+$E$10*(A61^7)+$E$11*(A61^6)+$E$12*(A61^5)+$E$13*(A61^4)+$E$14*(A61^3)+$E$15*(A61^2)+$E$16*(A61)+$E$17+(($E$3*EXP($E$4*A61))*(($E$5*(SIN(2*3.141592654*A61)))+(((1-($E$5^2))^0.5)*(COS(2*3.141592654*A61)))))+(($E$6*EXP($E$7*A61))*(($E$8*(SIN(4*3.141592654*A61)))+(((1-($E$8^2))^0.5)*(COS(4*3.141592654*A61)))))</f>
        <v>14.948713217869297</v>
      </c>
      <c r="G61" s="2">
        <f>F61-B61</f>
        <v>-0.47828678213070219</v>
      </c>
      <c r="H61" s="2">
        <f>G61^2</f>
        <v>0.2287582459609418</v>
      </c>
      <c r="L61" s="3"/>
      <c r="M61" s="3"/>
      <c r="N61" s="19"/>
      <c r="O61" s="19"/>
      <c r="P61" s="19"/>
      <c r="Q61" s="3"/>
      <c r="S61" s="19"/>
      <c r="U61" s="19"/>
      <c r="W61" s="19"/>
      <c r="X61" s="19"/>
      <c r="AC61" s="3">
        <v>3.6666666669999999</v>
      </c>
      <c r="AD61" s="2">
        <f t="shared" si="0"/>
        <v>0</v>
      </c>
      <c r="AE61" s="2">
        <f t="shared" si="1"/>
        <v>-15.427</v>
      </c>
      <c r="AF61" s="2">
        <f t="shared" si="2"/>
        <v>237.99232899999998</v>
      </c>
      <c r="AG61" s="2">
        <f t="shared" si="3"/>
        <v>15.427</v>
      </c>
    </row>
    <row r="62" spans="1:33" x14ac:dyDescent="0.3">
      <c r="A62" s="3">
        <v>3.5</v>
      </c>
      <c r="B62" s="3">
        <v>15.693</v>
      </c>
      <c r="C62" s="2">
        <f>$D$6*(A62^8)+$D$7*(A62^7)+$D$8*(A62^6)+$D$9*(A62^5)+$D$10*(A62^4)+$D$11*(A62^3)+$D$12*(A62^2)+$D$13*(A62)+$D$14 + (($D$3*EXP($D$4*A62))*(($D$5*(SIN(2*3.141592654*A62)))+(((1-($D$5^2))^0.5)*(COS(2*3.141592654*A62)))))</f>
        <v>14.770297820823066</v>
      </c>
      <c r="D62" s="2">
        <f t="shared" si="4"/>
        <v>-0.92270217917693387</v>
      </c>
      <c r="E62" s="2">
        <f>D62^2</f>
        <v>0.85137931145786261</v>
      </c>
      <c r="F62" s="2">
        <f>$E$9*(A62^8)+$E$10*(A62^7)+$E$11*(A62^6)+$E$12*(A62^5)+$E$13*(A62^4)+$E$14*(A62^3)+$E$15*(A62^2)+$E$16*(A62)+$E$17+(($E$3*EXP($E$4*A62))*(($E$5*(SIN(2*3.141592654*A62)))+(((1-($E$5^2))^0.5)*(COS(2*3.141592654*A62)))))+(($E$6*EXP($E$7*A62))*(($E$8*(SIN(4*3.141592654*A62)))+(((1-($E$8^2))^0.5)*(COS(4*3.141592654*A62)))))</f>
        <v>14.800154185936684</v>
      </c>
      <c r="G62" s="2">
        <f>F62-B62</f>
        <v>-0.89284581406331576</v>
      </c>
      <c r="H62" s="2">
        <f>G62^2</f>
        <v>0.79717364769038501</v>
      </c>
      <c r="L62" s="3"/>
      <c r="M62" s="3"/>
      <c r="N62" s="19"/>
      <c r="O62" s="19"/>
      <c r="P62" s="19"/>
      <c r="Q62" s="3"/>
      <c r="S62" s="19"/>
      <c r="U62" s="19"/>
      <c r="W62" s="19"/>
      <c r="X62" s="19"/>
      <c r="AC62" s="3">
        <v>3.75</v>
      </c>
      <c r="AD62" s="2">
        <f t="shared" si="0"/>
        <v>0</v>
      </c>
      <c r="AE62" s="2">
        <f t="shared" si="1"/>
        <v>-15.693</v>
      </c>
      <c r="AF62" s="2">
        <f t="shared" si="2"/>
        <v>246.27024899999998</v>
      </c>
      <c r="AG62" s="2">
        <f t="shared" si="3"/>
        <v>15.693</v>
      </c>
    </row>
    <row r="63" spans="1:33" x14ac:dyDescent="0.3">
      <c r="A63" s="3">
        <v>3.5833333330000001</v>
      </c>
      <c r="B63" s="3">
        <v>15.141999999999999</v>
      </c>
      <c r="C63" s="2">
        <f>$D$6*(A63^8)+$D$7*(A63^7)+$D$8*(A63^6)+$D$9*(A63^5)+$D$10*(A63^4)+$D$11*(A63^3)+$D$12*(A63^2)+$D$13*(A63)+$D$14 + (($D$3*EXP($D$4*A63))*(($D$5*(SIN(2*3.141592654*A63)))+(((1-($D$5^2))^0.5)*(COS(2*3.141592654*A63)))))</f>
        <v>14.492331103082027</v>
      </c>
      <c r="D63" s="2">
        <f t="shared" si="4"/>
        <v>-0.64966889691797292</v>
      </c>
      <c r="E63" s="2">
        <f>D63^2</f>
        <v>0.42206967562261571</v>
      </c>
      <c r="F63" s="2">
        <f>$E$9*(A63^8)+$E$10*(A63^7)+$E$11*(A63^6)+$E$12*(A63^5)+$E$13*(A63^4)+$E$14*(A63^3)+$E$15*(A63^2)+$E$16*(A63)+$E$17+(($E$3*EXP($E$4*A63))*(($E$5*(SIN(2*3.141592654*A63)))+(((1-($E$5^2))^0.5)*(COS(2*3.141592654*A63)))))+(($E$6*EXP($E$7*A63))*(($E$8*(SIN(4*3.141592654*A63)))+(((1-($E$8^2))^0.5)*(COS(4*3.141592654*A63)))))</f>
        <v>14.30506761011641</v>
      </c>
      <c r="G63" s="2">
        <f>F63-B63</f>
        <v>-0.83693238988358942</v>
      </c>
      <c r="H63" s="2">
        <f>G63^2</f>
        <v>0.70045582523625649</v>
      </c>
      <c r="L63" s="3"/>
      <c r="M63" s="3"/>
      <c r="N63" s="19"/>
      <c r="O63" s="19"/>
      <c r="P63" s="19"/>
      <c r="Q63" s="3"/>
      <c r="S63" s="19"/>
      <c r="U63" s="19"/>
      <c r="W63" s="19"/>
      <c r="X63" s="19"/>
      <c r="AC63" s="3">
        <v>3.8333333330000001</v>
      </c>
      <c r="AD63" s="2">
        <f t="shared" si="0"/>
        <v>0</v>
      </c>
      <c r="AE63" s="2">
        <f t="shared" si="1"/>
        <v>-15.141999999999999</v>
      </c>
      <c r="AF63" s="2">
        <f t="shared" si="2"/>
        <v>229.28016399999998</v>
      </c>
      <c r="AG63" s="2">
        <f t="shared" si="3"/>
        <v>15.141999999999999</v>
      </c>
    </row>
    <row r="64" spans="1:33" x14ac:dyDescent="0.3">
      <c r="A64" s="3">
        <v>3.6666666669999999</v>
      </c>
      <c r="B64" s="3">
        <v>14.763</v>
      </c>
      <c r="C64" s="2">
        <f>$D$6*(A64^8)+$D$7*(A64^7)+$D$8*(A64^6)+$D$9*(A64^5)+$D$10*(A64^4)+$D$11*(A64^3)+$D$12*(A64^2)+$D$13*(A64)+$D$14 + (($D$3*EXP($D$4*A64))*(($D$5*(SIN(2*3.141592654*A64)))+(((1-($D$5^2))^0.5)*(COS(2*3.141592654*A64)))))</f>
        <v>13.985550501419585</v>
      </c>
      <c r="D64" s="2">
        <f t="shared" si="4"/>
        <v>-0.77744949858041501</v>
      </c>
      <c r="E64" s="2">
        <f>D64^2</f>
        <v>0.60442772284293877</v>
      </c>
      <c r="F64" s="2">
        <f>$E$9*(A64^8)+$E$10*(A64^7)+$E$11*(A64^6)+$E$12*(A64^5)+$E$13*(A64^4)+$E$14*(A64^3)+$E$15*(A64^2)+$E$16*(A64)+$E$17+(($E$3*EXP($E$4*A64))*(($E$5*(SIN(2*3.141592654*A64)))+(((1-($E$5^2))^0.5)*(COS(2*3.141592654*A64)))))+(($E$6*EXP($E$7*A64))*(($E$8*(SIN(4*3.141592654*A64)))+(((1-($E$8^2))^0.5)*(COS(4*3.141592654*A64)))))</f>
        <v>13.763668810318645</v>
      </c>
      <c r="G64" s="2">
        <f>F64-B64</f>
        <v>-0.99933118968135481</v>
      </c>
      <c r="H64" s="2">
        <f>G64^2</f>
        <v>0.99866282666995199</v>
      </c>
      <c r="L64" s="3"/>
      <c r="M64" s="3"/>
      <c r="N64" s="19"/>
      <c r="O64" s="19"/>
      <c r="P64" s="19"/>
      <c r="Q64" s="3"/>
      <c r="S64" s="19"/>
      <c r="U64" s="19"/>
      <c r="W64" s="19"/>
      <c r="X64" s="19"/>
      <c r="AC64" s="3">
        <v>3.9166666669999999</v>
      </c>
      <c r="AD64" s="2">
        <f t="shared" si="0"/>
        <v>0</v>
      </c>
      <c r="AE64" s="2">
        <f t="shared" si="1"/>
        <v>-14.763</v>
      </c>
      <c r="AF64" s="2">
        <f t="shared" si="2"/>
        <v>217.946169</v>
      </c>
      <c r="AG64" s="2">
        <f t="shared" si="3"/>
        <v>14.763</v>
      </c>
    </row>
    <row r="65" spans="1:33" x14ac:dyDescent="0.3">
      <c r="A65" s="3">
        <v>3.75</v>
      </c>
      <c r="B65" s="3">
        <v>14.288</v>
      </c>
      <c r="C65" s="2">
        <f>$D$6*(A65^8)+$D$7*(A65^7)+$D$8*(A65^6)+$D$9*(A65^5)+$D$10*(A65^4)+$D$11*(A65^3)+$D$12*(A65^2)+$D$13*(A65)+$D$14 + (($D$3*EXP($D$4*A65))*(($D$5*(SIN(2*3.141592654*A65)))+(((1-($D$5^2))^0.5)*(COS(2*3.141592654*A65)))))</f>
        <v>13.394474598029761</v>
      </c>
      <c r="D65" s="2">
        <f t="shared" si="4"/>
        <v>-0.89352540197023878</v>
      </c>
      <c r="E65" s="2">
        <f>D65^2</f>
        <v>0.79838764396607675</v>
      </c>
      <c r="F65" s="2">
        <f>$E$9*(A65^8)+$E$10*(A65^7)+$E$11*(A65^6)+$E$12*(A65^5)+$E$13*(A65^4)+$E$14*(A65^3)+$E$15*(A65^2)+$E$16*(A65)+$E$17+(($E$3*EXP($E$4*A65))*(($E$5*(SIN(2*3.141592654*A65)))+(((1-($E$5^2))^0.5)*(COS(2*3.141592654*A65)))))+(($E$6*EXP($E$7*A65))*(($E$8*(SIN(4*3.141592654*A65)))+(((1-($E$8^2))^0.5)*(COS(4*3.141592654*A65)))))</f>
        <v>13.355498772469193</v>
      </c>
      <c r="G65" s="2">
        <f>F65-B65</f>
        <v>-0.93250122753080689</v>
      </c>
      <c r="H65" s="2">
        <f>G65^2</f>
        <v>0.86955853934646166</v>
      </c>
      <c r="L65" s="3"/>
      <c r="M65" s="3"/>
      <c r="N65" s="19"/>
      <c r="O65" s="19"/>
      <c r="P65" s="19"/>
      <c r="Q65" s="3"/>
      <c r="S65" s="19"/>
      <c r="U65" s="19"/>
      <c r="W65" s="19"/>
      <c r="X65" s="19"/>
      <c r="AC65" s="3">
        <v>4</v>
      </c>
      <c r="AD65" s="2">
        <f t="shared" si="0"/>
        <v>0</v>
      </c>
      <c r="AE65" s="2">
        <f t="shared" si="1"/>
        <v>-14.288</v>
      </c>
      <c r="AF65" s="2">
        <f t="shared" si="2"/>
        <v>204.14694400000002</v>
      </c>
      <c r="AG65" s="2">
        <f t="shared" si="3"/>
        <v>14.288</v>
      </c>
    </row>
    <row r="66" spans="1:33" x14ac:dyDescent="0.3">
      <c r="A66" s="3">
        <v>3.8333333330000001</v>
      </c>
      <c r="B66" s="3">
        <v>13.074</v>
      </c>
      <c r="C66" s="2">
        <f>$D$6*(A66^8)+$D$7*(A66^7)+$D$8*(A66^6)+$D$9*(A66^5)+$D$10*(A66^4)+$D$11*(A66^3)+$D$12*(A66^2)+$D$13*(A66)+$D$14 + (($D$3*EXP($D$4*A66))*(($D$5*(SIN(2*3.141592654*A66)))+(((1-($D$5^2))^0.5)*(COS(2*3.141592654*A66)))))</f>
        <v>12.88664792237633</v>
      </c>
      <c r="D66" s="2">
        <f t="shared" si="4"/>
        <v>-0.1873520776236699</v>
      </c>
      <c r="E66" s="2">
        <f>D66^2</f>
        <v>3.5100800989905631E-2</v>
      </c>
      <c r="F66" s="2">
        <f>$E$9*(A66^8)+$E$10*(A66^7)+$E$11*(A66^6)+$E$12*(A66^5)+$E$13*(A66^4)+$E$14*(A66^3)+$E$15*(A66^2)+$E$16*(A66)+$E$17+(($E$3*EXP($E$4*A66))*(($E$5*(SIN(2*3.141592654*A66)))+(((1-($E$5^2))^0.5)*(COS(2*3.141592654*A66)))))+(($E$6*EXP($E$7*A66))*(($E$8*(SIN(4*3.141592654*A66)))+(((1-($E$8^2))^0.5)*(COS(4*3.141592654*A66)))))</f>
        <v>13.066046196816128</v>
      </c>
      <c r="G66" s="2">
        <f>F66-B66</f>
        <v>-7.9538031838719547E-3</v>
      </c>
      <c r="H66" s="2">
        <f>G66^2</f>
        <v>6.3262985087771641E-5</v>
      </c>
      <c r="L66" s="3"/>
      <c r="M66" s="3"/>
      <c r="N66" s="19"/>
      <c r="O66" s="19"/>
      <c r="P66" s="19"/>
      <c r="Q66" s="3"/>
      <c r="S66" s="19"/>
      <c r="U66" s="19"/>
      <c r="W66" s="19"/>
      <c r="X66" s="19"/>
      <c r="AC66" s="3">
        <v>4.0833333329999997</v>
      </c>
      <c r="AD66" s="2">
        <f t="shared" si="0"/>
        <v>0</v>
      </c>
      <c r="AE66" s="2">
        <f t="shared" si="1"/>
        <v>-13.074</v>
      </c>
      <c r="AF66" s="2">
        <f t="shared" si="2"/>
        <v>170.92947599999999</v>
      </c>
      <c r="AG66" s="2">
        <f t="shared" si="3"/>
        <v>13.074</v>
      </c>
    </row>
    <row r="67" spans="1:33" x14ac:dyDescent="0.3">
      <c r="A67" s="3">
        <v>3.9166666669999999</v>
      </c>
      <c r="B67" s="3">
        <v>12.542999999999999</v>
      </c>
      <c r="C67" s="2">
        <f>$D$6*(A67^8)+$D$7*(A67^7)+$D$8*(A67^6)+$D$9*(A67^5)+$D$10*(A67^4)+$D$11*(A67^3)+$D$12*(A67^2)+$D$13*(A67)+$D$14 + (($D$3*EXP($D$4*A67))*(($D$5*(SIN(2*3.141592654*A67)))+(((1-($D$5^2))^0.5)*(COS(2*3.141592654*A67)))))</f>
        <v>12.607701666000112</v>
      </c>
      <c r="D67" s="2">
        <f t="shared" si="4"/>
        <v>6.4701666000113178E-2</v>
      </c>
      <c r="E67" s="2">
        <f>D67^2</f>
        <v>4.1863055831902014E-3</v>
      </c>
      <c r="F67" s="2">
        <f>$E$9*(A67^8)+$E$10*(A67^7)+$E$11*(A67^6)+$E$12*(A67^5)+$E$13*(A67^4)+$E$14*(A67^3)+$E$15*(A67^2)+$E$16*(A67)+$E$17+(($E$3*EXP($E$4*A67))*(($E$5*(SIN(2*3.141592654*A67)))+(((1-($E$5^2))^0.5)*(COS(2*3.141592654*A67)))))+(($E$6*EXP($E$7*A67))*(($E$8*(SIN(4*3.141592654*A67)))+(((1-($E$8^2))^0.5)*(COS(4*3.141592654*A67)))))</f>
        <v>12.823954142303455</v>
      </c>
      <c r="G67" s="2">
        <f>F67-B67</f>
        <v>0.28095414230345561</v>
      </c>
      <c r="H67" s="2">
        <f>G67^2</f>
        <v>7.8935230077470386E-2</v>
      </c>
      <c r="L67" s="3"/>
      <c r="M67" s="3"/>
      <c r="N67" s="19"/>
      <c r="O67" s="19"/>
      <c r="P67" s="19"/>
      <c r="Q67" s="3"/>
      <c r="S67" s="19"/>
      <c r="U67" s="19"/>
      <c r="W67" s="19"/>
      <c r="X67" s="19"/>
      <c r="AC67" s="3">
        <v>4.1666666670000003</v>
      </c>
      <c r="AD67" s="2">
        <f t="shared" si="0"/>
        <v>0</v>
      </c>
      <c r="AE67" s="2">
        <f t="shared" si="1"/>
        <v>-12.542999999999999</v>
      </c>
      <c r="AF67" s="2">
        <f t="shared" si="2"/>
        <v>157.32684899999998</v>
      </c>
      <c r="AG67" s="2">
        <f t="shared" si="3"/>
        <v>12.542999999999999</v>
      </c>
    </row>
    <row r="68" spans="1:33" x14ac:dyDescent="0.3">
      <c r="A68" s="3">
        <v>4</v>
      </c>
      <c r="B68" s="3">
        <v>12.239000000000001</v>
      </c>
      <c r="C68" s="2">
        <f>$D$6*(A68^8)+$D$7*(A68^7)+$D$8*(A68^6)+$D$9*(A68^5)+$D$10*(A68^4)+$D$11*(A68^3)+$D$12*(A68^2)+$D$13*(A68)+$D$14 + (($D$3*EXP($D$4*A68))*(($D$5*(SIN(2*3.141592654*A68)))+(((1-($D$5^2))^0.5)*(COS(2*3.141592654*A68)))))</f>
        <v>12.642264812421878</v>
      </c>
      <c r="D68" s="2">
        <f t="shared" si="4"/>
        <v>0.40326481242187739</v>
      </c>
      <c r="E68" s="2">
        <f>D68^2</f>
        <v>0.16262250893765196</v>
      </c>
      <c r="F68" s="2">
        <f>$E$9*(A68^8)+$E$10*(A68^7)+$E$11*(A68^6)+$E$12*(A68^5)+$E$13*(A68^4)+$E$14*(A68^3)+$E$15*(A68^2)+$E$16*(A68)+$E$17+(($E$3*EXP($E$4*A68))*(($E$5*(SIN(2*3.141592654*A68)))+(((1-($E$5^2))^0.5)*(COS(2*3.141592654*A68)))))+(($E$6*EXP($E$7*A68))*(($E$8*(SIN(4*3.141592654*A68)))+(((1-($E$8^2))^0.5)*(COS(4*3.141592654*A68)))))</f>
        <v>12.678360712146015</v>
      </c>
      <c r="G68" s="2">
        <f>F68-B68</f>
        <v>0.43936071214601391</v>
      </c>
      <c r="H68" s="2">
        <f>G68^2</f>
        <v>0.1930378353774525</v>
      </c>
      <c r="L68" s="3"/>
      <c r="M68" s="3"/>
      <c r="N68" s="19"/>
      <c r="O68" s="19"/>
      <c r="P68" s="19"/>
      <c r="Q68" s="3"/>
      <c r="S68" s="19"/>
      <c r="U68" s="19"/>
      <c r="W68" s="19"/>
      <c r="X68" s="19"/>
      <c r="AC68" s="3">
        <v>4.25</v>
      </c>
      <c r="AD68" s="2">
        <f t="shared" si="0"/>
        <v>0</v>
      </c>
      <c r="AE68" s="2">
        <f t="shared" si="1"/>
        <v>-12.239000000000001</v>
      </c>
      <c r="AF68" s="2">
        <f t="shared" si="2"/>
        <v>149.79312100000001</v>
      </c>
      <c r="AG68" s="2">
        <f t="shared" si="3"/>
        <v>12.239000000000001</v>
      </c>
    </row>
    <row r="69" spans="1:33" x14ac:dyDescent="0.3">
      <c r="A69" s="3">
        <v>4.0833333329999997</v>
      </c>
      <c r="B69" s="3">
        <v>12.010999999999999</v>
      </c>
      <c r="C69" s="2">
        <f>$D$6*(A69^8)+$D$7*(A69^7)+$D$8*(A69^6)+$D$9*(A69^5)+$D$10*(A69^4)+$D$11*(A69^3)+$D$12*(A69^2)+$D$13*(A69)+$D$14 + (($D$3*EXP($D$4*A69))*(($D$5*(SIN(2*3.141592654*A69)))+(((1-($D$5^2))^0.5)*(COS(2*3.141592654*A69)))))</f>
        <v>12.991205572803164</v>
      </c>
      <c r="D69" s="2">
        <f t="shared" si="4"/>
        <v>0.98020557280316467</v>
      </c>
      <c r="E69" s="2">
        <f>D69^2</f>
        <v>0.96080296495438011</v>
      </c>
      <c r="F69" s="2">
        <f>$E$9*(A69^8)+$E$10*(A69^7)+$E$11*(A69^6)+$E$12*(A69^5)+$E$13*(A69^4)+$E$14*(A69^3)+$E$15*(A69^2)+$E$16*(A69)+$E$17+(($E$3*EXP($E$4*A69))*(($E$5*(SIN(2*3.141592654*A69)))+(((1-($E$5^2))^0.5)*(COS(2*3.141592654*A69)))))+(($E$6*EXP($E$7*A69))*(($E$8*(SIN(4*3.141592654*A69)))+(((1-($E$8^2))^0.5)*(COS(4*3.141592654*A69)))))</f>
        <v>12.810762286724476</v>
      </c>
      <c r="G69" s="2">
        <f>F69-B69</f>
        <v>0.79976228672447647</v>
      </c>
      <c r="H69" s="2">
        <f>G69^2</f>
        <v>0.63961971526676376</v>
      </c>
      <c r="L69" s="3"/>
      <c r="M69" s="3"/>
      <c r="N69" s="19"/>
      <c r="O69" s="19"/>
      <c r="P69" s="19"/>
      <c r="Q69" s="3"/>
      <c r="S69" s="19"/>
      <c r="U69" s="19"/>
      <c r="W69" s="19"/>
      <c r="X69" s="19"/>
      <c r="AC69" s="3">
        <v>4.3333333329999997</v>
      </c>
      <c r="AD69" s="2">
        <f t="shared" si="0"/>
        <v>0</v>
      </c>
      <c r="AE69" s="2">
        <f t="shared" si="1"/>
        <v>-12.010999999999999</v>
      </c>
      <c r="AF69" s="2">
        <f t="shared" si="2"/>
        <v>144.26412099999999</v>
      </c>
      <c r="AG69" s="2">
        <f t="shared" si="3"/>
        <v>12.010999999999999</v>
      </c>
    </row>
    <row r="70" spans="1:33" x14ac:dyDescent="0.3">
      <c r="A70" s="3">
        <v>4.1666666670000003</v>
      </c>
      <c r="B70" s="3">
        <v>12.827</v>
      </c>
      <c r="C70" s="2">
        <f>$D$6*(A70^8)+$D$7*(A70^7)+$D$8*(A70^6)+$D$9*(A70^5)+$D$10*(A70^4)+$D$11*(A70^3)+$D$12*(A70^2)+$D$13*(A70)+$D$14 + (($D$3*EXP($D$4*A70))*(($D$5*(SIN(2*3.141592654*A70)))+(((1-($D$5^2))^0.5)*(COS(2*3.141592654*A70)))))</f>
        <v>13.57131197422855</v>
      </c>
      <c r="D70" s="2">
        <f t="shared" si="4"/>
        <v>0.74431197422855</v>
      </c>
      <c r="E70" s="2">
        <f>D70^2</f>
        <v>0.55400031498000168</v>
      </c>
      <c r="F70" s="2">
        <f>$E$9*(A70^8)+$E$10*(A70^7)+$E$11*(A70^6)+$E$12*(A70^5)+$E$13*(A70^4)+$E$14*(A70^3)+$E$15*(A70^2)+$E$16*(A70)+$E$17+(($E$3*EXP($E$4*A70))*(($E$5*(SIN(2*3.141592654*A70)))+(((1-($E$5^2))^0.5)*(COS(2*3.141592654*A70)))))+(($E$6*EXP($E$7*A70))*(($E$8*(SIN(4*3.141592654*A70)))+(((1-($E$8^2))^0.5)*(COS(4*3.141592654*A70)))))</f>
        <v>13.353627342078424</v>
      </c>
      <c r="G70" s="2">
        <f>F70-B70</f>
        <v>0.52662734207842377</v>
      </c>
      <c r="H70" s="2">
        <f>G70^2</f>
        <v>0.27733635742458518</v>
      </c>
      <c r="L70" s="3"/>
      <c r="M70" s="3"/>
      <c r="N70" s="19"/>
      <c r="O70" s="19"/>
      <c r="P70" s="19"/>
      <c r="Q70" s="3"/>
      <c r="S70" s="19"/>
      <c r="U70" s="19"/>
      <c r="W70" s="19"/>
      <c r="X70" s="19"/>
      <c r="AC70" s="3">
        <v>4.4166666670000003</v>
      </c>
      <c r="AD70" s="2">
        <f t="shared" si="0"/>
        <v>0</v>
      </c>
      <c r="AE70" s="2">
        <f t="shared" si="1"/>
        <v>-12.827</v>
      </c>
      <c r="AF70" s="2">
        <f t="shared" si="2"/>
        <v>164.53192899999999</v>
      </c>
      <c r="AG70" s="2">
        <f t="shared" si="3"/>
        <v>12.827</v>
      </c>
    </row>
    <row r="71" spans="1:33" x14ac:dyDescent="0.3">
      <c r="A71" s="3">
        <v>4.25</v>
      </c>
      <c r="B71" s="3">
        <v>13.567</v>
      </c>
      <c r="C71" s="2">
        <f>$D$6*(A71^8)+$D$7*(A71^7)+$D$8*(A71^6)+$D$9*(A71^5)+$D$10*(A71^4)+$D$11*(A71^3)+$D$12*(A71^2)+$D$13*(A71)+$D$14 + (($D$3*EXP($D$4*A71))*(($D$5*(SIN(2*3.141592654*A71)))+(((1-($D$5^2))^0.5)*(COS(2*3.141592654*A71)))))</f>
        <v>14.237509432706453</v>
      </c>
      <c r="D71" s="2">
        <f t="shared" si="4"/>
        <v>0.67050943270645291</v>
      </c>
      <c r="E71" s="2">
        <f>D71^2</f>
        <v>0.44958289934832929</v>
      </c>
      <c r="F71" s="2">
        <f>$E$9*(A71^8)+$E$10*(A71^7)+$E$11*(A71^6)+$E$12*(A71^5)+$E$13*(A71^4)+$E$14*(A71^3)+$E$15*(A71^2)+$E$16*(A71)+$E$17+(($E$3*EXP($E$4*A71))*(($E$5*(SIN(2*3.141592654*A71)))+(((1-($E$5^2))^0.5)*(COS(2*3.141592654*A71)))))+(($E$6*EXP($E$7*A71))*(($E$8*(SIN(4*3.141592654*A71)))+(((1-($E$8^2))^0.5)*(COS(4*3.141592654*A71)))))</f>
        <v>14.19736145375815</v>
      </c>
      <c r="G71" s="2">
        <f>F71-B71</f>
        <v>0.63036145375814989</v>
      </c>
      <c r="H71" s="2">
        <f>G71^2</f>
        <v>0.39735556238408815</v>
      </c>
      <c r="L71" s="3"/>
      <c r="M71" s="3"/>
      <c r="N71" s="19"/>
      <c r="O71" s="19"/>
      <c r="P71" s="19"/>
      <c r="Q71" s="3"/>
      <c r="S71" s="19"/>
      <c r="U71" s="19"/>
      <c r="W71" s="19"/>
      <c r="X71" s="19"/>
      <c r="AC71" s="3">
        <v>4.5</v>
      </c>
      <c r="AD71" s="2">
        <f t="shared" si="0"/>
        <v>0</v>
      </c>
      <c r="AE71" s="2">
        <f t="shared" si="1"/>
        <v>-13.567</v>
      </c>
      <c r="AF71" s="2">
        <f t="shared" si="2"/>
        <v>184.063489</v>
      </c>
      <c r="AG71" s="2">
        <f t="shared" si="3"/>
        <v>13.567</v>
      </c>
    </row>
    <row r="72" spans="1:33" x14ac:dyDescent="0.3">
      <c r="A72" s="3">
        <v>4.3333333329999997</v>
      </c>
      <c r="B72" s="3">
        <v>13.548</v>
      </c>
      <c r="C72" s="2">
        <f>$D$6*(A72^8)+$D$7*(A72^7)+$D$8*(A72^6)+$D$9*(A72^5)+$D$10*(A72^4)+$D$11*(A72^3)+$D$12*(A72^2)+$D$13*(A72)+$D$14 + (($D$3*EXP($D$4*A72))*(($D$5*(SIN(2*3.141592654*A72)))+(((1-($D$5^2))^0.5)*(COS(2*3.141592654*A72)))))</f>
        <v>14.82167300072723</v>
      </c>
      <c r="D72" s="2">
        <f t="shared" si="4"/>
        <v>1.2736730007272303</v>
      </c>
      <c r="E72" s="2">
        <f>D72^2</f>
        <v>1.6222429127815072</v>
      </c>
      <c r="F72" s="2">
        <f>$E$9*(A72^8)+$E$10*(A72^7)+$E$11*(A72^6)+$E$12*(A72^5)+$E$13*(A72^4)+$E$14*(A72^3)+$E$15*(A72^2)+$E$16*(A72)+$E$17+(($E$3*EXP($E$4*A72))*(($E$5*(SIN(2*3.141592654*A72)))+(((1-($E$5^2))^0.5)*(COS(2*3.141592654*A72)))))+(($E$6*EXP($E$7*A72))*(($E$8*(SIN(4*3.141592654*A72)))+(((1-($E$8^2))^0.5)*(COS(4*3.141592654*A72)))))</f>
        <v>14.994629598476445</v>
      </c>
      <c r="G72" s="2">
        <f>F72-B72</f>
        <v>1.446629598476445</v>
      </c>
      <c r="H72" s="2">
        <f>G72^2</f>
        <v>2.0927371951881204</v>
      </c>
      <c r="L72" s="3"/>
      <c r="M72" s="3"/>
      <c r="N72" s="19"/>
      <c r="O72" s="19"/>
      <c r="P72" s="19"/>
      <c r="Q72" s="3"/>
      <c r="S72" s="19"/>
      <c r="U72" s="19"/>
      <c r="W72" s="19"/>
      <c r="X72" s="19"/>
      <c r="AC72" s="3">
        <v>4.5833333329999997</v>
      </c>
      <c r="AD72" s="2">
        <f t="shared" si="0"/>
        <v>0</v>
      </c>
      <c r="AE72" s="2">
        <f t="shared" si="1"/>
        <v>-13.548</v>
      </c>
      <c r="AF72" s="2">
        <f t="shared" si="2"/>
        <v>183.548304</v>
      </c>
      <c r="AG72" s="2">
        <f t="shared" si="3"/>
        <v>13.548</v>
      </c>
    </row>
    <row r="73" spans="1:33" x14ac:dyDescent="0.3">
      <c r="A73" s="3">
        <v>4.4166666670000003</v>
      </c>
      <c r="B73" s="3">
        <v>13.302</v>
      </c>
      <c r="C73" s="2">
        <f>$D$6*(A73^8)+$D$7*(A73^7)+$D$8*(A73^6)+$D$9*(A73^5)+$D$10*(A73^4)+$D$11*(A73^3)+$D$12*(A73^2)+$D$13*(A73)+$D$14 + (($D$3*EXP($D$4*A73))*(($D$5*(SIN(2*3.141592654*A73)))+(((1-($D$5^2))^0.5)*(COS(2*3.141592654*A73)))))</f>
        <v>15.177640676761367</v>
      </c>
      <c r="D73" s="2">
        <f t="shared" si="4"/>
        <v>1.8756406767613676</v>
      </c>
      <c r="E73" s="2">
        <f>D73^2</f>
        <v>3.5180279483218411</v>
      </c>
      <c r="F73" s="2">
        <f>$E$9*(A73^8)+$E$10*(A73^7)+$E$11*(A73^6)+$E$12*(A73^5)+$E$13*(A73^4)+$E$14*(A73^3)+$E$15*(A73^2)+$E$16*(A73)+$E$17+(($E$3*EXP($E$4*A73))*(($E$5*(SIN(2*3.141592654*A73)))+(((1-($E$5^2))^0.5)*(COS(2*3.141592654*A73)))))+(($E$6*EXP($E$7*A73))*(($E$8*(SIN(4*3.141592654*A73)))+(((1-($E$8^2))^0.5)*(COS(4*3.141592654*A73)))))</f>
        <v>15.385359328753268</v>
      </c>
      <c r="G73" s="2">
        <f>F73-B73</f>
        <v>2.0833593287532679</v>
      </c>
      <c r="H73" s="2">
        <f>G73^2</f>
        <v>4.3403860927032669</v>
      </c>
      <c r="L73" s="3"/>
      <c r="M73" s="3"/>
      <c r="N73" s="19"/>
      <c r="O73" s="19"/>
      <c r="P73" s="19"/>
      <c r="Q73" s="3"/>
      <c r="S73" s="19"/>
      <c r="U73" s="19"/>
      <c r="W73" s="19"/>
      <c r="X73" s="19"/>
      <c r="AC73" s="3">
        <v>4.6666666670000003</v>
      </c>
      <c r="AD73" s="2">
        <f t="shared" si="0"/>
        <v>0</v>
      </c>
      <c r="AE73" s="2">
        <f t="shared" si="1"/>
        <v>-13.302</v>
      </c>
      <c r="AF73" s="2">
        <f t="shared" si="2"/>
        <v>176.94320399999998</v>
      </c>
      <c r="AG73" s="2">
        <f t="shared" si="3"/>
        <v>13.302</v>
      </c>
    </row>
    <row r="74" spans="1:33" x14ac:dyDescent="0.3">
      <c r="A74" s="3">
        <v>4.5</v>
      </c>
      <c r="B74" s="3">
        <v>13.188000000000001</v>
      </c>
      <c r="C74" s="2">
        <f>$D$6*(A74^8)+$D$7*(A74^7)+$D$8*(A74^6)+$D$9*(A74^5)+$D$10*(A74^4)+$D$11*(A74^3)+$D$12*(A74^2)+$D$13*(A74)+$D$14 + (($D$3*EXP($D$4*A74))*(($D$5*(SIN(2*3.141592654*A74)))+(((1-($D$5^2))^0.5)*(COS(2*3.141592654*A74)))))</f>
        <v>15.220366624028248</v>
      </c>
      <c r="D74" s="2">
        <f t="shared" si="4"/>
        <v>2.0323666240282474</v>
      </c>
      <c r="E74" s="2">
        <f>D74^2</f>
        <v>4.130514094463976</v>
      </c>
      <c r="F74" s="2">
        <f>$E$9*(A74^8)+$E$10*(A74^7)+$E$11*(A74^6)+$E$12*(A74^5)+$E$13*(A74^4)+$E$14*(A74^3)+$E$15*(A74^2)+$E$16*(A74)+$E$17+(($E$3*EXP($E$4*A74))*(($E$5*(SIN(2*3.141592654*A74)))+(((1-($E$5^2))^0.5)*(COS(2*3.141592654*A74)))))+(($E$6*EXP($E$7*A74))*(($E$8*(SIN(4*3.141592654*A74)))+(((1-($E$8^2))^0.5)*(COS(4*3.141592654*A74)))))</f>
        <v>15.249846519554463</v>
      </c>
      <c r="G74" s="2">
        <f>F74-B74</f>
        <v>2.0618465195544626</v>
      </c>
      <c r="H74" s="2">
        <f>G74^2</f>
        <v>4.2512110701988508</v>
      </c>
      <c r="L74" s="3"/>
      <c r="M74" s="3"/>
      <c r="N74" s="19"/>
      <c r="O74" s="19"/>
      <c r="P74" s="19"/>
      <c r="Q74" s="3"/>
      <c r="S74" s="19"/>
      <c r="U74" s="19"/>
      <c r="W74" s="19"/>
      <c r="X74" s="19"/>
      <c r="AC74" s="3">
        <v>4.75</v>
      </c>
      <c r="AD74" s="2">
        <f t="shared" si="0"/>
        <v>0</v>
      </c>
      <c r="AE74" s="2">
        <f t="shared" si="1"/>
        <v>-13.188000000000001</v>
      </c>
      <c r="AF74" s="2">
        <f t="shared" si="2"/>
        <v>173.92334400000001</v>
      </c>
      <c r="AG74" s="2">
        <f t="shared" si="3"/>
        <v>13.188000000000001</v>
      </c>
    </row>
    <row r="75" spans="1:33" x14ac:dyDescent="0.3">
      <c r="A75" s="3">
        <v>4.5833333329999997</v>
      </c>
      <c r="B75" s="3">
        <v>13.112</v>
      </c>
      <c r="C75" s="2">
        <f>$D$6*(A75^8)+$D$7*(A75^7)+$D$8*(A75^6)+$D$9*(A75^5)+$D$10*(A75^4)+$D$11*(A75^3)+$D$12*(A75^2)+$D$13*(A75)+$D$14 + (($D$3*EXP($D$4*A75))*(($D$5*(SIN(2*3.141592654*A75)))+(((1-($D$5^2))^0.5)*(COS(2*3.141592654*A75)))))</f>
        <v>14.94871707607388</v>
      </c>
      <c r="D75" s="2">
        <f t="shared" si="4"/>
        <v>1.8367170760738798</v>
      </c>
      <c r="E75" s="2">
        <f>D75^2</f>
        <v>3.3735296175413825</v>
      </c>
      <c r="F75" s="2">
        <f>$E$9*(A75^8)+$E$10*(A75^7)+$E$11*(A75^6)+$E$12*(A75^5)+$E$13*(A75^4)+$E$14*(A75^3)+$E$15*(A75^2)+$E$16*(A75)+$E$17+(($E$3*EXP($E$4*A75))*(($E$5*(SIN(2*3.141592654*A75)))+(((1-($E$5^2))^0.5)*(COS(2*3.141592654*A75)))))+(($E$6*EXP($E$7*A75))*(($E$8*(SIN(4*3.141592654*A75)))+(((1-($E$8^2))^0.5)*(COS(4*3.141592654*A75)))))</f>
        <v>14.765690392826459</v>
      </c>
      <c r="G75" s="2">
        <f>F75-B75</f>
        <v>1.6536903928264586</v>
      </c>
      <c r="H75" s="2">
        <f>G75^2</f>
        <v>2.7346919153265268</v>
      </c>
      <c r="L75" s="3"/>
      <c r="M75" s="3"/>
      <c r="N75" s="19"/>
      <c r="O75" s="19"/>
      <c r="P75" s="19"/>
      <c r="Q75" s="3"/>
      <c r="S75" s="19"/>
      <c r="U75" s="19"/>
      <c r="W75" s="19"/>
      <c r="X75" s="19"/>
      <c r="AC75" s="3">
        <v>4.8333333329999997</v>
      </c>
      <c r="AD75" s="2">
        <f t="shared" si="0"/>
        <v>0</v>
      </c>
      <c r="AE75" s="2">
        <f t="shared" si="1"/>
        <v>-13.112</v>
      </c>
      <c r="AF75" s="2">
        <f t="shared" si="2"/>
        <v>171.924544</v>
      </c>
      <c r="AG75" s="2">
        <f t="shared" si="3"/>
        <v>13.112</v>
      </c>
    </row>
    <row r="76" spans="1:33" x14ac:dyDescent="0.3">
      <c r="A76" s="3">
        <v>4.6666666670000003</v>
      </c>
      <c r="B76" s="3">
        <v>12.827</v>
      </c>
      <c r="C76" s="2">
        <f>$D$6*(A76^8)+$D$7*(A76^7)+$D$8*(A76^6)+$D$9*(A76^5)+$D$10*(A76^4)+$D$11*(A76^3)+$D$12*(A76^2)+$D$13*(A76)+$D$14 + (($D$3*EXP($D$4*A76))*(($D$5*(SIN(2*3.141592654*A76)))+(((1-($D$5^2))^0.5)*(COS(2*3.141592654*A76)))))</f>
        <v>14.445789957748392</v>
      </c>
      <c r="D76" s="2">
        <f t="shared" si="4"/>
        <v>1.6187899577483922</v>
      </c>
      <c r="E76" s="2">
        <f>D76^2</f>
        <v>2.6204809273070415</v>
      </c>
      <c r="F76" s="2">
        <f>$E$9*(A76^8)+$E$10*(A76^7)+$E$11*(A76^6)+$E$12*(A76^5)+$E$13*(A76^4)+$E$14*(A76^3)+$E$15*(A76^2)+$E$16*(A76)+$E$17+(($E$3*EXP($E$4*A76))*(($E$5*(SIN(2*3.141592654*A76)))+(((1-($E$5^2))^0.5)*(COS(2*3.141592654*A76)))))+(($E$6*EXP($E$7*A76))*(($E$8*(SIN(4*3.141592654*A76)))+(((1-($E$8^2))^0.5)*(COS(4*3.141592654*A76)))))</f>
        <v>14.228943721775089</v>
      </c>
      <c r="G76" s="2">
        <f>F76-B76</f>
        <v>1.4019437217750887</v>
      </c>
      <c r="H76" s="2">
        <f>G76^2</f>
        <v>1.9654461990245875</v>
      </c>
      <c r="L76" s="3"/>
      <c r="M76" s="3"/>
      <c r="N76" s="19"/>
      <c r="O76" s="19"/>
      <c r="P76" s="19"/>
      <c r="Q76" s="3"/>
      <c r="S76" s="19"/>
      <c r="U76" s="19"/>
      <c r="W76" s="19"/>
      <c r="X76" s="19"/>
      <c r="AC76" s="3">
        <v>4.9166666670000003</v>
      </c>
      <c r="AD76" s="2">
        <f t="shared" si="0"/>
        <v>0</v>
      </c>
      <c r="AE76" s="2">
        <f t="shared" si="1"/>
        <v>-12.827</v>
      </c>
      <c r="AF76" s="2">
        <f t="shared" si="2"/>
        <v>164.53192899999999</v>
      </c>
      <c r="AG76" s="2">
        <f t="shared" si="3"/>
        <v>12.827</v>
      </c>
    </row>
    <row r="77" spans="1:33" x14ac:dyDescent="0.3">
      <c r="A77" s="3">
        <v>4.75</v>
      </c>
      <c r="B77" s="3">
        <v>12.201000000000001</v>
      </c>
      <c r="C77" s="2">
        <f>$D$6*(A77^8)+$D$7*(A77^7)+$D$8*(A77^6)+$D$9*(A77^5)+$D$10*(A77^4)+$D$11*(A77^3)+$D$12*(A77^2)+$D$13*(A77)+$D$14 + (($D$3*EXP($D$4*A77))*(($D$5*(SIN(2*3.141592654*A77)))+(((1-($D$5^2))^0.5)*(COS(2*3.141592654*A77)))))</f>
        <v>13.856660235702629</v>
      </c>
      <c r="D77" s="2">
        <f t="shared" si="4"/>
        <v>1.6556602357026282</v>
      </c>
      <c r="E77" s="2">
        <f>D77^2</f>
        <v>2.7412108160868822</v>
      </c>
      <c r="F77" s="2">
        <f>$E$9*(A77^8)+$E$10*(A77^7)+$E$11*(A77^6)+$E$12*(A77^5)+$E$13*(A77^4)+$E$14*(A77^3)+$E$15*(A77^2)+$E$16*(A77)+$E$17+(($E$3*EXP($E$4*A77))*(($E$5*(SIN(2*3.141592654*A77)))+(((1-($E$5^2))^0.5)*(COS(2*3.141592654*A77)))))+(($E$6*EXP($E$7*A77))*(($E$8*(SIN(4*3.141592654*A77)))+(((1-($E$8^2))^0.5)*(COS(4*3.141592654*A77)))))</f>
        <v>13.818984130615362</v>
      </c>
      <c r="G77" s="2">
        <f>F77-B77</f>
        <v>1.6179841306153619</v>
      </c>
      <c r="H77" s="2">
        <f>G77^2</f>
        <v>2.6178726469231486</v>
      </c>
      <c r="L77" s="3"/>
      <c r="M77" s="3"/>
      <c r="N77" s="19"/>
      <c r="O77" s="19"/>
      <c r="P77" s="19"/>
      <c r="Q77" s="3"/>
      <c r="S77" s="19"/>
      <c r="U77" s="19"/>
      <c r="W77" s="19"/>
      <c r="X77" s="19"/>
      <c r="AC77" s="3">
        <v>5</v>
      </c>
      <c r="AD77" s="2">
        <f t="shared" si="0"/>
        <v>0</v>
      </c>
      <c r="AE77" s="2">
        <f t="shared" si="1"/>
        <v>-12.201000000000001</v>
      </c>
      <c r="AF77" s="2">
        <f t="shared" si="2"/>
        <v>148.86440100000002</v>
      </c>
      <c r="AG77" s="2">
        <f t="shared" si="3"/>
        <v>12.201000000000001</v>
      </c>
    </row>
    <row r="78" spans="1:33" x14ac:dyDescent="0.3">
      <c r="A78" s="3">
        <v>4.8333333329999997</v>
      </c>
      <c r="B78" s="3">
        <v>11.917</v>
      </c>
      <c r="C78" s="2">
        <f>$D$6*(A78^8)+$D$7*(A78^7)+$D$8*(A78^6)+$D$9*(A78^5)+$D$10*(A78^4)+$D$11*(A78^3)+$D$12*(A78^2)+$D$13*(A78)+$D$14 + (($D$3*EXP($D$4*A78))*(($D$5*(SIN(2*3.141592654*A78)))+(((1-($D$5^2))^0.5)*(COS(2*3.141592654*A78)))))</f>
        <v>13.349503149467655</v>
      </c>
      <c r="D78" s="2">
        <f t="shared" si="4"/>
        <v>1.4325031494676548</v>
      </c>
      <c r="E78" s="2">
        <f>D78^2</f>
        <v>2.0520652732347502</v>
      </c>
      <c r="F78" s="2">
        <f>$E$9*(A78^8)+$E$10*(A78^7)+$E$11*(A78^6)+$E$12*(A78^5)+$E$13*(A78^4)+$E$14*(A78^3)+$E$15*(A78^2)+$E$16*(A78)+$E$17+(($E$3*EXP($E$4*A78))*(($E$5*(SIN(2*3.141592654*A78)))+(((1-($E$5^2))^0.5)*(COS(2*3.141592654*A78)))))+(($E$6*EXP($E$7*A78))*(($E$8*(SIN(4*3.141592654*A78)))+(((1-($E$8^2))^0.5)*(COS(4*3.141592654*A78)))))</f>
        <v>13.525725615416643</v>
      </c>
      <c r="G78" s="2">
        <f>F78-B78</f>
        <v>1.6087256154166436</v>
      </c>
      <c r="H78" s="2">
        <f>G78^2</f>
        <v>2.5879981056976589</v>
      </c>
      <c r="L78" s="3"/>
      <c r="M78" s="3"/>
      <c r="N78" s="19"/>
      <c r="O78" s="19"/>
      <c r="P78" s="19"/>
      <c r="Q78" s="3"/>
      <c r="S78" s="19"/>
      <c r="U78" s="19"/>
      <c r="W78" s="19"/>
      <c r="X78" s="19"/>
      <c r="AC78" s="3">
        <v>5.0833333329999997</v>
      </c>
      <c r="AD78" s="2">
        <f t="shared" si="0"/>
        <v>0</v>
      </c>
      <c r="AE78" s="2">
        <f t="shared" si="1"/>
        <v>-11.917</v>
      </c>
      <c r="AF78" s="2">
        <f t="shared" si="2"/>
        <v>142.01488899999998</v>
      </c>
      <c r="AG78" s="2">
        <f t="shared" si="3"/>
        <v>11.917</v>
      </c>
    </row>
    <row r="79" spans="1:33" x14ac:dyDescent="0.3">
      <c r="A79" s="3">
        <v>4.9166666670000003</v>
      </c>
      <c r="B79" s="3">
        <v>11.803000000000001</v>
      </c>
      <c r="C79" s="2">
        <f>$D$6*(A79^8)+$D$7*(A79^7)+$D$8*(A79^6)+$D$9*(A79^5)+$D$10*(A79^4)+$D$11*(A79^3)+$D$12*(A79^2)+$D$13*(A79)+$D$14 + (($D$3*EXP($D$4*A79))*(($D$5*(SIN(2*3.141592654*A79)))+(((1-($D$5^2))^0.5)*(COS(2*3.141592654*A79)))))</f>
        <v>13.070506116406886</v>
      </c>
      <c r="D79" s="2">
        <f t="shared" si="4"/>
        <v>1.267506116406885</v>
      </c>
      <c r="E79" s="2">
        <f>D79^2</f>
        <v>1.6065717551288641</v>
      </c>
      <c r="F79" s="2">
        <f>$E$9*(A79^8)+$E$10*(A79^7)+$E$11*(A79^6)+$E$12*(A79^5)+$E$13*(A79^4)+$E$14*(A79^3)+$E$15*(A79^2)+$E$16*(A79)+$E$17+(($E$3*EXP($E$4*A79))*(($E$5*(SIN(2*3.141592654*A79)))+(((1-($E$5^2))^0.5)*(COS(2*3.141592654*A79)))))+(($E$6*EXP($E$7*A79))*(($E$8*(SIN(4*3.141592654*A79)))+(((1-($E$8^2))^0.5)*(COS(4*3.141592654*A79)))))</f>
        <v>13.282887135565627</v>
      </c>
      <c r="G79" s="2">
        <f>F79-B79</f>
        <v>1.479887135565626</v>
      </c>
      <c r="H79" s="2">
        <f>G79^2</f>
        <v>2.1900659340126336</v>
      </c>
      <c r="L79" s="3"/>
      <c r="M79" s="3"/>
      <c r="N79" s="19"/>
      <c r="O79" s="19"/>
      <c r="P79" s="19"/>
      <c r="Q79" s="3"/>
      <c r="S79" s="19"/>
      <c r="U79" s="19"/>
      <c r="W79" s="19"/>
      <c r="X79" s="19"/>
      <c r="AC79" s="3">
        <v>5.1666666670000003</v>
      </c>
      <c r="AD79" s="2">
        <f t="shared" si="0"/>
        <v>0</v>
      </c>
      <c r="AE79" s="2">
        <f t="shared" si="1"/>
        <v>-11.803000000000001</v>
      </c>
      <c r="AF79" s="2">
        <f t="shared" si="2"/>
        <v>139.31080900000001</v>
      </c>
      <c r="AG79" s="2">
        <f t="shared" si="3"/>
        <v>11.803000000000001</v>
      </c>
    </row>
    <row r="80" spans="1:33" x14ac:dyDescent="0.3">
      <c r="A80" s="3">
        <v>5</v>
      </c>
      <c r="B80" s="3">
        <v>11.157</v>
      </c>
      <c r="C80" s="2">
        <f>$D$6*(A80^8)+$D$7*(A80^7)+$D$8*(A80^6)+$D$9*(A80^5)+$D$10*(A80^4)+$D$11*(A80^3)+$D$12*(A80^2)+$D$13*(A80)+$D$14 + (($D$3*EXP($D$4*A80))*(($D$5*(SIN(2*3.141592654*A80)))+(((1-($D$5^2))^0.5)*(COS(2*3.141592654*A80)))))</f>
        <v>13.104650428472528</v>
      </c>
      <c r="D80" s="2">
        <f t="shared" si="4"/>
        <v>1.947650428472528</v>
      </c>
      <c r="E80" s="2">
        <f>D80^2</f>
        <v>3.7933421915292218</v>
      </c>
      <c r="F80" s="2">
        <f>$E$9*(A80^8)+$E$10*(A80^7)+$E$11*(A80^6)+$E$12*(A80^5)+$E$13*(A80^4)+$E$14*(A80^3)+$E$15*(A80^2)+$E$16*(A80)+$E$17+(($E$3*EXP($E$4*A80))*(($E$5*(SIN(2*3.141592654*A80)))+(((1-($E$5^2))^0.5)*(COS(2*3.141592654*A80)))))+(($E$6*EXP($E$7*A80))*(($E$8*(SIN(4*3.141592654*A80)))+(((1-($E$8^2))^0.5)*(COS(4*3.141592654*A80)))))</f>
        <v>13.140702168151769</v>
      </c>
      <c r="G80" s="2">
        <f>F80-B80</f>
        <v>1.983702168151769</v>
      </c>
      <c r="H80" s="2">
        <f>G80^2</f>
        <v>3.9350742919300292</v>
      </c>
      <c r="L80" s="3"/>
      <c r="M80" s="3"/>
      <c r="N80" s="19"/>
      <c r="O80" s="19"/>
      <c r="P80" s="19"/>
      <c r="Q80" s="3"/>
      <c r="S80" s="19"/>
      <c r="U80" s="19"/>
      <c r="W80" s="19"/>
      <c r="X80" s="19"/>
      <c r="AC80" s="3">
        <v>5.25</v>
      </c>
      <c r="AD80" s="2">
        <f t="shared" si="0"/>
        <v>0</v>
      </c>
      <c r="AE80" s="2">
        <f t="shared" si="1"/>
        <v>-11.157</v>
      </c>
      <c r="AF80" s="2">
        <f t="shared" si="2"/>
        <v>124.478649</v>
      </c>
      <c r="AG80" s="2">
        <f t="shared" si="3"/>
        <v>11.157</v>
      </c>
    </row>
    <row r="81" spans="1:33" x14ac:dyDescent="0.3">
      <c r="A81" s="3">
        <v>5.0833333329999997</v>
      </c>
      <c r="B81" s="3">
        <v>10.891999999999999</v>
      </c>
      <c r="C81" s="2">
        <f>$D$6*(A81^8)+$D$7*(A81^7)+$D$8*(A81^6)+$D$9*(A81^5)+$D$10*(A81^4)+$D$11*(A81^3)+$D$12*(A81^2)+$D$13*(A81)+$D$14 + (($D$3*EXP($D$4*A81))*(($D$5*(SIN(2*3.141592654*A81)))+(((1-($D$5^2))^0.5)*(COS(2*3.141592654*A81)))))</f>
        <v>13.452877340586014</v>
      </c>
      <c r="D81" s="2">
        <f t="shared" si="4"/>
        <v>2.5608773405860141</v>
      </c>
      <c r="E81" s="2">
        <f>D81^2</f>
        <v>6.5580927535268962</v>
      </c>
      <c r="F81" s="2">
        <f>$E$9*(A81^8)+$E$10*(A81^7)+$E$11*(A81^6)+$E$12*(A81^5)+$E$13*(A81^4)+$E$14*(A81^3)+$E$15*(A81^2)+$E$16*(A81)+$E$17+(($E$3*EXP($E$4*A81))*(($E$5*(SIN(2*3.141592654*A81)))+(((1-($E$5^2))^0.5)*(COS(2*3.141592654*A81)))))+(($E$6*EXP($E$7*A81))*(($E$8*(SIN(4*3.141592654*A81)))+(((1-($E$8^2))^0.5)*(COS(4*3.141592654*A81)))))</f>
        <v>13.27698545073628</v>
      </c>
      <c r="G81" s="2">
        <f>F81-B81</f>
        <v>2.3849854507362807</v>
      </c>
      <c r="H81" s="2">
        <f>G81^2</f>
        <v>5.6881556002237401</v>
      </c>
      <c r="L81" s="3"/>
      <c r="M81" s="3"/>
      <c r="N81" s="19"/>
      <c r="O81" s="19"/>
      <c r="P81" s="19"/>
      <c r="Q81" s="3"/>
      <c r="S81" s="19"/>
      <c r="U81" s="19"/>
      <c r="W81" s="19"/>
      <c r="X81" s="19"/>
      <c r="AC81" s="3">
        <v>5.3333333329999997</v>
      </c>
      <c r="AD81" s="2">
        <f t="shared" ref="AD81:AD144" si="5">$L$4*(AC81^9)+$L$5*(AC81^8)+$L$6*(AC81^7)+$L$7*(AC81^6)+$L$8*(AC81^5)+$L$9*(AC81^4)+$L$10*(AC81^3)+$L$11*(AC81^2)+$L$12*(AC81)+$L$13</f>
        <v>0</v>
      </c>
      <c r="AE81" s="2">
        <f t="shared" ref="AE81:AE144" si="6">AD81-B81</f>
        <v>-10.891999999999999</v>
      </c>
      <c r="AF81" s="2">
        <f t="shared" si="2"/>
        <v>118.63566399999999</v>
      </c>
      <c r="AG81" s="2">
        <f t="shared" si="3"/>
        <v>10.891999999999999</v>
      </c>
    </row>
    <row r="82" spans="1:33" x14ac:dyDescent="0.3">
      <c r="A82" s="3">
        <v>5.1666666670000003</v>
      </c>
      <c r="B82" s="3">
        <v>11.12</v>
      </c>
      <c r="C82" s="2">
        <f>$D$6*(A82^8)+$D$7*(A82^7)+$D$8*(A82^6)+$D$9*(A82^5)+$D$10*(A82^4)+$D$11*(A82^3)+$D$12*(A82^2)+$D$13*(A82)+$D$14 + (($D$3*EXP($D$4*A82))*(($D$5*(SIN(2*3.141592654*A82)))+(((1-($D$5^2))^0.5)*(COS(2*3.141592654*A82)))))</f>
        <v>14.031767629877143</v>
      </c>
      <c r="D82" s="2">
        <f t="shared" si="4"/>
        <v>2.9117676298771435</v>
      </c>
      <c r="E82" s="2">
        <f>D82^2</f>
        <v>8.4783907304003581</v>
      </c>
      <c r="F82" s="2">
        <f>$E$9*(A82^8)+$E$10*(A82^7)+$E$11*(A82^6)+$E$12*(A82^5)+$E$13*(A82^4)+$E$14*(A82^3)+$E$15*(A82^2)+$E$16*(A82)+$E$17+(($E$3*EXP($E$4*A82))*(($E$5*(SIN(2*3.141592654*A82)))+(((1-($E$5^2))^0.5)*(COS(2*3.141592654*A82)))))+(($E$6*EXP($E$7*A82))*(($E$8*(SIN(4*3.141592654*A82)))+(((1-($E$8^2))^0.5)*(COS(4*3.141592654*A82)))))</f>
        <v>13.819509922621267</v>
      </c>
      <c r="G82" s="2">
        <f>F82-B82</f>
        <v>2.6995099226212673</v>
      </c>
      <c r="H82" s="2">
        <f>G82^2</f>
        <v>7.2873538223306804</v>
      </c>
      <c r="L82" s="3"/>
      <c r="M82" s="3"/>
      <c r="N82" s="19"/>
      <c r="O82" s="19"/>
      <c r="P82" s="19"/>
      <c r="Q82" s="3"/>
      <c r="S82" s="19"/>
      <c r="U82" s="19"/>
      <c r="W82" s="19"/>
      <c r="X82" s="19"/>
      <c r="AC82" s="3">
        <v>5.4166666670000003</v>
      </c>
      <c r="AD82" s="2">
        <f t="shared" si="5"/>
        <v>0</v>
      </c>
      <c r="AE82" s="2">
        <f t="shared" si="6"/>
        <v>-11.12</v>
      </c>
      <c r="AF82" s="2">
        <f t="shared" ref="AF82:AF145" si="7">AE82^2</f>
        <v>123.65439999999998</v>
      </c>
      <c r="AG82" s="2">
        <f t="shared" ref="AG82:AG145" si="8">ABS(AE82)</f>
        <v>11.12</v>
      </c>
    </row>
    <row r="83" spans="1:33" x14ac:dyDescent="0.3">
      <c r="A83" s="3">
        <v>5.25</v>
      </c>
      <c r="B83" s="3">
        <v>12.6</v>
      </c>
      <c r="C83" s="2">
        <f>$D$6*(A83^8)+$D$7*(A83^7)+$D$8*(A83^6)+$D$9*(A83^5)+$D$10*(A83^4)+$D$11*(A83^3)+$D$12*(A83^2)+$D$13*(A83)+$D$14 + (($D$3*EXP($D$4*A83))*(($D$5*(SIN(2*3.141592654*A83)))+(((1-($D$5^2))^0.5)*(COS(2*3.141592654*A83)))))</f>
        <v>14.695832782344866</v>
      </c>
      <c r="D83" s="2">
        <f t="shared" si="4"/>
        <v>2.0958327823448659</v>
      </c>
      <c r="E83" s="2">
        <f>D83^2</f>
        <v>4.3925150515514222</v>
      </c>
      <c r="F83" s="2">
        <f>$E$9*(A83^8)+$E$10*(A83^7)+$E$11*(A83^6)+$E$12*(A83^5)+$E$13*(A83^4)+$E$14*(A83^3)+$E$15*(A83^2)+$E$16*(A83)+$E$17+(($E$3*EXP($E$4*A83))*(($E$5*(SIN(2*3.141592654*A83)))+(((1-($E$5^2))^0.5)*(COS(2*3.141592654*A83)))))+(($E$6*EXP($E$7*A83))*(($E$8*(SIN(4*3.141592654*A83)))+(((1-($E$8^2))^0.5)*(COS(4*3.141592654*A83)))))</f>
        <v>14.657521508252021</v>
      </c>
      <c r="G83" s="2">
        <f>F83-B83</f>
        <v>2.0575215082520213</v>
      </c>
      <c r="H83" s="2">
        <f>G83^2</f>
        <v>4.2333947569196724</v>
      </c>
      <c r="L83" s="3"/>
      <c r="M83" s="3"/>
      <c r="N83" s="19"/>
      <c r="O83" s="19"/>
      <c r="P83" s="19"/>
      <c r="Q83" s="3"/>
      <c r="S83" s="19"/>
      <c r="U83" s="19"/>
      <c r="W83" s="19"/>
      <c r="X83" s="19"/>
      <c r="AC83" s="3">
        <v>5.5</v>
      </c>
      <c r="AD83" s="2">
        <f t="shared" si="5"/>
        <v>0</v>
      </c>
      <c r="AE83" s="2">
        <f t="shared" si="6"/>
        <v>-12.6</v>
      </c>
      <c r="AF83" s="2">
        <f t="shared" si="7"/>
        <v>158.76</v>
      </c>
      <c r="AG83" s="2">
        <f t="shared" si="8"/>
        <v>12.6</v>
      </c>
    </row>
    <row r="84" spans="1:33" x14ac:dyDescent="0.3">
      <c r="A84" s="3">
        <v>5.3333333329999997</v>
      </c>
      <c r="B84" s="3">
        <v>13.282999999999999</v>
      </c>
      <c r="C84" s="2">
        <f>$D$6*(A84^8)+$D$7*(A84^7)+$D$8*(A84^6)+$D$9*(A84^5)+$D$10*(A84^4)+$D$11*(A84^3)+$D$12*(A84^2)+$D$13*(A84)+$D$14 + (($D$3*EXP($D$4*A84))*(($D$5*(SIN(2*3.141592654*A84)))+(((1-($D$5^2))^0.5)*(COS(2*3.141592654*A84)))))</f>
        <v>15.276455815088228</v>
      </c>
      <c r="D84" s="2">
        <f t="shared" si="4"/>
        <v>1.9934558150882289</v>
      </c>
      <c r="E84" s="2">
        <f>D84^2</f>
        <v>3.9738660867090752</v>
      </c>
      <c r="F84" s="2">
        <f>$E$9*(A84^8)+$E$10*(A84^7)+$E$11*(A84^6)+$E$12*(A84^5)+$E$13*(A84^4)+$E$14*(A84^3)+$E$15*(A84^2)+$E$16*(A84)+$E$17+(($E$3*EXP($E$4*A84))*(($E$5*(SIN(2*3.141592654*A84)))+(((1-($E$5^2))^0.5)*(COS(2*3.141592654*A84)))))+(($E$6*EXP($E$7*A84))*(($E$8*(SIN(4*3.141592654*A84)))+(((1-($E$8^2))^0.5)*(COS(4*3.141592654*A84)))))</f>
        <v>15.446909226183328</v>
      </c>
      <c r="G84" s="2">
        <f>F84-B84</f>
        <v>2.1639092261833284</v>
      </c>
      <c r="H84" s="2">
        <f>G84^2</f>
        <v>4.682503139161331</v>
      </c>
      <c r="L84" s="3"/>
      <c r="M84" s="3"/>
      <c r="N84" s="19"/>
      <c r="O84" s="19"/>
      <c r="P84" s="19"/>
      <c r="Q84" s="3"/>
      <c r="S84" s="19"/>
      <c r="U84" s="19"/>
      <c r="W84" s="19"/>
      <c r="X84" s="19"/>
      <c r="AC84" s="3">
        <v>5.5833333329999997</v>
      </c>
      <c r="AD84" s="2">
        <f t="shared" si="5"/>
        <v>0</v>
      </c>
      <c r="AE84" s="2">
        <f t="shared" si="6"/>
        <v>-13.282999999999999</v>
      </c>
      <c r="AF84" s="2">
        <f t="shared" si="7"/>
        <v>176.43808899999999</v>
      </c>
      <c r="AG84" s="2">
        <f t="shared" si="8"/>
        <v>13.282999999999999</v>
      </c>
    </row>
    <row r="85" spans="1:33" x14ac:dyDescent="0.3">
      <c r="A85" s="3">
        <v>5.4166666670000003</v>
      </c>
      <c r="B85" s="3">
        <v>13.416</v>
      </c>
      <c r="C85" s="2">
        <f>$D$6*(A85^8)+$D$7*(A85^7)+$D$8*(A85^6)+$D$9*(A85^5)+$D$10*(A85^4)+$D$11*(A85^3)+$D$12*(A85^2)+$D$13*(A85)+$D$14 + (($D$3*EXP($D$4*A85))*(($D$5*(SIN(2*3.141592654*A85)))+(((1-($D$5^2))^0.5)*(COS(2*3.141592654*A85)))))</f>
        <v>15.627053698443211</v>
      </c>
      <c r="D85" s="2">
        <f t="shared" ref="D85:D148" si="9">C85-B85</f>
        <v>2.2110536984432105</v>
      </c>
      <c r="E85" s="2">
        <f>D85^2</f>
        <v>4.8887584573993994</v>
      </c>
      <c r="F85" s="2">
        <f>$E$9*(A85^8)+$E$10*(A85^7)+$E$11*(A85^6)+$E$12*(A85^5)+$E$13*(A85^4)+$E$14*(A85^3)+$E$15*(A85^2)+$E$16*(A85)+$E$17+(($E$3*EXP($E$4*A85))*(($E$5*(SIN(2*3.141592654*A85)))+(((1-($E$5^2))^0.5)*(COS(2*3.141592654*A85)))))+(($E$6*EXP($E$7*A85))*(($E$8*(SIN(4*3.141592654*A85)))+(((1-($E$8^2))^0.5)*(COS(4*3.141592654*A85)))))</f>
        <v>15.831618231767582</v>
      </c>
      <c r="G85" s="2">
        <f>F85-B85</f>
        <v>2.4156182317675814</v>
      </c>
      <c r="H85" s="2">
        <f>G85^2</f>
        <v>5.8352114416479361</v>
      </c>
      <c r="L85" s="3"/>
      <c r="M85" s="3"/>
      <c r="N85" s="19"/>
      <c r="O85" s="19"/>
      <c r="P85" s="19"/>
      <c r="Q85" s="3"/>
      <c r="S85" s="19"/>
      <c r="U85" s="19"/>
      <c r="W85" s="19"/>
      <c r="X85" s="19"/>
      <c r="AC85" s="3">
        <v>5.6666666670000003</v>
      </c>
      <c r="AD85" s="2">
        <f t="shared" si="5"/>
        <v>0</v>
      </c>
      <c r="AE85" s="2">
        <f t="shared" si="6"/>
        <v>-13.416</v>
      </c>
      <c r="AF85" s="2">
        <f t="shared" si="7"/>
        <v>179.98905600000001</v>
      </c>
      <c r="AG85" s="2">
        <f t="shared" si="8"/>
        <v>13.416</v>
      </c>
    </row>
    <row r="86" spans="1:33" x14ac:dyDescent="0.3">
      <c r="A86" s="3">
        <v>5.5</v>
      </c>
      <c r="B86" s="3">
        <v>13.34</v>
      </c>
      <c r="C86" s="2">
        <f>$D$6*(A86^8)+$D$7*(A86^7)+$D$8*(A86^6)+$D$9*(A86^5)+$D$10*(A86^4)+$D$11*(A86^3)+$D$12*(A86^2)+$D$13*(A86)+$D$14 + (($D$3*EXP($D$4*A86))*(($D$5*(SIN(2*3.141592654*A86)))+(((1-($D$5^2))^0.5)*(COS(2*3.141592654*A86)))))</f>
        <v>15.662360278683812</v>
      </c>
      <c r="D86" s="2">
        <f t="shared" si="9"/>
        <v>2.3223602786838118</v>
      </c>
      <c r="E86" s="2">
        <f>D86^2</f>
        <v>5.393357264008352</v>
      </c>
      <c r="F86" s="2">
        <f>$E$9*(A86^8)+$E$10*(A86^7)+$E$11*(A86^6)+$E$12*(A86^5)+$E$13*(A86^4)+$E$14*(A86^3)+$E$15*(A86^2)+$E$16*(A86)+$E$17+(($E$3*EXP($E$4*A86))*(($E$5*(SIN(2*3.141592654*A86)))+(((1-($E$5^2))^0.5)*(COS(2*3.141592654*A86)))))+(($E$6*EXP($E$7*A86))*(($E$8*(SIN(4*3.141592654*A86)))+(((1-($E$8^2))^0.5)*(COS(4*3.141592654*A86)))))</f>
        <v>15.692439673382653</v>
      </c>
      <c r="G86" s="2">
        <f>F86-B86</f>
        <v>2.3524396733826531</v>
      </c>
      <c r="H86" s="2">
        <f>G86^2</f>
        <v>5.5339724169046836</v>
      </c>
      <c r="L86" s="3"/>
      <c r="M86" s="3"/>
      <c r="N86" s="19"/>
      <c r="O86" s="19"/>
      <c r="P86" s="19"/>
      <c r="Q86" s="3"/>
      <c r="S86" s="19"/>
      <c r="U86" s="19"/>
      <c r="W86" s="19"/>
      <c r="X86" s="19"/>
      <c r="AC86" s="3">
        <v>5.75</v>
      </c>
      <c r="AD86" s="2">
        <f t="shared" si="5"/>
        <v>0</v>
      </c>
      <c r="AE86" s="2">
        <f t="shared" si="6"/>
        <v>-13.34</v>
      </c>
      <c r="AF86" s="2">
        <f t="shared" si="7"/>
        <v>177.9556</v>
      </c>
      <c r="AG86" s="2">
        <f t="shared" si="8"/>
        <v>13.34</v>
      </c>
    </row>
    <row r="87" spans="1:33" x14ac:dyDescent="0.3">
      <c r="A87" s="3">
        <v>5.5833333329999997</v>
      </c>
      <c r="B87" s="3">
        <v>13.529</v>
      </c>
      <c r="C87" s="2">
        <f>$D$6*(A87^8)+$D$7*(A87^7)+$D$8*(A87^6)+$D$9*(A87^5)+$D$10*(A87^4)+$D$11*(A87^3)+$D$12*(A87^2)+$D$13*(A87)+$D$14 + (($D$3*EXP($D$4*A87))*(($D$5*(SIN(2*3.141592654*A87)))+(((1-($D$5^2))^0.5)*(COS(2*3.141592654*A87)))))</f>
        <v>15.381297710925347</v>
      </c>
      <c r="D87" s="2">
        <f t="shared" si="9"/>
        <v>1.8522977109253471</v>
      </c>
      <c r="E87" s="2">
        <f>D87^2</f>
        <v>3.431006809899281</v>
      </c>
      <c r="F87" s="2">
        <f>$E$9*(A87^8)+$E$10*(A87^7)+$E$11*(A87^6)+$E$12*(A87^5)+$E$13*(A87^4)+$E$14*(A87^3)+$E$15*(A87^2)+$E$16*(A87)+$E$17+(($E$3*EXP($E$4*A87))*(($E$5*(SIN(2*3.141592654*A87)))+(((1-($E$5^2))^0.5)*(COS(2*3.141592654*A87)))))+(($E$6*EXP($E$7*A87))*(($E$8*(SIN(4*3.141592654*A87)))+(((1-($E$8^2))^0.5)*(COS(4*3.141592654*A87)))))</f>
        <v>15.203312929994077</v>
      </c>
      <c r="G87" s="2">
        <f>F87-B87</f>
        <v>1.6743129299940769</v>
      </c>
      <c r="H87" s="2">
        <f>G87^2</f>
        <v>2.8033237875453505</v>
      </c>
      <c r="L87" s="3"/>
      <c r="M87" s="3"/>
      <c r="N87" s="19"/>
      <c r="O87" s="19"/>
      <c r="P87" s="19"/>
      <c r="Q87" s="3"/>
      <c r="S87" s="19"/>
      <c r="U87" s="19"/>
      <c r="W87" s="19"/>
      <c r="X87" s="19"/>
      <c r="AC87" s="3">
        <v>5.8333333329999997</v>
      </c>
      <c r="AD87" s="2">
        <f t="shared" si="5"/>
        <v>0</v>
      </c>
      <c r="AE87" s="2">
        <f t="shared" si="6"/>
        <v>-13.529</v>
      </c>
      <c r="AF87" s="2">
        <f t="shared" si="7"/>
        <v>183.033841</v>
      </c>
      <c r="AG87" s="2">
        <f t="shared" si="8"/>
        <v>13.529</v>
      </c>
    </row>
    <row r="88" spans="1:33" x14ac:dyDescent="0.3">
      <c r="A88" s="3">
        <v>5.6666666670000003</v>
      </c>
      <c r="B88" s="3">
        <v>13.776</v>
      </c>
      <c r="C88" s="2">
        <f>$D$6*(A88^8)+$D$7*(A88^7)+$D$8*(A88^6)+$D$9*(A88^5)+$D$10*(A88^4)+$D$11*(A88^3)+$D$12*(A88^2)+$D$13*(A88)+$D$14 + (($D$3*EXP($D$4*A88))*(($D$5*(SIN(2*3.141592654*A88)))+(((1-($D$5^2))^0.5)*(COS(2*3.141592654*A88)))))</f>
        <v>14.867297166172341</v>
      </c>
      <c r="D88" s="2">
        <f t="shared" si="9"/>
        <v>1.0912971661723407</v>
      </c>
      <c r="E88" s="2">
        <f>D88^2</f>
        <v>1.1909295048957815</v>
      </c>
      <c r="F88" s="2">
        <f>$E$9*(A88^8)+$E$10*(A88^7)+$E$11*(A88^6)+$E$12*(A88^5)+$E$13*(A88^4)+$E$14*(A88^3)+$E$15*(A88^2)+$E$16*(A88)+$E$17+(($E$3*EXP($E$4*A88))*(($E$5*(SIN(2*3.141592654*A88)))+(((1-($E$5^2))^0.5)*(COS(2*3.141592654*A88)))))+(($E$6*EXP($E$7*A88))*(($E$8*(SIN(4*3.141592654*A88)))+(((1-($E$8^2))^0.5)*(COS(4*3.141592654*A88)))))</f>
        <v>14.656201819166265</v>
      </c>
      <c r="G88" s="2">
        <f>F88-B88</f>
        <v>0.88020181916626505</v>
      </c>
      <c r="H88" s="2">
        <f>G88^2</f>
        <v>0.77475524246360239</v>
      </c>
      <c r="L88" s="3"/>
      <c r="M88" s="3"/>
      <c r="N88" s="19"/>
      <c r="O88" s="19"/>
      <c r="P88" s="19"/>
      <c r="Q88" s="3"/>
      <c r="S88" s="19"/>
      <c r="U88" s="19"/>
      <c r="W88" s="19"/>
      <c r="X88" s="19"/>
      <c r="AC88" s="3">
        <v>5.9166666670000003</v>
      </c>
      <c r="AD88" s="2">
        <f t="shared" si="5"/>
        <v>0</v>
      </c>
      <c r="AE88" s="2">
        <f t="shared" si="6"/>
        <v>-13.776</v>
      </c>
      <c r="AF88" s="2">
        <f t="shared" si="7"/>
        <v>189.778176</v>
      </c>
      <c r="AG88" s="2">
        <f t="shared" si="8"/>
        <v>13.776</v>
      </c>
    </row>
    <row r="89" spans="1:33" x14ac:dyDescent="0.3">
      <c r="A89" s="3">
        <v>5.75</v>
      </c>
      <c r="B89" s="3">
        <v>14.307</v>
      </c>
      <c r="C89" s="2">
        <f>$D$6*(A89^8)+$D$7*(A89^7)+$D$8*(A89^6)+$D$9*(A89^5)+$D$10*(A89^4)+$D$11*(A89^3)+$D$12*(A89^2)+$D$13*(A89)+$D$14 + (($D$3*EXP($D$4*A89))*(($D$5*(SIN(2*3.141592654*A89)))+(((1-($D$5^2))^0.5)*(COS(2*3.141592654*A89)))))</f>
        <v>14.265970501659767</v>
      </c>
      <c r="D89" s="2">
        <f t="shared" si="9"/>
        <v>-4.1029498340233062E-2</v>
      </c>
      <c r="E89" s="2">
        <f>D89^2</f>
        <v>1.6834197340511875E-3</v>
      </c>
      <c r="F89" s="2">
        <f>$E$9*(A89^8)+$E$10*(A89^7)+$E$11*(A89^6)+$E$12*(A89^5)+$E$13*(A89^4)+$E$14*(A89^3)+$E$15*(A89^2)+$E$16*(A89)+$E$17+(($E$3*EXP($E$4*A89))*(($E$5*(SIN(2*3.141592654*A89)))+(((1-($E$5^2))^0.5)*(COS(2*3.141592654*A89)))))+(($E$6*EXP($E$7*A89))*(($E$8*(SIN(4*3.141592654*A89)))+(((1-($E$8^2))^0.5)*(COS(4*3.141592654*A89)))))</f>
        <v>14.230316481228183</v>
      </c>
      <c r="G89" s="2">
        <f>F89-B89</f>
        <v>-7.668351877181756E-2</v>
      </c>
      <c r="H89" s="2">
        <f>G89^2</f>
        <v>5.8803620512276958E-3</v>
      </c>
      <c r="L89" s="3"/>
      <c r="M89" s="3"/>
      <c r="N89" s="19"/>
      <c r="O89" s="19"/>
      <c r="P89" s="19"/>
      <c r="Q89" s="3"/>
      <c r="S89" s="19"/>
      <c r="U89" s="19"/>
      <c r="W89" s="19"/>
      <c r="X89" s="19"/>
      <c r="AC89" s="3">
        <v>6</v>
      </c>
      <c r="AD89" s="2">
        <f t="shared" si="5"/>
        <v>0</v>
      </c>
      <c r="AE89" s="2">
        <f t="shared" si="6"/>
        <v>-14.307</v>
      </c>
      <c r="AF89" s="2">
        <f t="shared" si="7"/>
        <v>204.69024900000002</v>
      </c>
      <c r="AG89" s="2">
        <f t="shared" si="8"/>
        <v>14.307</v>
      </c>
    </row>
    <row r="90" spans="1:33" x14ac:dyDescent="0.3">
      <c r="A90" s="3">
        <v>5.8333333329999997</v>
      </c>
      <c r="B90" s="3">
        <v>13.852</v>
      </c>
      <c r="C90" s="2">
        <f>$D$6*(A90^8)+$D$7*(A90^7)+$D$8*(A90^6)+$D$9*(A90^5)+$D$10*(A90^4)+$D$11*(A90^3)+$D$12*(A90^2)+$D$13*(A90)+$D$14 + (($D$3*EXP($D$4*A90))*(($D$5*(SIN(2*3.141592654*A90)))+(((1-($D$5^2))^0.5)*(COS(2*3.141592654*A90)))))</f>
        <v>13.746104757862225</v>
      </c>
      <c r="D90" s="2">
        <f t="shared" si="9"/>
        <v>-0.10589524213777501</v>
      </c>
      <c r="E90" s="2">
        <f>D90^2</f>
        <v>1.1213802307418001E-2</v>
      </c>
      <c r="F90" s="2">
        <f>$E$9*(A90^8)+$E$10*(A90^7)+$E$11*(A90^6)+$E$12*(A90^5)+$E$13*(A90^4)+$E$14*(A90^3)+$E$15*(A90^2)+$E$16*(A90)+$E$17+(($E$3*EXP($E$4*A90))*(($E$5*(SIN(2*3.141592654*A90)))+(((1-($E$5^2))^0.5)*(COS(2*3.141592654*A90)))))+(($E$6*EXP($E$7*A90))*(($E$8*(SIN(4*3.141592654*A90)))+(((1-($E$8^2))^0.5)*(COS(4*3.141592654*A90)))))</f>
        <v>13.919898896297713</v>
      </c>
      <c r="G90" s="2">
        <f>F90-B90</f>
        <v>6.7898896297712952E-2</v>
      </c>
      <c r="H90" s="2">
        <f>G90^2</f>
        <v>4.6102601184475778E-3</v>
      </c>
      <c r="L90" s="3"/>
      <c r="M90" s="3"/>
      <c r="N90" s="19"/>
      <c r="O90" s="19"/>
      <c r="P90" s="19"/>
      <c r="Q90" s="3"/>
      <c r="S90" s="19"/>
      <c r="U90" s="19"/>
      <c r="W90" s="19"/>
      <c r="X90" s="19"/>
      <c r="AC90" s="3">
        <v>6.0833333329999997</v>
      </c>
      <c r="AD90" s="2">
        <f t="shared" si="5"/>
        <v>0</v>
      </c>
      <c r="AE90" s="2">
        <f t="shared" si="6"/>
        <v>-13.852</v>
      </c>
      <c r="AF90" s="2">
        <f t="shared" si="7"/>
        <v>191.877904</v>
      </c>
      <c r="AG90" s="2">
        <f t="shared" si="8"/>
        <v>13.852</v>
      </c>
    </row>
    <row r="91" spans="1:33" x14ac:dyDescent="0.3">
      <c r="A91" s="3">
        <v>5.9166666670000003</v>
      </c>
      <c r="B91" s="3">
        <v>13.833</v>
      </c>
      <c r="C91" s="2">
        <f>$D$6*(A91^8)+$D$7*(A91^7)+$D$8*(A91^6)+$D$9*(A91^5)+$D$10*(A91^4)+$D$11*(A91^3)+$D$12*(A91^2)+$D$13*(A91)+$D$14 + (($D$3*EXP($D$4*A91))*(($D$5*(SIN(2*3.141592654*A91)))+(((1-($D$5^2))^0.5)*(COS(2*3.141592654*A91)))))</f>
        <v>13.454424758146427</v>
      </c>
      <c r="D91" s="2">
        <f t="shared" si="9"/>
        <v>-0.37857524185357327</v>
      </c>
      <c r="E91" s="2">
        <f>D91^2</f>
        <v>0.1433192137444915</v>
      </c>
      <c r="F91" s="2">
        <f>$E$9*(A91^8)+$E$10*(A91^7)+$E$11*(A91^6)+$E$12*(A91^5)+$E$13*(A91^4)+$E$14*(A91^3)+$E$15*(A91^2)+$E$16*(A91)+$E$17+(($E$3*EXP($E$4*A91))*(($E$5*(SIN(2*3.141592654*A91)))+(((1-($E$5^2))^0.5)*(COS(2*3.141592654*A91)))))+(($E$6*EXP($E$7*A91))*(($E$8*(SIN(4*3.141592654*A91)))+(((1-($E$8^2))^0.5)*(COS(4*3.141592654*A91)))))</f>
        <v>13.663631557991819</v>
      </c>
      <c r="G91" s="2">
        <f>F91-B91</f>
        <v>-0.16936844200818157</v>
      </c>
      <c r="H91" s="2">
        <f>G91^2</f>
        <v>2.8685669148278765E-2</v>
      </c>
      <c r="L91" s="3"/>
      <c r="M91" s="3"/>
      <c r="N91" s="19"/>
      <c r="O91" s="19"/>
      <c r="P91" s="19"/>
      <c r="Q91" s="3"/>
      <c r="S91" s="19"/>
      <c r="U91" s="19"/>
      <c r="W91" s="19"/>
      <c r="X91" s="19"/>
      <c r="AC91" s="3">
        <v>6.1666666670000003</v>
      </c>
      <c r="AD91" s="2">
        <f t="shared" si="5"/>
        <v>0</v>
      </c>
      <c r="AE91" s="2">
        <f t="shared" si="6"/>
        <v>-13.833</v>
      </c>
      <c r="AF91" s="2">
        <f t="shared" si="7"/>
        <v>191.351889</v>
      </c>
      <c r="AG91" s="2">
        <f t="shared" si="8"/>
        <v>13.833</v>
      </c>
    </row>
    <row r="92" spans="1:33" x14ac:dyDescent="0.3">
      <c r="A92" s="3">
        <v>6</v>
      </c>
      <c r="B92" s="3">
        <v>13.169</v>
      </c>
      <c r="C92" s="2">
        <f>$D$6*(A92^8)+$D$7*(A92^7)+$D$8*(A92^6)+$D$9*(A92^5)+$D$10*(A92^4)+$D$11*(A92^3)+$D$12*(A92^2)+$D$13*(A92)+$D$14 + (($D$3*EXP($D$4*A92))*(($D$5*(SIN(2*3.141592654*A92)))+(((1-($D$5^2))^0.5)*(COS(2*3.141592654*A92)))))</f>
        <v>13.476244940960267</v>
      </c>
      <c r="D92" s="2">
        <f t="shared" si="9"/>
        <v>0.30724494096026689</v>
      </c>
      <c r="E92" s="2">
        <f>D92^2</f>
        <v>9.4399453745677889E-2</v>
      </c>
      <c r="F92" s="2">
        <f>$E$9*(A92^8)+$E$10*(A92^7)+$E$11*(A92^6)+$E$12*(A92^5)+$E$13*(A92^4)+$E$14*(A92^3)+$E$15*(A92^2)+$E$16*(A92)+$E$17+(($E$3*EXP($E$4*A92))*(($E$5*(SIN(2*3.141592654*A92)))+(((1-($E$5^2))^0.5)*(COS(2*3.141592654*A92)))))+(($E$6*EXP($E$7*A92))*(($E$8*(SIN(4*3.141592654*A92)))+(((1-($E$8^2))^0.5)*(COS(4*3.141592654*A92)))))</f>
        <v>13.512808925995502</v>
      </c>
      <c r="G92" s="2">
        <f>F92-B92</f>
        <v>0.34380892599550172</v>
      </c>
      <c r="H92" s="2">
        <f>G92^2</f>
        <v>0.11820457759418038</v>
      </c>
      <c r="L92" s="3"/>
      <c r="M92" s="3"/>
      <c r="N92" s="19"/>
      <c r="O92" s="19"/>
      <c r="P92" s="19"/>
      <c r="Q92" s="3"/>
      <c r="S92" s="19"/>
      <c r="U92" s="19"/>
      <c r="W92" s="19"/>
      <c r="X92" s="19"/>
      <c r="AC92" s="3">
        <v>6.25</v>
      </c>
      <c r="AD92" s="2">
        <f t="shared" si="5"/>
        <v>0</v>
      </c>
      <c r="AE92" s="2">
        <f t="shared" si="6"/>
        <v>-13.169</v>
      </c>
      <c r="AF92" s="2">
        <f t="shared" si="7"/>
        <v>173.422561</v>
      </c>
      <c r="AG92" s="2">
        <f t="shared" si="8"/>
        <v>13.169</v>
      </c>
    </row>
    <row r="93" spans="1:33" x14ac:dyDescent="0.3">
      <c r="A93" s="3">
        <v>6.0833333329999997</v>
      </c>
      <c r="B93" s="3">
        <v>12.941000000000001</v>
      </c>
      <c r="C93" s="2">
        <f>$D$6*(A93^8)+$D$7*(A93^7)+$D$8*(A93^6)+$D$9*(A93^5)+$D$10*(A93^4)+$D$11*(A93^3)+$D$12*(A93^2)+$D$13*(A93)+$D$14 + (($D$3*EXP($D$4*A93))*(($D$5*(SIN(2*3.141592654*A93)))+(((1-($D$5^2))^0.5)*(COS(2*3.141592654*A93)))))</f>
        <v>13.812559847336203</v>
      </c>
      <c r="D93" s="2">
        <f t="shared" si="9"/>
        <v>0.87155984733620251</v>
      </c>
      <c r="E93" s="2">
        <f>D93^2</f>
        <v>0.75961656748870465</v>
      </c>
      <c r="F93" s="2">
        <f>$E$9*(A93^8)+$E$10*(A93^7)+$E$11*(A93^6)+$E$12*(A93^5)+$E$13*(A93^4)+$E$14*(A93^3)+$E$15*(A93^2)+$E$16*(A93)+$E$17+(($E$3*EXP($E$4*A93))*(($E$5*(SIN(2*3.141592654*A93)))+(((1-($E$5^2))^0.5)*(COS(2*3.141592654*A93)))))+(($E$6*EXP($E$7*A93))*(($E$8*(SIN(4*3.141592654*A93)))+(((1-($E$8^2))^0.5)*(COS(4*3.141592654*A93)))))</f>
        <v>13.641622343343821</v>
      </c>
      <c r="G93" s="2">
        <f>F93-B93</f>
        <v>0.70062234334382012</v>
      </c>
      <c r="H93" s="2">
        <f>G93^2</f>
        <v>0.49087166799258575</v>
      </c>
      <c r="L93" s="3"/>
      <c r="M93" s="3"/>
      <c r="N93" s="19"/>
      <c r="O93" s="19"/>
      <c r="P93" s="19"/>
      <c r="Q93" s="3"/>
      <c r="S93" s="19"/>
      <c r="U93" s="19"/>
      <c r="W93" s="19"/>
      <c r="X93" s="19"/>
      <c r="AC93" s="3">
        <v>6.3333333329999997</v>
      </c>
      <c r="AD93" s="2">
        <f t="shared" si="5"/>
        <v>0</v>
      </c>
      <c r="AE93" s="2">
        <f t="shared" si="6"/>
        <v>-12.941000000000001</v>
      </c>
      <c r="AF93" s="2">
        <f t="shared" si="7"/>
        <v>167.46948100000003</v>
      </c>
      <c r="AG93" s="2">
        <f t="shared" si="8"/>
        <v>12.941000000000001</v>
      </c>
    </row>
    <row r="94" spans="1:33" x14ac:dyDescent="0.3">
      <c r="A94" s="3">
        <v>6.1666666670000003</v>
      </c>
      <c r="B94" s="3">
        <v>13.188000000000001</v>
      </c>
      <c r="C94" s="2">
        <f>$D$6*(A94^8)+$D$7*(A94^7)+$D$8*(A94^6)+$D$9*(A94^5)+$D$10*(A94^4)+$D$11*(A94^3)+$D$12*(A94^2)+$D$13*(A94)+$D$14 + (($D$3*EXP($D$4*A94))*(($D$5*(SIN(2*3.141592654*A94)))+(((1-($D$5^2))^0.5)*(COS(2*3.141592654*A94)))))</f>
        <v>14.379722645049123</v>
      </c>
      <c r="D94" s="2">
        <f t="shared" si="9"/>
        <v>1.1917226450491221</v>
      </c>
      <c r="E94" s="2">
        <f>D94^2</f>
        <v>1.4202028627228758</v>
      </c>
      <c r="F94" s="2">
        <f>$E$9*(A94^8)+$E$10*(A94^7)+$E$11*(A94^6)+$E$12*(A94^5)+$E$13*(A94^4)+$E$14*(A94^3)+$E$15*(A94^2)+$E$16*(A94)+$E$17+(($E$3*EXP($E$4*A94))*(($E$5*(SIN(2*3.141592654*A94)))+(((1-($E$5^2))^0.5)*(COS(2*3.141592654*A94)))))+(($E$6*EXP($E$7*A94))*(($E$8*(SIN(4*3.141592654*A94)))+(((1-($E$8^2))^0.5)*(COS(4*3.141592654*A94)))))</f>
        <v>14.173221838903457</v>
      </c>
      <c r="G94" s="2">
        <f>F94-B94</f>
        <v>0.98522183890345616</v>
      </c>
      <c r="H94" s="2">
        <f>G94^2</f>
        <v>0.97066207185230768</v>
      </c>
      <c r="L94" s="3"/>
      <c r="M94" s="3"/>
      <c r="N94" s="19"/>
      <c r="O94" s="19"/>
      <c r="P94" s="19"/>
      <c r="Q94" s="3"/>
      <c r="S94" s="19"/>
      <c r="U94" s="19"/>
      <c r="W94" s="19"/>
      <c r="X94" s="19"/>
      <c r="AC94" s="3">
        <v>6.4166666670000003</v>
      </c>
      <c r="AD94" s="2">
        <f t="shared" si="5"/>
        <v>0</v>
      </c>
      <c r="AE94" s="2">
        <f t="shared" si="6"/>
        <v>-13.188000000000001</v>
      </c>
      <c r="AF94" s="2">
        <f t="shared" si="7"/>
        <v>173.92334400000001</v>
      </c>
      <c r="AG94" s="2">
        <f t="shared" si="8"/>
        <v>13.188000000000001</v>
      </c>
    </row>
    <row r="95" spans="1:33" x14ac:dyDescent="0.3">
      <c r="A95" s="3">
        <v>6.25</v>
      </c>
      <c r="B95" s="3">
        <v>14.382999999999999</v>
      </c>
      <c r="C95" s="2">
        <f>$D$6*(A95^8)+$D$7*(A95^7)+$D$8*(A95^6)+$D$9*(A95^5)+$D$10*(A95^4)+$D$11*(A95^3)+$D$12*(A95^2)+$D$13*(A95)+$D$14 + (($D$3*EXP($D$4*A95))*(($D$5*(SIN(2*3.141592654*A95)))+(((1-($D$5^2))^0.5)*(COS(2*3.141592654*A95)))))</f>
        <v>15.031810169977218</v>
      </c>
      <c r="D95" s="2">
        <f t="shared" si="9"/>
        <v>0.64881016997721908</v>
      </c>
      <c r="E95" s="2">
        <f>D95^2</f>
        <v>0.42095463666586791</v>
      </c>
      <c r="F95" s="2">
        <f>$E$9*(A95^8)+$E$10*(A95^7)+$E$11*(A95^6)+$E$12*(A95^5)+$E$13*(A95^4)+$E$14*(A95^3)+$E$15*(A95^2)+$E$16*(A95)+$E$17+(($E$3*EXP($E$4*A95))*(($E$5*(SIN(2*3.141592654*A95)))+(((1-($E$5^2))^0.5)*(COS(2*3.141592654*A95)))))+(($E$6*EXP($E$7*A95))*(($E$8*(SIN(4*3.141592654*A95)))+(((1-($E$8^2))^0.5)*(COS(4*3.141592654*A95)))))</f>
        <v>14.995687946479721</v>
      </c>
      <c r="G95" s="2">
        <f>F95-B95</f>
        <v>0.61268794647972236</v>
      </c>
      <c r="H95" s="2">
        <f>G95^2</f>
        <v>0.37538651976153914</v>
      </c>
      <c r="L95" s="3"/>
      <c r="M95" s="3"/>
      <c r="N95" s="19"/>
      <c r="O95" s="19"/>
      <c r="P95" s="19"/>
      <c r="Q95" s="3"/>
      <c r="S95" s="19"/>
      <c r="U95" s="19"/>
      <c r="W95" s="19"/>
      <c r="X95" s="19"/>
      <c r="AC95" s="3">
        <v>6.5</v>
      </c>
      <c r="AD95" s="2">
        <f t="shared" si="5"/>
        <v>0</v>
      </c>
      <c r="AE95" s="2">
        <f t="shared" si="6"/>
        <v>-14.382999999999999</v>
      </c>
      <c r="AF95" s="2">
        <f t="shared" si="7"/>
        <v>206.87068899999997</v>
      </c>
      <c r="AG95" s="2">
        <f t="shared" si="8"/>
        <v>14.382999999999999</v>
      </c>
    </row>
    <row r="96" spans="1:33" x14ac:dyDescent="0.3">
      <c r="A96" s="3">
        <v>6.3333333329999997</v>
      </c>
      <c r="B96" s="3">
        <v>14.763</v>
      </c>
      <c r="C96" s="2">
        <f>$D$6*(A96^8)+$D$7*(A96^7)+$D$8*(A96^6)+$D$9*(A96^5)+$D$10*(A96^4)+$D$11*(A96^3)+$D$12*(A96^2)+$D$13*(A96)+$D$14 + (($D$3*EXP($D$4*A96))*(($D$5*(SIN(2*3.141592654*A96)))+(((1-($D$5^2))^0.5)*(COS(2*3.141592654*A96)))))</f>
        <v>15.599692744994506</v>
      </c>
      <c r="D96" s="2">
        <f t="shared" si="9"/>
        <v>0.8366927449945063</v>
      </c>
      <c r="E96" s="2">
        <f>D96^2</f>
        <v>0.70005474952644198</v>
      </c>
      <c r="F96" s="2">
        <f>$E$9*(A96^8)+$E$10*(A96^7)+$E$11*(A96^6)+$E$12*(A96^5)+$E$13*(A96^4)+$E$14*(A96^3)+$E$15*(A96^2)+$E$16*(A96)+$E$17+(($E$3*EXP($E$4*A96))*(($E$5*(SIN(2*3.141592654*A96)))+(((1-($E$5^2))^0.5)*(COS(2*3.141592654*A96)))))+(($E$6*EXP($E$7*A96))*(($E$8*(SIN(4*3.141592654*A96)))+(((1-($E$8^2))^0.5)*(COS(4*3.141592654*A96)))))</f>
        <v>15.768035216140735</v>
      </c>
      <c r="G96" s="2">
        <f>F96-B96</f>
        <v>1.005035216140735</v>
      </c>
      <c r="H96" s="2">
        <f>G96^2</f>
        <v>1.0100957856830539</v>
      </c>
      <c r="L96" s="3"/>
      <c r="M96" s="3"/>
      <c r="N96" s="19"/>
      <c r="O96" s="19"/>
      <c r="P96" s="19"/>
      <c r="Q96" s="3"/>
      <c r="S96" s="19"/>
      <c r="U96" s="19"/>
      <c r="W96" s="19"/>
      <c r="X96" s="19"/>
      <c r="AC96" s="3">
        <v>6.5833333329999997</v>
      </c>
      <c r="AD96" s="2">
        <f t="shared" si="5"/>
        <v>0</v>
      </c>
      <c r="AE96" s="2">
        <f t="shared" si="6"/>
        <v>-14.763</v>
      </c>
      <c r="AF96" s="2">
        <f t="shared" si="7"/>
        <v>217.946169</v>
      </c>
      <c r="AG96" s="2">
        <f t="shared" si="8"/>
        <v>14.763</v>
      </c>
    </row>
    <row r="97" spans="1:33" x14ac:dyDescent="0.3">
      <c r="A97" s="3">
        <v>6.4166666670000003</v>
      </c>
      <c r="B97" s="3">
        <v>15.218</v>
      </c>
      <c r="C97" s="2">
        <f>$D$6*(A97^8)+$D$7*(A97^7)+$D$8*(A97^6)+$D$9*(A97^5)+$D$10*(A97^4)+$D$11*(A97^3)+$D$12*(A97^2)+$D$13*(A97)+$D$14 + (($D$3*EXP($D$4*A97))*(($D$5*(SIN(2*3.141592654*A97)))+(((1-($D$5^2))^0.5)*(COS(2*3.141592654*A97)))))</f>
        <v>15.936346205940424</v>
      </c>
      <c r="D97" s="2">
        <f t="shared" si="9"/>
        <v>0.7183462059404242</v>
      </c>
      <c r="E97" s="2">
        <f>D97^2</f>
        <v>0.51602127158900235</v>
      </c>
      <c r="F97" s="2">
        <f>$E$9*(A97^8)+$E$10*(A97^7)+$E$11*(A97^6)+$E$12*(A97^5)+$E$13*(A97^4)+$E$14*(A97^3)+$E$15*(A97^2)+$E$16*(A97)+$E$17+(($E$3*EXP($E$4*A97))*(($E$5*(SIN(2*3.141592654*A97)))+(((1-($E$5^2))^0.5)*(COS(2*3.141592654*A97)))))+(($E$6*EXP($E$7*A97))*(($E$8*(SIN(4*3.141592654*A97)))+(((1-($E$8^2))^0.5)*(COS(4*3.141592654*A97)))))</f>
        <v>16.138113498216654</v>
      </c>
      <c r="G97" s="2">
        <f>F97-B97</f>
        <v>0.92011349821665434</v>
      </c>
      <c r="H97" s="2">
        <f>G97^2</f>
        <v>0.84660884960048921</v>
      </c>
      <c r="L97" s="3"/>
      <c r="M97" s="3"/>
      <c r="N97" s="19"/>
      <c r="O97" s="19"/>
      <c r="P97" s="19"/>
      <c r="Q97" s="3"/>
      <c r="S97" s="19"/>
      <c r="U97" s="19"/>
      <c r="W97" s="19"/>
      <c r="X97" s="19"/>
      <c r="AC97" s="3">
        <v>6.6666666670000003</v>
      </c>
      <c r="AD97" s="2">
        <f t="shared" si="5"/>
        <v>0</v>
      </c>
      <c r="AE97" s="2">
        <f t="shared" si="6"/>
        <v>-15.218</v>
      </c>
      <c r="AF97" s="2">
        <f t="shared" si="7"/>
        <v>231.587524</v>
      </c>
      <c r="AG97" s="2">
        <f t="shared" si="8"/>
        <v>15.218</v>
      </c>
    </row>
    <row r="98" spans="1:33" x14ac:dyDescent="0.3">
      <c r="A98" s="3">
        <v>6.5</v>
      </c>
      <c r="B98" s="3">
        <v>15.161</v>
      </c>
      <c r="C98" s="2">
        <f>$D$6*(A98^8)+$D$7*(A98^7)+$D$8*(A98^6)+$D$9*(A98^5)+$D$10*(A98^4)+$D$11*(A98^3)+$D$12*(A98^2)+$D$13*(A98)+$D$14 + (($D$3*EXP($D$4*A98))*(($D$5*(SIN(2*3.141592654*A98)))+(((1-($D$5^2))^0.5)*(COS(2*3.141592654*A98)))))</f>
        <v>15.956264955038465</v>
      </c>
      <c r="D98" s="2">
        <f t="shared" si="9"/>
        <v>0.79526495503846562</v>
      </c>
      <c r="E98" s="2">
        <f>D98^2</f>
        <v>0.63244634871233274</v>
      </c>
      <c r="F98" s="2">
        <f>$E$9*(A98^8)+$E$10*(A98^7)+$E$11*(A98^6)+$E$12*(A98^5)+$E$13*(A98^4)+$E$14*(A98^3)+$E$15*(A98^2)+$E$16*(A98)+$E$17+(($E$3*EXP($E$4*A98))*(($E$5*(SIN(2*3.141592654*A98)))+(((1-($E$5^2))^0.5)*(COS(2*3.141592654*A98)))))+(($E$6*EXP($E$7*A98))*(($E$8*(SIN(4*3.141592654*A98)))+(((1-($E$8^2))^0.5)*(COS(4*3.141592654*A98)))))</f>
        <v>15.987174883737167</v>
      </c>
      <c r="G98" s="2">
        <f>F98-B98</f>
        <v>0.82617488373716697</v>
      </c>
      <c r="H98" s="2">
        <f>G98^2</f>
        <v>0.68256493851812139</v>
      </c>
      <c r="L98" s="3"/>
      <c r="M98" s="3"/>
      <c r="N98" s="19"/>
      <c r="O98" s="19"/>
      <c r="P98" s="19"/>
      <c r="Q98" s="3"/>
      <c r="S98" s="19"/>
      <c r="U98" s="19"/>
      <c r="W98" s="19"/>
      <c r="X98" s="19"/>
      <c r="AC98" s="3">
        <v>6.75</v>
      </c>
      <c r="AD98" s="2">
        <f t="shared" si="5"/>
        <v>0</v>
      </c>
      <c r="AE98" s="2">
        <f t="shared" si="6"/>
        <v>-15.161</v>
      </c>
      <c r="AF98" s="2">
        <f t="shared" si="7"/>
        <v>229.855921</v>
      </c>
      <c r="AG98" s="2">
        <f t="shared" si="8"/>
        <v>15.161</v>
      </c>
    </row>
    <row r="99" spans="1:33" x14ac:dyDescent="0.3">
      <c r="A99" s="3">
        <v>6.5833333329999997</v>
      </c>
      <c r="B99" s="3">
        <v>14.858000000000001</v>
      </c>
      <c r="C99" s="2">
        <f>$D$6*(A99^8)+$D$7*(A99^7)+$D$8*(A99^6)+$D$9*(A99^5)+$D$10*(A99^4)+$D$11*(A99^3)+$D$12*(A99^2)+$D$13*(A99)+$D$14 + (($D$3*EXP($D$4*A99))*(($D$5*(SIN(2*3.141592654*A99)))+(((1-($D$5^2))^0.5)*(COS(2*3.141592654*A99)))))</f>
        <v>15.658409167602517</v>
      </c>
      <c r="D99" s="2">
        <f t="shared" si="9"/>
        <v>0.8004091676025169</v>
      </c>
      <c r="E99" s="2">
        <f>D99^2</f>
        <v>0.64065483558215397</v>
      </c>
      <c r="F99" s="2">
        <f>$E$9*(A99^8)+$E$10*(A99^7)+$E$11*(A99^6)+$E$12*(A99^5)+$E$13*(A99^4)+$E$14*(A99^3)+$E$15*(A99^2)+$E$16*(A99)+$E$17+(($E$3*EXP($E$4*A99))*(($E$5*(SIN(2*3.141592654*A99)))+(((1-($E$5^2))^0.5)*(COS(2*3.141592654*A99)))))+(($E$6*EXP($E$7*A99))*(($E$8*(SIN(4*3.141592654*A99)))+(((1-($E$8^2))^0.5)*(COS(4*3.141592654*A99)))))</f>
        <v>15.485558200956051</v>
      </c>
      <c r="G99" s="2">
        <f>F99-B99</f>
        <v>0.62755820095605053</v>
      </c>
      <c r="H99" s="2">
        <f>G99^2</f>
        <v>0.39382929558719471</v>
      </c>
      <c r="L99" s="3"/>
      <c r="M99" s="3"/>
      <c r="N99" s="19"/>
      <c r="O99" s="19"/>
      <c r="P99" s="19"/>
      <c r="Q99" s="3"/>
      <c r="S99" s="19"/>
      <c r="U99" s="19"/>
      <c r="W99" s="19"/>
      <c r="X99" s="19"/>
      <c r="AC99" s="3">
        <v>6.8333333329999997</v>
      </c>
      <c r="AD99" s="2">
        <f t="shared" si="5"/>
        <v>0</v>
      </c>
      <c r="AE99" s="2">
        <f t="shared" si="6"/>
        <v>-14.858000000000001</v>
      </c>
      <c r="AF99" s="2">
        <f t="shared" si="7"/>
        <v>220.760164</v>
      </c>
      <c r="AG99" s="2">
        <f t="shared" si="8"/>
        <v>14.858000000000001</v>
      </c>
    </row>
    <row r="100" spans="1:33" x14ac:dyDescent="0.3">
      <c r="A100" s="3">
        <v>6.6666666670000003</v>
      </c>
      <c r="B100" s="3">
        <v>14.156000000000001</v>
      </c>
      <c r="C100" s="2">
        <f>$D$6*(A100^8)+$D$7*(A100^7)+$D$8*(A100^6)+$D$9*(A100^5)+$D$10*(A100^4)+$D$11*(A100^3)+$D$12*(A100^2)+$D$13*(A100)+$D$14 + (($D$3*EXP($D$4*A100))*(($D$5*(SIN(2*3.141592654*A100)))+(((1-($D$5^2))^0.5)*(COS(2*3.141592654*A100)))))</f>
        <v>15.126526586051556</v>
      </c>
      <c r="D100" s="2">
        <f t="shared" si="9"/>
        <v>0.97052658605155528</v>
      </c>
      <c r="E100" s="2">
        <f>D100^2</f>
        <v>0.94192185423288699</v>
      </c>
      <c r="F100" s="2">
        <f>$E$9*(A100^8)+$E$10*(A100^7)+$E$11*(A100^6)+$E$12*(A100^5)+$E$13*(A100^4)+$E$14*(A100^3)+$E$15*(A100^2)+$E$16*(A100)+$E$17+(($E$3*EXP($E$4*A100))*(($E$5*(SIN(2*3.141592654*A100)))+(((1-($E$5^2))^0.5)*(COS(2*3.141592654*A100)))))+(($E$6*EXP($E$7*A100))*(($E$8*(SIN(4*3.141592654*A100)))+(((1-($E$8^2))^0.5)*(COS(4*3.141592654*A100)))))</f>
        <v>14.921213790781184</v>
      </c>
      <c r="G100" s="2">
        <f>F100-B100</f>
        <v>0.76521379078118379</v>
      </c>
      <c r="H100" s="2">
        <f>G100^2</f>
        <v>0.58555214560170932</v>
      </c>
      <c r="L100" s="3"/>
      <c r="M100" s="3"/>
      <c r="N100" s="19"/>
      <c r="O100" s="19"/>
      <c r="P100" s="19"/>
      <c r="Q100" s="3"/>
      <c r="S100" s="19"/>
      <c r="U100" s="19"/>
      <c r="W100" s="19"/>
      <c r="X100" s="19"/>
      <c r="AC100" s="3">
        <v>6.9166666670000003</v>
      </c>
      <c r="AD100" s="2">
        <f t="shared" si="5"/>
        <v>0</v>
      </c>
      <c r="AE100" s="2">
        <f t="shared" si="6"/>
        <v>-14.156000000000001</v>
      </c>
      <c r="AF100" s="2">
        <f t="shared" si="7"/>
        <v>200.39233600000003</v>
      </c>
      <c r="AG100" s="2">
        <f t="shared" si="8"/>
        <v>14.156000000000001</v>
      </c>
    </row>
    <row r="101" spans="1:33" x14ac:dyDescent="0.3">
      <c r="A101" s="3">
        <v>6.75</v>
      </c>
      <c r="B101" s="3">
        <v>13.586</v>
      </c>
      <c r="C101" s="2">
        <f>$D$6*(A101^8)+$D$7*(A101^7)+$D$8*(A101^6)+$D$9*(A101^5)+$D$10*(A101^4)+$D$11*(A101^3)+$D$12*(A101^2)+$D$13*(A101)+$D$14 + (($D$3*EXP($D$4*A101))*(($D$5*(SIN(2*3.141592654*A101)))+(((1-($D$5^2))^0.5)*(COS(2*3.141592654*A101)))))</f>
        <v>14.506750263251218</v>
      </c>
      <c r="D101" s="2">
        <f t="shared" si="9"/>
        <v>0.92075026325121812</v>
      </c>
      <c r="E101" s="2">
        <f>D101^2</f>
        <v>0.8477810472771875</v>
      </c>
      <c r="F101" s="2">
        <f>$E$9*(A101^8)+$E$10*(A101^7)+$E$11*(A101^6)+$E$12*(A101^5)+$E$13*(A101^4)+$E$14*(A101^3)+$E$15*(A101^2)+$E$16*(A101)+$E$17+(($E$3*EXP($E$4*A101))*(($E$5*(SIN(2*3.141592654*A101)))+(((1-($E$5^2))^0.5)*(COS(2*3.141592654*A101)))))+(($E$6*EXP($E$7*A101))*(($E$8*(SIN(4*3.141592654*A101)))+(((1-($E$8^2))^0.5)*(COS(4*3.141592654*A101)))))</f>
        <v>14.473183679158025</v>
      </c>
      <c r="G101" s="2">
        <f>F101-B101</f>
        <v>0.88718367915802432</v>
      </c>
      <c r="H101" s="2">
        <f>G101^2</f>
        <v>0.78709488056436827</v>
      </c>
      <c r="L101" s="3"/>
      <c r="M101" s="3"/>
      <c r="N101" s="19"/>
      <c r="O101" s="19"/>
      <c r="P101" s="19"/>
      <c r="Q101" s="3"/>
      <c r="S101" s="19"/>
      <c r="U101" s="19"/>
      <c r="W101" s="19"/>
      <c r="X101" s="19"/>
      <c r="AC101" s="3">
        <v>7</v>
      </c>
      <c r="AD101" s="2">
        <f t="shared" si="5"/>
        <v>0</v>
      </c>
      <c r="AE101" s="2">
        <f t="shared" si="6"/>
        <v>-13.586</v>
      </c>
      <c r="AF101" s="2">
        <f t="shared" si="7"/>
        <v>184.579396</v>
      </c>
      <c r="AG101" s="2">
        <f t="shared" si="8"/>
        <v>13.586</v>
      </c>
    </row>
    <row r="102" spans="1:33" x14ac:dyDescent="0.3">
      <c r="A102" s="3">
        <v>6.8333333329999997</v>
      </c>
      <c r="B102" s="3">
        <v>13.15</v>
      </c>
      <c r="C102" s="2">
        <f>$D$6*(A102^8)+$D$7*(A102^7)+$D$8*(A102^6)+$D$9*(A102^5)+$D$10*(A102^4)+$D$11*(A102^3)+$D$12*(A102^2)+$D$13*(A102)+$D$14 + (($D$3*EXP($D$4*A102))*(($D$5*(SIN(2*3.141592654*A102)))+(((1-($D$5^2))^0.5)*(COS(2*3.141592654*A102)))))</f>
        <v>13.968463895583927</v>
      </c>
      <c r="D102" s="2">
        <f t="shared" si="9"/>
        <v>0.81846389558392652</v>
      </c>
      <c r="E102" s="2">
        <f>D102^2</f>
        <v>0.66988314837441654</v>
      </c>
      <c r="F102" s="2">
        <f>$E$9*(A102^8)+$E$10*(A102^7)+$E$11*(A102^6)+$E$12*(A102^5)+$E$13*(A102^4)+$E$14*(A102^3)+$E$15*(A102^2)+$E$16*(A102)+$E$17+(($E$3*EXP($E$4*A102))*(($E$5*(SIN(2*3.141592654*A102)))+(((1-($E$5^2))^0.5)*(COS(2*3.141592654*A102)))))+(($E$6*EXP($E$7*A102))*(($E$8*(SIN(4*3.141592654*A102)))+(((1-($E$8^2))^0.5)*(COS(4*3.141592654*A102)))))</f>
        <v>14.139945925248316</v>
      </c>
      <c r="G102" s="2">
        <f>F102-B102</f>
        <v>0.98994592524831582</v>
      </c>
      <c r="H102" s="2">
        <f>G102^2</f>
        <v>0.97999293491574413</v>
      </c>
      <c r="L102" s="3"/>
      <c r="M102" s="3"/>
      <c r="N102" s="19"/>
      <c r="O102" s="19"/>
      <c r="P102" s="19"/>
      <c r="Q102" s="3"/>
      <c r="S102" s="19"/>
      <c r="U102" s="19"/>
      <c r="W102" s="19"/>
      <c r="X102" s="19"/>
      <c r="AC102" s="3">
        <v>7.0833333329999997</v>
      </c>
      <c r="AD102" s="2">
        <f t="shared" si="5"/>
        <v>0</v>
      </c>
      <c r="AE102" s="2">
        <f t="shared" si="6"/>
        <v>-13.15</v>
      </c>
      <c r="AF102" s="2">
        <f t="shared" si="7"/>
        <v>172.92250000000001</v>
      </c>
      <c r="AG102" s="2">
        <f t="shared" si="8"/>
        <v>13.15</v>
      </c>
    </row>
    <row r="103" spans="1:33" x14ac:dyDescent="0.3">
      <c r="A103" s="3">
        <v>6.9166666670000003</v>
      </c>
      <c r="B103" s="3">
        <v>14.137</v>
      </c>
      <c r="C103" s="2">
        <f>$D$6*(A103^8)+$D$7*(A103^7)+$D$8*(A103^6)+$D$9*(A103^5)+$D$10*(A103^4)+$D$11*(A103^3)+$D$12*(A103^2)+$D$13*(A103)+$D$14 + (($D$3*EXP($D$4*A103))*(($D$5*(SIN(2*3.141592654*A103)))+(((1-($D$5^2))^0.5)*(COS(2*3.141592654*A103)))))</f>
        <v>13.658914620075425</v>
      </c>
      <c r="D103" s="2">
        <f t="shared" si="9"/>
        <v>-0.47808537992457545</v>
      </c>
      <c r="E103" s="2">
        <f>D103^2</f>
        <v>0.22856563049762565</v>
      </c>
      <c r="F103" s="2">
        <f>$E$9*(A103^8)+$E$10*(A103^7)+$E$11*(A103^6)+$E$12*(A103^5)+$E$13*(A103^4)+$E$14*(A103^3)+$E$15*(A103^2)+$E$16*(A103)+$E$17+(($E$3*EXP($E$4*A103))*(($E$5*(SIN(2*3.141592654*A103)))+(((1-($E$5^2))^0.5)*(COS(2*3.141592654*A103)))))+(($E$6*EXP($E$7*A103))*(($E$8*(SIN(4*3.141592654*A103)))+(((1-($E$8^2))^0.5)*(COS(4*3.141592654*A103)))))</f>
        <v>13.865039875134112</v>
      </c>
      <c r="G103" s="2">
        <f>F103-B103</f>
        <v>-0.27196012486588828</v>
      </c>
      <c r="H103" s="2">
        <f>G103^2</f>
        <v>7.3962309517069544E-2</v>
      </c>
      <c r="L103" s="3"/>
      <c r="M103" s="3"/>
      <c r="N103" s="19"/>
      <c r="O103" s="19"/>
      <c r="P103" s="19"/>
      <c r="Q103" s="3"/>
      <c r="S103" s="19"/>
      <c r="U103" s="19"/>
      <c r="W103" s="19"/>
      <c r="X103" s="19"/>
      <c r="AC103" s="3">
        <v>7.1666666670000003</v>
      </c>
      <c r="AD103" s="2">
        <f t="shared" si="5"/>
        <v>0</v>
      </c>
      <c r="AE103" s="2">
        <f t="shared" si="6"/>
        <v>-14.137</v>
      </c>
      <c r="AF103" s="2">
        <f t="shared" si="7"/>
        <v>199.854769</v>
      </c>
      <c r="AG103" s="2">
        <f t="shared" si="8"/>
        <v>14.137</v>
      </c>
    </row>
    <row r="104" spans="1:33" x14ac:dyDescent="0.3">
      <c r="A104" s="3">
        <v>7</v>
      </c>
      <c r="B104" s="3">
        <v>14.231</v>
      </c>
      <c r="C104" s="2">
        <f>$D$6*(A104^8)+$D$7*(A104^7)+$D$8*(A104^6)+$D$9*(A104^5)+$D$10*(A104^4)+$D$11*(A104^3)+$D$12*(A104^2)+$D$13*(A104)+$D$14 + (($D$3*EXP($D$4*A104))*(($D$5*(SIN(2*3.141592654*A104)))+(((1-($D$5^2))^0.5)*(COS(2*3.141592654*A104)))))</f>
        <v>13.663734549074219</v>
      </c>
      <c r="D104" s="2">
        <f t="shared" si="9"/>
        <v>-0.56726545092578107</v>
      </c>
      <c r="E104" s="2">
        <f>D104^2</f>
        <v>0.32179009181402973</v>
      </c>
      <c r="F104" s="2">
        <f>$E$9*(A104^8)+$E$10*(A104^7)+$E$11*(A104^6)+$E$12*(A104^5)+$E$13*(A104^4)+$E$14*(A104^3)+$E$15*(A104^2)+$E$16*(A104)+$E$17+(($E$3*EXP($E$4*A104))*(($E$5*(SIN(2*3.141592654*A104)))+(((1-($E$5^2))^0.5)*(COS(2*3.141592654*A104)))))+(($E$6*EXP($E$7*A104))*(($E$8*(SIN(4*3.141592654*A104)))+(((1-($E$8^2))^0.5)*(COS(4*3.141592654*A104)))))</f>
        <v>13.700790596606138</v>
      </c>
      <c r="G104" s="2">
        <f>F104-B104</f>
        <v>-0.53020940339386158</v>
      </c>
      <c r="H104" s="2">
        <f>G104^2</f>
        <v>0.28112201144727461</v>
      </c>
      <c r="L104" s="3"/>
      <c r="M104" s="3"/>
      <c r="N104" s="19"/>
      <c r="O104" s="19"/>
      <c r="P104" s="19"/>
      <c r="Q104" s="3"/>
      <c r="S104" s="19"/>
      <c r="U104" s="19"/>
      <c r="W104" s="19"/>
      <c r="X104" s="19"/>
      <c r="AC104" s="3">
        <v>7.25</v>
      </c>
      <c r="AD104" s="2">
        <f t="shared" si="5"/>
        <v>0</v>
      </c>
      <c r="AE104" s="2">
        <f t="shared" si="6"/>
        <v>-14.231</v>
      </c>
      <c r="AF104" s="2">
        <f t="shared" si="7"/>
        <v>202.52136099999998</v>
      </c>
      <c r="AG104" s="2">
        <f t="shared" si="8"/>
        <v>14.231</v>
      </c>
    </row>
    <row r="105" spans="1:33" x14ac:dyDescent="0.3">
      <c r="A105" s="3">
        <v>7.0833333329999997</v>
      </c>
      <c r="B105" s="3">
        <v>14.364000000000001</v>
      </c>
      <c r="C105" s="2">
        <f>$D$6*(A105^8)+$D$7*(A105^7)+$D$8*(A105^6)+$D$9*(A105^5)+$D$10*(A105^4)+$D$11*(A105^3)+$D$12*(A105^2)+$D$13*(A105)+$D$14 + (($D$3*EXP($D$4*A105))*(($D$5*(SIN(2*3.141592654*A105)))+(((1-($D$5^2))^0.5)*(COS(2*3.141592654*A105)))))</f>
        <v>13.983955403145437</v>
      </c>
      <c r="D105" s="2">
        <f t="shared" si="9"/>
        <v>-0.38004459685456382</v>
      </c>
      <c r="E105" s="2">
        <f>D105^2</f>
        <v>0.14443389559834793</v>
      </c>
      <c r="F105" s="2">
        <f>$E$9*(A105^8)+$E$10*(A105^7)+$E$11*(A105^6)+$E$12*(A105^5)+$E$13*(A105^4)+$E$14*(A105^3)+$E$15*(A105^2)+$E$16*(A105)+$E$17+(($E$3*EXP($E$4*A105))*(($E$5*(SIN(2*3.141592654*A105)))+(((1-($E$5^2))^0.5)*(COS(2*3.141592654*A105)))))+(($E$6*EXP($E$7*A105))*(($E$8*(SIN(4*3.141592654*A105)))+(((1-($E$8^2))^0.5)*(COS(4*3.141592654*A105)))))</f>
        <v>13.817826324840793</v>
      </c>
      <c r="G105" s="2">
        <f>F105-B105</f>
        <v>-0.54617367515920812</v>
      </c>
      <c r="H105" s="2">
        <f>G105^2</f>
        <v>0.29830568343691621</v>
      </c>
      <c r="L105" s="3"/>
      <c r="M105" s="3"/>
      <c r="N105" s="19"/>
      <c r="O105" s="19"/>
      <c r="P105" s="19"/>
      <c r="Q105" s="3"/>
      <c r="S105" s="19"/>
      <c r="U105" s="19"/>
      <c r="W105" s="19"/>
      <c r="X105" s="19"/>
      <c r="AC105" s="3">
        <v>7.3333333329999997</v>
      </c>
      <c r="AD105" s="2">
        <f t="shared" si="5"/>
        <v>0</v>
      </c>
      <c r="AE105" s="2">
        <f t="shared" si="6"/>
        <v>-14.364000000000001</v>
      </c>
      <c r="AF105" s="2">
        <f t="shared" si="7"/>
        <v>206.32449600000001</v>
      </c>
      <c r="AG105" s="2">
        <f t="shared" si="8"/>
        <v>14.364000000000001</v>
      </c>
    </row>
    <row r="106" spans="1:33" x14ac:dyDescent="0.3">
      <c r="A106" s="3">
        <v>7.1666666670000003</v>
      </c>
      <c r="B106" s="3">
        <v>13.833</v>
      </c>
      <c r="C106" s="2">
        <f>$D$6*(A106^8)+$D$7*(A106^7)+$D$8*(A106^6)+$D$9*(A106^5)+$D$10*(A106^4)+$D$11*(A106^3)+$D$12*(A106^2)+$D$13*(A106)+$D$14 + (($D$3*EXP($D$4*A106))*(($D$5*(SIN(2*3.141592654*A106)))+(((1-($D$5^2))^0.5)*(COS(2*3.141592654*A106)))))</f>
        <v>14.535685993973445</v>
      </c>
      <c r="D106" s="2">
        <f t="shared" si="9"/>
        <v>0.70268599397344467</v>
      </c>
      <c r="E106" s="2">
        <f>D106^2</f>
        <v>0.49376760612644793</v>
      </c>
      <c r="F106" s="2">
        <f>$E$9*(A106^8)+$E$10*(A106^7)+$E$11*(A106^6)+$E$12*(A106^5)+$E$13*(A106^4)+$E$14*(A106^3)+$E$15*(A106^2)+$E$16*(A106)+$E$17+(($E$3*EXP($E$4*A106))*(($E$5*(SIN(2*3.141592654*A106)))+(((1-($E$5^2))^0.5)*(COS(2*3.141592654*A106)))))+(($E$6*EXP($E$7*A106))*(($E$8*(SIN(4*3.141592654*A106)))+(((1-($E$8^2))^0.5)*(COS(4*3.141592654*A106)))))</f>
        <v>14.334748491266019</v>
      </c>
      <c r="G106" s="2">
        <f>F106-B106</f>
        <v>0.50174849126601906</v>
      </c>
      <c r="H106" s="2">
        <f>G106^2</f>
        <v>0.25175154848772641</v>
      </c>
      <c r="L106" s="3"/>
      <c r="M106" s="3"/>
      <c r="N106" s="19"/>
      <c r="O106" s="19"/>
      <c r="P106" s="19"/>
      <c r="Q106" s="3"/>
      <c r="S106" s="19"/>
      <c r="U106" s="19"/>
      <c r="W106" s="19"/>
      <c r="X106" s="19"/>
      <c r="AC106" s="3">
        <v>7.4166666670000003</v>
      </c>
      <c r="AD106" s="2">
        <f t="shared" si="5"/>
        <v>0</v>
      </c>
      <c r="AE106" s="2">
        <f t="shared" si="6"/>
        <v>-13.833</v>
      </c>
      <c r="AF106" s="2">
        <f t="shared" si="7"/>
        <v>191.351889</v>
      </c>
      <c r="AG106" s="2">
        <f t="shared" si="8"/>
        <v>13.833</v>
      </c>
    </row>
    <row r="107" spans="1:33" x14ac:dyDescent="0.3">
      <c r="A107" s="3">
        <v>7.25</v>
      </c>
      <c r="B107" s="3">
        <v>14.478</v>
      </c>
      <c r="C107" s="2">
        <f>$D$6*(A107^8)+$D$7*(A107^7)+$D$8*(A107^6)+$D$9*(A107^5)+$D$10*(A107^4)+$D$11*(A107^3)+$D$12*(A107^2)+$D$13*(A107)+$D$14 + (($D$3*EXP($D$4*A107))*(($D$5*(SIN(2*3.141592654*A107)))+(((1-($D$5^2))^0.5)*(COS(2*3.141592654*A107)))))</f>
        <v>15.172551362191019</v>
      </c>
      <c r="D107" s="2">
        <f t="shared" si="9"/>
        <v>0.69455136219101909</v>
      </c>
      <c r="E107" s="2">
        <f>D107^2</f>
        <v>0.48240159472140021</v>
      </c>
      <c r="F107" s="2">
        <f>$E$9*(A107^8)+$E$10*(A107^7)+$E$11*(A107^6)+$E$12*(A107^5)+$E$13*(A107^4)+$E$14*(A107^3)+$E$15*(A107^2)+$E$16*(A107)+$E$17+(($E$3*EXP($E$4*A107))*(($E$5*(SIN(2*3.141592654*A107)))+(((1-($E$5^2))^0.5)*(COS(2*3.141592654*A107)))))+(($E$6*EXP($E$7*A107))*(($E$8*(SIN(4*3.141592654*A107)))+(((1-($E$8^2))^0.5)*(COS(4*3.141592654*A107)))))</f>
        <v>15.138469768818306</v>
      </c>
      <c r="G107" s="2">
        <f>F107-B107</f>
        <v>0.66046976881830588</v>
      </c>
      <c r="H107" s="2">
        <f>G107^2</f>
        <v>0.43622031552290641</v>
      </c>
      <c r="L107" s="3"/>
      <c r="M107" s="3"/>
      <c r="N107" s="19"/>
      <c r="O107" s="19"/>
      <c r="P107" s="19"/>
      <c r="Q107" s="3"/>
      <c r="S107" s="19"/>
      <c r="U107" s="19"/>
      <c r="W107" s="19"/>
      <c r="X107" s="19"/>
      <c r="AC107" s="3">
        <v>7.5</v>
      </c>
      <c r="AD107" s="2">
        <f t="shared" si="5"/>
        <v>0</v>
      </c>
      <c r="AE107" s="2">
        <f t="shared" si="6"/>
        <v>-14.478</v>
      </c>
      <c r="AF107" s="2">
        <f t="shared" si="7"/>
        <v>209.61248399999999</v>
      </c>
      <c r="AG107" s="2">
        <f t="shared" si="8"/>
        <v>14.478</v>
      </c>
    </row>
    <row r="108" spans="1:33" x14ac:dyDescent="0.3">
      <c r="A108" s="3">
        <v>7.3333333329999997</v>
      </c>
      <c r="B108" s="3">
        <v>15.009</v>
      </c>
      <c r="C108" s="2">
        <f>$D$6*(A108^8)+$D$7*(A108^7)+$D$8*(A108^6)+$D$9*(A108^5)+$D$10*(A108^4)+$D$11*(A108^3)+$D$12*(A108^2)+$D$13*(A108)+$D$14 + (($D$3*EXP($D$4*A108))*(($D$5*(SIN(2*3.141592654*A108)))+(((1-($D$5^2))^0.5)*(COS(2*3.141592654*A108)))))</f>
        <v>15.724892016977584</v>
      </c>
      <c r="D108" s="2">
        <f t="shared" si="9"/>
        <v>0.71589201697758398</v>
      </c>
      <c r="E108" s="2">
        <f>D108^2</f>
        <v>0.51250137997223344</v>
      </c>
      <c r="F108" s="2">
        <f>$E$9*(A108^8)+$E$10*(A108^7)+$E$11*(A108^6)+$E$12*(A108^5)+$E$13*(A108^4)+$E$14*(A108^3)+$E$15*(A108^2)+$E$16*(A108)+$E$17+(($E$3*EXP($E$4*A108))*(($E$5*(SIN(2*3.141592654*A108)))+(((1-($E$5^2))^0.5)*(COS(2*3.141592654*A108)))))+(($E$6*EXP($E$7*A108))*(($E$8*(SIN(4*3.141592654*A108)))+(((1-($E$8^2))^0.5)*(COS(4*3.141592654*A108)))))</f>
        <v>15.891036891789053</v>
      </c>
      <c r="G108" s="2">
        <f>F108-B108</f>
        <v>0.88203689178905265</v>
      </c>
      <c r="H108" s="2">
        <f>G108^2</f>
        <v>0.77798907847689291</v>
      </c>
      <c r="L108" s="3"/>
      <c r="M108" s="3"/>
      <c r="N108" s="19"/>
      <c r="O108" s="19"/>
      <c r="P108" s="19"/>
      <c r="Q108" s="3"/>
      <c r="S108" s="19"/>
      <c r="U108" s="19"/>
      <c r="W108" s="19"/>
      <c r="X108" s="19"/>
      <c r="AC108" s="3">
        <v>7.5833333329999997</v>
      </c>
      <c r="AD108" s="2">
        <f t="shared" si="5"/>
        <v>0</v>
      </c>
      <c r="AE108" s="2">
        <f t="shared" si="6"/>
        <v>-15.009</v>
      </c>
      <c r="AF108" s="2">
        <f t="shared" si="7"/>
        <v>225.270081</v>
      </c>
      <c r="AG108" s="2">
        <f t="shared" si="8"/>
        <v>15.009</v>
      </c>
    </row>
    <row r="109" spans="1:33" x14ac:dyDescent="0.3">
      <c r="A109" s="3">
        <v>7.4166666670000003</v>
      </c>
      <c r="B109" s="3">
        <v>15.617000000000001</v>
      </c>
      <c r="C109" s="2">
        <f>$D$6*(A109^8)+$D$7*(A109^7)+$D$8*(A109^6)+$D$9*(A109^5)+$D$10*(A109^4)+$D$11*(A109^3)+$D$12*(A109^2)+$D$13*(A109)+$D$14 + (($D$3*EXP($D$4*A109))*(($D$5*(SIN(2*3.141592654*A109)))+(((1-($D$5^2))^0.5)*(COS(2*3.141592654*A109)))))</f>
        <v>16.045226058589922</v>
      </c>
      <c r="D109" s="2">
        <f t="shared" si="9"/>
        <v>0.42822605858992091</v>
      </c>
      <c r="E109" s="2">
        <f>D109^2</f>
        <v>0.18337755725545837</v>
      </c>
      <c r="F109" s="2">
        <f>$E$9*(A109^8)+$E$10*(A109^7)+$E$11*(A109^6)+$E$12*(A109^5)+$E$13*(A109^4)+$E$14*(A109^3)+$E$15*(A109^2)+$E$16*(A109)+$E$17+(($E$3*EXP($E$4*A109))*(($E$5*(SIN(2*3.141592654*A109)))+(((1-($E$5^2))^0.5)*(COS(2*3.141592654*A109)))))+(($E$6*EXP($E$7*A109))*(($E$8*(SIN(4*3.141592654*A109)))+(((1-($E$8^2))^0.5)*(COS(4*3.141592654*A109)))))</f>
        <v>16.244096937773627</v>
      </c>
      <c r="G109" s="2">
        <f>F109-B109</f>
        <v>0.62709693777362574</v>
      </c>
      <c r="H109" s="2">
        <f>G109^2</f>
        <v>0.39325056936505864</v>
      </c>
      <c r="L109" s="3"/>
      <c r="M109" s="3"/>
      <c r="N109" s="19"/>
      <c r="O109" s="19"/>
      <c r="P109" s="19"/>
      <c r="Q109" s="3"/>
      <c r="S109" s="19"/>
      <c r="U109" s="19"/>
      <c r="W109" s="19"/>
      <c r="X109" s="19"/>
      <c r="AC109" s="3">
        <v>7.6666666670000003</v>
      </c>
      <c r="AD109" s="2">
        <f t="shared" si="5"/>
        <v>0</v>
      </c>
      <c r="AE109" s="2">
        <f t="shared" si="6"/>
        <v>-15.617000000000001</v>
      </c>
      <c r="AF109" s="2">
        <f t="shared" si="7"/>
        <v>243.89068900000004</v>
      </c>
      <c r="AG109" s="2">
        <f t="shared" si="8"/>
        <v>15.617000000000001</v>
      </c>
    </row>
    <row r="110" spans="1:33" x14ac:dyDescent="0.3">
      <c r="A110" s="3">
        <v>7.5</v>
      </c>
      <c r="B110" s="3">
        <v>16.148</v>
      </c>
      <c r="C110" s="2">
        <f>$D$6*(A110^8)+$D$7*(A110^7)+$D$8*(A110^6)+$D$9*(A110^5)+$D$10*(A110^4)+$D$11*(A110^3)+$D$12*(A110^2)+$D$13*(A110)+$D$14 + (($D$3*EXP($D$4*A110))*(($D$5*(SIN(2*3.141592654*A110)))+(((1-($D$5^2))^0.5)*(COS(2*3.141592654*A110)))))</f>
        <v>16.047792790649055</v>
      </c>
      <c r="D110" s="2">
        <f t="shared" si="9"/>
        <v>-0.10020720935094474</v>
      </c>
      <c r="E110" s="2">
        <f>D110^2</f>
        <v>1.0041484805904066E-2</v>
      </c>
      <c r="F110" s="2">
        <f>$E$9*(A110^8)+$E$10*(A110^7)+$E$11*(A110^6)+$E$12*(A110^5)+$E$13*(A110^4)+$E$14*(A110^3)+$E$15*(A110^2)+$E$16*(A110)+$E$17+(($E$3*EXP($E$4*A110))*(($E$5*(SIN(2*3.141592654*A110)))+(((1-($E$5^2))^0.5)*(COS(2*3.141592654*A110)))))+(($E$6*EXP($E$7*A110))*(($E$8*(SIN(4*3.141592654*A110)))+(((1-($E$8^2))^0.5)*(COS(4*3.141592654*A110)))))</f>
        <v>16.079332405126493</v>
      </c>
      <c r="G110" s="2">
        <f>F110-B110</f>
        <v>-6.8667594873506488E-2</v>
      </c>
      <c r="H110" s="2">
        <f>G110^2</f>
        <v>4.7152385857120145E-3</v>
      </c>
      <c r="L110" s="3"/>
      <c r="M110" s="3"/>
      <c r="N110" s="19"/>
      <c r="O110" s="19"/>
      <c r="P110" s="19"/>
      <c r="Q110" s="3"/>
      <c r="S110" s="19"/>
      <c r="U110" s="19"/>
      <c r="W110" s="19"/>
      <c r="X110" s="19"/>
      <c r="AC110" s="3">
        <v>7.75</v>
      </c>
      <c r="AD110" s="2">
        <f t="shared" si="5"/>
        <v>0</v>
      </c>
      <c r="AE110" s="2">
        <f t="shared" si="6"/>
        <v>-16.148</v>
      </c>
      <c r="AF110" s="2">
        <f t="shared" si="7"/>
        <v>260.757904</v>
      </c>
      <c r="AG110" s="2">
        <f t="shared" si="8"/>
        <v>16.148</v>
      </c>
    </row>
    <row r="111" spans="1:33" x14ac:dyDescent="0.3">
      <c r="A111" s="3">
        <v>7.5833333329999997</v>
      </c>
      <c r="B111" s="3">
        <v>15.977</v>
      </c>
      <c r="C111" s="2">
        <f>$D$6*(A111^8)+$D$7*(A111^7)+$D$8*(A111^6)+$D$9*(A111^5)+$D$10*(A111^4)+$D$11*(A111^3)+$D$12*(A111^2)+$D$13*(A111)+$D$14 + (($D$3*EXP($D$4*A111))*(($D$5*(SIN(2*3.141592654*A111)))+(((1-($D$5^2))^0.5)*(COS(2*3.141592654*A111)))))</f>
        <v>15.731575948555996</v>
      </c>
      <c r="D111" s="2">
        <f t="shared" si="9"/>
        <v>-0.24542405144400448</v>
      </c>
      <c r="E111" s="2">
        <f>D111^2</f>
        <v>6.0232965027189354E-2</v>
      </c>
      <c r="F111" s="2">
        <f>$E$9*(A111^8)+$E$10*(A111^7)+$E$11*(A111^6)+$E$12*(A111^5)+$E$13*(A111^4)+$E$14*(A111^3)+$E$15*(A111^2)+$E$16*(A111)+$E$17+(($E$3*EXP($E$4*A111))*(($E$5*(SIN(2*3.141592654*A111)))+(((1-($E$5^2))^0.5)*(COS(2*3.141592654*A111)))))+(($E$6*EXP($E$7*A111))*(($E$8*(SIN(4*3.141592654*A111)))+(((1-($E$8^2))^0.5)*(COS(4*3.141592654*A111)))))</f>
        <v>15.563542708626589</v>
      </c>
      <c r="G111" s="2">
        <f>F111-B111</f>
        <v>-0.41345729137341181</v>
      </c>
      <c r="H111" s="2">
        <f>G111^2</f>
        <v>0.17094693178983836</v>
      </c>
      <c r="L111" s="3"/>
      <c r="M111" s="3"/>
      <c r="N111" s="19"/>
      <c r="O111" s="19"/>
      <c r="P111" s="19"/>
      <c r="Q111" s="3"/>
      <c r="S111" s="19"/>
      <c r="U111" s="19"/>
      <c r="W111" s="19"/>
      <c r="X111" s="19"/>
      <c r="AC111" s="3">
        <v>7.8333333329999997</v>
      </c>
      <c r="AD111" s="2">
        <f t="shared" si="5"/>
        <v>0</v>
      </c>
      <c r="AE111" s="2">
        <f t="shared" si="6"/>
        <v>-15.977</v>
      </c>
      <c r="AF111" s="2">
        <f t="shared" si="7"/>
        <v>255.26452900000001</v>
      </c>
      <c r="AG111" s="2">
        <f t="shared" si="8"/>
        <v>15.977</v>
      </c>
    </row>
    <row r="112" spans="1:33" x14ac:dyDescent="0.3">
      <c r="A112" s="3">
        <v>7.6666666670000003</v>
      </c>
      <c r="B112" s="3">
        <v>15.141999999999999</v>
      </c>
      <c r="C112" s="2">
        <f>$D$6*(A112^8)+$D$7*(A112^7)+$D$8*(A112^6)+$D$9*(A112^5)+$D$10*(A112^4)+$D$11*(A112^3)+$D$12*(A112^2)+$D$13*(A112)+$D$14 + (($D$3*EXP($D$4*A112))*(($D$5*(SIN(2*3.141592654*A112)))+(((1-($D$5^2))^0.5)*(COS(2*3.141592654*A112)))))</f>
        <v>15.180626581303251</v>
      </c>
      <c r="D112" s="2">
        <f t="shared" si="9"/>
        <v>3.8626581303251584E-2</v>
      </c>
      <c r="E112" s="2">
        <f>D112^2</f>
        <v>1.4920127831767047E-3</v>
      </c>
      <c r="F112" s="2">
        <f>$E$9*(A112^8)+$E$10*(A112^7)+$E$11*(A112^6)+$E$12*(A112^5)+$E$13*(A112^4)+$E$14*(A112^3)+$E$15*(A112^2)+$E$16*(A112)+$E$17+(($E$3*EXP($E$4*A112))*(($E$5*(SIN(2*3.141592654*A112)))+(((1-($E$5^2))^0.5)*(COS(2*3.141592654*A112)))))+(($E$6*EXP($E$7*A112))*(($E$8*(SIN(4*3.141592654*A112)))+(((1-($E$8^2))^0.5)*(COS(4*3.141592654*A112)))))</f>
        <v>14.980741695821012</v>
      </c>
      <c r="G112" s="2">
        <f>F112-B112</f>
        <v>-0.1612583041789879</v>
      </c>
      <c r="H112" s="2">
        <f>G112^2</f>
        <v>2.6004240666682985E-2</v>
      </c>
      <c r="L112" s="3"/>
      <c r="M112" s="3"/>
      <c r="N112" s="19"/>
      <c r="O112" s="19"/>
      <c r="P112" s="19"/>
      <c r="Q112" s="3"/>
      <c r="S112" s="19"/>
      <c r="U112" s="19"/>
      <c r="W112" s="19"/>
      <c r="X112" s="19"/>
      <c r="AC112" s="3">
        <v>7.9166666670000003</v>
      </c>
      <c r="AD112" s="2">
        <f t="shared" si="5"/>
        <v>0</v>
      </c>
      <c r="AE112" s="2">
        <f t="shared" si="6"/>
        <v>-15.141999999999999</v>
      </c>
      <c r="AF112" s="2">
        <f t="shared" si="7"/>
        <v>229.28016399999998</v>
      </c>
      <c r="AG112" s="2">
        <f t="shared" si="8"/>
        <v>15.141999999999999</v>
      </c>
    </row>
    <row r="113" spans="1:33" x14ac:dyDescent="0.3">
      <c r="A113" s="3">
        <v>7.75</v>
      </c>
      <c r="B113" s="3">
        <v>14.592000000000001</v>
      </c>
      <c r="C113" s="2">
        <f>$D$6*(A113^8)+$D$7*(A113^7)+$D$8*(A113^6)+$D$9*(A113^5)+$D$10*(A113^4)+$D$11*(A113^3)+$D$12*(A113^2)+$D$13*(A113)+$D$14 + (($D$3*EXP($D$4*A113))*(($D$5*(SIN(2*3.141592654*A113)))+(((1-($D$5^2))^0.5)*(COS(2*3.141592654*A113)))))</f>
        <v>14.54158662012636</v>
      </c>
      <c r="D113" s="2">
        <f t="shared" si="9"/>
        <v>-5.0413379873640807E-2</v>
      </c>
      <c r="E113" s="2">
        <f>D113^2</f>
        <v>2.541508870284012E-3</v>
      </c>
      <c r="F113" s="2">
        <f>$E$9*(A113^8)+$E$10*(A113^7)+$E$11*(A113^6)+$E$12*(A113^5)+$E$13*(A113^4)+$E$14*(A113^3)+$E$15*(A113^2)+$E$16*(A113)+$E$17+(($E$3*EXP($E$4*A113))*(($E$5*(SIN(2*3.141592654*A113)))+(((1-($E$5^2))^0.5)*(COS(2*3.141592654*A113)))))+(($E$6*EXP($E$7*A113))*(($E$8*(SIN(4*3.141592654*A113)))+(((1-($E$8^2))^0.5)*(COS(4*3.141592654*A113)))))</f>
        <v>14.509805723755237</v>
      </c>
      <c r="G113" s="2">
        <f>F113-B113</f>
        <v>-8.2194276244763387E-2</v>
      </c>
      <c r="H113" s="2">
        <f>G113^2</f>
        <v>6.7558990474004751E-3</v>
      </c>
      <c r="L113" s="3"/>
      <c r="M113" s="3"/>
      <c r="N113" s="19"/>
      <c r="O113" s="19"/>
      <c r="P113" s="19"/>
      <c r="Q113" s="3"/>
      <c r="S113" s="19"/>
      <c r="U113" s="19"/>
      <c r="W113" s="19"/>
      <c r="X113" s="19"/>
      <c r="AC113" s="3">
        <v>8</v>
      </c>
      <c r="AD113" s="2">
        <f t="shared" si="5"/>
        <v>0</v>
      </c>
      <c r="AE113" s="2">
        <f t="shared" si="6"/>
        <v>-14.592000000000001</v>
      </c>
      <c r="AF113" s="2">
        <f t="shared" si="7"/>
        <v>212.92646400000001</v>
      </c>
      <c r="AG113" s="2">
        <f t="shared" si="8"/>
        <v>14.592000000000001</v>
      </c>
    </row>
    <row r="114" spans="1:33" x14ac:dyDescent="0.3">
      <c r="A114" s="3">
        <v>7.8333333329999997</v>
      </c>
      <c r="B114" s="3">
        <v>14.364000000000001</v>
      </c>
      <c r="C114" s="2">
        <f>$D$6*(A114^8)+$D$7*(A114^7)+$D$8*(A114^6)+$D$9*(A114^5)+$D$10*(A114^4)+$D$11*(A114^3)+$D$12*(A114^2)+$D$13*(A114)+$D$14 + (($D$3*EXP($D$4*A114))*(($D$5*(SIN(2*3.141592654*A114)))+(((1-($D$5^2))^0.5)*(COS(2*3.141592654*A114)))))</f>
        <v>13.984424616914207</v>
      </c>
      <c r="D114" s="2">
        <f t="shared" si="9"/>
        <v>-0.37957538308579331</v>
      </c>
      <c r="E114" s="2">
        <f>D114^2</f>
        <v>0.14407747144472674</v>
      </c>
      <c r="F114" s="2">
        <f>$E$9*(A114^8)+$E$10*(A114^7)+$E$11*(A114^6)+$E$12*(A114^5)+$E$13*(A114^4)+$E$14*(A114^3)+$E$15*(A114^2)+$E$16*(A114)+$E$17+(($E$3*EXP($E$4*A114))*(($E$5*(SIN(2*3.141592654*A114)))+(((1-($E$5^2))^0.5)*(COS(2*3.141592654*A114)))))+(($E$6*EXP($E$7*A114))*(($E$8*(SIN(4*3.141592654*A114)))+(((1-($E$8^2))^0.5)*(COS(4*3.141592654*A114)))))</f>
        <v>14.153361977941563</v>
      </c>
      <c r="G114" s="2">
        <f>F114-B114</f>
        <v>-0.21063802205843807</v>
      </c>
      <c r="H114" s="2">
        <f>G114^2</f>
        <v>4.4368376336691044E-2</v>
      </c>
      <c r="L114" s="3"/>
      <c r="M114" s="3"/>
      <c r="N114" s="19"/>
      <c r="O114" s="19"/>
      <c r="P114" s="19"/>
      <c r="Q114" s="3"/>
      <c r="S114" s="19"/>
      <c r="U114" s="19"/>
      <c r="W114" s="19"/>
      <c r="X114" s="19"/>
      <c r="AC114" s="3">
        <v>8.0833333330000006</v>
      </c>
      <c r="AD114" s="2">
        <f t="shared" si="5"/>
        <v>0</v>
      </c>
      <c r="AE114" s="2">
        <f t="shared" si="6"/>
        <v>-14.364000000000001</v>
      </c>
      <c r="AF114" s="2">
        <f t="shared" si="7"/>
        <v>206.32449600000001</v>
      </c>
      <c r="AG114" s="2">
        <f t="shared" si="8"/>
        <v>14.364000000000001</v>
      </c>
    </row>
    <row r="115" spans="1:33" x14ac:dyDescent="0.3">
      <c r="A115" s="3">
        <v>7.9166666670000003</v>
      </c>
      <c r="B115" s="3">
        <v>14.497</v>
      </c>
      <c r="C115" s="2">
        <f>$D$6*(A115^8)+$D$7*(A115^7)+$D$8*(A115^6)+$D$9*(A115^5)+$D$10*(A115^4)+$D$11*(A115^3)+$D$12*(A115^2)+$D$13*(A115)+$D$14 + (($D$3*EXP($D$4*A115))*(($D$5*(SIN(2*3.141592654*A115)))+(((1-($D$5^2))^0.5)*(COS(2*3.141592654*A115)))))</f>
        <v>13.656898239887164</v>
      </c>
      <c r="D115" s="2">
        <f t="shared" si="9"/>
        <v>-0.84010176011283555</v>
      </c>
      <c r="E115" s="2">
        <f>D115^2</f>
        <v>0.70577096734468425</v>
      </c>
      <c r="F115" s="2">
        <f>$E$9*(A115^8)+$E$10*(A115^7)+$E$11*(A115^6)+$E$12*(A115^5)+$E$13*(A115^4)+$E$14*(A115^3)+$E$15*(A115^2)+$E$16*(A115)+$E$17+(($E$3*EXP($E$4*A115))*(($E$5*(SIN(2*3.141592654*A115)))+(((1-($E$5^2))^0.5)*(COS(2*3.141592654*A115)))))+(($E$6*EXP($E$7*A115))*(($E$8*(SIN(4*3.141592654*A115)))+(((1-($E$8^2))^0.5)*(COS(4*3.141592654*A115)))))</f>
        <v>13.859705200477496</v>
      </c>
      <c r="G115" s="2">
        <f>F115-B115</f>
        <v>-0.63729479952250401</v>
      </c>
      <c r="H115" s="2">
        <f>G115^2</f>
        <v>0.40614466149842859</v>
      </c>
      <c r="L115" s="3"/>
      <c r="M115" s="3"/>
      <c r="N115" s="19"/>
      <c r="O115" s="19"/>
      <c r="P115" s="19"/>
      <c r="Q115" s="3"/>
      <c r="S115" s="19"/>
      <c r="U115" s="19"/>
      <c r="W115" s="19"/>
      <c r="X115" s="19"/>
      <c r="AC115" s="3">
        <v>8.1666666669999994</v>
      </c>
      <c r="AD115" s="2">
        <f t="shared" si="5"/>
        <v>0</v>
      </c>
      <c r="AE115" s="2">
        <f t="shared" si="6"/>
        <v>-14.497</v>
      </c>
      <c r="AF115" s="2">
        <f t="shared" si="7"/>
        <v>210.16300899999999</v>
      </c>
      <c r="AG115" s="2">
        <f t="shared" si="8"/>
        <v>14.497</v>
      </c>
    </row>
    <row r="116" spans="1:33" x14ac:dyDescent="0.3">
      <c r="A116" s="3">
        <v>8</v>
      </c>
      <c r="B116" s="3">
        <v>14.554</v>
      </c>
      <c r="C116" s="2">
        <f>$D$6*(A116^8)+$D$7*(A116^7)+$D$8*(A116^6)+$D$9*(A116^5)+$D$10*(A116^4)+$D$11*(A116^3)+$D$12*(A116^2)+$D$13*(A116)+$D$14 + (($D$3*EXP($D$4*A116))*(($D$5*(SIN(2*3.141592654*A116)))+(((1-($D$5^2))^0.5)*(COS(2*3.141592654*A116)))))</f>
        <v>13.644945076382346</v>
      </c>
      <c r="D116" s="2">
        <f t="shared" si="9"/>
        <v>-0.90905492361765461</v>
      </c>
      <c r="E116" s="2">
        <f>D116^2</f>
        <v>0.82638085415349982</v>
      </c>
      <c r="F116" s="2">
        <f>$E$9*(A116^8)+$E$10*(A116^7)+$E$11*(A116^6)+$E$12*(A116^5)+$E$13*(A116^4)+$E$14*(A116^3)+$E$15*(A116^2)+$E$16*(A116)+$E$17+(($E$3*EXP($E$4*A116))*(($E$5*(SIN(2*3.141592654*A116)))+(((1-($E$5^2))^0.5)*(COS(2*3.141592654*A116)))))+(($E$6*EXP($E$7*A116))*(($E$8*(SIN(4*3.141592654*A116)))+(((1-($E$8^2))^0.5)*(COS(4*3.141592654*A116)))))</f>
        <v>13.682164286237469</v>
      </c>
      <c r="G116" s="2">
        <f>F116-B116</f>
        <v>-0.87183571376253077</v>
      </c>
      <c r="H116" s="2">
        <f>G116^2</f>
        <v>0.7600975117918215</v>
      </c>
      <c r="L116" s="3"/>
      <c r="M116" s="3"/>
      <c r="N116" s="19"/>
      <c r="O116" s="19"/>
      <c r="P116" s="19"/>
      <c r="Q116" s="3"/>
      <c r="S116" s="19"/>
      <c r="U116" s="19"/>
      <c r="W116" s="19"/>
      <c r="X116" s="19"/>
      <c r="AC116" s="3">
        <v>8.25</v>
      </c>
      <c r="AD116" s="2">
        <f t="shared" si="5"/>
        <v>0</v>
      </c>
      <c r="AE116" s="2">
        <f t="shared" si="6"/>
        <v>-14.554</v>
      </c>
      <c r="AF116" s="2">
        <f t="shared" si="7"/>
        <v>211.818916</v>
      </c>
      <c r="AG116" s="2">
        <f t="shared" si="8"/>
        <v>14.554</v>
      </c>
    </row>
    <row r="117" spans="1:33" x14ac:dyDescent="0.3">
      <c r="A117" s="3">
        <v>8.0833333330000006</v>
      </c>
      <c r="B117" s="3">
        <v>14.991</v>
      </c>
      <c r="C117" s="2">
        <f>$D$6*(A117^8)+$D$7*(A117^7)+$D$8*(A117^6)+$D$9*(A117^5)+$D$10*(A117^4)+$D$11*(A117^3)+$D$12*(A117^2)+$D$13*(A117)+$D$14 + (($D$3*EXP($D$4*A117))*(($D$5*(SIN(2*3.141592654*A117)))+(((1-($D$5^2))^0.5)*(COS(2*3.141592654*A117)))))</f>
        <v>13.9496211570965</v>
      </c>
      <c r="D117" s="2">
        <f t="shared" si="9"/>
        <v>-1.0413788429034998</v>
      </c>
      <c r="E117" s="2">
        <f>D117^2</f>
        <v>1.0844698944470321</v>
      </c>
      <c r="F117" s="2">
        <f>$E$9*(A117^8)+$E$10*(A117^7)+$E$11*(A117^6)+$E$12*(A117^5)+$E$13*(A117^4)+$E$14*(A117^3)+$E$15*(A117^2)+$E$16*(A117)+$E$17+(($E$3*EXP($E$4*A117))*(($E$5*(SIN(2*3.141592654*A117)))+(((1-($E$5^2))^0.5)*(COS(2*3.141592654*A117)))))+(($E$6*EXP($E$7*A117))*(($E$8*(SIN(4*3.141592654*A117)))+(((1-($E$8^2))^0.5)*(COS(4*3.141592654*A117)))))</f>
        <v>13.787866306351543</v>
      </c>
      <c r="G117" s="2">
        <f>F117-B117</f>
        <v>-1.2031336936484571</v>
      </c>
      <c r="H117" s="2">
        <f>G117^2</f>
        <v>1.4475306847921794</v>
      </c>
      <c r="L117" s="3"/>
      <c r="M117" s="3"/>
      <c r="N117" s="19"/>
      <c r="O117" s="19"/>
      <c r="P117" s="19"/>
      <c r="Q117" s="3"/>
      <c r="S117" s="19"/>
      <c r="U117" s="19"/>
      <c r="W117" s="19"/>
      <c r="X117" s="19"/>
      <c r="AC117" s="3">
        <v>8.3333333330000006</v>
      </c>
      <c r="AD117" s="2">
        <f t="shared" si="5"/>
        <v>0</v>
      </c>
      <c r="AE117" s="2">
        <f t="shared" si="6"/>
        <v>-14.991</v>
      </c>
      <c r="AF117" s="2">
        <f t="shared" si="7"/>
        <v>224.73008099999998</v>
      </c>
      <c r="AG117" s="2">
        <f t="shared" si="8"/>
        <v>14.991</v>
      </c>
    </row>
    <row r="118" spans="1:33" x14ac:dyDescent="0.3">
      <c r="A118" s="3">
        <v>8.1666666669999994</v>
      </c>
      <c r="B118" s="3">
        <v>15.863</v>
      </c>
      <c r="C118" s="2">
        <f>$D$6*(A118^8)+$D$7*(A118^7)+$D$8*(A118^6)+$D$9*(A118^5)+$D$10*(A118^4)+$D$11*(A118^3)+$D$12*(A118^2)+$D$13*(A118)+$D$14 + (($D$3*EXP($D$4*A118))*(($D$5*(SIN(2*3.141592654*A118)))+(((1-($D$5^2))^0.5)*(COS(2*3.141592654*A118)))))</f>
        <v>14.486777391509865</v>
      </c>
      <c r="D118" s="2">
        <f t="shared" si="9"/>
        <v>-1.376222608490135</v>
      </c>
      <c r="E118" s="2">
        <f>D118^2</f>
        <v>1.8939886681193914</v>
      </c>
      <c r="F118" s="2">
        <f>$E$9*(A118^8)+$E$10*(A118^7)+$E$11*(A118^6)+$E$12*(A118^5)+$E$13*(A118^4)+$E$14*(A118^3)+$E$15*(A118^2)+$E$16*(A118)+$E$17+(($E$3*EXP($E$4*A118))*(($E$5*(SIN(2*3.141592654*A118)))+(((1-($E$5^2))^0.5)*(COS(2*3.141592654*A118)))))+(($E$6*EXP($E$7*A118))*(($E$8*(SIN(4*3.141592654*A118)))+(((1-($E$8^2))^0.5)*(COS(4*3.141592654*A118)))))</f>
        <v>14.290939721628508</v>
      </c>
      <c r="G118" s="2">
        <f>F118-B118</f>
        <v>-1.5720602783714916</v>
      </c>
      <c r="H118" s="2">
        <f>G118^2</f>
        <v>2.471373518833452</v>
      </c>
      <c r="L118" s="3"/>
      <c r="M118" s="3"/>
      <c r="N118" s="19"/>
      <c r="O118" s="19"/>
      <c r="P118" s="19"/>
      <c r="Q118" s="3"/>
      <c r="S118" s="19"/>
      <c r="U118" s="19"/>
      <c r="W118" s="19"/>
      <c r="X118" s="19"/>
      <c r="AC118" s="3">
        <v>8.4166666669999994</v>
      </c>
      <c r="AD118" s="2">
        <f t="shared" si="5"/>
        <v>0</v>
      </c>
      <c r="AE118" s="2">
        <f t="shared" si="6"/>
        <v>-15.863</v>
      </c>
      <c r="AF118" s="2">
        <f t="shared" si="7"/>
        <v>251.63476899999998</v>
      </c>
      <c r="AG118" s="2">
        <f t="shared" si="8"/>
        <v>15.863</v>
      </c>
    </row>
    <row r="119" spans="1:33" x14ac:dyDescent="0.3">
      <c r="A119" s="3">
        <v>8.25</v>
      </c>
      <c r="B119" s="3">
        <v>17.931999999999999</v>
      </c>
      <c r="C119" s="2">
        <f>$D$6*(A119^8)+$D$7*(A119^7)+$D$8*(A119^6)+$D$9*(A119^5)+$D$10*(A119^4)+$D$11*(A119^3)+$D$12*(A119^2)+$D$13*(A119)+$D$14 + (($D$3*EXP($D$4*A119))*(($D$5*(SIN(2*3.141592654*A119)))+(((1-($D$5^2))^0.5)*(COS(2*3.141592654*A119)))))</f>
        <v>15.109573044762874</v>
      </c>
      <c r="D119" s="2">
        <f t="shared" si="9"/>
        <v>-2.8224269552371251</v>
      </c>
      <c r="E119" s="2">
        <f>D119^2</f>
        <v>7.9660939176491086</v>
      </c>
      <c r="F119" s="2">
        <f>$E$9*(A119^8)+$E$10*(A119^7)+$E$11*(A119^6)+$E$12*(A119^5)+$E$13*(A119^4)+$E$14*(A119^3)+$E$15*(A119^2)+$E$16*(A119)+$E$17+(($E$3*EXP($E$4*A119))*(($E$5*(SIN(2*3.141592654*A119)))+(((1-($E$5^2))^0.5)*(COS(2*3.141592654*A119)))))+(($E$6*EXP($E$7*A119))*(($E$8*(SIN(4*3.141592654*A119)))+(((1-($E$8^2))^0.5)*(COS(4*3.141592654*A119)))))</f>
        <v>15.077129738585969</v>
      </c>
      <c r="G119" s="2">
        <f>F119-B119</f>
        <v>-2.85487026141403</v>
      </c>
      <c r="H119" s="2">
        <f>G119^2</f>
        <v>8.1502842095062125</v>
      </c>
      <c r="L119" s="3"/>
      <c r="M119" s="3"/>
      <c r="N119" s="19"/>
      <c r="O119" s="19"/>
      <c r="P119" s="19"/>
      <c r="Q119" s="3"/>
      <c r="S119" s="19"/>
      <c r="U119" s="19"/>
      <c r="W119" s="19"/>
      <c r="X119" s="19"/>
      <c r="AC119" s="3">
        <v>8.5</v>
      </c>
      <c r="AD119" s="2">
        <f t="shared" si="5"/>
        <v>0</v>
      </c>
      <c r="AE119" s="2">
        <f t="shared" si="6"/>
        <v>-17.931999999999999</v>
      </c>
      <c r="AF119" s="2">
        <f t="shared" si="7"/>
        <v>321.55662399999994</v>
      </c>
      <c r="AG119" s="2">
        <f t="shared" si="8"/>
        <v>17.931999999999999</v>
      </c>
    </row>
    <row r="120" spans="1:33" x14ac:dyDescent="0.3">
      <c r="A120" s="3">
        <v>8.3333333330000006</v>
      </c>
      <c r="B120" s="3">
        <v>19.184000000000001</v>
      </c>
      <c r="C120" s="2">
        <f>$D$6*(A120^8)+$D$7*(A120^7)+$D$8*(A120^6)+$D$9*(A120^5)+$D$10*(A120^4)+$D$11*(A120^3)+$D$12*(A120^2)+$D$13*(A120)+$D$14 + (($D$3*EXP($D$4*A120))*(($D$5*(SIN(2*3.141592654*A120)))+(((1-($D$5^2))^0.5)*(COS(2*3.141592654*A120)))))</f>
        <v>15.647804823901506</v>
      </c>
      <c r="D120" s="2">
        <f t="shared" si="9"/>
        <v>-3.5361951760984951</v>
      </c>
      <c r="E120" s="2">
        <f>D120^2</f>
        <v>12.504676323462267</v>
      </c>
      <c r="F120" s="2">
        <f>$E$9*(A120^8)+$E$10*(A120^7)+$E$11*(A120^6)+$E$12*(A120^5)+$E$13*(A120^4)+$E$14*(A120^3)+$E$15*(A120^2)+$E$16*(A120)+$E$17+(($E$3*EXP($E$4*A120))*(($E$5*(SIN(2*3.141592654*A120)))+(((1-($E$5^2))^0.5)*(COS(2*3.141592654*A120)))))+(($E$6*EXP($E$7*A120))*(($E$8*(SIN(4*3.141592654*A120)))+(((1-($E$8^2))^0.5)*(COS(4*3.141592654*A120)))))</f>
        <v>15.811426648525533</v>
      </c>
      <c r="G120" s="2">
        <f>F120-B120</f>
        <v>-3.3725733514744682</v>
      </c>
      <c r="H120" s="2">
        <f>G120^2</f>
        <v>11.374251011075726</v>
      </c>
      <c r="L120" s="3"/>
      <c r="M120" s="3"/>
      <c r="N120" s="19"/>
      <c r="O120" s="19"/>
      <c r="P120" s="19"/>
      <c r="Q120" s="3"/>
      <c r="S120" s="19"/>
      <c r="U120" s="19"/>
      <c r="W120" s="19"/>
      <c r="X120" s="19"/>
      <c r="AC120" s="3">
        <v>8.5833333330000006</v>
      </c>
      <c r="AD120" s="2">
        <f t="shared" si="5"/>
        <v>0</v>
      </c>
      <c r="AE120" s="2">
        <f t="shared" si="6"/>
        <v>-19.184000000000001</v>
      </c>
      <c r="AF120" s="2">
        <f t="shared" si="7"/>
        <v>368.02585600000003</v>
      </c>
      <c r="AG120" s="2">
        <f t="shared" si="8"/>
        <v>19.184000000000001</v>
      </c>
    </row>
    <row r="121" spans="1:33" x14ac:dyDescent="0.3">
      <c r="A121" s="3">
        <v>8.4166666669999994</v>
      </c>
      <c r="B121" s="3">
        <v>19.184000000000001</v>
      </c>
      <c r="C121" s="2">
        <f>$D$6*(A121^8)+$D$7*(A121^7)+$D$8*(A121^6)+$D$9*(A121^5)+$D$10*(A121^4)+$D$11*(A121^3)+$D$12*(A121^2)+$D$13*(A121)+$D$14 + (($D$3*EXP($D$4*A121))*(($D$5*(SIN(2*3.141592654*A121)))+(((1-($D$5^2))^0.5)*(COS(2*3.141592654*A121)))))</f>
        <v>15.953519591320639</v>
      </c>
      <c r="D121" s="2">
        <f t="shared" si="9"/>
        <v>-3.2304804086793624</v>
      </c>
      <c r="E121" s="2">
        <f>D121^2</f>
        <v>10.436003670861179</v>
      </c>
      <c r="F121" s="2">
        <f>$E$9*(A121^8)+$E$10*(A121^7)+$E$11*(A121^6)+$E$12*(A121^5)+$E$13*(A121^4)+$E$14*(A121^3)+$E$15*(A121^2)+$E$16*(A121)+$E$17+(($E$3*EXP($E$4*A121))*(($E$5*(SIN(2*3.141592654*A121)))+(((1-($E$5^2))^0.5)*(COS(2*3.141592654*A121)))))+(($E$6*EXP($E$7*A121))*(($E$8*(SIN(4*3.141592654*A121)))+(((1-($E$8^2))^0.5)*(COS(4*3.141592654*A121)))))</f>
        <v>16.149172281175652</v>
      </c>
      <c r="G121" s="2">
        <f>F121-B121</f>
        <v>-3.0348277188243493</v>
      </c>
      <c r="H121" s="2">
        <f>G121^2</f>
        <v>9.210179282944603</v>
      </c>
      <c r="L121" s="3"/>
      <c r="M121" s="3"/>
      <c r="N121" s="19"/>
      <c r="O121" s="19"/>
      <c r="P121" s="19"/>
      <c r="Q121" s="3"/>
      <c r="S121" s="19"/>
      <c r="U121" s="19"/>
      <c r="W121" s="19"/>
      <c r="X121" s="19"/>
      <c r="AC121" s="3">
        <v>8.6666666669999994</v>
      </c>
      <c r="AD121" s="2">
        <f t="shared" si="5"/>
        <v>0</v>
      </c>
      <c r="AE121" s="2">
        <f t="shared" si="6"/>
        <v>-19.184000000000001</v>
      </c>
      <c r="AF121" s="2">
        <f t="shared" si="7"/>
        <v>368.02585600000003</v>
      </c>
      <c r="AG121" s="2">
        <f t="shared" si="8"/>
        <v>19.184000000000001</v>
      </c>
    </row>
    <row r="122" spans="1:33" x14ac:dyDescent="0.3">
      <c r="A122" s="3">
        <v>8.5</v>
      </c>
      <c r="B122" s="3">
        <v>18.956</v>
      </c>
      <c r="C122" s="2">
        <f>$D$6*(A122^8)+$D$7*(A122^7)+$D$8*(A122^6)+$D$9*(A122^5)+$D$10*(A122^4)+$D$11*(A122^3)+$D$12*(A122^2)+$D$13*(A122)+$D$14 + (($D$3*EXP($D$4*A122))*(($D$5*(SIN(2*3.141592654*A122)))+(((1-($D$5^2))^0.5)*(COS(2*3.141592654*A122)))))</f>
        <v>15.940688965513848</v>
      </c>
      <c r="D122" s="2">
        <f t="shared" si="9"/>
        <v>-3.0153110344861513</v>
      </c>
      <c r="E122" s="2">
        <f>D122^2</f>
        <v>9.0921006346939439</v>
      </c>
      <c r="F122" s="2">
        <f>$E$9*(A122^8)+$E$10*(A122^7)+$E$11*(A122^6)+$E$12*(A122^5)+$E$13*(A122^4)+$E$14*(A122^3)+$E$15*(A122^2)+$E$16*(A122)+$E$17+(($E$3*EXP($E$4*A122))*(($E$5*(SIN(2*3.141592654*A122)))+(((1-($E$5^2))^0.5)*(COS(2*3.141592654*A122)))))+(($E$6*EXP($E$7*A122))*(($E$8*(SIN(4*3.141592654*A122)))+(((1-($E$8^2))^0.5)*(COS(4*3.141592654*A122)))))</f>
        <v>15.972452390224168</v>
      </c>
      <c r="G122" s="2">
        <f>F122-B122</f>
        <v>-2.9835476097758313</v>
      </c>
      <c r="H122" s="2">
        <f>G122^2</f>
        <v>8.9015563397990771</v>
      </c>
      <c r="L122" s="3"/>
      <c r="M122" s="3"/>
      <c r="N122" s="19"/>
      <c r="O122" s="19"/>
      <c r="P122" s="19"/>
      <c r="Q122" s="3"/>
      <c r="S122" s="19"/>
      <c r="U122" s="19"/>
      <c r="W122" s="19"/>
      <c r="X122" s="19"/>
      <c r="AC122" s="3">
        <v>8.75</v>
      </c>
      <c r="AD122" s="2">
        <f t="shared" si="5"/>
        <v>0</v>
      </c>
      <c r="AE122" s="2">
        <f t="shared" si="6"/>
        <v>-18.956</v>
      </c>
      <c r="AF122" s="2">
        <f t="shared" si="7"/>
        <v>359.32993599999998</v>
      </c>
      <c r="AG122" s="2">
        <f t="shared" si="8"/>
        <v>18.956</v>
      </c>
    </row>
    <row r="123" spans="1:33" x14ac:dyDescent="0.3">
      <c r="A123" s="3">
        <v>8.5833333330000006</v>
      </c>
      <c r="B123" s="3">
        <v>18.254000000000001</v>
      </c>
      <c r="C123" s="2">
        <f>$D$6*(A123^8)+$D$7*(A123^7)+$D$8*(A123^6)+$D$9*(A123^5)+$D$10*(A123^4)+$D$11*(A123^3)+$D$12*(A123^2)+$D$13*(A123)+$D$14 + (($D$3*EXP($D$4*A123))*(($D$5*(SIN(2*3.141592654*A123)))+(((1-($D$5^2))^0.5)*(COS(2*3.141592654*A123)))))</f>
        <v>15.608308820384529</v>
      </c>
      <c r="D123" s="2">
        <f t="shared" si="9"/>
        <v>-2.6456911796154721</v>
      </c>
      <c r="E123" s="2">
        <f>D123^2</f>
        <v>6.9996818178951079</v>
      </c>
      <c r="F123" s="2">
        <f>$E$9*(A123^8)+$E$10*(A123^7)+$E$11*(A123^6)+$E$12*(A123^5)+$E$13*(A123^4)+$E$14*(A123^3)+$E$15*(A123^2)+$E$16*(A123)+$E$17+(($E$3*EXP($E$4*A123))*(($E$5*(SIN(2*3.141592654*A123)))+(((1-($E$5^2))^0.5)*(COS(2*3.141592654*A123)))))+(($E$6*EXP($E$7*A123))*(($E$8*(SIN(4*3.141592654*A123)))+(((1-($E$8^2))^0.5)*(COS(4*3.141592654*A123)))))</f>
        <v>15.444589588785433</v>
      </c>
      <c r="G123" s="2">
        <f>F123-B123</f>
        <v>-2.8094104112145679</v>
      </c>
      <c r="H123" s="2">
        <f>G123^2</f>
        <v>7.8927868586408074</v>
      </c>
      <c r="L123" s="3"/>
      <c r="M123" s="3"/>
      <c r="N123" s="19"/>
      <c r="O123" s="19"/>
      <c r="P123" s="19"/>
      <c r="Q123" s="3"/>
      <c r="S123" s="19"/>
      <c r="U123" s="19"/>
      <c r="W123" s="19"/>
      <c r="X123" s="19"/>
      <c r="AC123" s="3">
        <v>8.8333333330000006</v>
      </c>
      <c r="AD123" s="2">
        <f t="shared" si="5"/>
        <v>0</v>
      </c>
      <c r="AE123" s="2">
        <f t="shared" si="6"/>
        <v>-18.254000000000001</v>
      </c>
      <c r="AF123" s="2">
        <f t="shared" si="7"/>
        <v>333.20851600000003</v>
      </c>
      <c r="AG123" s="2">
        <f t="shared" si="8"/>
        <v>18.254000000000001</v>
      </c>
    </row>
    <row r="124" spans="1:33" x14ac:dyDescent="0.3">
      <c r="A124" s="3">
        <v>8.6666666669999994</v>
      </c>
      <c r="B124" s="3">
        <v>17.513999999999999</v>
      </c>
      <c r="C124" s="2">
        <f>$D$6*(A124^8)+$D$7*(A124^7)+$D$8*(A124^6)+$D$9*(A124^5)+$D$10*(A124^4)+$D$11*(A124^3)+$D$12*(A124^2)+$D$13*(A124)+$D$14 + (($D$3*EXP($D$4*A124))*(($D$5*(SIN(2*3.141592654*A124)))+(((1-($D$5^2))^0.5)*(COS(2*3.141592654*A124)))))</f>
        <v>15.040723255695568</v>
      </c>
      <c r="D124" s="2">
        <f t="shared" si="9"/>
        <v>-2.4732767443044317</v>
      </c>
      <c r="E124" s="2">
        <f>D124^2</f>
        <v>6.1170978539171292</v>
      </c>
      <c r="F124" s="2">
        <f>$E$9*(A124^8)+$E$10*(A124^7)+$E$11*(A124^6)+$E$12*(A124^5)+$E$13*(A124^4)+$E$14*(A124^3)+$E$15*(A124^2)+$E$16*(A124)+$E$17+(($E$3*EXP($E$4*A124))*(($E$5*(SIN(2*3.141592654*A124)))+(((1-($E$5^2))^0.5)*(COS(2*3.141592654*A124)))))+(($E$6*EXP($E$7*A124))*(($E$8*(SIN(4*3.141592654*A124)))+(((1-($E$8^2))^0.5)*(COS(4*3.141592654*A124)))))</f>
        <v>14.84573935657073</v>
      </c>
      <c r="G124" s="2">
        <f>F124-B124</f>
        <v>-2.6682606434292691</v>
      </c>
      <c r="H124" s="2">
        <f>G124^2</f>
        <v>7.1196148612735772</v>
      </c>
      <c r="L124" s="3"/>
      <c r="M124" s="3"/>
      <c r="N124" s="19"/>
      <c r="O124" s="19"/>
      <c r="P124" s="19"/>
      <c r="Q124" s="3"/>
      <c r="S124" s="19"/>
      <c r="U124" s="19"/>
      <c r="W124" s="19"/>
      <c r="X124" s="19"/>
      <c r="AC124" s="3">
        <v>8.9166666669999994</v>
      </c>
      <c r="AD124" s="2">
        <f t="shared" si="5"/>
        <v>0</v>
      </c>
      <c r="AE124" s="2">
        <f t="shared" si="6"/>
        <v>-17.513999999999999</v>
      </c>
      <c r="AF124" s="2">
        <f t="shared" si="7"/>
        <v>306.74019599999997</v>
      </c>
      <c r="AG124" s="2">
        <f t="shared" si="8"/>
        <v>17.513999999999999</v>
      </c>
    </row>
    <row r="125" spans="1:33" x14ac:dyDescent="0.3">
      <c r="A125" s="3">
        <v>8.75</v>
      </c>
      <c r="B125" s="3">
        <v>16.66</v>
      </c>
      <c r="C125" s="2">
        <f>$D$6*(A125^8)+$D$7*(A125^7)+$D$8*(A125^6)+$D$9*(A125^5)+$D$10*(A125^4)+$D$11*(A125^3)+$D$12*(A125^2)+$D$13*(A125)+$D$14 + (($D$3*EXP($D$4*A125))*(($D$5*(SIN(2*3.141592654*A125)))+(((1-($D$5^2))^0.5)*(COS(2*3.141592654*A125)))))</f>
        <v>14.385073742562627</v>
      </c>
      <c r="D125" s="2">
        <f t="shared" si="9"/>
        <v>-2.2749262574373734</v>
      </c>
      <c r="E125" s="2">
        <f>D125^2</f>
        <v>5.1752894767780147</v>
      </c>
      <c r="F125" s="2">
        <f>$E$9*(A125^8)+$E$10*(A125^7)+$E$11*(A125^6)+$E$12*(A125^5)+$E$13*(A125^4)+$E$14*(A125^3)+$E$15*(A125^2)+$E$16*(A125)+$E$17+(($E$3*EXP($E$4*A125))*(($E$5*(SIN(2*3.141592654*A125)))+(((1-($E$5^2))^0.5)*(COS(2*3.141592654*A125)))))+(($E$6*EXP($E$7*A125))*(($E$8*(SIN(4*3.141592654*A125)))+(((1-($E$8^2))^0.5)*(COS(4*3.141592654*A125)))))</f>
        <v>14.354617509714107</v>
      </c>
      <c r="G125" s="2">
        <f>F125-B125</f>
        <v>-2.3053824902858935</v>
      </c>
      <c r="H125" s="2">
        <f>G125^2</f>
        <v>5.3147884265167882</v>
      </c>
      <c r="L125" s="3"/>
      <c r="M125" s="3"/>
      <c r="N125" s="19"/>
      <c r="O125" s="19"/>
      <c r="P125" s="19"/>
      <c r="Q125" s="3"/>
      <c r="S125" s="19"/>
      <c r="U125" s="19"/>
      <c r="W125" s="19"/>
      <c r="X125" s="19"/>
      <c r="AC125" s="3">
        <v>9</v>
      </c>
      <c r="AD125" s="2">
        <f t="shared" si="5"/>
        <v>0</v>
      </c>
      <c r="AE125" s="2">
        <f t="shared" si="6"/>
        <v>-16.66</v>
      </c>
      <c r="AF125" s="2">
        <f t="shared" si="7"/>
        <v>277.55560000000003</v>
      </c>
      <c r="AG125" s="2">
        <f t="shared" si="8"/>
        <v>16.66</v>
      </c>
    </row>
    <row r="126" spans="1:33" x14ac:dyDescent="0.3">
      <c r="A126" s="3">
        <v>8.8333333330000006</v>
      </c>
      <c r="B126" s="3">
        <v>16.338000000000001</v>
      </c>
      <c r="C126" s="2">
        <f>$D$6*(A126^8)+$D$7*(A126^7)+$D$8*(A126^6)+$D$9*(A126^5)+$D$10*(A126^4)+$D$11*(A126^3)+$D$12*(A126^2)+$D$13*(A126)+$D$14 + (($D$3*EXP($D$4*A126))*(($D$5*(SIN(2*3.141592654*A126)))+(((1-($D$5^2))^0.5)*(COS(2*3.141592654*A126)))))</f>
        <v>13.811904835481505</v>
      </c>
      <c r="D126" s="2">
        <f t="shared" si="9"/>
        <v>-2.5260951645184964</v>
      </c>
      <c r="E126" s="2">
        <f>D126^2</f>
        <v>6.381156780203729</v>
      </c>
      <c r="F126" s="2">
        <f>$E$9*(A126^8)+$E$10*(A126^7)+$E$11*(A126^6)+$E$12*(A126^5)+$E$13*(A126^4)+$E$14*(A126^3)+$E$15*(A126^2)+$E$16*(A126)+$E$17+(($E$3*EXP($E$4*A126))*(($E$5*(SIN(2*3.141592654*A126)))+(((1-($E$5^2))^0.5)*(COS(2*3.141592654*A126)))))+(($E$6*EXP($E$7*A126))*(($E$8*(SIN(4*3.141592654*A126)))+(((1-($E$8^2))^0.5)*(COS(4*3.141592654*A126)))))</f>
        <v>13.977917928319791</v>
      </c>
      <c r="G126" s="2">
        <f>F126-B126</f>
        <v>-2.3600820716802104</v>
      </c>
      <c r="H126" s="2">
        <f>G126^2</f>
        <v>5.5699873850663542</v>
      </c>
      <c r="L126" s="3"/>
      <c r="M126" s="3"/>
      <c r="N126" s="19"/>
      <c r="O126" s="19"/>
      <c r="P126" s="19"/>
      <c r="Q126" s="3"/>
      <c r="S126" s="19"/>
      <c r="U126" s="19"/>
      <c r="W126" s="19"/>
      <c r="X126" s="19"/>
      <c r="AC126" s="3">
        <v>9.0833333330000006</v>
      </c>
      <c r="AD126" s="2">
        <f t="shared" si="5"/>
        <v>0</v>
      </c>
      <c r="AE126" s="2">
        <f t="shared" si="6"/>
        <v>-16.338000000000001</v>
      </c>
      <c r="AF126" s="2">
        <f t="shared" si="7"/>
        <v>266.93024400000002</v>
      </c>
      <c r="AG126" s="2">
        <f t="shared" si="8"/>
        <v>16.338000000000001</v>
      </c>
    </row>
    <row r="127" spans="1:33" x14ac:dyDescent="0.3">
      <c r="A127" s="3">
        <v>8.9166666669999994</v>
      </c>
      <c r="B127" s="3">
        <v>16.318999999999999</v>
      </c>
      <c r="C127" s="2">
        <f>$D$6*(A127^8)+$D$7*(A127^7)+$D$8*(A127^6)+$D$9*(A127^5)+$D$10*(A127^4)+$D$11*(A127^3)+$D$12*(A127^2)+$D$13*(A127)+$D$14 + (($D$3*EXP($D$4*A127))*(($D$5*(SIN(2*3.141592654*A127)))+(((1-($D$5^2))^0.5)*(COS(2*3.141592654*A127)))))</f>
        <v>13.469475866009747</v>
      </c>
      <c r="D127" s="2">
        <f t="shared" si="9"/>
        <v>-2.8495241339902524</v>
      </c>
      <c r="E127" s="2">
        <f>D127^2</f>
        <v>8.1197877901928983</v>
      </c>
      <c r="F127" s="2">
        <f>$E$9*(A127^8)+$E$10*(A127^7)+$E$11*(A127^6)+$E$12*(A127^5)+$E$13*(A127^4)+$E$14*(A127^3)+$E$15*(A127^2)+$E$16*(A127)+$E$17+(($E$3*EXP($E$4*A127))*(($E$5*(SIN(2*3.141592654*A127)))+(((1-($E$5^2))^0.5)*(COS(2*3.141592654*A127)))))+(($E$6*EXP($E$7*A127))*(($E$8*(SIN(4*3.141592654*A127)))+(((1-($E$8^2))^0.5)*(COS(4*3.141592654*A127)))))</f>
        <v>13.668594083451367</v>
      </c>
      <c r="G127" s="2">
        <f>F127-B127</f>
        <v>-2.6504059165486318</v>
      </c>
      <c r="H127" s="2">
        <f>G127^2</f>
        <v>7.0246515224759927</v>
      </c>
      <c r="L127" s="3"/>
      <c r="M127" s="3"/>
      <c r="N127" s="19"/>
      <c r="O127" s="19"/>
      <c r="P127" s="19"/>
      <c r="Q127" s="3"/>
      <c r="S127" s="19"/>
      <c r="U127" s="19"/>
      <c r="W127" s="19"/>
      <c r="X127" s="19"/>
      <c r="AC127" s="3">
        <v>9.1666666669999994</v>
      </c>
      <c r="AD127" s="2">
        <f t="shared" si="5"/>
        <v>0</v>
      </c>
      <c r="AE127" s="2">
        <f t="shared" si="6"/>
        <v>-16.318999999999999</v>
      </c>
      <c r="AF127" s="2">
        <f t="shared" si="7"/>
        <v>266.30976099999998</v>
      </c>
      <c r="AG127" s="2">
        <f t="shared" si="8"/>
        <v>16.318999999999999</v>
      </c>
    </row>
    <row r="128" spans="1:33" x14ac:dyDescent="0.3">
      <c r="A128" s="3">
        <v>9</v>
      </c>
      <c r="B128" s="3">
        <v>17.457000000000001</v>
      </c>
      <c r="C128" s="2">
        <f>$D$6*(A128^8)+$D$7*(A128^7)+$D$8*(A128^6)+$D$9*(A128^5)+$D$10*(A128^4)+$D$11*(A128^3)+$D$12*(A128^2)+$D$13*(A128)+$D$14 + (($D$3*EXP($D$4*A128))*(($D$5*(SIN(2*3.141592654*A128)))+(((1-($D$5^2))^0.5)*(COS(2*3.141592654*A128)))))</f>
        <v>13.4440205778912</v>
      </c>
      <c r="D128" s="2">
        <f t="shared" si="9"/>
        <v>-4.0129794221088009</v>
      </c>
      <c r="E128" s="2">
        <f>D128^2</f>
        <v>16.104003842268686</v>
      </c>
      <c r="F128" s="2">
        <f>$E$9*(A128^8)+$E$10*(A128^7)+$E$11*(A128^6)+$E$12*(A128^5)+$E$13*(A128^4)+$E$14*(A128^3)+$E$15*(A128^2)+$E$16*(A128)+$E$17+(($E$3*EXP($E$4*A128))*(($E$5*(SIN(2*3.141592654*A128)))+(((1-($E$5^2))^0.5)*(COS(2*3.141592654*A128)))))+(($E$6*EXP($E$7*A128))*(($E$8*(SIN(4*3.141592654*A128)))+(((1-($E$8^2))^0.5)*(COS(4*3.141592654*A128)))))</f>
        <v>13.480955108686487</v>
      </c>
      <c r="G128" s="2">
        <f>F128-B128</f>
        <v>-3.9760448913135136</v>
      </c>
      <c r="H128" s="2">
        <f>G128^2</f>
        <v>15.808932977740289</v>
      </c>
      <c r="L128" s="3"/>
      <c r="M128" s="3"/>
      <c r="N128" s="19"/>
      <c r="O128" s="19"/>
      <c r="P128" s="19"/>
      <c r="Q128" s="3"/>
      <c r="S128" s="19"/>
      <c r="U128" s="19"/>
      <c r="W128" s="19"/>
      <c r="X128" s="19"/>
      <c r="AC128" s="3">
        <v>9.25</v>
      </c>
      <c r="AD128" s="2">
        <f t="shared" si="5"/>
        <v>0</v>
      </c>
      <c r="AE128" s="2">
        <f t="shared" si="6"/>
        <v>-17.457000000000001</v>
      </c>
      <c r="AF128" s="2">
        <f t="shared" si="7"/>
        <v>304.746849</v>
      </c>
      <c r="AG128" s="2">
        <f t="shared" si="8"/>
        <v>17.457000000000001</v>
      </c>
    </row>
    <row r="129" spans="1:33" x14ac:dyDescent="0.3">
      <c r="A129" s="3">
        <v>9.0833333330000006</v>
      </c>
      <c r="B129" s="3">
        <v>17.172999999999998</v>
      </c>
      <c r="C129" s="2">
        <f>$D$6*(A129^8)+$D$7*(A129^7)+$D$8*(A129^6)+$D$9*(A129^5)+$D$10*(A129^4)+$D$11*(A129^3)+$D$12*(A129^2)+$D$13*(A129)+$D$14 + (($D$3*EXP($D$4*A129))*(($D$5*(SIN(2*3.141592654*A129)))+(((1-($D$5^2))^0.5)*(COS(2*3.141592654*A129)))))</f>
        <v>13.736609288158226</v>
      </c>
      <c r="D129" s="2">
        <f t="shared" si="9"/>
        <v>-3.4363907118417725</v>
      </c>
      <c r="E129" s="2">
        <f>D129^2</f>
        <v>11.808781124432404</v>
      </c>
      <c r="F129" s="2">
        <f>$E$9*(A129^8)+$E$10*(A129^7)+$E$11*(A129^6)+$E$12*(A129^5)+$E$13*(A129^4)+$E$14*(A129^3)+$E$15*(A129^2)+$E$16*(A129)+$E$17+(($E$3*EXP($E$4*A129))*(($E$5*(SIN(2*3.141592654*A129)))+(((1-($E$5^2))^0.5)*(COS(2*3.141592654*A129)))))+(($E$6*EXP($E$7*A129))*(($E$8*(SIN(4*3.141592654*A129)))+(((1-($E$8^2))^0.5)*(COS(4*3.141592654*A129)))))</f>
        <v>13.578690152510113</v>
      </c>
      <c r="G129" s="2">
        <f>F129-B129</f>
        <v>-3.5943098474898854</v>
      </c>
      <c r="H129" s="2">
        <f>G129^2</f>
        <v>12.919063279762764</v>
      </c>
      <c r="L129" s="3"/>
      <c r="M129" s="3"/>
      <c r="N129" s="19"/>
      <c r="O129" s="19"/>
      <c r="P129" s="19"/>
      <c r="Q129" s="3"/>
      <c r="S129" s="19"/>
      <c r="U129" s="19"/>
      <c r="W129" s="19"/>
      <c r="X129" s="19"/>
      <c r="AC129" s="3">
        <v>9.3333333330000006</v>
      </c>
      <c r="AD129" s="2">
        <f t="shared" si="5"/>
        <v>0</v>
      </c>
      <c r="AE129" s="2">
        <f t="shared" si="6"/>
        <v>-17.172999999999998</v>
      </c>
      <c r="AF129" s="2">
        <f t="shared" si="7"/>
        <v>294.91192899999993</v>
      </c>
      <c r="AG129" s="2">
        <f t="shared" si="8"/>
        <v>17.172999999999998</v>
      </c>
    </row>
    <row r="130" spans="1:33" x14ac:dyDescent="0.3">
      <c r="A130" s="3">
        <v>9.1666666669999994</v>
      </c>
      <c r="B130" s="3">
        <v>17.856000000000002</v>
      </c>
      <c r="C130" s="2">
        <f>$D$6*(A130^8)+$D$7*(A130^7)+$D$8*(A130^6)+$D$9*(A130^5)+$D$10*(A130^4)+$D$11*(A130^3)+$D$12*(A130^2)+$D$13*(A130)+$D$14 + (($D$3*EXP($D$4*A130))*(($D$5*(SIN(2*3.141592654*A130)))+(((1-($D$5^2))^0.5)*(COS(2*3.141592654*A130)))))</f>
        <v>14.262824268875532</v>
      </c>
      <c r="D130" s="2">
        <f t="shared" si="9"/>
        <v>-3.5931757311244699</v>
      </c>
      <c r="E130" s="2">
        <f>D130^2</f>
        <v>12.910911834741869</v>
      </c>
      <c r="F130" s="2">
        <f>$E$9*(A130^8)+$E$10*(A130^7)+$E$11*(A130^6)+$E$12*(A130^5)+$E$13*(A130^4)+$E$14*(A130^3)+$E$15*(A130^2)+$E$16*(A130)+$E$17+(($E$3*EXP($E$4*A130))*(($E$5*(SIN(2*3.141592654*A130)))+(((1-($E$5^2))^0.5)*(COS(2*3.141592654*A130)))))+(($E$6*EXP($E$7*A130))*(($E$8*(SIN(4*3.141592654*A130)))+(((1-($E$8^2))^0.5)*(COS(4*3.141592654*A130)))))</f>
        <v>14.071531294421415</v>
      </c>
      <c r="G130" s="2">
        <f>F130-B130</f>
        <v>-3.7844687055785862</v>
      </c>
      <c r="H130" s="2">
        <f>G130^2</f>
        <v>14.322203383503659</v>
      </c>
      <c r="L130" s="3"/>
      <c r="M130" s="3"/>
      <c r="N130" s="19"/>
      <c r="O130" s="19"/>
      <c r="P130" s="19"/>
      <c r="Q130" s="3"/>
      <c r="S130" s="19"/>
      <c r="U130" s="19"/>
      <c r="W130" s="19"/>
      <c r="X130" s="19"/>
      <c r="AC130" s="3">
        <v>9.4166666669999994</v>
      </c>
      <c r="AD130" s="2">
        <f t="shared" si="5"/>
        <v>0</v>
      </c>
      <c r="AE130" s="2">
        <f t="shared" si="6"/>
        <v>-17.856000000000002</v>
      </c>
      <c r="AF130" s="2">
        <f t="shared" si="7"/>
        <v>318.83673600000009</v>
      </c>
      <c r="AG130" s="2">
        <f t="shared" si="8"/>
        <v>17.856000000000002</v>
      </c>
    </row>
    <row r="131" spans="1:33" x14ac:dyDescent="0.3">
      <c r="A131" s="3">
        <v>9.25</v>
      </c>
      <c r="B131" s="3">
        <v>18.596</v>
      </c>
      <c r="C131" s="2">
        <f>$D$6*(A131^8)+$D$7*(A131^7)+$D$8*(A131^6)+$D$9*(A131^5)+$D$10*(A131^4)+$D$11*(A131^3)+$D$12*(A131^2)+$D$13*(A131)+$D$14 + (($D$3*EXP($D$4*A131))*(($D$5*(SIN(2*3.141592654*A131)))+(((1-($D$5^2))^0.5)*(COS(2*3.141592654*A131)))))</f>
        <v>14.875347806517162</v>
      </c>
      <c r="D131" s="2">
        <f t="shared" si="9"/>
        <v>-3.720652193482838</v>
      </c>
      <c r="E131" s="2">
        <f>D131^2</f>
        <v>13.843252744868654</v>
      </c>
      <c r="F131" s="2">
        <f>$E$9*(A131^8)+$E$10*(A131^7)+$E$11*(A131^6)+$E$12*(A131^5)+$E$13*(A131^4)+$E$14*(A131^3)+$E$15*(A131^2)+$E$16*(A131)+$E$17+(($E$3*EXP($E$4*A131))*(($E$5*(SIN(2*3.141592654*A131)))+(((1-($E$5^2))^0.5)*(COS(2*3.141592654*A131)))))+(($E$6*EXP($E$7*A131))*(($E$8*(SIN(4*3.141592654*A131)))+(((1-($E$8^2))^0.5)*(COS(4*3.141592654*A131)))))</f>
        <v>14.844059151242611</v>
      </c>
      <c r="G131" s="2">
        <f>F131-B131</f>
        <v>-3.7519408487573891</v>
      </c>
      <c r="H131" s="2">
        <f>G131^2</f>
        <v>14.077060132574317</v>
      </c>
      <c r="L131" s="3"/>
      <c r="M131" s="3"/>
      <c r="N131" s="19"/>
      <c r="O131" s="19"/>
      <c r="P131" s="19"/>
      <c r="Q131" s="3"/>
      <c r="S131" s="19"/>
      <c r="U131" s="19"/>
      <c r="W131" s="19"/>
      <c r="X131" s="19"/>
      <c r="AC131" s="3">
        <v>9.5</v>
      </c>
      <c r="AD131" s="2">
        <f t="shared" si="5"/>
        <v>0</v>
      </c>
      <c r="AE131" s="2">
        <f t="shared" si="6"/>
        <v>-18.596</v>
      </c>
      <c r="AF131" s="2">
        <f t="shared" si="7"/>
        <v>345.811216</v>
      </c>
      <c r="AG131" s="2">
        <f t="shared" si="8"/>
        <v>18.596</v>
      </c>
    </row>
    <row r="132" spans="1:33" x14ac:dyDescent="0.3">
      <c r="A132" s="3">
        <v>9.3333333330000006</v>
      </c>
      <c r="B132" s="3">
        <v>18.558</v>
      </c>
      <c r="C132" s="2">
        <f>$D$6*(A132^8)+$D$7*(A132^7)+$D$8*(A132^6)+$D$9*(A132^5)+$D$10*(A132^4)+$D$11*(A132^3)+$D$12*(A132^2)+$D$13*(A132)+$D$14 + (($D$3*EXP($D$4*A132))*(($D$5*(SIN(2*3.141592654*A132)))+(((1-($D$5^2))^0.5)*(COS(2*3.141592654*A132)))))</f>
        <v>15.403421562575883</v>
      </c>
      <c r="D132" s="2">
        <f t="shared" si="9"/>
        <v>-3.1545784374241173</v>
      </c>
      <c r="E132" s="2">
        <f>D132^2</f>
        <v>9.9513651178611848</v>
      </c>
      <c r="F132" s="2">
        <f>$E$9*(A132^8)+$E$10*(A132^7)+$E$11*(A132^6)+$E$12*(A132^5)+$E$13*(A132^4)+$E$14*(A132^3)+$E$15*(A132^2)+$E$16*(A132)+$E$17+(($E$3*EXP($E$4*A132))*(($E$5*(SIN(2*3.141592654*A132)))+(((1-($E$5^2))^0.5)*(COS(2*3.141592654*A132)))))+(($E$6*EXP($E$7*A132))*(($E$8*(SIN(4*3.141592654*A132)))+(((1-($E$8^2))^0.5)*(COS(4*3.141592654*A132)))))</f>
        <v>15.564123244260642</v>
      </c>
      <c r="G132" s="2">
        <f>F132-B132</f>
        <v>-2.9938767557393575</v>
      </c>
      <c r="H132" s="2">
        <f>G132^2</f>
        <v>8.9632980285564212</v>
      </c>
      <c r="L132" s="3"/>
      <c r="M132" s="3"/>
      <c r="N132" s="19"/>
      <c r="O132" s="19"/>
      <c r="P132" s="19"/>
      <c r="Q132" s="3"/>
      <c r="S132" s="19"/>
      <c r="U132" s="19"/>
      <c r="W132" s="19"/>
      <c r="X132" s="19"/>
      <c r="AC132" s="3">
        <v>9.5833333330000006</v>
      </c>
      <c r="AD132" s="2">
        <f t="shared" si="5"/>
        <v>0</v>
      </c>
      <c r="AE132" s="2">
        <f t="shared" si="6"/>
        <v>-18.558</v>
      </c>
      <c r="AF132" s="2">
        <f t="shared" si="7"/>
        <v>344.39936399999999</v>
      </c>
      <c r="AG132" s="2">
        <f t="shared" si="8"/>
        <v>18.558</v>
      </c>
    </row>
    <row r="133" spans="1:33" x14ac:dyDescent="0.3">
      <c r="A133" s="3">
        <v>9.4166666669999994</v>
      </c>
      <c r="B133" s="3">
        <v>18.158999999999999</v>
      </c>
      <c r="C133" s="2">
        <f>$D$6*(A133^8)+$D$7*(A133^7)+$D$8*(A133^6)+$D$9*(A133^5)+$D$10*(A133^4)+$D$11*(A133^3)+$D$12*(A133^2)+$D$13*(A133)+$D$14 + (($D$3*EXP($D$4*A133))*(($D$5*(SIN(2*3.141592654*A133)))+(((1-($D$5^2))^0.5)*(COS(2*3.141592654*A133)))))</f>
        <v>15.698610373964055</v>
      </c>
      <c r="D133" s="2">
        <f t="shared" si="9"/>
        <v>-2.4603896260359441</v>
      </c>
      <c r="E133" s="2">
        <f>D133^2</f>
        <v>6.0535171119052933</v>
      </c>
      <c r="F133" s="2">
        <f>$E$9*(A133^8)+$E$10*(A133^7)+$E$11*(A133^6)+$E$12*(A133^5)+$E$13*(A133^4)+$E$14*(A133^3)+$E$15*(A133^2)+$E$16*(A133)+$E$17+(($E$3*EXP($E$4*A133))*(($E$5*(SIN(2*3.141592654*A133)))+(((1-($E$5^2))^0.5)*(COS(2*3.141592654*A133)))))+(($E$6*EXP($E$7*A133))*(($E$8*(SIN(4*3.141592654*A133)))+(((1-($E$8^2))^0.5)*(COS(4*3.141592654*A133)))))</f>
        <v>15.890662248430109</v>
      </c>
      <c r="G133" s="2">
        <f>F133-B133</f>
        <v>-2.2683377515698897</v>
      </c>
      <c r="H133" s="2">
        <f>G133^2</f>
        <v>5.1453561551971427</v>
      </c>
      <c r="L133" s="3"/>
      <c r="M133" s="3"/>
      <c r="N133" s="19"/>
      <c r="O133" s="19"/>
      <c r="P133" s="19"/>
      <c r="Q133" s="3"/>
      <c r="S133" s="19"/>
      <c r="U133" s="19"/>
      <c r="W133" s="19"/>
      <c r="X133" s="19"/>
      <c r="AC133" s="3">
        <v>9.6666666669999994</v>
      </c>
      <c r="AD133" s="2">
        <f t="shared" si="5"/>
        <v>0</v>
      </c>
      <c r="AE133" s="2">
        <f t="shared" si="6"/>
        <v>-18.158999999999999</v>
      </c>
      <c r="AF133" s="2">
        <f t="shared" si="7"/>
        <v>329.74928099999994</v>
      </c>
      <c r="AG133" s="2">
        <f t="shared" si="8"/>
        <v>18.158999999999999</v>
      </c>
    </row>
    <row r="134" spans="1:33" x14ac:dyDescent="0.3">
      <c r="A134" s="3">
        <v>9.5</v>
      </c>
      <c r="B134" s="3">
        <v>17.684999999999999</v>
      </c>
      <c r="C134" s="2">
        <f>$D$6*(A134^8)+$D$7*(A134^7)+$D$8*(A134^6)+$D$9*(A134^5)+$D$10*(A134^4)+$D$11*(A134^3)+$D$12*(A134^2)+$D$13*(A134)+$D$14 + (($D$3*EXP($D$4*A134))*(($D$5*(SIN(2*3.141592654*A134)))+(((1-($D$5^2))^0.5)*(COS(2*3.141592654*A134)))))</f>
        <v>15.674608273329602</v>
      </c>
      <c r="D134" s="2">
        <f t="shared" si="9"/>
        <v>-2.010391726670397</v>
      </c>
      <c r="E134" s="2">
        <f>D134^2</f>
        <v>4.04167489466478</v>
      </c>
      <c r="F134" s="2">
        <f>$E$9*(A134^8)+$E$10*(A134^7)+$E$11*(A134^6)+$E$12*(A134^5)+$E$13*(A134^4)+$E$14*(A134^3)+$E$15*(A134^2)+$E$16*(A134)+$E$17+(($E$3*EXP($E$4*A134))*(($E$5*(SIN(2*3.141592654*A134)))+(((1-($E$5^2))^0.5)*(COS(2*3.141592654*A134)))))+(($E$6*EXP($E$7*A134))*(($E$8*(SIN(4*3.141592654*A134)))+(((1-($E$8^2))^0.5)*(COS(4*3.141592654*A134)))))</f>
        <v>15.706141014513681</v>
      </c>
      <c r="G134" s="2">
        <f>F134-B134</f>
        <v>-1.9788589854863172</v>
      </c>
      <c r="H134" s="2">
        <f>G134^2</f>
        <v>3.9158828844399367</v>
      </c>
      <c r="L134" s="3"/>
      <c r="M134" s="3"/>
      <c r="N134" s="19"/>
      <c r="O134" s="19"/>
      <c r="P134" s="19"/>
      <c r="Q134" s="3"/>
      <c r="S134" s="19"/>
      <c r="U134" s="19"/>
      <c r="W134" s="19"/>
      <c r="X134" s="19"/>
      <c r="AC134" s="3">
        <v>9.75</v>
      </c>
      <c r="AD134" s="2">
        <f t="shared" si="5"/>
        <v>0</v>
      </c>
      <c r="AE134" s="2">
        <f t="shared" si="6"/>
        <v>-17.684999999999999</v>
      </c>
      <c r="AF134" s="2">
        <f t="shared" si="7"/>
        <v>312.75922499999996</v>
      </c>
      <c r="AG134" s="2">
        <f t="shared" si="8"/>
        <v>17.684999999999999</v>
      </c>
    </row>
    <row r="135" spans="1:33" x14ac:dyDescent="0.3">
      <c r="A135" s="3">
        <v>9.5833333330000006</v>
      </c>
      <c r="B135" s="3">
        <v>16.812000000000001</v>
      </c>
      <c r="C135" s="2">
        <f>$D$6*(A135^8)+$D$7*(A135^7)+$D$8*(A135^6)+$D$9*(A135^5)+$D$10*(A135^4)+$D$11*(A135^3)+$D$12*(A135^2)+$D$13*(A135)+$D$14 + (($D$3*EXP($D$4*A135))*(($D$5*(SIN(2*3.141592654*A135)))+(((1-($D$5^2))^0.5)*(COS(2*3.141592654*A135)))))</f>
        <v>15.330414509608664</v>
      </c>
      <c r="D135" s="2">
        <f t="shared" si="9"/>
        <v>-1.4815854903913372</v>
      </c>
      <c r="E135" s="2">
        <f>D135^2</f>
        <v>2.1950955653381392</v>
      </c>
      <c r="F135" s="2">
        <f>$E$9*(A135^8)+$E$10*(A135^7)+$E$11*(A135^6)+$E$12*(A135^5)+$E$13*(A135^4)+$E$14*(A135^3)+$E$15*(A135^2)+$E$16*(A135)+$E$17+(($E$3*EXP($E$4*A135))*(($E$5*(SIN(2*3.141592654*A135)))+(((1-($E$5^2))^0.5)*(COS(2*3.141592654*A135)))))+(($E$6*EXP($E$7*A135))*(($E$8*(SIN(4*3.141592654*A135)))+(((1-($E$8^2))^0.5)*(COS(4*3.141592654*A135)))))</f>
        <v>15.170469091630707</v>
      </c>
      <c r="G135" s="2">
        <f>F135-B135</f>
        <v>-1.6415309083692939</v>
      </c>
      <c r="H135" s="2">
        <f>G135^2</f>
        <v>2.6946237231317194</v>
      </c>
      <c r="L135" s="3"/>
      <c r="M135" s="3"/>
      <c r="N135" s="19"/>
      <c r="O135" s="19"/>
      <c r="P135" s="19"/>
      <c r="Q135" s="3"/>
      <c r="S135" s="19"/>
      <c r="U135" s="19"/>
      <c r="W135" s="19"/>
      <c r="X135" s="19"/>
      <c r="AC135" s="3">
        <v>9.8333333330000006</v>
      </c>
      <c r="AD135" s="2">
        <f t="shared" si="5"/>
        <v>0</v>
      </c>
      <c r="AE135" s="2">
        <f t="shared" si="6"/>
        <v>-16.812000000000001</v>
      </c>
      <c r="AF135" s="2">
        <f t="shared" si="7"/>
        <v>282.64334400000001</v>
      </c>
      <c r="AG135" s="2">
        <f t="shared" si="8"/>
        <v>16.812000000000001</v>
      </c>
    </row>
    <row r="136" spans="1:33" x14ac:dyDescent="0.3">
      <c r="A136" s="3">
        <v>9.6666666669999994</v>
      </c>
      <c r="B136" s="3">
        <v>16.071999999999999</v>
      </c>
      <c r="C136" s="2">
        <f>$D$6*(A136^8)+$D$7*(A136^7)+$D$8*(A136^6)+$D$9*(A136^5)+$D$10*(A136^4)+$D$11*(A136^3)+$D$12*(A136^2)+$D$13*(A136)+$D$14 + (($D$3*EXP($D$4*A136))*(($D$5*(SIN(2*3.141592654*A136)))+(((1-($D$5^2))^0.5)*(COS(2*3.141592654*A136)))))</f>
        <v>14.750658608028962</v>
      </c>
      <c r="D136" s="2">
        <f t="shared" si="9"/>
        <v>-1.3213413919710373</v>
      </c>
      <c r="E136" s="2">
        <f>D136^2</f>
        <v>1.7459430741359583</v>
      </c>
      <c r="F136" s="2">
        <f>$E$9*(A136^8)+$E$10*(A136^7)+$E$11*(A136^6)+$E$12*(A136^5)+$E$13*(A136^4)+$E$14*(A136^3)+$E$15*(A136^2)+$E$16*(A136)+$E$17+(($E$3*EXP($E$4*A136))*(($E$5*(SIN(2*3.141592654*A136)))+(((1-($E$5^2))^0.5)*(COS(2*3.141592654*A136)))))+(($E$6*EXP($E$7*A136))*(($E$8*(SIN(4*3.141592654*A136)))+(((1-($E$8^2))^0.5)*(COS(4*3.141592654*A136)))))</f>
        <v>14.560022518876577</v>
      </c>
      <c r="G136" s="2">
        <f>F136-B136</f>
        <v>-1.5119774811234219</v>
      </c>
      <c r="H136" s="2">
        <f>G136^2</f>
        <v>2.2860759034243276</v>
      </c>
      <c r="L136" s="3"/>
      <c r="M136" s="3"/>
      <c r="N136" s="19"/>
      <c r="O136" s="19"/>
      <c r="P136" s="19"/>
      <c r="Q136" s="3"/>
      <c r="S136" s="19"/>
      <c r="U136" s="19"/>
      <c r="W136" s="19"/>
      <c r="X136" s="19"/>
      <c r="AC136" s="3">
        <v>9.9166666669999994</v>
      </c>
      <c r="AD136" s="2">
        <f t="shared" si="5"/>
        <v>0</v>
      </c>
      <c r="AE136" s="2">
        <f t="shared" si="6"/>
        <v>-16.071999999999999</v>
      </c>
      <c r="AF136" s="2">
        <f t="shared" si="7"/>
        <v>258.30918399999996</v>
      </c>
      <c r="AG136" s="2">
        <f t="shared" si="8"/>
        <v>16.071999999999999</v>
      </c>
    </row>
    <row r="137" spans="1:33" x14ac:dyDescent="0.3">
      <c r="A137" s="3">
        <v>9.75</v>
      </c>
      <c r="B137" s="3">
        <v>15.332000000000001</v>
      </c>
      <c r="C137" s="2">
        <f>$D$6*(A137^8)+$D$7*(A137^7)+$D$8*(A137^6)+$D$9*(A137^5)+$D$10*(A137^4)+$D$11*(A137^3)+$D$12*(A137^2)+$D$13*(A137)+$D$14 + (($D$3*EXP($D$4*A137))*(($D$5*(SIN(2*3.141592654*A137)))+(((1-($D$5^2))^0.5)*(COS(2*3.141592654*A137)))))</f>
        <v>14.082974843251312</v>
      </c>
      <c r="D137" s="2">
        <f t="shared" si="9"/>
        <v>-1.2490251567486883</v>
      </c>
      <c r="E137" s="2">
        <f>D137^2</f>
        <v>1.5600638421910853</v>
      </c>
      <c r="F137" s="2">
        <f>$E$9*(A137^8)+$E$10*(A137^7)+$E$11*(A137^6)+$E$12*(A137^5)+$E$13*(A137^4)+$E$14*(A137^3)+$E$15*(A137^2)+$E$16*(A137)+$E$17+(($E$3*EXP($E$4*A137))*(($E$5*(SIN(2*3.141592654*A137)))+(((1-($E$5^2))^0.5)*(COS(2*3.141592654*A137)))))+(($E$6*EXP($E$7*A137))*(($E$8*(SIN(4*3.141592654*A137)))+(((1-($E$8^2))^0.5)*(COS(4*3.141592654*A137)))))</f>
        <v>14.053364010715384</v>
      </c>
      <c r="G137" s="2">
        <f>F137-B137</f>
        <v>-1.2786359892846164</v>
      </c>
      <c r="H137" s="2">
        <f>G137^2</f>
        <v>1.6349099930938498</v>
      </c>
      <c r="L137" s="3"/>
      <c r="M137" s="3"/>
      <c r="N137" s="19"/>
      <c r="O137" s="19"/>
      <c r="P137" s="19"/>
      <c r="Q137" s="3"/>
      <c r="S137" s="19"/>
      <c r="U137" s="19"/>
      <c r="W137" s="19"/>
      <c r="X137" s="19"/>
      <c r="AC137" s="3">
        <v>10</v>
      </c>
      <c r="AD137" s="2">
        <f t="shared" si="5"/>
        <v>0</v>
      </c>
      <c r="AE137" s="2">
        <f t="shared" si="6"/>
        <v>-15.332000000000001</v>
      </c>
      <c r="AF137" s="2">
        <f t="shared" si="7"/>
        <v>235.07022400000002</v>
      </c>
      <c r="AG137" s="2">
        <f t="shared" si="8"/>
        <v>15.332000000000001</v>
      </c>
    </row>
    <row r="138" spans="1:33" x14ac:dyDescent="0.3">
      <c r="A138" s="3">
        <v>9.8333333330000006</v>
      </c>
      <c r="B138" s="3">
        <v>14.478</v>
      </c>
      <c r="C138" s="2">
        <f>$D$6*(A138^8)+$D$7*(A138^7)+$D$8*(A138^6)+$D$9*(A138^5)+$D$10*(A138^4)+$D$11*(A138^3)+$D$12*(A138^2)+$D$13*(A138)+$D$14 + (($D$3*EXP($D$4*A138))*(($D$5*(SIN(2*3.141592654*A138)))+(((1-($D$5^2))^0.5)*(COS(2*3.141592654*A138)))))</f>
        <v>13.498477492170103</v>
      </c>
      <c r="D138" s="2">
        <f t="shared" si="9"/>
        <v>-0.97952250782989658</v>
      </c>
      <c r="E138" s="2">
        <f>D138^2</f>
        <v>0.95946434334536979</v>
      </c>
      <c r="F138" s="2">
        <f>$E$9*(A138^8)+$E$10*(A138^7)+$E$11*(A138^6)+$E$12*(A138^5)+$E$13*(A138^4)+$E$14*(A138^3)+$E$15*(A138^2)+$E$16*(A138)+$E$17+(($E$3*EXP($E$4*A138))*(($E$5*(SIN(2*3.141592654*A138)))+(((1-($E$5^2))^0.5)*(COS(2*3.141592654*A138)))))+(($E$6*EXP($E$7*A138))*(($E$8*(SIN(4*3.141592654*A138)))+(((1-($E$8^2))^0.5)*(COS(4*3.141592654*A138)))))</f>
        <v>13.661175822708326</v>
      </c>
      <c r="G138" s="2">
        <f>F138-B138</f>
        <v>-0.81682417729167334</v>
      </c>
      <c r="H138" s="2">
        <f>G138^2</f>
        <v>0.66720173660821902</v>
      </c>
      <c r="L138" s="3"/>
      <c r="M138" s="3"/>
      <c r="N138" s="19"/>
      <c r="O138" s="19"/>
      <c r="P138" s="19"/>
      <c r="Q138" s="3"/>
      <c r="S138" s="19"/>
      <c r="U138" s="19"/>
      <c r="W138" s="19"/>
      <c r="X138" s="19"/>
      <c r="AC138" s="3">
        <v>10.08333333</v>
      </c>
      <c r="AD138" s="2">
        <f t="shared" si="5"/>
        <v>0</v>
      </c>
      <c r="AE138" s="2">
        <f t="shared" si="6"/>
        <v>-14.478</v>
      </c>
      <c r="AF138" s="2">
        <f t="shared" si="7"/>
        <v>209.61248399999999</v>
      </c>
      <c r="AG138" s="2">
        <f t="shared" si="8"/>
        <v>14.478</v>
      </c>
    </row>
    <row r="139" spans="1:33" x14ac:dyDescent="0.3">
      <c r="A139" s="3">
        <v>9.9166666669999994</v>
      </c>
      <c r="B139" s="3">
        <v>14.212999999999999</v>
      </c>
      <c r="C139" s="2">
        <f>$D$6*(A139^8)+$D$7*(A139^7)+$D$8*(A139^6)+$D$9*(A139^5)+$D$10*(A139^4)+$D$11*(A139^3)+$D$12*(A139^2)+$D$13*(A139)+$D$14 + (($D$3*EXP($D$4*A139))*(($D$5*(SIN(2*3.141592654*A139)))+(((1-($D$5^2))^0.5)*(COS(2*3.141592654*A139)))))</f>
        <v>13.145921223477066</v>
      </c>
      <c r="D139" s="2">
        <f t="shared" si="9"/>
        <v>-1.0670787765229335</v>
      </c>
      <c r="E139" s="2">
        <f>D139^2</f>
        <v>1.1386571153056806</v>
      </c>
      <c r="F139" s="2">
        <f>$E$9*(A139^8)+$E$10*(A139^7)+$E$11*(A139^6)+$E$12*(A139^5)+$E$13*(A139^4)+$E$14*(A139^3)+$E$15*(A139^2)+$E$16*(A139)+$E$17+(($E$3*EXP($E$4*A139))*(($E$5*(SIN(2*3.141592654*A139)))+(((1-($E$5^2))^0.5)*(COS(2*3.141592654*A139)))))+(($E$6*EXP($E$7*A139))*(($E$8*(SIN(4*3.141592654*A139)))+(((1-($E$8^2))^0.5)*(COS(4*3.141592654*A139)))))</f>
        <v>13.340977864518512</v>
      </c>
      <c r="G139" s="2">
        <f>F139-B139</f>
        <v>-0.87202213548148677</v>
      </c>
      <c r="H139" s="2">
        <f>G139^2</f>
        <v>0.76042260476969248</v>
      </c>
      <c r="L139" s="3"/>
      <c r="M139" s="3"/>
      <c r="N139" s="19"/>
      <c r="O139" s="19"/>
      <c r="P139" s="19"/>
      <c r="Q139" s="3"/>
      <c r="S139" s="19"/>
      <c r="U139" s="19"/>
      <c r="W139" s="19"/>
      <c r="X139" s="19"/>
      <c r="AC139" s="3">
        <v>10.16666667</v>
      </c>
      <c r="AD139" s="2">
        <f t="shared" si="5"/>
        <v>0</v>
      </c>
      <c r="AE139" s="2">
        <f t="shared" si="6"/>
        <v>-14.212999999999999</v>
      </c>
      <c r="AF139" s="2">
        <f t="shared" si="7"/>
        <v>202.00936899999996</v>
      </c>
      <c r="AG139" s="2">
        <f t="shared" si="8"/>
        <v>14.212999999999999</v>
      </c>
    </row>
    <row r="140" spans="1:33" x14ac:dyDescent="0.3">
      <c r="A140" s="3">
        <v>10</v>
      </c>
      <c r="B140" s="3">
        <v>13.738</v>
      </c>
      <c r="C140" s="2">
        <f>$D$6*(A140^8)+$D$7*(A140^7)+$D$8*(A140^6)+$D$9*(A140^5)+$D$10*(A140^4)+$D$11*(A140^3)+$D$12*(A140^2)+$D$13*(A140)+$D$14 + (($D$3*EXP($D$4*A140))*(($D$5*(SIN(2*3.141592654*A140)))+(((1-($D$5^2))^0.5)*(COS(2*3.141592654*A140)))))</f>
        <v>13.111829128024203</v>
      </c>
      <c r="D140" s="2">
        <f t="shared" si="9"/>
        <v>-0.62617087197579657</v>
      </c>
      <c r="E140" s="2">
        <f>D140^2</f>
        <v>0.3920899609109294</v>
      </c>
      <c r="F140" s="2">
        <f>$E$9*(A140^8)+$E$10*(A140^7)+$E$11*(A140^6)+$E$12*(A140^5)+$E$13*(A140^4)+$E$14*(A140^3)+$E$15*(A140^2)+$E$16*(A140)+$E$17+(($E$3*EXP($E$4*A140))*(($E$5*(SIN(2*3.141592654*A140)))+(((1-($E$5^2))^0.5)*(COS(2*3.141592654*A140)))))+(($E$6*EXP($E$7*A140))*(($E$8*(SIN(4*3.141592654*A140)))+(((1-($E$8^2))^0.5)*(COS(4*3.141592654*A140)))))</f>
        <v>13.148038734355122</v>
      </c>
      <c r="G140" s="2">
        <f>F140-B140</f>
        <v>-0.58996126564487739</v>
      </c>
      <c r="H140" s="2">
        <f>G140^2</f>
        <v>0.34805429496130558</v>
      </c>
      <c r="L140" s="3"/>
      <c r="M140" s="3"/>
      <c r="N140" s="19"/>
      <c r="O140" s="19"/>
      <c r="P140" s="19"/>
      <c r="Q140" s="3"/>
      <c r="S140" s="19"/>
      <c r="U140" s="19"/>
      <c r="W140" s="19"/>
      <c r="X140" s="19"/>
      <c r="AC140" s="3">
        <v>10.25</v>
      </c>
      <c r="AD140" s="2">
        <f t="shared" si="5"/>
        <v>0</v>
      </c>
      <c r="AE140" s="2">
        <f t="shared" si="6"/>
        <v>-13.738</v>
      </c>
      <c r="AF140" s="2">
        <f t="shared" si="7"/>
        <v>188.73264399999999</v>
      </c>
      <c r="AG140" s="2">
        <f t="shared" si="8"/>
        <v>13.738</v>
      </c>
    </row>
    <row r="141" spans="1:33" x14ac:dyDescent="0.3">
      <c r="A141" s="3">
        <v>10.08333333</v>
      </c>
      <c r="B141" s="3">
        <v>13.169</v>
      </c>
      <c r="C141" s="2">
        <f>$D$6*(A141^8)+$D$7*(A141^7)+$D$8*(A141^6)+$D$9*(A141^5)+$D$10*(A141^4)+$D$11*(A141^3)+$D$12*(A141^2)+$D$13*(A141)+$D$14 + (($D$3*EXP($D$4*A141))*(($D$5*(SIN(2*3.141592654*A141)))+(((1-($D$5^2))^0.5)*(COS(2*3.141592654*A141)))))</f>
        <v>13.39727824649755</v>
      </c>
      <c r="D141" s="2">
        <f t="shared" si="9"/>
        <v>0.22827824649754902</v>
      </c>
      <c r="E141" s="2">
        <f>D141^2</f>
        <v>5.2110957823995753E-2</v>
      </c>
      <c r="F141" s="2">
        <f>$E$9*(A141^8)+$E$10*(A141^7)+$E$11*(A141^6)+$E$12*(A141^5)+$E$13*(A141^4)+$E$14*(A141^3)+$E$15*(A141^2)+$E$16*(A141)+$E$17+(($E$3*EXP($E$4*A141))*(($E$5*(SIN(2*3.141592654*A141)))+(((1-($E$5^2))^0.5)*(COS(2*3.141592654*A141)))))+(($E$6*EXP($E$7*A141))*(($E$8*(SIN(4*3.141592654*A141)))+(((1-($E$8^2))^0.5)*(COS(4*3.141592654*A141)))))</f>
        <v>13.242673848795324</v>
      </c>
      <c r="G141" s="2">
        <f>F141-B141</f>
        <v>7.3673848795323238E-2</v>
      </c>
      <c r="H141" s="2">
        <f>G141^2</f>
        <v>5.4278359963161509E-3</v>
      </c>
      <c r="L141" s="3"/>
      <c r="M141" s="3"/>
      <c r="N141" s="19"/>
      <c r="O141" s="19"/>
      <c r="P141" s="19"/>
      <c r="Q141" s="3"/>
      <c r="S141" s="19"/>
      <c r="U141" s="19"/>
      <c r="W141" s="19"/>
      <c r="X141" s="19"/>
      <c r="AC141" s="3">
        <v>10.33333333</v>
      </c>
      <c r="AD141" s="2">
        <f t="shared" si="5"/>
        <v>0</v>
      </c>
      <c r="AE141" s="2">
        <f t="shared" si="6"/>
        <v>-13.169</v>
      </c>
      <c r="AF141" s="2">
        <f t="shared" si="7"/>
        <v>173.422561</v>
      </c>
      <c r="AG141" s="2">
        <f t="shared" si="8"/>
        <v>13.169</v>
      </c>
    </row>
    <row r="142" spans="1:33" x14ac:dyDescent="0.3">
      <c r="A142" s="3">
        <v>10.16666667</v>
      </c>
      <c r="B142" s="3">
        <v>12.581</v>
      </c>
      <c r="C142" s="2">
        <f>$D$6*(A142^8)+$D$7*(A142^7)+$D$8*(A142^6)+$D$9*(A142^5)+$D$10*(A142^4)+$D$11*(A142^3)+$D$12*(A142^2)+$D$13*(A142)+$D$14 + (($D$3*EXP($D$4*A142))*(($D$5*(SIN(2*3.141592654*A142)))+(((1-($D$5^2))^0.5)*(COS(2*3.141592654*A142)))))</f>
        <v>13.917573988867352</v>
      </c>
      <c r="D142" s="2">
        <f t="shared" si="9"/>
        <v>1.336573988867352</v>
      </c>
      <c r="E142" s="2">
        <f>D142^2</f>
        <v>1.7864300277167844</v>
      </c>
      <c r="F142" s="2">
        <f>$E$9*(A142^8)+$E$10*(A142^7)+$E$11*(A142^6)+$E$12*(A142^5)+$E$13*(A142^4)+$E$14*(A142^3)+$E$15*(A142^2)+$E$16*(A142)+$E$17+(($E$3*EXP($E$4*A142))*(($E$5*(SIN(2*3.141592654*A142)))+(((1-($E$5^2))^0.5)*(COS(2*3.141592654*A142)))))+(($E$6*EXP($E$7*A142))*(($E$8*(SIN(4*3.141592654*A142)))+(((1-($E$8^2))^0.5)*(COS(4*3.141592654*A142)))))</f>
        <v>13.7302961832258</v>
      </c>
      <c r="G142" s="2">
        <f>F142-B142</f>
        <v>1.1492961832258004</v>
      </c>
      <c r="H142" s="2">
        <f>G142^2</f>
        <v>1.3208817167773925</v>
      </c>
      <c r="L142" s="3"/>
      <c r="M142" s="3"/>
      <c r="N142" s="19"/>
      <c r="O142" s="19"/>
      <c r="P142" s="19"/>
      <c r="Q142" s="3"/>
      <c r="S142" s="19"/>
      <c r="U142" s="19"/>
      <c r="W142" s="19"/>
      <c r="X142" s="19"/>
      <c r="AC142" s="3">
        <v>10.41666667</v>
      </c>
      <c r="AD142" s="2">
        <f t="shared" si="5"/>
        <v>0</v>
      </c>
      <c r="AE142" s="2">
        <f t="shared" si="6"/>
        <v>-12.581</v>
      </c>
      <c r="AF142" s="2">
        <f t="shared" si="7"/>
        <v>158.28156099999998</v>
      </c>
      <c r="AG142" s="2">
        <f t="shared" si="8"/>
        <v>12.581</v>
      </c>
    </row>
    <row r="143" spans="1:33" x14ac:dyDescent="0.3">
      <c r="A143" s="3">
        <v>10.25</v>
      </c>
      <c r="B143" s="3">
        <v>13.244999999999999</v>
      </c>
      <c r="C143" s="2">
        <f>$D$6*(A143^8)+$D$7*(A143^7)+$D$8*(A143^6)+$D$9*(A143^5)+$D$10*(A143^4)+$D$11*(A143^3)+$D$12*(A143^2)+$D$13*(A143)+$D$14 + (($D$3*EXP($D$4*A143))*(($D$5*(SIN(2*3.141592654*A143)))+(((1-($D$5^2))^0.5)*(COS(2*3.141592654*A143)))))</f>
        <v>14.524912761693487</v>
      </c>
      <c r="D143" s="2">
        <f t="shared" si="9"/>
        <v>1.2799127616934882</v>
      </c>
      <c r="E143" s="2">
        <f>D143^2</f>
        <v>1.6381766775458519</v>
      </c>
      <c r="F143" s="2">
        <f>$E$9*(A143^8)+$E$10*(A143^7)+$E$11*(A143^6)+$E$12*(A143^5)+$E$13*(A143^4)+$E$14*(A143^3)+$E$15*(A143^2)+$E$16*(A143)+$E$17+(($E$3*EXP($E$4*A143))*(($E$5*(SIN(2*3.141592654*A143)))+(((1-($E$5^2))^0.5)*(COS(2*3.141592654*A143)))))+(($E$6*EXP($E$7*A143))*(($E$8*(SIN(4*3.141592654*A143)))+(((1-($E$8^2))^0.5)*(COS(4*3.141592654*A143)))))</f>
        <v>14.494326660374519</v>
      </c>
      <c r="G143" s="2">
        <f>F143-B143</f>
        <v>1.2493266603745194</v>
      </c>
      <c r="H143" s="2">
        <f>G143^2</f>
        <v>1.5608171043225498</v>
      </c>
      <c r="L143" s="3"/>
      <c r="M143" s="3"/>
      <c r="N143" s="19"/>
      <c r="O143" s="19"/>
      <c r="P143" s="19"/>
      <c r="Q143" s="3"/>
      <c r="S143" s="19"/>
      <c r="U143" s="19"/>
      <c r="W143" s="19"/>
      <c r="X143" s="19"/>
      <c r="AC143" s="3">
        <v>10.5</v>
      </c>
      <c r="AD143" s="2">
        <f t="shared" si="5"/>
        <v>0</v>
      </c>
      <c r="AE143" s="2">
        <f t="shared" si="6"/>
        <v>-13.244999999999999</v>
      </c>
      <c r="AF143" s="2">
        <f t="shared" si="7"/>
        <v>175.43002499999997</v>
      </c>
      <c r="AG143" s="2">
        <f t="shared" si="8"/>
        <v>13.244999999999999</v>
      </c>
    </row>
    <row r="144" spans="1:33" x14ac:dyDescent="0.3">
      <c r="A144" s="3">
        <v>10.33333333</v>
      </c>
      <c r="B144" s="3">
        <v>13.852</v>
      </c>
      <c r="C144" s="2">
        <f>$D$6*(A144^8)+$D$7*(A144^7)+$D$8*(A144^6)+$D$9*(A144^5)+$D$10*(A144^4)+$D$11*(A144^3)+$D$12*(A144^2)+$D$13*(A144)+$D$14 + (($D$3*EXP($D$4*A144))*(($D$5*(SIN(2*3.141592654*A144)))+(((1-($D$5^2))^0.5)*(COS(2*3.141592654*A144)))))</f>
        <v>15.047972382612139</v>
      </c>
      <c r="D144" s="2">
        <f t="shared" si="9"/>
        <v>1.1959723826121387</v>
      </c>
      <c r="E144" s="2">
        <f>D144^2</f>
        <v>1.4303499399709558</v>
      </c>
      <c r="F144" s="2">
        <f>$E$9*(A144^8)+$E$10*(A144^7)+$E$11*(A144^6)+$E$12*(A144^5)+$E$13*(A144^4)+$E$14*(A144^3)+$E$15*(A144^2)+$E$16*(A144)+$E$17+(($E$3*EXP($E$4*A144))*(($E$5*(SIN(2*3.141592654*A144)))+(((1-($E$5^2))^0.5)*(COS(2*3.141592654*A144)))))+(($E$6*EXP($E$7*A144))*(($E$8*(SIN(4*3.141592654*A144)))+(((1-($E$8^2))^0.5)*(COS(4*3.141592654*A144)))))</f>
        <v>15.205393670151693</v>
      </c>
      <c r="G144" s="2">
        <f>F144-B144</f>
        <v>1.3533936701516929</v>
      </c>
      <c r="H144" s="2">
        <f>G144^2</f>
        <v>1.8316744264066693</v>
      </c>
      <c r="L144" s="3"/>
      <c r="M144" s="3"/>
      <c r="N144" s="19"/>
      <c r="O144" s="19"/>
      <c r="P144" s="19"/>
      <c r="Q144" s="3"/>
      <c r="S144" s="19"/>
      <c r="U144" s="19"/>
      <c r="W144" s="19"/>
      <c r="X144" s="19"/>
      <c r="AC144" s="3">
        <v>10.58333333</v>
      </c>
      <c r="AD144" s="2">
        <f t="shared" si="5"/>
        <v>0</v>
      </c>
      <c r="AE144" s="2">
        <f t="shared" si="6"/>
        <v>-13.852</v>
      </c>
      <c r="AF144" s="2">
        <f t="shared" si="7"/>
        <v>191.877904</v>
      </c>
      <c r="AG144" s="2">
        <f t="shared" si="8"/>
        <v>13.852</v>
      </c>
    </row>
    <row r="145" spans="1:33" x14ac:dyDescent="0.3">
      <c r="A145" s="3">
        <v>10.41666667</v>
      </c>
      <c r="B145" s="3">
        <v>14.175000000000001</v>
      </c>
      <c r="C145" s="2">
        <f>$D$6*(A145^8)+$D$7*(A145^7)+$D$8*(A145^6)+$D$9*(A145^5)+$D$10*(A145^4)+$D$11*(A145^3)+$D$12*(A145^2)+$D$13*(A145)+$D$14 + (($D$3*EXP($D$4*A145))*(($D$5*(SIN(2*3.141592654*A145)))+(((1-($D$5^2))^0.5)*(COS(2*3.141592654*A145)))))</f>
        <v>15.337827258049511</v>
      </c>
      <c r="D145" s="2">
        <f t="shared" si="9"/>
        <v>1.1628272580495107</v>
      </c>
      <c r="E145" s="2">
        <f>D145^2</f>
        <v>1.3521672320629434</v>
      </c>
      <c r="F145" s="2">
        <f>$E$9*(A145^8)+$E$10*(A145^7)+$E$11*(A145^6)+$E$12*(A145^5)+$E$13*(A145^4)+$E$14*(A145^3)+$E$15*(A145^2)+$E$16*(A145)+$E$17+(($E$3*EXP($E$4*A145))*(($E$5*(SIN(2*3.141592654*A145)))+(((1-($E$5^2))^0.5)*(COS(2*3.141592654*A145)))))+(($E$6*EXP($E$7*A145))*(($E$8*(SIN(4*3.141592654*A145)))+(((1-($E$8^2))^0.5)*(COS(4*3.141592654*A145)))))</f>
        <v>15.525939031492412</v>
      </c>
      <c r="G145" s="2">
        <f>F145-B145</f>
        <v>1.3509390314924108</v>
      </c>
      <c r="H145" s="2">
        <f>G145^2</f>
        <v>1.8250362668096529</v>
      </c>
      <c r="L145" s="3"/>
      <c r="M145" s="3"/>
      <c r="N145" s="19"/>
      <c r="O145" s="19"/>
      <c r="P145" s="19"/>
      <c r="Q145" s="3"/>
      <c r="S145" s="19"/>
      <c r="U145" s="19"/>
      <c r="W145" s="19"/>
      <c r="X145" s="19"/>
      <c r="AC145" s="3">
        <v>10.66666667</v>
      </c>
      <c r="AD145" s="2">
        <f t="shared" ref="AD145:AD208" si="10">$L$4*(AC145^9)+$L$5*(AC145^8)+$L$6*(AC145^7)+$L$7*(AC145^6)+$L$8*(AC145^5)+$L$9*(AC145^4)+$L$10*(AC145^3)+$L$11*(AC145^2)+$L$12*(AC145)+$L$13</f>
        <v>0</v>
      </c>
      <c r="AE145" s="2">
        <f t="shared" ref="AE145:AE208" si="11">AD145-B145</f>
        <v>-14.175000000000001</v>
      </c>
      <c r="AF145" s="2">
        <f t="shared" si="7"/>
        <v>200.93062500000002</v>
      </c>
      <c r="AG145" s="2">
        <f t="shared" si="8"/>
        <v>14.175000000000001</v>
      </c>
    </row>
    <row r="146" spans="1:33" x14ac:dyDescent="0.3">
      <c r="A146" s="3">
        <v>10.5</v>
      </c>
      <c r="B146" s="3">
        <v>14.288</v>
      </c>
      <c r="C146" s="2">
        <f>$D$6*(A146^8)+$D$7*(A146^7)+$D$8*(A146^6)+$D$9*(A146^5)+$D$10*(A146^4)+$D$11*(A146^3)+$D$12*(A146^2)+$D$13*(A146)+$D$14 + (($D$3*EXP($D$4*A146))*(($D$5*(SIN(2*3.141592654*A146)))+(((1-($D$5^2))^0.5)*(COS(2*3.141592654*A146)))))</f>
        <v>15.307886198975197</v>
      </c>
      <c r="D146" s="2">
        <f t="shared" si="9"/>
        <v>1.0198861989751968</v>
      </c>
      <c r="E146" s="2">
        <f>D146^2</f>
        <v>1.0401678588600747</v>
      </c>
      <c r="F146" s="2">
        <f>$E$9*(A146^8)+$E$10*(A146^7)+$E$11*(A146^6)+$E$12*(A146^5)+$E$13*(A146^4)+$E$14*(A146^3)+$E$15*(A146^2)+$E$16*(A146)+$E$17+(($E$3*EXP($E$4*A146))*(($E$5*(SIN(2*3.141592654*A146)))+(((1-($E$5^2))^0.5)*(COS(2*3.141592654*A146)))))+(($E$6*EXP($E$7*A146))*(($E$8*(SIN(4*3.141592654*A146)))+(((1-($E$8^2))^0.5)*(COS(4*3.141592654*A146)))))</f>
        <v>15.338785093576131</v>
      </c>
      <c r="G146" s="2">
        <f>F146-B146</f>
        <v>1.0507850935761311</v>
      </c>
      <c r="H146" s="2">
        <f>G146^2</f>
        <v>1.1041493128817987</v>
      </c>
      <c r="L146" s="3"/>
      <c r="M146" s="3"/>
      <c r="N146" s="19"/>
      <c r="O146" s="19"/>
      <c r="P146" s="19"/>
      <c r="Q146" s="3"/>
      <c r="S146" s="19"/>
      <c r="U146" s="19"/>
      <c r="W146" s="19"/>
      <c r="X146" s="19"/>
      <c r="AC146" s="3">
        <v>10.75</v>
      </c>
      <c r="AD146" s="2">
        <f t="shared" si="10"/>
        <v>0</v>
      </c>
      <c r="AE146" s="2">
        <f t="shared" si="11"/>
        <v>-14.288</v>
      </c>
      <c r="AF146" s="2">
        <f t="shared" ref="AF146:AF209" si="12">AE146^2</f>
        <v>204.14694400000002</v>
      </c>
      <c r="AG146" s="2">
        <f t="shared" ref="AG146:AG209" si="13">ABS(AE146)</f>
        <v>14.288</v>
      </c>
    </row>
    <row r="147" spans="1:33" x14ac:dyDescent="0.3">
      <c r="A147" s="3">
        <v>10.58333333</v>
      </c>
      <c r="B147" s="3">
        <v>13.984999999999999</v>
      </c>
      <c r="C147" s="2">
        <f>$D$6*(A147^8)+$D$7*(A147^7)+$D$8*(A147^6)+$D$9*(A147^5)+$D$10*(A147^4)+$D$11*(A147^3)+$D$12*(A147^2)+$D$13*(A147)+$D$14 + (($D$3*EXP($D$4*A147))*(($D$5*(SIN(2*3.141592654*A147)))+(((1-($D$5^2))^0.5)*(COS(2*3.141592654*A147)))))</f>
        <v>14.957145413772361</v>
      </c>
      <c r="D147" s="2">
        <f t="shared" si="9"/>
        <v>0.97214541377236152</v>
      </c>
      <c r="E147" s="2">
        <f>D147^2</f>
        <v>0.94506670551863603</v>
      </c>
      <c r="F147" s="2">
        <f>$E$9*(A147^8)+$E$10*(A147^7)+$E$11*(A147^6)+$E$12*(A147^5)+$E$13*(A147^4)+$E$14*(A147^3)+$E$15*(A147^2)+$E$16*(A147)+$E$17+(($E$3*EXP($E$4*A147))*(($E$5*(SIN(2*3.141592654*A147)))+(((1-($E$5^2))^0.5)*(COS(2*3.141592654*A147)))))+(($E$6*EXP($E$7*A147))*(($E$8*(SIN(4*3.141592654*A147)))+(((1-($E$8^2))^0.5)*(COS(4*3.141592654*A147)))))</f>
        <v>14.800492927127429</v>
      </c>
      <c r="G147" s="2">
        <f>F147-B147</f>
        <v>0.81549292712742982</v>
      </c>
      <c r="H147" s="2">
        <f>G147^2</f>
        <v>0.66502871419486353</v>
      </c>
      <c r="L147" s="3"/>
      <c r="M147" s="3"/>
      <c r="N147" s="19"/>
      <c r="O147" s="19"/>
      <c r="P147" s="19"/>
      <c r="Q147" s="3"/>
      <c r="S147" s="19"/>
      <c r="U147" s="19"/>
      <c r="W147" s="19"/>
      <c r="X147" s="19"/>
      <c r="AC147" s="3">
        <v>10.83333333</v>
      </c>
      <c r="AD147" s="2">
        <f t="shared" si="10"/>
        <v>0</v>
      </c>
      <c r="AE147" s="2">
        <f t="shared" si="11"/>
        <v>-13.984999999999999</v>
      </c>
      <c r="AF147" s="2">
        <f t="shared" si="12"/>
        <v>195.58022499999998</v>
      </c>
      <c r="AG147" s="2">
        <f t="shared" si="13"/>
        <v>13.984999999999999</v>
      </c>
    </row>
    <row r="148" spans="1:33" x14ac:dyDescent="0.3">
      <c r="A148" s="3">
        <v>10.66666667</v>
      </c>
      <c r="B148" s="3">
        <v>13.435</v>
      </c>
      <c r="C148" s="2">
        <f>$D$6*(A148^8)+$D$7*(A148^7)+$D$8*(A148^6)+$D$9*(A148^5)+$D$10*(A148^4)+$D$11*(A148^3)+$D$12*(A148^2)+$D$13*(A148)+$D$14 + (($D$3*EXP($D$4*A148))*(($D$5*(SIN(2*3.141592654*A148)))+(((1-($D$5^2))^0.5)*(COS(2*3.141592654*A148)))))</f>
        <v>14.370514420603314</v>
      </c>
      <c r="D148" s="2">
        <f t="shared" si="9"/>
        <v>0.93551442060331347</v>
      </c>
      <c r="E148" s="2">
        <f>D148^2</f>
        <v>0.87518723115675334</v>
      </c>
      <c r="F148" s="2">
        <f>$E$9*(A148^8)+$E$10*(A148^7)+$E$11*(A148^6)+$E$12*(A148^5)+$E$13*(A148^4)+$E$14*(A148^3)+$E$15*(A148^2)+$E$16*(A148)+$E$17+(($E$3*EXP($E$4*A148))*(($E$5*(SIN(2*3.141592654*A148)))+(((1-($E$5^2))^0.5)*(COS(2*3.141592654*A148)))))+(($E$6*EXP($E$7*A148))*(($E$8*(SIN(4*3.141592654*A148)))+(((1-($E$8^2))^0.5)*(COS(4*3.141592654*A148)))))</f>
        <v>14.183738450378836</v>
      </c>
      <c r="G148" s="2">
        <f>F148-B148</f>
        <v>0.74873845037883591</v>
      </c>
      <c r="H148" s="2">
        <f>G148^2</f>
        <v>0.56060926707570047</v>
      </c>
      <c r="L148" s="3"/>
      <c r="M148" s="3"/>
      <c r="N148" s="19"/>
      <c r="O148" s="19"/>
      <c r="P148" s="19"/>
      <c r="Q148" s="3"/>
      <c r="S148" s="19"/>
      <c r="U148" s="19"/>
      <c r="W148" s="19"/>
      <c r="X148" s="19"/>
      <c r="AC148" s="3">
        <v>10.91666667</v>
      </c>
      <c r="AD148" s="2">
        <f t="shared" si="10"/>
        <v>0</v>
      </c>
      <c r="AE148" s="2">
        <f t="shared" si="11"/>
        <v>-13.435</v>
      </c>
      <c r="AF148" s="2">
        <f t="shared" si="12"/>
        <v>180.49922500000002</v>
      </c>
      <c r="AG148" s="2">
        <f t="shared" si="13"/>
        <v>13.435</v>
      </c>
    </row>
    <row r="149" spans="1:33" x14ac:dyDescent="0.3">
      <c r="A149" s="3">
        <v>10.75</v>
      </c>
      <c r="B149" s="3">
        <v>12.884</v>
      </c>
      <c r="C149" s="2">
        <f>$D$6*(A149^8)+$D$7*(A149^7)+$D$8*(A149^6)+$D$9*(A149^5)+$D$10*(A149^4)+$D$11*(A149^3)+$D$12*(A149^2)+$D$13*(A149)+$D$14 + (($D$3*EXP($D$4*A149))*(($D$5*(SIN(2*3.141592654*A149)))+(((1-($D$5^2))^0.5)*(COS(2*3.141592654*A149)))))</f>
        <v>13.696115933156062</v>
      </c>
      <c r="D149" s="2">
        <f t="shared" ref="D149:D212" si="14">C149-B149</f>
        <v>0.81211593315606123</v>
      </c>
      <c r="E149" s="2">
        <f>D149^2</f>
        <v>0.65953228888594007</v>
      </c>
      <c r="F149" s="2">
        <f>$E$9*(A149^8)+$E$10*(A149^7)+$E$11*(A149^6)+$E$12*(A149^5)+$E$13*(A149^4)+$E$14*(A149^3)+$E$15*(A149^2)+$E$16*(A149)+$E$17+(($E$3*EXP($E$4*A149))*(($E$5*(SIN(2*3.141592654*A149)))+(((1-($E$5^2))^0.5)*(COS(2*3.141592654*A149)))))+(($E$6*EXP($E$7*A149))*(($E$8*(SIN(4*3.141592654*A149)))+(((1-($E$8^2))^0.5)*(COS(4*3.141592654*A149)))))</f>
        <v>13.666940807466114</v>
      </c>
      <c r="G149" s="2">
        <f>F149-B149</f>
        <v>0.7829408074661135</v>
      </c>
      <c r="H149" s="2">
        <f>G149^2</f>
        <v>0.61299630799568983</v>
      </c>
      <c r="L149" s="3"/>
      <c r="M149" s="3"/>
      <c r="N149" s="19"/>
      <c r="O149" s="19"/>
      <c r="P149" s="19"/>
      <c r="Q149" s="3"/>
      <c r="S149" s="19"/>
      <c r="U149" s="19"/>
      <c r="W149" s="19"/>
      <c r="X149" s="19"/>
      <c r="AC149" s="3">
        <v>11</v>
      </c>
      <c r="AD149" s="2">
        <f t="shared" si="10"/>
        <v>0</v>
      </c>
      <c r="AE149" s="2">
        <f t="shared" si="11"/>
        <v>-12.884</v>
      </c>
      <c r="AF149" s="2">
        <f t="shared" si="12"/>
        <v>165.997456</v>
      </c>
      <c r="AG149" s="2">
        <f t="shared" si="13"/>
        <v>12.884</v>
      </c>
    </row>
    <row r="150" spans="1:33" x14ac:dyDescent="0.3">
      <c r="A150" s="3">
        <v>10.83333333</v>
      </c>
      <c r="B150" s="3">
        <v>12.429</v>
      </c>
      <c r="C150" s="2">
        <f>$D$6*(A150^8)+$D$7*(A150^7)+$D$8*(A150^6)+$D$9*(A150^5)+$D$10*(A150^4)+$D$11*(A150^3)+$D$12*(A150^2)+$D$13*(A150)+$D$14 + (($D$3*EXP($D$4*A150))*(($D$5*(SIN(2*3.141592654*A150)))+(((1-($D$5^2))^0.5)*(COS(2*3.141592654*A150)))))</f>
        <v>13.105629819776762</v>
      </c>
      <c r="D150" s="2">
        <f t="shared" si="14"/>
        <v>0.67662981977676218</v>
      </c>
      <c r="E150" s="2">
        <f>D150^2</f>
        <v>0.45782791301113368</v>
      </c>
      <c r="F150" s="2">
        <f>$E$9*(A150^8)+$E$10*(A150^7)+$E$11*(A150^6)+$E$12*(A150^5)+$E$13*(A150^4)+$E$14*(A150^3)+$E$15*(A150^2)+$E$16*(A150)+$E$17+(($E$3*EXP($E$4*A150))*(($E$5*(SIN(2*3.141592654*A150)))+(((1-($E$5^2))^0.5)*(COS(2*3.141592654*A150)))))+(($E$6*EXP($E$7*A150))*(($E$8*(SIN(4*3.141592654*A150)))+(((1-($E$8^2))^0.5)*(COS(4*3.141592654*A150)))))</f>
        <v>13.264695965497516</v>
      </c>
      <c r="G150" s="2">
        <f>F150-B150</f>
        <v>0.83569596549751601</v>
      </c>
      <c r="H150" s="2">
        <f>G150^2</f>
        <v>0.69838774674882542</v>
      </c>
      <c r="L150" s="3"/>
      <c r="M150" s="3"/>
      <c r="N150" s="19"/>
      <c r="O150" s="19"/>
      <c r="P150" s="19"/>
      <c r="Q150" s="3"/>
      <c r="S150" s="19"/>
      <c r="U150" s="19"/>
      <c r="W150" s="19"/>
      <c r="X150" s="19"/>
      <c r="AC150" s="3">
        <v>11.08333333</v>
      </c>
      <c r="AD150" s="2">
        <f t="shared" si="10"/>
        <v>0</v>
      </c>
      <c r="AE150" s="2">
        <f t="shared" si="11"/>
        <v>-12.429</v>
      </c>
      <c r="AF150" s="2">
        <f t="shared" si="12"/>
        <v>154.480041</v>
      </c>
      <c r="AG150" s="2">
        <f t="shared" si="13"/>
        <v>12.429</v>
      </c>
    </row>
    <row r="151" spans="1:33" x14ac:dyDescent="0.3">
      <c r="A151" s="3">
        <v>10.91666667</v>
      </c>
      <c r="B151" s="3">
        <v>12.41</v>
      </c>
      <c r="C151" s="2">
        <f>$D$6*(A151^8)+$D$7*(A151^7)+$D$8*(A151^6)+$D$9*(A151^5)+$D$10*(A151^4)+$D$11*(A151^3)+$D$12*(A151^2)+$D$13*(A151)+$D$14 + (($D$3*EXP($D$4*A151))*(($D$5*(SIN(2*3.141592654*A151)))+(((1-($D$5^2))^0.5)*(COS(2*3.141592654*A151)))))</f>
        <v>12.748301914012881</v>
      </c>
      <c r="D151" s="2">
        <f t="shared" si="14"/>
        <v>0.3383019140128809</v>
      </c>
      <c r="E151" s="2">
        <f>D151^2</f>
        <v>0.11444818502477866</v>
      </c>
      <c r="F151" s="2">
        <f>$E$9*(A151^8)+$E$10*(A151^7)+$E$11*(A151^6)+$E$12*(A151^5)+$E$13*(A151^4)+$E$14*(A151^3)+$E$15*(A151^2)+$E$16*(A151)+$E$17+(($E$3*EXP($E$4*A151))*(($E$5*(SIN(2*3.141592654*A151)))+(((1-($E$5^2))^0.5)*(COS(2*3.141592654*A151)))))+(($E$6*EXP($E$7*A151))*(($E$8*(SIN(4*3.141592654*A151)))+(((1-($E$8^2))^0.5)*(COS(4*3.141592654*A151)))))</f>
        <v>12.939001941271126</v>
      </c>
      <c r="G151" s="2">
        <f>F151-B151</f>
        <v>0.52900194127112599</v>
      </c>
      <c r="H151" s="2">
        <f>G151^2</f>
        <v>0.27984305386861985</v>
      </c>
      <c r="L151" s="3"/>
      <c r="M151" s="3"/>
      <c r="N151" s="19"/>
      <c r="O151" s="19"/>
      <c r="P151" s="19"/>
      <c r="Q151" s="3"/>
      <c r="S151" s="19"/>
      <c r="U151" s="19"/>
      <c r="W151" s="19"/>
      <c r="X151" s="19"/>
      <c r="AC151" s="3">
        <v>11.16666667</v>
      </c>
      <c r="AD151" s="2">
        <f t="shared" si="10"/>
        <v>0</v>
      </c>
      <c r="AE151" s="2">
        <f t="shared" si="11"/>
        <v>-12.41</v>
      </c>
      <c r="AF151" s="2">
        <f t="shared" si="12"/>
        <v>154.00810000000001</v>
      </c>
      <c r="AG151" s="2">
        <f t="shared" si="13"/>
        <v>12.41</v>
      </c>
    </row>
    <row r="152" spans="1:33" x14ac:dyDescent="0.3">
      <c r="A152" s="3">
        <v>11</v>
      </c>
      <c r="B152" s="3">
        <v>13.397</v>
      </c>
      <c r="C152" s="2">
        <f>$D$6*(A152^8)+$D$7*(A152^7)+$D$8*(A152^6)+$D$9*(A152^5)+$D$10*(A152^4)+$D$11*(A152^3)+$D$12*(A152^2)+$D$13*(A152)+$D$14 + (($D$3*EXP($D$4*A152))*(($D$5*(SIN(2*3.141592654*A152)))+(((1-($D$5^2))^0.5)*(COS(2*3.141592654*A152)))))</f>
        <v>12.710940080646701</v>
      </c>
      <c r="D152" s="2">
        <f t="shared" si="14"/>
        <v>-0.68605991935329946</v>
      </c>
      <c r="E152" s="2">
        <f>D152^2</f>
        <v>0.47067821294305578</v>
      </c>
      <c r="F152" s="2">
        <f>$E$9*(A152^8)+$E$10*(A152^7)+$E$11*(A152^6)+$E$12*(A152^5)+$E$13*(A152^4)+$E$14*(A152^3)+$E$15*(A152^2)+$E$16*(A152)+$E$17+(($E$3*EXP($E$4*A152))*(($E$5*(SIN(2*3.141592654*A152)))+(((1-($E$5^2))^0.5)*(COS(2*3.141592654*A152)))))+(($E$6*EXP($E$7*A152))*(($E$8*(SIN(4*3.141592654*A152)))+(((1-($E$8^2))^0.5)*(COS(4*3.141592654*A152)))))</f>
        <v>12.746068551382416</v>
      </c>
      <c r="G152" s="2">
        <f>F152-B152</f>
        <v>-0.6509314486175839</v>
      </c>
      <c r="H152" s="2">
        <f>G152^2</f>
        <v>0.42371175079938628</v>
      </c>
      <c r="L152" s="3"/>
      <c r="M152" s="3"/>
      <c r="N152" s="19"/>
      <c r="O152" s="19"/>
      <c r="P152" s="19"/>
      <c r="Q152" s="3"/>
      <c r="S152" s="19"/>
      <c r="U152" s="19"/>
      <c r="W152" s="19"/>
      <c r="X152" s="19"/>
      <c r="AC152" s="3">
        <v>11.25</v>
      </c>
      <c r="AD152" s="2">
        <f t="shared" si="10"/>
        <v>0</v>
      </c>
      <c r="AE152" s="2">
        <f t="shared" si="11"/>
        <v>-13.397</v>
      </c>
      <c r="AF152" s="2">
        <f t="shared" si="12"/>
        <v>179.47960900000001</v>
      </c>
      <c r="AG152" s="2">
        <f t="shared" si="13"/>
        <v>13.397</v>
      </c>
    </row>
    <row r="153" spans="1:33" x14ac:dyDescent="0.3">
      <c r="A153" s="3">
        <v>11.08333333</v>
      </c>
      <c r="B153" s="3">
        <v>13.909000000000001</v>
      </c>
      <c r="C153" s="2">
        <f>$D$6*(A153^8)+$D$7*(A153^7)+$D$8*(A153^6)+$D$9*(A153^5)+$D$10*(A153^4)+$D$11*(A153^3)+$D$12*(A153^2)+$D$13*(A153)+$D$14 + (($D$3*EXP($D$4*A153))*(($D$5*(SIN(2*3.141592654*A153)))+(((1-($D$5^2))^0.5)*(COS(2*3.141592654*A153)))))</f>
        <v>12.994622641321541</v>
      </c>
      <c r="D153" s="2">
        <f t="shared" si="14"/>
        <v>-0.91437735867845937</v>
      </c>
      <c r="E153" s="2">
        <f>D153^2</f>
        <v>0.83608595406379593</v>
      </c>
      <c r="F153" s="2">
        <f>$E$9*(A153^8)+$E$10*(A153^7)+$E$11*(A153^6)+$E$12*(A153^5)+$E$13*(A153^4)+$E$14*(A153^3)+$E$15*(A153^2)+$E$16*(A153)+$E$17+(($E$3*EXP($E$4*A153))*(($E$5*(SIN(2*3.141592654*A153)))+(((1-($E$5^2))^0.5)*(COS(2*3.141592654*A153)))))+(($E$6*EXP($E$7*A153))*(($E$8*(SIN(4*3.141592654*A153)))+(((1-($E$8^2))^0.5)*(COS(4*3.141592654*A153)))))</f>
        <v>12.842902292207313</v>
      </c>
      <c r="G153" s="2">
        <f>F153-B153</f>
        <v>-1.0660977077926876</v>
      </c>
      <c r="H153" s="2">
        <f>G153^2</f>
        <v>1.1365643225608228</v>
      </c>
      <c r="L153" s="3"/>
      <c r="M153" s="3"/>
      <c r="N153" s="19"/>
      <c r="O153" s="19"/>
      <c r="P153" s="19"/>
      <c r="Q153" s="3"/>
      <c r="S153" s="19"/>
      <c r="U153" s="19"/>
      <c r="W153" s="19"/>
      <c r="X153" s="19"/>
      <c r="AC153" s="3">
        <v>11.33333333</v>
      </c>
      <c r="AD153" s="2">
        <f t="shared" si="10"/>
        <v>0</v>
      </c>
      <c r="AE153" s="2">
        <f t="shared" si="11"/>
        <v>-13.909000000000001</v>
      </c>
      <c r="AF153" s="2">
        <f t="shared" si="12"/>
        <v>193.46028100000001</v>
      </c>
      <c r="AG153" s="2">
        <f t="shared" si="13"/>
        <v>13.909000000000001</v>
      </c>
    </row>
    <row r="154" spans="1:33" x14ac:dyDescent="0.3">
      <c r="A154" s="3">
        <v>11.16666667</v>
      </c>
      <c r="B154" s="3">
        <v>13.833</v>
      </c>
      <c r="C154" s="2">
        <f>$D$6*(A154^8)+$D$7*(A154^7)+$D$8*(A154^6)+$D$9*(A154^5)+$D$10*(A154^4)+$D$11*(A154^3)+$D$12*(A154^2)+$D$13*(A154)+$D$14 + (($D$3*EXP($D$4*A154))*(($D$5*(SIN(2*3.141592654*A154)))+(((1-($D$5^2))^0.5)*(COS(2*3.141592654*A154)))))</f>
        <v>13.514371890857571</v>
      </c>
      <c r="D154" s="2">
        <f t="shared" si="14"/>
        <v>-0.31862810914242878</v>
      </c>
      <c r="E154" s="2">
        <f>D154^2</f>
        <v>0.10152387193567951</v>
      </c>
      <c r="F154" s="2">
        <f>$E$9*(A154^8)+$E$10*(A154^7)+$E$11*(A154^6)+$E$12*(A154^5)+$E$13*(A154^4)+$E$14*(A154^3)+$E$15*(A154^2)+$E$16*(A154)+$E$17+(($E$3*EXP($E$4*A154))*(($E$5*(SIN(2*3.141592654*A154)))+(((1-($E$5^2))^0.5)*(COS(2*3.141592654*A154)))))+(($E$6*EXP($E$7*A154))*(($E$8*(SIN(4*3.141592654*A154)))+(((1-($E$8^2))^0.5)*(COS(4*3.141592654*A154)))))</f>
        <v>13.330674536583711</v>
      </c>
      <c r="G154" s="2">
        <f>F154-B154</f>
        <v>-0.50232546341628925</v>
      </c>
      <c r="H154" s="2">
        <f>G154^2</f>
        <v>0.25233087119638975</v>
      </c>
      <c r="L154" s="3"/>
      <c r="M154" s="3"/>
      <c r="N154" s="19"/>
      <c r="O154" s="19"/>
      <c r="P154" s="19"/>
      <c r="Q154" s="3"/>
      <c r="S154" s="19"/>
      <c r="U154" s="19"/>
      <c r="W154" s="19"/>
      <c r="X154" s="19"/>
      <c r="AC154" s="3">
        <v>11.41666667</v>
      </c>
      <c r="AD154" s="2">
        <f t="shared" si="10"/>
        <v>0</v>
      </c>
      <c r="AE154" s="2">
        <f t="shared" si="11"/>
        <v>-13.833</v>
      </c>
      <c r="AF154" s="2">
        <f t="shared" si="12"/>
        <v>191.351889</v>
      </c>
      <c r="AG154" s="2">
        <f t="shared" si="13"/>
        <v>13.833</v>
      </c>
    </row>
    <row r="155" spans="1:33" x14ac:dyDescent="0.3">
      <c r="A155" s="3">
        <v>11.25</v>
      </c>
      <c r="B155" s="3">
        <v>14.099</v>
      </c>
      <c r="C155" s="2">
        <f>$D$6*(A155^8)+$D$7*(A155^7)+$D$8*(A155^6)+$D$9*(A155^5)+$D$10*(A155^4)+$D$11*(A155^3)+$D$12*(A155^2)+$D$13*(A155)+$D$14 + (($D$3*EXP($D$4*A155))*(($D$5*(SIN(2*3.141592654*A155)))+(((1-($D$5^2))^0.5)*(COS(2*3.141592654*A155)))))</f>
        <v>14.121891742462994</v>
      </c>
      <c r="D155" s="2">
        <f t="shared" si="14"/>
        <v>2.2891742462993747E-2</v>
      </c>
      <c r="E155" s="2">
        <f>D155^2</f>
        <v>5.2403187299203098E-4</v>
      </c>
      <c r="F155" s="2">
        <f>$E$9*(A155^8)+$E$10*(A155^7)+$E$11*(A155^6)+$E$12*(A155^5)+$E$13*(A155^4)+$E$14*(A155^3)+$E$15*(A155^2)+$E$16*(A155)+$E$17+(($E$3*EXP($E$4*A155))*(($E$5*(SIN(2*3.141592654*A155)))+(((1-($E$5^2))^0.5)*(COS(2*3.141592654*A155)))))+(($E$6*EXP($E$7*A155))*(($E$8*(SIN(4*3.141592654*A155)))+(((1-($E$8^2))^0.5)*(COS(4*3.141592654*A155)))))</f>
        <v>14.091653399317858</v>
      </c>
      <c r="G155" s="2">
        <f>F155-B155</f>
        <v>-7.3466006821423235E-3</v>
      </c>
      <c r="H155" s="2">
        <f>G155^2</f>
        <v>5.3972541582854055E-5</v>
      </c>
      <c r="L155" s="3"/>
      <c r="M155" s="3"/>
      <c r="N155" s="19"/>
      <c r="O155" s="19"/>
      <c r="P155" s="19"/>
      <c r="Q155" s="3"/>
      <c r="S155" s="19"/>
      <c r="U155" s="19"/>
      <c r="W155" s="19"/>
      <c r="X155" s="19"/>
      <c r="AC155" s="3">
        <v>11.5</v>
      </c>
      <c r="AD155" s="2">
        <f t="shared" si="10"/>
        <v>0</v>
      </c>
      <c r="AE155" s="2">
        <f t="shared" si="11"/>
        <v>-14.099</v>
      </c>
      <c r="AF155" s="2">
        <f t="shared" si="12"/>
        <v>198.781801</v>
      </c>
      <c r="AG155" s="2">
        <f t="shared" si="13"/>
        <v>14.099</v>
      </c>
    </row>
    <row r="156" spans="1:33" x14ac:dyDescent="0.3">
      <c r="A156" s="3">
        <v>11.33333333</v>
      </c>
      <c r="B156" s="3">
        <v>14.686999999999999</v>
      </c>
      <c r="C156" s="2">
        <f>$D$6*(A156^8)+$D$7*(A156^7)+$D$8*(A156^6)+$D$9*(A156^5)+$D$10*(A156^4)+$D$11*(A156^3)+$D$12*(A156^2)+$D$13*(A156)+$D$14 + (($D$3*EXP($D$4*A156))*(($D$5*(SIN(2*3.141592654*A156)))+(((1-($D$5^2))^0.5)*(COS(2*3.141592654*A156)))))</f>
        <v>14.64528928393586</v>
      </c>
      <c r="D156" s="2">
        <f t="shared" si="14"/>
        <v>-4.1710716064139675E-2</v>
      </c>
      <c r="E156" s="2">
        <f>D156^2</f>
        <v>1.7397838345832796E-3</v>
      </c>
      <c r="F156" s="2">
        <f>$E$9*(A156^8)+$E$10*(A156^7)+$E$11*(A156^6)+$E$12*(A156^5)+$E$13*(A156^4)+$E$14*(A156^3)+$E$15*(A156^2)+$E$16*(A156)+$E$17+(($E$3*EXP($E$4*A156))*(($E$5*(SIN(2*3.141592654*A156)))+(((1-($E$5^2))^0.5)*(COS(2*3.141592654*A156)))))+(($E$6*EXP($E$7*A156))*(($E$8*(SIN(4*3.141592654*A156)))+(((1-($E$8^2))^0.5)*(COS(4*3.141592654*A156)))))</f>
        <v>14.799169182513168</v>
      </c>
      <c r="G156" s="2">
        <f>F156-B156</f>
        <v>0.11216918251316876</v>
      </c>
      <c r="H156" s="2">
        <f>G156^2</f>
        <v>1.2581925505672565E-2</v>
      </c>
      <c r="L156" s="3"/>
      <c r="M156" s="3"/>
      <c r="N156" s="19"/>
      <c r="O156" s="19"/>
      <c r="P156" s="19"/>
      <c r="Q156" s="3"/>
      <c r="S156" s="19"/>
      <c r="U156" s="19"/>
      <c r="W156" s="19"/>
      <c r="X156" s="19"/>
      <c r="AC156" s="3">
        <v>11.58333333</v>
      </c>
      <c r="AD156" s="2">
        <f t="shared" si="10"/>
        <v>0</v>
      </c>
      <c r="AE156" s="2">
        <f t="shared" si="11"/>
        <v>-14.686999999999999</v>
      </c>
      <c r="AF156" s="2">
        <f t="shared" si="12"/>
        <v>215.70796899999999</v>
      </c>
      <c r="AG156" s="2">
        <f t="shared" si="13"/>
        <v>14.686999999999999</v>
      </c>
    </row>
    <row r="157" spans="1:33" x14ac:dyDescent="0.3">
      <c r="A157" s="3">
        <v>11.41666667</v>
      </c>
      <c r="B157" s="3">
        <v>14.611000000000001</v>
      </c>
      <c r="C157" s="2">
        <f>$D$6*(A157^8)+$D$7*(A157^7)+$D$8*(A157^6)+$D$9*(A157^5)+$D$10*(A157^4)+$D$11*(A157^3)+$D$12*(A157^2)+$D$13*(A157)+$D$14 + (($D$3*EXP($D$4*A157))*(($D$5*(SIN(2*3.141592654*A157)))+(((1-($D$5^2))^0.5)*(COS(2*3.141592654*A157)))))</f>
        <v>14.93514203998472</v>
      </c>
      <c r="D157" s="2">
        <f t="shared" si="14"/>
        <v>0.32414203998471969</v>
      </c>
      <c r="E157" s="2">
        <f>D157^2</f>
        <v>0.10506806208545562</v>
      </c>
      <c r="F157" s="2">
        <f>$E$9*(A157^8)+$E$10*(A157^7)+$E$11*(A157^6)+$E$12*(A157^5)+$E$13*(A157^4)+$E$14*(A157^3)+$E$15*(A157^2)+$E$16*(A157)+$E$17+(($E$3*EXP($E$4*A157))*(($E$5*(SIN(2*3.141592654*A157)))+(((1-($E$5^2))^0.5)*(COS(2*3.141592654*A157)))))+(($E$6*EXP($E$7*A157))*(($E$8*(SIN(4*3.141592654*A157)))+(((1-($E$8^2))^0.5)*(COS(4*3.141592654*A157)))))</f>
        <v>15.119076859536424</v>
      </c>
      <c r="G157" s="2">
        <f>F157-B157</f>
        <v>0.50807685953642334</v>
      </c>
      <c r="H157" s="2">
        <f>G157^2</f>
        <v>0.25814209519639447</v>
      </c>
      <c r="L157" s="3"/>
      <c r="M157" s="3"/>
      <c r="N157" s="19"/>
      <c r="O157" s="19"/>
      <c r="P157" s="19"/>
      <c r="Q157" s="3"/>
      <c r="S157" s="19"/>
      <c r="U157" s="19"/>
      <c r="W157" s="19"/>
      <c r="X157" s="19"/>
      <c r="AC157" s="3">
        <v>11.66666667</v>
      </c>
      <c r="AD157" s="2">
        <f t="shared" si="10"/>
        <v>0</v>
      </c>
      <c r="AE157" s="2">
        <f t="shared" si="11"/>
        <v>-14.611000000000001</v>
      </c>
      <c r="AF157" s="2">
        <f t="shared" si="12"/>
        <v>213.48132100000001</v>
      </c>
      <c r="AG157" s="2">
        <f t="shared" si="13"/>
        <v>14.611000000000001</v>
      </c>
    </row>
    <row r="158" spans="1:33" x14ac:dyDescent="0.3">
      <c r="A158" s="3">
        <v>11.5</v>
      </c>
      <c r="B158" s="3">
        <v>14.382999999999999</v>
      </c>
      <c r="C158" s="2">
        <f>$D$6*(A158^8)+$D$7*(A158^7)+$D$8*(A158^6)+$D$9*(A158^5)+$D$10*(A158^4)+$D$11*(A158^3)+$D$12*(A158^2)+$D$13*(A158)+$D$14 + (($D$3*EXP($D$4*A158))*(($D$5*(SIN(2*3.141592654*A158)))+(((1-($D$5^2))^0.5)*(COS(2*3.141592654*A158)))))</f>
        <v>14.904568074374547</v>
      </c>
      <c r="D158" s="2">
        <f t="shared" si="14"/>
        <v>0.52156807437454766</v>
      </c>
      <c r="E158" s="2">
        <f>D158^2</f>
        <v>0.27203325620677371</v>
      </c>
      <c r="F158" s="2">
        <f>$E$9*(A158^8)+$E$10*(A158^7)+$E$11*(A158^6)+$E$12*(A158^5)+$E$13*(A158^4)+$E$14*(A158^3)+$E$15*(A158^2)+$E$16*(A158)+$E$17+(($E$3*EXP($E$4*A158))*(($E$5*(SIN(2*3.141592654*A158)))+(((1-($E$5^2))^0.5)*(COS(2*3.141592654*A158)))))+(($E$6*EXP($E$7*A158))*(($E$8*(SIN(4*3.141592654*A158)))+(((1-($E$8^2))^0.5)*(COS(4*3.141592654*A158)))))</f>
        <v>14.934537095503668</v>
      </c>
      <c r="G158" s="2">
        <f>F158-B158</f>
        <v>0.5515370955036687</v>
      </c>
      <c r="H158" s="2">
        <f>G158^2</f>
        <v>0.30419316771662297</v>
      </c>
      <c r="L158" s="3"/>
      <c r="M158" s="3"/>
      <c r="N158" s="19"/>
      <c r="O158" s="19"/>
      <c r="P158" s="19"/>
      <c r="Q158" s="3"/>
      <c r="S158" s="19"/>
      <c r="U158" s="19"/>
      <c r="W158" s="19"/>
      <c r="X158" s="19"/>
      <c r="AC158" s="3">
        <v>11.75</v>
      </c>
      <c r="AD158" s="2">
        <f t="shared" si="10"/>
        <v>0</v>
      </c>
      <c r="AE158" s="2">
        <f t="shared" si="11"/>
        <v>-14.382999999999999</v>
      </c>
      <c r="AF158" s="2">
        <f t="shared" si="12"/>
        <v>206.87068899999997</v>
      </c>
      <c r="AG158" s="2">
        <f t="shared" si="13"/>
        <v>14.382999999999999</v>
      </c>
    </row>
    <row r="159" spans="1:33" x14ac:dyDescent="0.3">
      <c r="A159" s="3">
        <v>11.58333333</v>
      </c>
      <c r="B159" s="3">
        <v>13.909000000000001</v>
      </c>
      <c r="C159" s="2">
        <f>$D$6*(A159^8)+$D$7*(A159^7)+$D$8*(A159^6)+$D$9*(A159^5)+$D$10*(A159^4)+$D$11*(A159^3)+$D$12*(A159^2)+$D$13*(A159)+$D$14 + (($D$3*EXP($D$4*A159))*(($D$5*(SIN(2*3.141592654*A159)))+(((1-($D$5^2))^0.5)*(COS(2*3.141592654*A159)))))</f>
        <v>14.552556007916003</v>
      </c>
      <c r="D159" s="2">
        <f t="shared" si="14"/>
        <v>0.64355600791600232</v>
      </c>
      <c r="E159" s="2">
        <f>D159^2</f>
        <v>0.41416433532478164</v>
      </c>
      <c r="F159" s="2">
        <f>$E$9*(A159^8)+$E$10*(A159^7)+$E$11*(A159^6)+$E$12*(A159^5)+$E$13*(A159^4)+$E$14*(A159^3)+$E$15*(A159^2)+$E$16*(A159)+$E$17+(($E$3*EXP($E$4*A159))*(($E$5*(SIN(2*3.141592654*A159)))+(((1-($E$5^2))^0.5)*(COS(2*3.141592654*A159)))))+(($E$6*EXP($E$7*A159))*(($E$8*(SIN(4*3.141592654*A159)))+(((1-($E$8^2))^0.5)*(COS(4*3.141592654*A159)))))</f>
        <v>14.398827463700398</v>
      </c>
      <c r="G159" s="2">
        <f>F159-B159</f>
        <v>0.4898274637003972</v>
      </c>
      <c r="H159" s="2">
        <f>G159^2</f>
        <v>0.23993094419516395</v>
      </c>
      <c r="L159" s="3"/>
      <c r="M159" s="3"/>
      <c r="N159" s="19"/>
      <c r="O159" s="19"/>
      <c r="P159" s="19"/>
      <c r="Q159" s="3"/>
      <c r="S159" s="19"/>
      <c r="U159" s="19"/>
      <c r="W159" s="19"/>
      <c r="X159" s="19"/>
      <c r="AC159" s="3">
        <v>11.83333333</v>
      </c>
      <c r="AD159" s="2">
        <f t="shared" si="10"/>
        <v>0</v>
      </c>
      <c r="AE159" s="2">
        <f t="shared" si="11"/>
        <v>-13.909000000000001</v>
      </c>
      <c r="AF159" s="2">
        <f t="shared" si="12"/>
        <v>193.46028100000001</v>
      </c>
      <c r="AG159" s="2">
        <f t="shared" si="13"/>
        <v>13.909000000000001</v>
      </c>
    </row>
    <row r="160" spans="1:33" x14ac:dyDescent="0.3">
      <c r="A160" s="3">
        <v>11.66666667</v>
      </c>
      <c r="B160" s="3">
        <v>13.359</v>
      </c>
      <c r="C160" s="2">
        <f>$D$6*(A160^8)+$D$7*(A160^7)+$D$8*(A160^6)+$D$9*(A160^5)+$D$10*(A160^4)+$D$11*(A160^3)+$D$12*(A160^2)+$D$13*(A160)+$D$14 + (($D$3*EXP($D$4*A160))*(($D$5*(SIN(2*3.141592654*A160)))+(((1-($D$5^2))^0.5)*(COS(2*3.141592654*A160)))))</f>
        <v>13.964292022346793</v>
      </c>
      <c r="D160" s="2">
        <f t="shared" si="14"/>
        <v>0.60529202234679325</v>
      </c>
      <c r="E160" s="2">
        <f>D160^2</f>
        <v>0.36637843231667083</v>
      </c>
      <c r="F160" s="2">
        <f>$E$9*(A160^8)+$E$10*(A160^7)+$E$11*(A160^6)+$E$12*(A160^5)+$E$13*(A160^4)+$E$14*(A160^3)+$E$15*(A160^2)+$E$16*(A160)+$E$17+(($E$3*EXP($E$4*A160))*(($E$5*(SIN(2*3.141592654*A160)))+(((1-($E$5^2))^0.5)*(COS(2*3.141592654*A160)))))+(($E$6*EXP($E$7*A160))*(($E$8*(SIN(4*3.141592654*A160)))+(((1-($E$8^2))^0.5)*(COS(4*3.141592654*A160)))))</f>
        <v>13.781003446920971</v>
      </c>
      <c r="G160" s="2">
        <f>F160-B160</f>
        <v>0.42200344692097147</v>
      </c>
      <c r="H160" s="2">
        <f>G160^2</f>
        <v>0.17808690921318118</v>
      </c>
      <c r="L160" s="3"/>
      <c r="M160" s="3"/>
      <c r="N160" s="19"/>
      <c r="O160" s="19"/>
      <c r="P160" s="19"/>
      <c r="Q160" s="3"/>
      <c r="S160" s="19"/>
      <c r="U160" s="19"/>
      <c r="W160" s="19"/>
      <c r="X160" s="19"/>
      <c r="AC160" s="3">
        <v>11.91666667</v>
      </c>
      <c r="AD160" s="2">
        <f t="shared" si="10"/>
        <v>0</v>
      </c>
      <c r="AE160" s="2">
        <f t="shared" si="11"/>
        <v>-13.359</v>
      </c>
      <c r="AF160" s="2">
        <f t="shared" si="12"/>
        <v>178.46288100000001</v>
      </c>
      <c r="AG160" s="2">
        <f t="shared" si="13"/>
        <v>13.359</v>
      </c>
    </row>
    <row r="161" spans="1:33" x14ac:dyDescent="0.3">
      <c r="A161" s="3">
        <v>11.75</v>
      </c>
      <c r="B161" s="3">
        <v>12.295999999999999</v>
      </c>
      <c r="C161" s="2">
        <f>$D$6*(A161^8)+$D$7*(A161^7)+$D$8*(A161^6)+$D$9*(A161^5)+$D$10*(A161^4)+$D$11*(A161^3)+$D$12*(A161^2)+$D$13*(A161)+$D$14 + (($D$3*EXP($D$4*A161))*(($D$5*(SIN(2*3.141592654*A161)))+(((1-($D$5^2))^0.5)*(COS(2*3.141592654*A161)))))</f>
        <v>13.288384574109456</v>
      </c>
      <c r="D161" s="2">
        <f t="shared" si="14"/>
        <v>0.99238457410945635</v>
      </c>
      <c r="E161" s="2">
        <f>D161^2</f>
        <v>0.98482714293040707</v>
      </c>
      <c r="F161" s="2">
        <f>$E$9*(A161^8)+$E$10*(A161^7)+$E$11*(A161^6)+$E$12*(A161^5)+$E$13*(A161^4)+$E$14*(A161^3)+$E$15*(A161^2)+$E$16*(A161)+$E$17+(($E$3*EXP($E$4*A161))*(($E$5*(SIN(2*3.141592654*A161)))+(((1-($E$5^2))^0.5)*(COS(2*3.141592654*A161)))))+(($E$6*EXP($E$7*A161))*(($E$8*(SIN(4*3.141592654*A161)))+(((1-($E$8^2))^0.5)*(COS(4*3.141592654*A161)))))</f>
        <v>13.259351526247723</v>
      </c>
      <c r="G161" s="2">
        <f>F161-B161</f>
        <v>0.96335152624772391</v>
      </c>
      <c r="H161" s="2">
        <f>G161^2</f>
        <v>0.92804616312381905</v>
      </c>
      <c r="L161" s="3"/>
      <c r="M161" s="3"/>
      <c r="N161" s="19"/>
      <c r="O161" s="19"/>
      <c r="P161" s="19"/>
      <c r="Q161" s="3"/>
      <c r="S161" s="19"/>
      <c r="U161" s="19"/>
      <c r="W161" s="19"/>
      <c r="X161" s="19"/>
      <c r="AC161" s="3">
        <v>12</v>
      </c>
      <c r="AD161" s="2">
        <f t="shared" si="10"/>
        <v>0</v>
      </c>
      <c r="AE161" s="2">
        <f t="shared" si="11"/>
        <v>-12.295999999999999</v>
      </c>
      <c r="AF161" s="2">
        <f t="shared" si="12"/>
        <v>151.19161599999998</v>
      </c>
      <c r="AG161" s="2">
        <f t="shared" si="13"/>
        <v>12.295999999999999</v>
      </c>
    </row>
    <row r="162" spans="1:33" x14ac:dyDescent="0.3">
      <c r="A162" s="3">
        <v>11.83333333</v>
      </c>
      <c r="B162" s="3">
        <v>12.106</v>
      </c>
      <c r="C162" s="2">
        <f>$D$6*(A162^8)+$D$7*(A162^7)+$D$8*(A162^6)+$D$9*(A162^5)+$D$10*(A162^4)+$D$11*(A162^3)+$D$12*(A162^2)+$D$13*(A162)+$D$14 + (($D$3*EXP($D$4*A162))*(($D$5*(SIN(2*3.141592654*A162)))+(((1-($D$5^2))^0.5)*(COS(2*3.141592654*A162)))))</f>
        <v>12.697077023741356</v>
      </c>
      <c r="D162" s="2">
        <f t="shared" si="14"/>
        <v>0.59107702374135584</v>
      </c>
      <c r="E162" s="2">
        <f>D162^2</f>
        <v>0.34937204799493932</v>
      </c>
      <c r="F162" s="2">
        <f>$E$9*(A162^8)+$E$10*(A162^7)+$E$11*(A162^6)+$E$12*(A162^5)+$E$13*(A162^4)+$E$14*(A162^3)+$E$15*(A162^2)+$E$16*(A162)+$E$17+(($E$3*EXP($E$4*A162))*(($E$5*(SIN(2*3.141592654*A162)))+(((1-($E$5^2))^0.5)*(COS(2*3.141592654*A162)))))+(($E$6*EXP($E$7*A162))*(($E$8*(SIN(4*3.141592654*A162)))+(((1-($E$8^2))^0.5)*(COS(4*3.141592654*A162)))))</f>
        <v>12.852310225632181</v>
      </c>
      <c r="G162" s="2">
        <f>F162-B162</f>
        <v>0.74631022563218075</v>
      </c>
      <c r="H162" s="2">
        <f>G162^2</f>
        <v>0.55697895288315658</v>
      </c>
      <c r="L162" s="3"/>
      <c r="M162" s="3"/>
      <c r="N162" s="19"/>
      <c r="O162" s="19"/>
      <c r="P162" s="19"/>
      <c r="Q162" s="3"/>
      <c r="S162" s="19"/>
      <c r="U162" s="19"/>
      <c r="W162" s="19"/>
      <c r="X162" s="19"/>
      <c r="AC162" s="3">
        <v>12.08333333</v>
      </c>
      <c r="AD162" s="2">
        <f t="shared" si="10"/>
        <v>0</v>
      </c>
      <c r="AE162" s="2">
        <f t="shared" si="11"/>
        <v>-12.106</v>
      </c>
      <c r="AF162" s="2">
        <f t="shared" si="12"/>
        <v>146.55523600000001</v>
      </c>
      <c r="AG162" s="2">
        <f t="shared" si="13"/>
        <v>12.106</v>
      </c>
    </row>
    <row r="163" spans="1:33" x14ac:dyDescent="0.3">
      <c r="A163" s="3">
        <v>11.91666667</v>
      </c>
      <c r="B163" s="3">
        <v>11.803000000000001</v>
      </c>
      <c r="C163" s="2">
        <f>$D$6*(A163^8)+$D$7*(A163^7)+$D$8*(A163^6)+$D$9*(A163^5)+$D$10*(A163^4)+$D$11*(A163^3)+$D$12*(A163^2)+$D$13*(A163)+$D$14 + (($D$3*EXP($D$4*A163))*(($D$5*(SIN(2*3.141592654*A163)))+(((1-($D$5^2))^0.5)*(COS(2*3.141592654*A163)))))</f>
        <v>12.340104134339555</v>
      </c>
      <c r="D163" s="2">
        <f t="shared" si="14"/>
        <v>0.53710413433955395</v>
      </c>
      <c r="E163" s="2">
        <f>D163^2</f>
        <v>0.28848085112464161</v>
      </c>
      <c r="F163" s="2">
        <f>$E$9*(A163^8)+$E$10*(A163^7)+$E$11*(A163^6)+$E$12*(A163^5)+$E$13*(A163^4)+$E$14*(A163^3)+$E$15*(A163^2)+$E$16*(A163)+$E$17+(($E$3*EXP($E$4*A163))*(($E$5*(SIN(2*3.141592654*A163)))+(((1-($E$5^2))^0.5)*(COS(2*3.141592654*A163)))))+(($E$6*EXP($E$7*A163))*(($E$8*(SIN(4*3.141592654*A163)))+(((1-($E$8^2))^0.5)*(COS(4*3.141592654*A163)))))</f>
        <v>12.526271014679498</v>
      </c>
      <c r="G163" s="2">
        <f>F163-B163</f>
        <v>0.72327101467949717</v>
      </c>
      <c r="H163" s="2">
        <f>G163^2</f>
        <v>0.52312096067550939</v>
      </c>
      <c r="L163" s="3"/>
      <c r="M163" s="3"/>
      <c r="N163" s="19"/>
      <c r="O163" s="19"/>
      <c r="P163" s="19"/>
      <c r="Q163" s="3"/>
      <c r="S163" s="19"/>
      <c r="U163" s="19"/>
      <c r="W163" s="19"/>
      <c r="X163" s="19"/>
      <c r="AC163" s="3">
        <v>12.16666667</v>
      </c>
      <c r="AD163" s="2">
        <f t="shared" si="10"/>
        <v>0</v>
      </c>
      <c r="AE163" s="2">
        <f t="shared" si="11"/>
        <v>-11.803000000000001</v>
      </c>
      <c r="AF163" s="2">
        <f t="shared" si="12"/>
        <v>139.31080900000001</v>
      </c>
      <c r="AG163" s="2">
        <f t="shared" si="13"/>
        <v>11.803000000000001</v>
      </c>
    </row>
    <row r="164" spans="1:33" x14ac:dyDescent="0.3">
      <c r="A164" s="3">
        <v>12</v>
      </c>
      <c r="B164" s="3">
        <v>12.353</v>
      </c>
      <c r="C164" s="2">
        <f>$D$6*(A164^8)+$D$7*(A164^7)+$D$8*(A164^6)+$D$9*(A164^5)+$D$10*(A164^4)+$D$11*(A164^3)+$D$12*(A164^2)+$D$13*(A164)+$D$14 + (($D$3*EXP($D$4*A164))*(($D$5*(SIN(2*3.141592654*A164)))+(((1-($D$5^2))^0.5)*(COS(2*3.141592654*A164)))))</f>
        <v>12.304555654316308</v>
      </c>
      <c r="D164" s="2">
        <f t="shared" si="14"/>
        <v>-4.8444345683691381E-2</v>
      </c>
      <c r="E164" s="2">
        <f>D164^2</f>
        <v>2.3468546287209878E-3</v>
      </c>
      <c r="F164" s="2">
        <f>$E$9*(A164^8)+$E$10*(A164^7)+$E$11*(A164^6)+$E$12*(A164^5)+$E$13*(A164^4)+$E$14*(A164^3)+$E$15*(A164^2)+$E$16*(A164)+$E$17+(($E$3*EXP($E$4*A164))*(($E$5*(SIN(2*3.141592654*A164)))+(((1-($E$5^2))^0.5)*(COS(2*3.141592654*A164)))))+(($E$6*EXP($E$7*A164))*(($E$8*(SIN(4*3.141592654*A164)))+(((1-($E$8^2))^0.5)*(COS(4*3.141592654*A164)))))</f>
        <v>12.338368668585648</v>
      </c>
      <c r="G164" s="2">
        <f>F164-B164</f>
        <v>-1.4631331414351578E-2</v>
      </c>
      <c r="H164" s="2">
        <f>G164^2</f>
        <v>2.1407585895659136E-4</v>
      </c>
      <c r="L164" s="3"/>
      <c r="M164" s="3"/>
      <c r="N164" s="19"/>
      <c r="O164" s="19"/>
      <c r="P164" s="19"/>
      <c r="Q164" s="3"/>
      <c r="S164" s="19"/>
      <c r="U164" s="19"/>
      <c r="W164" s="19"/>
      <c r="X164" s="19"/>
      <c r="AC164" s="3">
        <v>12.25</v>
      </c>
      <c r="AD164" s="2">
        <f t="shared" si="10"/>
        <v>0</v>
      </c>
      <c r="AE164" s="2">
        <f t="shared" si="11"/>
        <v>-12.353</v>
      </c>
      <c r="AF164" s="2">
        <f t="shared" si="12"/>
        <v>152.596609</v>
      </c>
      <c r="AG164" s="2">
        <f t="shared" si="13"/>
        <v>12.353</v>
      </c>
    </row>
    <row r="165" spans="1:33" x14ac:dyDescent="0.3">
      <c r="A165" s="3">
        <v>12.08333333</v>
      </c>
      <c r="B165" s="3">
        <v>12.22</v>
      </c>
      <c r="C165" s="2">
        <f>$D$6*(A165^8)+$D$7*(A165^7)+$D$8*(A165^6)+$D$9*(A165^5)+$D$10*(A165^4)+$D$11*(A165^3)+$D$12*(A165^2)+$D$13*(A165)+$D$14 + (($D$3*EXP($D$4*A165))*(($D$5*(SIN(2*3.141592654*A165)))+(((1-($D$5^2))^0.5)*(COS(2*3.141592654*A165)))))</f>
        <v>12.591507612949686</v>
      </c>
      <c r="D165" s="2">
        <f t="shared" si="14"/>
        <v>0.37150761294968504</v>
      </c>
      <c r="E165" s="2">
        <f>D165^2</f>
        <v>0.13801790647957299</v>
      </c>
      <c r="F165" s="2">
        <f>$E$9*(A165^8)+$E$10*(A165^7)+$E$11*(A165^6)+$E$12*(A165^5)+$E$13*(A165^4)+$E$14*(A165^3)+$E$15*(A165^2)+$E$16*(A165)+$E$17+(($E$3*EXP($E$4*A165))*(($E$5*(SIN(2*3.141592654*A165)))+(((1-($E$5^2))^0.5)*(COS(2*3.141592654*A165)))))+(($E$6*EXP($E$7*A165))*(($E$8*(SIN(4*3.141592654*A165)))+(((1-($E$8^2))^0.5)*(COS(4*3.141592654*A165)))))</f>
        <v>12.442366000586802</v>
      </c>
      <c r="G165" s="2">
        <f>F165-B165</f>
        <v>0.22236600058680089</v>
      </c>
      <c r="H165" s="2">
        <f>G165^2</f>
        <v>4.9446638216969138E-2</v>
      </c>
      <c r="L165" s="3"/>
      <c r="M165" s="3"/>
      <c r="N165" s="19"/>
      <c r="O165" s="19"/>
      <c r="P165" s="19"/>
      <c r="Q165" s="3"/>
      <c r="S165" s="19"/>
      <c r="U165" s="19"/>
      <c r="W165" s="19"/>
      <c r="X165" s="19"/>
      <c r="AC165" s="3">
        <v>12.33333333</v>
      </c>
      <c r="AD165" s="2">
        <f t="shared" si="10"/>
        <v>0</v>
      </c>
      <c r="AE165" s="2">
        <f t="shared" si="11"/>
        <v>-12.22</v>
      </c>
      <c r="AF165" s="2">
        <f t="shared" si="12"/>
        <v>149.32840000000002</v>
      </c>
      <c r="AG165" s="2">
        <f t="shared" si="13"/>
        <v>12.22</v>
      </c>
    </row>
    <row r="166" spans="1:33" x14ac:dyDescent="0.3">
      <c r="A166" s="3">
        <v>12.16666667</v>
      </c>
      <c r="B166" s="3">
        <v>12.827</v>
      </c>
      <c r="C166" s="2">
        <f>$D$6*(A166^8)+$D$7*(A166^7)+$D$8*(A166^6)+$D$9*(A166^5)+$D$10*(A166^4)+$D$11*(A166^3)+$D$12*(A166^2)+$D$13*(A166)+$D$14 + (($D$3*EXP($D$4*A166))*(($D$5*(SIN(2*3.141592654*A166)))+(((1-($D$5^2))^0.5)*(COS(2*3.141592654*A166)))))</f>
        <v>13.115694765582463</v>
      </c>
      <c r="D166" s="2">
        <f t="shared" si="14"/>
        <v>0.28869476558246276</v>
      </c>
      <c r="E166" s="2">
        <f>D166^2</f>
        <v>8.334466767471313E-2</v>
      </c>
      <c r="F166" s="2">
        <f>$E$9*(A166^8)+$E$10*(A166^7)+$E$11*(A166^6)+$E$12*(A166^5)+$E$13*(A166^4)+$E$14*(A166^3)+$E$15*(A166^2)+$E$16*(A166)+$E$17+(($E$3*EXP($E$4*A166))*(($E$5*(SIN(2*3.141592654*A166)))+(((1-($E$5^2))^0.5)*(COS(2*3.141592654*A166)))))+(($E$6*EXP($E$7*A166))*(($E$8*(SIN(4*3.141592654*A166)))+(((1-($E$8^2))^0.5)*(COS(4*3.141592654*A166)))))</f>
        <v>12.935270355918426</v>
      </c>
      <c r="G166" s="2">
        <f>F166-B166</f>
        <v>0.10827035591842638</v>
      </c>
      <c r="H166" s="2">
        <f>G166^2</f>
        <v>1.1722469970702726E-2</v>
      </c>
      <c r="L166" s="3"/>
      <c r="M166" s="3"/>
      <c r="N166" s="19"/>
      <c r="O166" s="19"/>
      <c r="P166" s="19"/>
      <c r="Q166" s="3"/>
      <c r="S166" s="19"/>
      <c r="U166" s="19"/>
      <c r="W166" s="19"/>
      <c r="X166" s="19"/>
      <c r="AC166" s="3">
        <v>12.41666667</v>
      </c>
      <c r="AD166" s="2">
        <f t="shared" si="10"/>
        <v>0</v>
      </c>
      <c r="AE166" s="2">
        <f t="shared" si="11"/>
        <v>-12.827</v>
      </c>
      <c r="AF166" s="2">
        <f t="shared" si="12"/>
        <v>164.53192899999999</v>
      </c>
      <c r="AG166" s="2">
        <f t="shared" si="13"/>
        <v>12.827</v>
      </c>
    </row>
    <row r="167" spans="1:33" x14ac:dyDescent="0.3">
      <c r="A167" s="3">
        <v>12.25</v>
      </c>
      <c r="B167" s="3">
        <v>14.25</v>
      </c>
      <c r="C167" s="2">
        <f>$D$6*(A167^8)+$D$7*(A167^7)+$D$8*(A167^6)+$D$9*(A167^5)+$D$10*(A167^4)+$D$11*(A167^3)+$D$12*(A167^2)+$D$13*(A167)+$D$14 + (($D$3*EXP($D$4*A167))*(($D$5*(SIN(2*3.141592654*A167)))+(((1-($D$5^2))^0.5)*(COS(2*3.141592654*A167)))))</f>
        <v>13.728323555284829</v>
      </c>
      <c r="D167" s="2">
        <f t="shared" si="14"/>
        <v>-0.52167644471517072</v>
      </c>
      <c r="E167" s="2">
        <f>D167^2</f>
        <v>0.27214631297066055</v>
      </c>
      <c r="F167" s="2">
        <f>$E$9*(A167^8)+$E$10*(A167^7)+$E$11*(A167^6)+$E$12*(A167^5)+$E$13*(A167^4)+$E$14*(A167^3)+$E$15*(A167^2)+$E$16*(A167)+$E$17+(($E$3*EXP($E$4*A167))*(($E$5*(SIN(2*3.141592654*A167)))+(((1-($E$5^2))^0.5)*(COS(2*3.141592654*A167)))))+(($E$6*EXP($E$7*A167))*(($E$8*(SIN(4*3.141592654*A167)))+(((1-($E$8^2))^0.5)*(COS(4*3.141592654*A167)))))</f>
        <v>13.698205291787584</v>
      </c>
      <c r="G167" s="2">
        <f>F167-B167</f>
        <v>-0.55179470821241594</v>
      </c>
      <c r="H167" s="2">
        <f>G167^2</f>
        <v>0.30447740001122525</v>
      </c>
      <c r="L167" s="3"/>
      <c r="M167" s="3"/>
      <c r="N167" s="19"/>
      <c r="O167" s="19"/>
      <c r="P167" s="19"/>
      <c r="Q167" s="3"/>
      <c r="S167" s="19"/>
      <c r="U167" s="19"/>
      <c r="W167" s="19"/>
      <c r="X167" s="19"/>
      <c r="AC167" s="3">
        <v>12.499999989999999</v>
      </c>
      <c r="AD167" s="2">
        <f t="shared" si="10"/>
        <v>0</v>
      </c>
      <c r="AE167" s="2">
        <f t="shared" si="11"/>
        <v>-14.25</v>
      </c>
      <c r="AF167" s="2">
        <f t="shared" si="12"/>
        <v>203.0625</v>
      </c>
      <c r="AG167" s="2">
        <f t="shared" si="13"/>
        <v>14.25</v>
      </c>
    </row>
    <row r="168" spans="1:33" x14ac:dyDescent="0.3">
      <c r="A168" s="3">
        <v>12.33333333</v>
      </c>
      <c r="B168" s="3">
        <v>15.085000000000001</v>
      </c>
      <c r="C168" s="2">
        <f>$D$6*(A168^8)+$D$7*(A168^7)+$D$8*(A168^6)+$D$9*(A168^5)+$D$10*(A168^4)+$D$11*(A168^3)+$D$12*(A168^2)+$D$13*(A168)+$D$14 + (($D$3*EXP($D$4*A168))*(($D$5*(SIN(2*3.141592654*A168)))+(((1-($D$5^2))^0.5)*(COS(2*3.141592654*A168)))))</f>
        <v>14.256925239327877</v>
      </c>
      <c r="D168" s="2">
        <f t="shared" si="14"/>
        <v>-0.82807476067212349</v>
      </c>
      <c r="E168" s="2">
        <f>D168^2</f>
        <v>0.68570780926219455</v>
      </c>
      <c r="F168" s="2">
        <f>$E$9*(A168^8)+$E$10*(A168^7)+$E$11*(A168^6)+$E$12*(A168^5)+$E$13*(A168^4)+$E$14*(A168^3)+$E$15*(A168^2)+$E$16*(A168)+$E$17+(($E$3*EXP($E$4*A168))*(($E$5*(SIN(2*3.141592654*A168)))+(((1-($E$5^2))^0.5)*(COS(2*3.141592654*A168)))))+(($E$6*EXP($E$7*A168))*(($E$8*(SIN(4*3.141592654*A168)))+(((1-($E$8^2))^0.5)*(COS(4*3.141592654*A168)))))</f>
        <v>14.407129307740474</v>
      </c>
      <c r="G168" s="2">
        <f>F168-B168</f>
        <v>-0.67787069225952656</v>
      </c>
      <c r="H168" s="2">
        <f>G168^2</f>
        <v>0.45950867542440976</v>
      </c>
      <c r="L168" s="3"/>
      <c r="M168" s="3"/>
      <c r="N168" s="19"/>
      <c r="O168" s="19"/>
      <c r="P168" s="19"/>
      <c r="Q168" s="3"/>
      <c r="S168" s="19"/>
      <c r="U168" s="19"/>
      <c r="W168" s="19"/>
      <c r="X168" s="19"/>
      <c r="AC168" s="3">
        <v>12.583333319999999</v>
      </c>
      <c r="AD168" s="2">
        <f t="shared" si="10"/>
        <v>0</v>
      </c>
      <c r="AE168" s="2">
        <f t="shared" si="11"/>
        <v>-15.085000000000001</v>
      </c>
      <c r="AF168" s="2">
        <f t="shared" si="12"/>
        <v>227.55722500000002</v>
      </c>
      <c r="AG168" s="2">
        <f t="shared" si="13"/>
        <v>15.085000000000001</v>
      </c>
    </row>
    <row r="169" spans="1:33" x14ac:dyDescent="0.3">
      <c r="A169" s="3">
        <v>12.41666667</v>
      </c>
      <c r="B169" s="3">
        <v>14.952999999999999</v>
      </c>
      <c r="C169" s="2">
        <f>$D$6*(A169^8)+$D$7*(A169^7)+$D$8*(A169^6)+$D$9*(A169^5)+$D$10*(A169^4)+$D$11*(A169^3)+$D$12*(A169^2)+$D$13*(A169)+$D$14 + (($D$3*EXP($D$4*A169))*(($D$5*(SIN(2*3.141592654*A169)))+(((1-($D$5^2))^0.5)*(COS(2*3.141592654*A169)))))</f>
        <v>14.551575735889173</v>
      </c>
      <c r="D169" s="2">
        <f t="shared" si="14"/>
        <v>-0.4014242641108261</v>
      </c>
      <c r="E169" s="2">
        <f>D169^2</f>
        <v>0.16114143981691828</v>
      </c>
      <c r="F169" s="2">
        <f>$E$9*(A169^8)+$E$10*(A169^7)+$E$11*(A169^6)+$E$12*(A169^5)+$E$13*(A169^4)+$E$14*(A169^3)+$E$15*(A169^2)+$E$16*(A169)+$E$17+(($E$3*EXP($E$4*A169))*(($E$5*(SIN(2*3.141592654*A169)))+(((1-($E$5^2))^0.5)*(COS(2*3.141592654*A169)))))+(($E$6*EXP($E$7*A169))*(($E$8*(SIN(4*3.141592654*A169)))+(((1-($E$8^2))^0.5)*(COS(4*3.141592654*A169)))))</f>
        <v>14.731224015538178</v>
      </c>
      <c r="G169" s="2">
        <f>F169-B169</f>
        <v>-0.22177598446182145</v>
      </c>
      <c r="H169" s="2">
        <f>G169^2</f>
        <v>4.9184587284010067E-2</v>
      </c>
      <c r="L169" s="3"/>
      <c r="M169" s="3"/>
      <c r="N169" s="19"/>
      <c r="O169" s="19"/>
      <c r="P169" s="19"/>
      <c r="Q169" s="3"/>
      <c r="S169" s="19"/>
      <c r="U169" s="19"/>
      <c r="W169" s="19"/>
      <c r="X169" s="19"/>
      <c r="AC169" s="3">
        <v>12.66666665</v>
      </c>
      <c r="AD169" s="2">
        <f t="shared" si="10"/>
        <v>0</v>
      </c>
      <c r="AE169" s="2">
        <f t="shared" si="11"/>
        <v>-14.952999999999999</v>
      </c>
      <c r="AF169" s="2">
        <f t="shared" si="12"/>
        <v>223.59220899999997</v>
      </c>
      <c r="AG169" s="2">
        <f t="shared" si="13"/>
        <v>14.952999999999999</v>
      </c>
    </row>
    <row r="170" spans="1:33" x14ac:dyDescent="0.3">
      <c r="A170" s="3">
        <v>12.499999989999999</v>
      </c>
      <c r="B170" s="3">
        <v>14.44</v>
      </c>
      <c r="C170" s="2">
        <f>$D$6*(A170^8)+$D$7*(A170^7)+$D$8*(A170^6)+$D$9*(A170^5)+$D$10*(A170^4)+$D$11*(A170^3)+$D$12*(A170^2)+$D$13*(A170)+$D$14 + (($D$3*EXP($D$4*A170))*(($D$5*(SIN(2*3.141592654*A170)))+(((1-($D$5^2))^0.5)*(COS(2*3.141592654*A170)))))</f>
        <v>14.525098470341634</v>
      </c>
      <c r="D170" s="2">
        <f t="shared" si="14"/>
        <v>8.5098470341634425E-2</v>
      </c>
      <c r="E170" s="2">
        <f>D170^2</f>
        <v>7.2417496544860335E-3</v>
      </c>
      <c r="F170" s="2">
        <f>$E$9*(A170^8)+$E$10*(A170^7)+$E$11*(A170^6)+$E$12*(A170^5)+$E$13*(A170^4)+$E$14*(A170^3)+$E$15*(A170^2)+$E$16*(A170)+$E$17+(($E$3*EXP($E$4*A170))*(($E$5*(SIN(2*3.141592654*A170)))+(((1-($E$5^2))^0.5)*(COS(2*3.141592654*A170)))))+(($E$6*EXP($E$7*A170))*(($E$8*(SIN(4*3.141592654*A170)))+(((1-($E$8^2))^0.5)*(COS(4*3.141592654*A170)))))</f>
        <v>14.553971152830746</v>
      </c>
      <c r="G170" s="2">
        <f>F170-B170</f>
        <v>0.11397115283074655</v>
      </c>
      <c r="H170" s="2">
        <f>G170^2</f>
        <v>1.2989423677569386E-2</v>
      </c>
      <c r="L170" s="3"/>
      <c r="M170" s="3"/>
      <c r="N170" s="19"/>
      <c r="O170" s="19"/>
      <c r="P170" s="19"/>
      <c r="Q170" s="3"/>
      <c r="S170" s="19"/>
      <c r="U170" s="19"/>
      <c r="W170" s="19"/>
      <c r="X170" s="19"/>
      <c r="AC170" s="3">
        <v>12.74999998</v>
      </c>
      <c r="AD170" s="2">
        <f t="shared" si="10"/>
        <v>0</v>
      </c>
      <c r="AE170" s="2">
        <f t="shared" si="11"/>
        <v>-14.44</v>
      </c>
      <c r="AF170" s="2">
        <f t="shared" si="12"/>
        <v>208.5136</v>
      </c>
      <c r="AG170" s="2">
        <f t="shared" si="13"/>
        <v>14.44</v>
      </c>
    </row>
    <row r="171" spans="1:33" x14ac:dyDescent="0.3">
      <c r="A171" s="3">
        <v>12.583333319999999</v>
      </c>
      <c r="B171" s="3">
        <v>13.89</v>
      </c>
      <c r="C171" s="2">
        <f>$D$6*(A171^8)+$D$7*(A171^7)+$D$8*(A171^6)+$D$9*(A171^5)+$D$10*(A171^4)+$D$11*(A171^3)+$D$12*(A171^2)+$D$13*(A171)+$D$14 + (($D$3*EXP($D$4*A171))*(($D$5*(SIN(2*3.141592654*A171)))+(((1-($D$5^2))^0.5)*(COS(2*3.141592654*A171)))))</f>
        <v>14.176471616376119</v>
      </c>
      <c r="D171" s="2">
        <f t="shared" si="14"/>
        <v>0.28647161637611873</v>
      </c>
      <c r="E171" s="2">
        <f>D171^2</f>
        <v>8.2065986989146134E-2</v>
      </c>
      <c r="F171" s="2">
        <f>$E$9*(A171^8)+$E$10*(A171^7)+$E$11*(A171^6)+$E$12*(A171^5)+$E$13*(A171^4)+$E$14*(A171^3)+$E$15*(A171^2)+$E$16*(A171)+$E$17+(($E$3*EXP($E$4*A171))*(($E$5*(SIN(2*3.141592654*A171)))+(((1-($E$5^2))^0.5)*(COS(2*3.141592654*A171)))))+(($E$6*EXP($E$7*A171))*(($E$8*(SIN(4*3.141592654*A171)))+(((1-($E$8^2))^0.5)*(COS(4*3.141592654*A171)))))</f>
        <v>14.02542996744814</v>
      </c>
      <c r="G171" s="2">
        <f>F171-B171</f>
        <v>0.13542996744813962</v>
      </c>
      <c r="H171" s="2">
        <f>G171^2</f>
        <v>1.8341276083004156E-2</v>
      </c>
      <c r="L171" s="3"/>
      <c r="M171" s="3"/>
      <c r="N171" s="19"/>
      <c r="O171" s="19"/>
      <c r="P171" s="19"/>
      <c r="Q171" s="3"/>
      <c r="S171" s="19"/>
      <c r="U171" s="19"/>
      <c r="W171" s="19"/>
      <c r="X171" s="19"/>
      <c r="AC171" s="3">
        <v>12.83333331</v>
      </c>
      <c r="AD171" s="2">
        <f t="shared" si="10"/>
        <v>0</v>
      </c>
      <c r="AE171" s="2">
        <f t="shared" si="11"/>
        <v>-13.89</v>
      </c>
      <c r="AF171" s="2">
        <f t="shared" si="12"/>
        <v>192.93210000000002</v>
      </c>
      <c r="AG171" s="2">
        <f t="shared" si="13"/>
        <v>13.89</v>
      </c>
    </row>
    <row r="172" spans="1:33" x14ac:dyDescent="0.3">
      <c r="A172" s="3">
        <v>12.66666665</v>
      </c>
      <c r="B172" s="3">
        <v>13.036</v>
      </c>
      <c r="C172" s="2">
        <f>$D$6*(A172^8)+$D$7*(A172^7)+$D$8*(A172^6)+$D$9*(A172^5)+$D$10*(A172^4)+$D$11*(A172^3)+$D$12*(A172^2)+$D$13*(A172)+$D$14 + (($D$3*EXP($D$4*A172))*(($D$5*(SIN(2*3.141592654*A172)))+(((1-($D$5^2))^0.5)*(COS(2*3.141592654*A172)))))</f>
        <v>13.591156290386957</v>
      </c>
      <c r="D172" s="2">
        <f t="shared" si="14"/>
        <v>0.55515629038695735</v>
      </c>
      <c r="E172" s="2">
        <f>D172^2</f>
        <v>0.30819850675620769</v>
      </c>
      <c r="F172" s="2">
        <f>$E$9*(A172^8)+$E$10*(A172^7)+$E$11*(A172^6)+$E$12*(A172^5)+$E$13*(A172^4)+$E$14*(A172^3)+$E$15*(A172^2)+$E$16*(A172)+$E$17+(($E$3*EXP($E$4*A172))*(($E$5*(SIN(2*3.141592654*A172)))+(((1-($E$5^2))^0.5)*(COS(2*3.141592654*A172)))))+(($E$6*EXP($E$7*A172))*(($E$8*(SIN(4*3.141592654*A172)))+(((1-($E$8^2))^0.5)*(COS(4*3.141592654*A172)))))</f>
        <v>13.411115073314861</v>
      </c>
      <c r="G172" s="2">
        <f>F172-B172</f>
        <v>0.37511507331486094</v>
      </c>
      <c r="H172" s="2">
        <f>G172^2</f>
        <v>0.1407113182280135</v>
      </c>
      <c r="L172" s="3"/>
      <c r="M172" s="3"/>
      <c r="N172" s="19"/>
      <c r="O172" s="19"/>
      <c r="P172" s="19"/>
      <c r="Q172" s="3"/>
      <c r="S172" s="19"/>
      <c r="U172" s="19"/>
      <c r="W172" s="19"/>
      <c r="X172" s="19"/>
      <c r="AC172" s="3">
        <v>12.916666640000001</v>
      </c>
      <c r="AD172" s="2">
        <f t="shared" si="10"/>
        <v>0</v>
      </c>
      <c r="AE172" s="2">
        <f t="shared" si="11"/>
        <v>-13.036</v>
      </c>
      <c r="AF172" s="2">
        <f t="shared" si="12"/>
        <v>169.937296</v>
      </c>
      <c r="AG172" s="2">
        <f t="shared" si="13"/>
        <v>13.036</v>
      </c>
    </row>
    <row r="173" spans="1:33" x14ac:dyDescent="0.3">
      <c r="A173" s="3">
        <v>12.74999998</v>
      </c>
      <c r="B173" s="3">
        <v>12.201000000000001</v>
      </c>
      <c r="C173" s="2">
        <f>$D$6*(A173^8)+$D$7*(A173^7)+$D$8*(A173^6)+$D$9*(A173^5)+$D$10*(A173^4)+$D$11*(A173^3)+$D$12*(A173^2)+$D$13*(A173)+$D$14 + (($D$3*EXP($D$4*A173))*(($D$5*(SIN(2*3.141592654*A173)))+(((1-($D$5^2))^0.5)*(COS(2*3.141592654*A173)))))</f>
        <v>12.918245560965442</v>
      </c>
      <c r="D173" s="2">
        <f t="shared" si="14"/>
        <v>0.71724556096544134</v>
      </c>
      <c r="E173" s="2">
        <f>D173^2</f>
        <v>0.51444119472463068</v>
      </c>
      <c r="F173" s="2">
        <f>$E$9*(A173^8)+$E$10*(A173^7)+$E$11*(A173^6)+$E$12*(A173^5)+$E$13*(A173^4)+$E$14*(A173^3)+$E$15*(A173^2)+$E$16*(A173)+$E$17+(($E$3*EXP($E$4*A173))*(($E$5*(SIN(2*3.141592654*A173)))+(((1-($E$5^2))^0.5)*(COS(2*3.141592654*A173)))))+(($E$6*EXP($E$7*A173))*(($E$8*(SIN(4*3.141592654*A173)))+(((1-($E$8^2))^0.5)*(COS(4*3.141592654*A173)))))</f>
        <v>12.889192518646647</v>
      </c>
      <c r="G173" s="2">
        <f>F173-B173</f>
        <v>0.68819251864664643</v>
      </c>
      <c r="H173" s="2">
        <f>G173^2</f>
        <v>0.47360894272121479</v>
      </c>
      <c r="L173" s="3"/>
      <c r="M173" s="3"/>
      <c r="N173" s="19"/>
      <c r="O173" s="19"/>
      <c r="P173" s="19"/>
      <c r="Q173" s="3"/>
      <c r="S173" s="19"/>
      <c r="U173" s="19"/>
      <c r="W173" s="19"/>
      <c r="X173" s="19"/>
      <c r="AC173" s="3">
        <v>12.999999969999999</v>
      </c>
      <c r="AD173" s="2">
        <f t="shared" si="10"/>
        <v>0</v>
      </c>
      <c r="AE173" s="2">
        <f t="shared" si="11"/>
        <v>-12.201000000000001</v>
      </c>
      <c r="AF173" s="2">
        <f t="shared" si="12"/>
        <v>148.86440100000002</v>
      </c>
      <c r="AG173" s="2">
        <f t="shared" si="13"/>
        <v>12.201000000000001</v>
      </c>
    </row>
    <row r="174" spans="1:33" x14ac:dyDescent="0.3">
      <c r="A174" s="3">
        <v>12.83333331</v>
      </c>
      <c r="B174" s="3">
        <v>11.404</v>
      </c>
      <c r="C174" s="2">
        <f>$D$6*(A174^8)+$D$7*(A174^7)+$D$8*(A174^6)+$D$9*(A174^5)+$D$10*(A174^4)+$D$11*(A174^3)+$D$12*(A174^2)+$D$13*(A174)+$D$14 + (($D$3*EXP($D$4*A174))*(($D$5*(SIN(2*3.141592654*A174)))+(((1-($D$5^2))^0.5)*(COS(2*3.141592654*A174)))))</f>
        <v>12.330545751914691</v>
      </c>
      <c r="D174" s="2">
        <f t="shared" si="14"/>
        <v>0.92654575191469135</v>
      </c>
      <c r="E174" s="2">
        <f>D174^2</f>
        <v>0.85848703039116081</v>
      </c>
      <c r="F174" s="2">
        <f>$E$9*(A174^8)+$E$10*(A174^7)+$E$11*(A174^6)+$E$12*(A174^5)+$E$13*(A174^4)+$E$14*(A174^3)+$E$15*(A174^2)+$E$16*(A174)+$E$17+(($E$3*EXP($E$4*A174))*(($E$5*(SIN(2*3.141592654*A174)))+(((1-($E$5^2))^0.5)*(COS(2*3.141592654*A174)))))+(($E$6*EXP($E$7*A174))*(($E$8*(SIN(4*3.141592654*A174)))+(((1-($E$8^2))^0.5)*(COS(4*3.141592654*A174)))))</f>
        <v>12.481875287808471</v>
      </c>
      <c r="G174" s="2">
        <f>F174-B174</f>
        <v>1.077875287808471</v>
      </c>
      <c r="H174" s="2">
        <f>G174^2</f>
        <v>1.1618151360681941</v>
      </c>
      <c r="L174" s="3"/>
      <c r="M174" s="3"/>
      <c r="N174" s="19"/>
      <c r="O174" s="19"/>
      <c r="P174" s="19"/>
      <c r="Q174" s="3"/>
      <c r="S174" s="19"/>
      <c r="U174" s="19"/>
      <c r="W174" s="19"/>
      <c r="X174" s="19"/>
      <c r="AC174" s="3">
        <v>13.0833333</v>
      </c>
      <c r="AD174" s="2">
        <f t="shared" si="10"/>
        <v>0</v>
      </c>
      <c r="AE174" s="2">
        <f t="shared" si="11"/>
        <v>-11.404</v>
      </c>
      <c r="AF174" s="2">
        <f t="shared" si="12"/>
        <v>130.05121600000001</v>
      </c>
      <c r="AG174" s="2">
        <f t="shared" si="13"/>
        <v>11.404</v>
      </c>
    </row>
    <row r="175" spans="1:33" x14ac:dyDescent="0.3">
      <c r="A175" s="3">
        <v>12.916666640000001</v>
      </c>
      <c r="B175" s="3">
        <v>11.308999999999999</v>
      </c>
      <c r="C175" s="2">
        <f>$D$6*(A175^8)+$D$7*(A175^7)+$D$8*(A175^6)+$D$9*(A175^5)+$D$10*(A175^4)+$D$11*(A175^3)+$D$12*(A175^2)+$D$13*(A175)+$D$14 + (($D$3*EXP($D$4*A175))*(($D$5*(SIN(2*3.141592654*A175)))+(((1-($D$5^2))^0.5)*(COS(2*3.141592654*A175)))))</f>
        <v>11.978279875168957</v>
      </c>
      <c r="D175" s="2">
        <f t="shared" si="14"/>
        <v>0.66927987516895726</v>
      </c>
      <c r="E175" s="2">
        <f>D175^2</f>
        <v>0.44793555130617502</v>
      </c>
      <c r="F175" s="2">
        <f>$E$9*(A175^8)+$E$10*(A175^7)+$E$11*(A175^6)+$E$12*(A175^5)+$E$13*(A175^4)+$E$14*(A175^3)+$E$15*(A175^2)+$E$16*(A175)+$E$17+(($E$3*EXP($E$4*A175))*(($E$5*(SIN(2*3.141592654*A175)))+(((1-($E$5^2))^0.5)*(COS(2*3.141592654*A175)))))+(($E$6*EXP($E$7*A175))*(($E$8*(SIN(4*3.141592654*A175)))+(((1-($E$8^2))^0.5)*(COS(4*3.141592654*A175)))))</f>
        <v>12.159866924376683</v>
      </c>
      <c r="G175" s="2">
        <f>F175-B175</f>
        <v>0.85086692437668354</v>
      </c>
      <c r="H175" s="2">
        <f>G175^2</f>
        <v>0.72397452299823695</v>
      </c>
      <c r="L175" s="3"/>
      <c r="M175" s="3"/>
      <c r="N175" s="19"/>
      <c r="O175" s="19"/>
      <c r="P175" s="19"/>
      <c r="Q175" s="3"/>
      <c r="S175" s="19"/>
      <c r="U175" s="19"/>
      <c r="W175" s="19"/>
      <c r="X175" s="19"/>
      <c r="AC175" s="3">
        <v>13.16666663</v>
      </c>
      <c r="AD175" s="2">
        <f t="shared" si="10"/>
        <v>0</v>
      </c>
      <c r="AE175" s="2">
        <f t="shared" si="11"/>
        <v>-11.308999999999999</v>
      </c>
      <c r="AF175" s="2">
        <f t="shared" si="12"/>
        <v>127.89348099999998</v>
      </c>
      <c r="AG175" s="2">
        <f t="shared" si="13"/>
        <v>11.308999999999999</v>
      </c>
    </row>
    <row r="176" spans="1:33" x14ac:dyDescent="0.3">
      <c r="A176" s="3">
        <v>12.999999969999999</v>
      </c>
      <c r="B176" s="3">
        <v>10.987</v>
      </c>
      <c r="C176" s="2">
        <f>$D$6*(A176^8)+$D$7*(A176^7)+$D$8*(A176^6)+$D$9*(A176^5)+$D$10*(A176^4)+$D$11*(A176^3)+$D$12*(A176^2)+$D$13*(A176)+$D$14 + (($D$3*EXP($D$4*A176))*(($D$5*(SIN(2*3.141592654*A176)))+(((1-($D$5^2))^0.5)*(COS(2*3.141592654*A176)))))</f>
        <v>11.948818207617403</v>
      </c>
      <c r="D176" s="2">
        <f t="shared" si="14"/>
        <v>0.96181820761740333</v>
      </c>
      <c r="E176" s="2">
        <f>D176^2</f>
        <v>0.92509426450435439</v>
      </c>
      <c r="F176" s="2">
        <f>$E$9*(A176^8)+$E$10*(A176^7)+$E$11*(A176^6)+$E$12*(A176^5)+$E$13*(A176^4)+$E$14*(A176^3)+$E$15*(A176^2)+$E$16*(A176)+$E$17+(($E$3*EXP($E$4*A176))*(($E$5*(SIN(2*3.141592654*A176)))+(((1-($E$5^2))^0.5)*(COS(2*3.141592654*A176)))))+(($E$6*EXP($E$7*A176))*(($E$8*(SIN(4*3.141592654*A176)))+(((1-($E$8^2))^0.5)*(COS(4*3.141592654*A176)))))</f>
        <v>11.981212665542364</v>
      </c>
      <c r="G176" s="2">
        <f>F176-B176</f>
        <v>0.99421266554236354</v>
      </c>
      <c r="H176" s="2">
        <f>G176^2</f>
        <v>0.98845882432485166</v>
      </c>
      <c r="L176" s="3"/>
      <c r="M176" s="3"/>
      <c r="N176" s="19"/>
      <c r="O176" s="19"/>
      <c r="P176" s="19"/>
      <c r="Q176" s="3"/>
      <c r="S176" s="19"/>
      <c r="U176" s="19"/>
      <c r="W176" s="19"/>
      <c r="X176" s="19"/>
      <c r="AC176" s="3">
        <v>13.24999996</v>
      </c>
      <c r="AD176" s="2">
        <f t="shared" si="10"/>
        <v>0</v>
      </c>
      <c r="AE176" s="2">
        <f t="shared" si="11"/>
        <v>-10.987</v>
      </c>
      <c r="AF176" s="2">
        <f t="shared" si="12"/>
        <v>120.714169</v>
      </c>
      <c r="AG176" s="2">
        <f t="shared" si="13"/>
        <v>10.987</v>
      </c>
    </row>
    <row r="177" spans="1:33" x14ac:dyDescent="0.3">
      <c r="A177" s="3">
        <v>13.0833333</v>
      </c>
      <c r="B177" s="3">
        <v>10.361000000000001</v>
      </c>
      <c r="C177" s="2">
        <f>$D$6*(A177^8)+$D$7*(A177^7)+$D$8*(A177^6)+$D$9*(A177^5)+$D$10*(A177^4)+$D$11*(A177^3)+$D$12*(A177^2)+$D$13*(A177)+$D$14 + (($D$3*EXP($D$4*A177))*(($D$5*(SIN(2*3.141592654*A177)))+(((1-($D$5^2))^0.5)*(COS(2*3.141592654*A177)))))</f>
        <v>12.243232467469404</v>
      </c>
      <c r="D177" s="2">
        <f t="shared" si="14"/>
        <v>1.8822324674694038</v>
      </c>
      <c r="E177" s="2">
        <f>D177^2</f>
        <v>3.5427990615959599</v>
      </c>
      <c r="F177" s="2">
        <f>$E$9*(A177^8)+$E$10*(A177^7)+$E$11*(A177^6)+$E$12*(A177^5)+$E$13*(A177^4)+$E$14*(A177^3)+$E$15*(A177^2)+$E$16*(A177)+$E$17+(($E$3*EXP($E$4*A177))*(($E$5*(SIN(2*3.141592654*A177)))+(((1-($E$5^2))^0.5)*(COS(2*3.141592654*A177)))))+(($E$6*EXP($E$7*A177))*(($E$8*(SIN(4*3.141592654*A177)))+(((1-($E$8^2))^0.5)*(COS(4*3.141592654*A177)))))</f>
        <v>12.096496943099901</v>
      </c>
      <c r="G177" s="2">
        <f>F177-B177</f>
        <v>1.7354969430998999</v>
      </c>
      <c r="H177" s="2">
        <f>G177^2</f>
        <v>3.0119496395090972</v>
      </c>
      <c r="L177" s="3"/>
      <c r="M177" s="3"/>
      <c r="N177" s="19"/>
      <c r="O177" s="19"/>
      <c r="P177" s="19"/>
      <c r="Q177" s="3"/>
      <c r="S177" s="19"/>
      <c r="U177" s="19"/>
      <c r="W177" s="19"/>
      <c r="X177" s="19"/>
      <c r="AC177" s="3">
        <v>13.333333290000001</v>
      </c>
      <c r="AD177" s="2">
        <f t="shared" si="10"/>
        <v>0</v>
      </c>
      <c r="AE177" s="2">
        <f t="shared" si="11"/>
        <v>-10.361000000000001</v>
      </c>
      <c r="AF177" s="2">
        <f t="shared" si="12"/>
        <v>107.35032100000001</v>
      </c>
      <c r="AG177" s="2">
        <f t="shared" si="13"/>
        <v>10.361000000000001</v>
      </c>
    </row>
    <row r="178" spans="1:33" x14ac:dyDescent="0.3">
      <c r="A178" s="3">
        <v>13.16666663</v>
      </c>
      <c r="B178" s="3">
        <v>10.304</v>
      </c>
      <c r="C178" s="2">
        <f>$D$6*(A178^8)+$D$7*(A178^7)+$D$8*(A178^6)+$D$9*(A178^5)+$D$10*(A178^4)+$D$11*(A178^3)+$D$12*(A178^2)+$D$13*(A178)+$D$14 + (($D$3*EXP($D$4*A178))*(($D$5*(SIN(2*3.141592654*A178)))+(((1-($D$5^2))^0.5)*(COS(2*3.141592654*A178)))))</f>
        <v>12.775966884293762</v>
      </c>
      <c r="D178" s="2">
        <f t="shared" si="14"/>
        <v>2.4719668842937619</v>
      </c>
      <c r="E178" s="2">
        <f>D178^2</f>
        <v>6.1106202770450091</v>
      </c>
      <c r="F178" s="2">
        <f>$E$9*(A178^8)+$E$10*(A178^7)+$E$11*(A178^6)+$E$12*(A178^5)+$E$13*(A178^4)+$E$14*(A178^3)+$E$15*(A178^2)+$E$16*(A178)+$E$17+(($E$3*EXP($E$4*A178))*(($E$5*(SIN(2*3.141592654*A178)))+(((1-($E$5^2))^0.5)*(COS(2*3.141592654*A178)))))+(($E$6*EXP($E$7*A178))*(($E$8*(SIN(4*3.141592654*A178)))+(((1-($E$8^2))^0.5)*(COS(4*3.141592654*A178)))))</f>
        <v>12.598640405789217</v>
      </c>
      <c r="G178" s="2">
        <f>F178-B178</f>
        <v>2.2946404057892167</v>
      </c>
      <c r="H178" s="2">
        <f>G178^2</f>
        <v>5.2653745918805006</v>
      </c>
      <c r="L178" s="3"/>
      <c r="M178" s="3"/>
      <c r="N178" s="19"/>
      <c r="O178" s="19"/>
      <c r="P178" s="19"/>
      <c r="Q178" s="3"/>
      <c r="S178" s="19"/>
      <c r="U178" s="19"/>
      <c r="W178" s="19"/>
      <c r="X178" s="19"/>
      <c r="AC178" s="3">
        <v>13.416666620000001</v>
      </c>
      <c r="AD178" s="2">
        <f t="shared" si="10"/>
        <v>0</v>
      </c>
      <c r="AE178" s="2">
        <f t="shared" si="11"/>
        <v>-10.304</v>
      </c>
      <c r="AF178" s="2">
        <f t="shared" si="12"/>
        <v>106.17241600000001</v>
      </c>
      <c r="AG178" s="2">
        <f t="shared" si="13"/>
        <v>10.304</v>
      </c>
    </row>
    <row r="179" spans="1:33" x14ac:dyDescent="0.3">
      <c r="A179" s="3">
        <v>13.24999996</v>
      </c>
      <c r="B179" s="3">
        <v>11.347</v>
      </c>
      <c r="C179" s="2">
        <f>$D$6*(A179^8)+$D$7*(A179^7)+$D$8*(A179^6)+$D$9*(A179^5)+$D$10*(A179^4)+$D$11*(A179^3)+$D$12*(A179^2)+$D$13*(A179)+$D$14 + (($D$3*EXP($D$4*A179))*(($D$5*(SIN(2*3.141592654*A179)))+(((1-($D$5^2))^0.5)*(COS(2*3.141592654*A179)))))</f>
        <v>13.397727064889617</v>
      </c>
      <c r="D179" s="2">
        <f t="shared" si="14"/>
        <v>2.0507270648896174</v>
      </c>
      <c r="E179" s="2">
        <f>D179^2</f>
        <v>4.205481494670785</v>
      </c>
      <c r="F179" s="2">
        <f>$E$9*(A179^8)+$E$10*(A179^7)+$E$11*(A179^6)+$E$12*(A179^5)+$E$13*(A179^4)+$E$14*(A179^3)+$E$15*(A179^2)+$E$16*(A179)+$E$17+(($E$3*EXP($E$4*A179))*(($E$5*(SIN(2*3.141592654*A179)))+(((1-($E$5^2))^0.5)*(COS(2*3.141592654*A179)))))+(($E$6*EXP($E$7*A179))*(($E$8*(SIN(4*3.141592654*A179)))+(((1-($E$8^2))^0.5)*(COS(4*3.141592654*A179)))))</f>
        <v>13.367631713361531</v>
      </c>
      <c r="G179" s="2">
        <f>F179-B179</f>
        <v>2.0206317133615315</v>
      </c>
      <c r="H179" s="2">
        <f>G179^2</f>
        <v>4.0829525210423583</v>
      </c>
      <c r="L179" s="3"/>
      <c r="M179" s="3"/>
      <c r="N179" s="19"/>
      <c r="O179" s="19"/>
      <c r="P179" s="19"/>
      <c r="Q179" s="3"/>
      <c r="S179" s="19"/>
      <c r="U179" s="19"/>
      <c r="W179" s="19"/>
      <c r="X179" s="19"/>
      <c r="AC179" s="3">
        <v>13.499999949999999</v>
      </c>
      <c r="AD179" s="2">
        <f t="shared" si="10"/>
        <v>0</v>
      </c>
      <c r="AE179" s="2">
        <f t="shared" si="11"/>
        <v>-11.347</v>
      </c>
      <c r="AF179" s="2">
        <f t="shared" si="12"/>
        <v>128.75440899999998</v>
      </c>
      <c r="AG179" s="2">
        <f t="shared" si="13"/>
        <v>11.347</v>
      </c>
    </row>
    <row r="180" spans="1:33" x14ac:dyDescent="0.3">
      <c r="A180" s="3">
        <v>13.333333290000001</v>
      </c>
      <c r="B180" s="3">
        <v>11.784000000000001</v>
      </c>
      <c r="C180" s="2">
        <f>$D$6*(A180^8)+$D$7*(A180^7)+$D$8*(A180^6)+$D$9*(A180^5)+$D$10*(A180^4)+$D$11*(A180^3)+$D$12*(A180^2)+$D$13*(A180)+$D$14 + (($D$3*EXP($D$4*A180))*(($D$5*(SIN(2*3.141592654*A180)))+(((1-($D$5^2))^0.5)*(COS(2*3.141592654*A180)))))</f>
        <v>13.935464707569041</v>
      </c>
      <c r="D180" s="2">
        <f t="shared" si="14"/>
        <v>2.1514647075690405</v>
      </c>
      <c r="E180" s="2">
        <f>D180^2</f>
        <v>4.6288003879151374</v>
      </c>
      <c r="F180" s="2">
        <f>$E$9*(A180^8)+$E$10*(A180^7)+$E$11*(A180^6)+$E$12*(A180^5)+$E$13*(A180^4)+$E$14*(A180^3)+$E$15*(A180^2)+$E$16*(A180)+$E$17+(($E$3*EXP($E$4*A180))*(($E$5*(SIN(2*3.141592654*A180)))+(((1-($E$5^2))^0.5)*(COS(2*3.141592654*A180)))))+(($E$6*EXP($E$7*A180))*(($E$8*(SIN(4*3.141592654*A180)))+(((1-($E$8^2))^0.5)*(COS(4*3.141592654*A180)))))</f>
        <v>14.081986722245407</v>
      </c>
      <c r="G180" s="2">
        <f>F180-B180</f>
        <v>2.2979867222454065</v>
      </c>
      <c r="H180" s="2">
        <f>G180^2</f>
        <v>5.280742975616187</v>
      </c>
      <c r="L180" s="3"/>
      <c r="M180" s="3"/>
      <c r="N180" s="19"/>
      <c r="O180" s="19"/>
      <c r="P180" s="19"/>
      <c r="Q180" s="3"/>
      <c r="S180" s="19"/>
      <c r="U180" s="19"/>
      <c r="W180" s="19"/>
      <c r="X180" s="19"/>
      <c r="AC180" s="3">
        <v>13.58333328</v>
      </c>
      <c r="AD180" s="2">
        <f t="shared" si="10"/>
        <v>0</v>
      </c>
      <c r="AE180" s="2">
        <f t="shared" si="11"/>
        <v>-11.784000000000001</v>
      </c>
      <c r="AF180" s="2">
        <f t="shared" si="12"/>
        <v>138.86265600000002</v>
      </c>
      <c r="AG180" s="2">
        <f t="shared" si="13"/>
        <v>11.784000000000001</v>
      </c>
    </row>
    <row r="181" spans="1:33" x14ac:dyDescent="0.3">
      <c r="A181" s="3">
        <v>13.416666620000001</v>
      </c>
      <c r="B181" s="3">
        <v>11.840999999999999</v>
      </c>
      <c r="C181" s="2">
        <f>$D$6*(A181^8)+$D$7*(A181^7)+$D$8*(A181^6)+$D$9*(A181^5)+$D$10*(A181^4)+$D$11*(A181^3)+$D$12*(A181^2)+$D$13*(A181)+$D$14 + (($D$3*EXP($D$4*A181))*(($D$5*(SIN(2*3.141592654*A181)))+(((1-($D$5^2))^0.5)*(COS(2*3.141592654*A181)))))</f>
        <v>14.238750760806852</v>
      </c>
      <c r="D181" s="2">
        <f t="shared" si="14"/>
        <v>2.3977507608068525</v>
      </c>
      <c r="E181" s="2">
        <f>D181^2</f>
        <v>5.7492087109498398</v>
      </c>
      <c r="F181" s="2">
        <f>$E$9*(A181^8)+$E$10*(A181^7)+$E$11*(A181^6)+$E$12*(A181^5)+$E$13*(A181^4)+$E$14*(A181^3)+$E$15*(A181^2)+$E$16*(A181)+$E$17+(($E$3*EXP($E$4*A181))*(($E$5*(SIN(2*3.141592654*A181)))+(((1-($E$5^2))^0.5)*(COS(2*3.141592654*A181)))))+(($E$6*EXP($E$7*A181))*(($E$8*(SIN(4*3.141592654*A181)))+(((1-($E$8^2))^0.5)*(COS(4*3.141592654*A181)))))</f>
        <v>14.414130203280074</v>
      </c>
      <c r="G181" s="2">
        <f>F181-B181</f>
        <v>2.5731302032800745</v>
      </c>
      <c r="H181" s="2">
        <f>G181^2</f>
        <v>6.6209990430321577</v>
      </c>
      <c r="L181" s="3"/>
      <c r="M181" s="3"/>
      <c r="N181" s="19"/>
      <c r="O181" s="19"/>
      <c r="P181" s="19"/>
      <c r="Q181" s="3"/>
      <c r="S181" s="19"/>
      <c r="U181" s="19"/>
      <c r="W181" s="19"/>
      <c r="X181" s="19"/>
      <c r="AC181" s="3">
        <v>13.66666661</v>
      </c>
      <c r="AD181" s="2">
        <f t="shared" si="10"/>
        <v>0</v>
      </c>
      <c r="AE181" s="2">
        <f t="shared" si="11"/>
        <v>-11.840999999999999</v>
      </c>
      <c r="AF181" s="2">
        <f t="shared" si="12"/>
        <v>140.20928099999998</v>
      </c>
      <c r="AG181" s="2">
        <f t="shared" si="13"/>
        <v>11.840999999999999</v>
      </c>
    </row>
    <row r="182" spans="1:33" x14ac:dyDescent="0.3">
      <c r="A182" s="3">
        <v>13.499999949999999</v>
      </c>
      <c r="B182" s="3">
        <v>11.840999999999999</v>
      </c>
      <c r="C182" s="2">
        <f>$D$6*(A182^8)+$D$7*(A182^7)+$D$8*(A182^6)+$D$9*(A182^5)+$D$10*(A182^4)+$D$11*(A182^3)+$D$12*(A182^2)+$D$13*(A182)+$D$14 + (($D$3*EXP($D$4*A182))*(($D$5*(SIN(2*3.141592654*A182)))+(((1-($D$5^2))^0.5)*(COS(2*3.141592654*A182)))))</f>
        <v>14.220111469418184</v>
      </c>
      <c r="D182" s="2">
        <f t="shared" si="14"/>
        <v>2.3791114694181843</v>
      </c>
      <c r="E182" s="2">
        <f>D182^2</f>
        <v>5.6601713839171524</v>
      </c>
      <c r="F182" s="2">
        <f>$E$9*(A182^8)+$E$10*(A182^7)+$E$11*(A182^6)+$E$12*(A182^5)+$E$13*(A182^4)+$E$14*(A182^3)+$E$15*(A182^2)+$E$16*(A182)+$E$17+(($E$3*EXP($E$4*A182))*(($E$5*(SIN(2*3.141592654*A182)))+(((1-($E$5^2))^0.5)*(COS(2*3.141592654*A182)))))+(($E$6*EXP($E$7*A182))*(($E$8*(SIN(4*3.141592654*A182)))+(((1-($E$8^2))^0.5)*(COS(4*3.141592654*A182)))))</f>
        <v>14.247849183765366</v>
      </c>
      <c r="G182" s="2">
        <f>F182-B182</f>
        <v>2.4068491837653667</v>
      </c>
      <c r="H182" s="2">
        <f>G182^2</f>
        <v>5.7929229933920121</v>
      </c>
      <c r="L182" s="3"/>
      <c r="M182" s="3"/>
      <c r="N182" s="19"/>
      <c r="O182" s="19"/>
      <c r="P182" s="19"/>
      <c r="Q182" s="3"/>
      <c r="S182" s="19"/>
      <c r="U182" s="19"/>
      <c r="W182" s="19"/>
      <c r="X182" s="19"/>
      <c r="AC182" s="3">
        <v>13.74999994</v>
      </c>
      <c r="AD182" s="2">
        <f t="shared" si="10"/>
        <v>0</v>
      </c>
      <c r="AE182" s="2">
        <f t="shared" si="11"/>
        <v>-11.840999999999999</v>
      </c>
      <c r="AF182" s="2">
        <f t="shared" si="12"/>
        <v>140.20928099999998</v>
      </c>
      <c r="AG182" s="2">
        <f t="shared" si="13"/>
        <v>11.840999999999999</v>
      </c>
    </row>
    <row r="183" spans="1:33" x14ac:dyDescent="0.3">
      <c r="A183" s="3">
        <v>13.58333328</v>
      </c>
      <c r="B183" s="3">
        <v>11.651</v>
      </c>
      <c r="C183" s="2">
        <f>$D$6*(A183^8)+$D$7*(A183^7)+$D$8*(A183^6)+$D$9*(A183^5)+$D$10*(A183^4)+$D$11*(A183^3)+$D$12*(A183^2)+$D$13*(A183)+$D$14 + (($D$3*EXP($D$4*A183))*(($D$5*(SIN(2*3.141592654*A183)))+(((1-($D$5^2))^0.5)*(COS(2*3.141592654*A183)))))</f>
        <v>13.878512987643347</v>
      </c>
      <c r="D183" s="2">
        <f t="shared" si="14"/>
        <v>2.2275129876433475</v>
      </c>
      <c r="E183" s="2">
        <f>D183^2</f>
        <v>4.9618141101197919</v>
      </c>
      <c r="F183" s="2">
        <f>$E$9*(A183^8)+$E$10*(A183^7)+$E$11*(A183^6)+$E$12*(A183^5)+$E$13*(A183^4)+$E$14*(A183^3)+$E$15*(A183^2)+$E$16*(A183)+$E$17+(($E$3*EXP($E$4*A183))*(($E$5*(SIN(2*3.141592654*A183)))+(((1-($E$5^2))^0.5)*(COS(2*3.141592654*A183)))))+(($E$6*EXP($E$7*A183))*(($E$8*(SIN(4*3.141592654*A183)))+(((1-($E$8^2))^0.5)*(COS(4*3.141592654*A183)))))</f>
        <v>13.730049714951981</v>
      </c>
      <c r="G183" s="2">
        <f>F183-B183</f>
        <v>2.0790497149519815</v>
      </c>
      <c r="H183" s="2">
        <f>G183^2</f>
        <v>4.322447717241916</v>
      </c>
      <c r="L183" s="3"/>
      <c r="M183" s="3"/>
      <c r="N183" s="19"/>
      <c r="O183" s="19"/>
      <c r="P183" s="19"/>
      <c r="Q183" s="3"/>
      <c r="S183" s="19"/>
      <c r="U183" s="19"/>
      <c r="W183" s="19"/>
      <c r="X183" s="19"/>
      <c r="AC183" s="3">
        <v>13.833333270000001</v>
      </c>
      <c r="AD183" s="2">
        <f t="shared" si="10"/>
        <v>0</v>
      </c>
      <c r="AE183" s="2">
        <f t="shared" si="11"/>
        <v>-11.651</v>
      </c>
      <c r="AF183" s="2">
        <f t="shared" si="12"/>
        <v>135.745801</v>
      </c>
      <c r="AG183" s="2">
        <f t="shared" si="13"/>
        <v>11.651</v>
      </c>
    </row>
    <row r="184" spans="1:33" x14ac:dyDescent="0.3">
      <c r="A184" s="3">
        <v>13.66666661</v>
      </c>
      <c r="B184" s="3">
        <v>11.404</v>
      </c>
      <c r="C184" s="2">
        <f>$D$6*(A184^8)+$D$7*(A184^7)+$D$8*(A184^6)+$D$9*(A184^5)+$D$10*(A184^4)+$D$11*(A184^3)+$D$12*(A184^2)+$D$13*(A184)+$D$14 + (($D$3*EXP($D$4*A184))*(($D$5*(SIN(2*3.141592654*A184)))+(((1-($D$5^2))^0.5)*(COS(2*3.141592654*A184)))))</f>
        <v>13.299690850528963</v>
      </c>
      <c r="D184" s="2">
        <f t="shared" si="14"/>
        <v>1.8956908505289629</v>
      </c>
      <c r="E184" s="2">
        <f>D184^2</f>
        <v>3.5936438007792226</v>
      </c>
      <c r="F184" s="2">
        <f>$E$9*(A184^8)+$E$10*(A184^7)+$E$11*(A184^6)+$E$12*(A184^5)+$E$13*(A184^4)+$E$14*(A184^3)+$E$15*(A184^2)+$E$16*(A184)+$E$17+(($E$3*EXP($E$4*A184))*(($E$5*(SIN(2*3.141592654*A184)))+(((1-($E$5^2))^0.5)*(COS(2*3.141592654*A184)))))+(($E$6*EXP($E$7*A184))*(($E$8*(SIN(4*3.141592654*A184)))+(((1-($E$8^2))^0.5)*(COS(4*3.141592654*A184)))))</f>
        <v>13.12278464544683</v>
      </c>
      <c r="G184" s="2">
        <f>F184-B184</f>
        <v>1.7187846454468296</v>
      </c>
      <c r="H184" s="2">
        <f>G184^2</f>
        <v>2.9542206574237837</v>
      </c>
      <c r="L184" s="3"/>
      <c r="M184" s="3"/>
      <c r="N184" s="19"/>
      <c r="O184" s="19"/>
      <c r="P184" s="19"/>
      <c r="Q184" s="3"/>
      <c r="S184" s="19"/>
      <c r="U184" s="19"/>
      <c r="W184" s="19"/>
      <c r="X184" s="19"/>
      <c r="AC184" s="3">
        <v>13.916666599999999</v>
      </c>
      <c r="AD184" s="2">
        <f t="shared" si="10"/>
        <v>0</v>
      </c>
      <c r="AE184" s="2">
        <f t="shared" si="11"/>
        <v>-11.404</v>
      </c>
      <c r="AF184" s="2">
        <f t="shared" si="12"/>
        <v>130.05121600000001</v>
      </c>
      <c r="AG184" s="2">
        <f t="shared" si="13"/>
        <v>11.404</v>
      </c>
    </row>
    <row r="185" spans="1:33" x14ac:dyDescent="0.3">
      <c r="A185" s="3">
        <v>13.74999994</v>
      </c>
      <c r="B185" s="3">
        <v>10.872999999999999</v>
      </c>
      <c r="C185" s="2">
        <f>$D$6*(A185^8)+$D$7*(A185^7)+$D$8*(A185^6)+$D$9*(A185^5)+$D$10*(A185^4)+$D$11*(A185^3)+$D$12*(A185^2)+$D$13*(A185)+$D$14 + (($D$3*EXP($D$4*A185))*(($D$5*(SIN(2*3.141592654*A185)))+(((1-($D$5^2))^0.5)*(COS(2*3.141592654*A185)))))</f>
        <v>12.633223232912046</v>
      </c>
      <c r="D185" s="2">
        <f t="shared" si="14"/>
        <v>1.7602232329120469</v>
      </c>
      <c r="E185" s="2">
        <f>D185^2</f>
        <v>3.098385829683338</v>
      </c>
      <c r="F185" s="2">
        <f>$E$9*(A185^8)+$E$10*(A185^7)+$E$11*(A185^6)+$E$12*(A185^5)+$E$13*(A185^4)+$E$14*(A185^3)+$E$15*(A185^2)+$E$16*(A185)+$E$17+(($E$3*EXP($E$4*A185))*(($E$5*(SIN(2*3.141592654*A185)))+(((1-($E$5^2))^0.5)*(COS(2*3.141592654*A185)))))+(($E$6*EXP($E$7*A185))*(($E$8*(SIN(4*3.141592654*A185)))+(((1-($E$8^2))^0.5)*(COS(4*3.141592654*A185)))))</f>
        <v>12.60411321567684</v>
      </c>
      <c r="G185" s="2">
        <f>F185-B185</f>
        <v>1.7311132156768405</v>
      </c>
      <c r="H185" s="2">
        <f>G185^2</f>
        <v>2.9967529654910114</v>
      </c>
      <c r="L185" s="3"/>
      <c r="M185" s="3"/>
      <c r="N185" s="19"/>
      <c r="O185" s="19"/>
      <c r="P185" s="19"/>
      <c r="Q185" s="3"/>
      <c r="S185" s="19"/>
      <c r="U185" s="19"/>
      <c r="W185" s="19"/>
      <c r="X185" s="19"/>
      <c r="AC185" s="3">
        <v>13.99999993</v>
      </c>
      <c r="AD185" s="2">
        <f t="shared" si="10"/>
        <v>0</v>
      </c>
      <c r="AE185" s="2">
        <f t="shared" si="11"/>
        <v>-10.872999999999999</v>
      </c>
      <c r="AF185" s="2">
        <f t="shared" si="12"/>
        <v>118.22212899999998</v>
      </c>
      <c r="AG185" s="2">
        <f t="shared" si="13"/>
        <v>10.872999999999999</v>
      </c>
    </row>
    <row r="186" spans="1:33" x14ac:dyDescent="0.3">
      <c r="A186" s="3">
        <v>13.833333270000001</v>
      </c>
      <c r="B186" s="3">
        <v>10.209</v>
      </c>
      <c r="C186" s="2">
        <f>$D$6*(A186^8)+$D$7*(A186^7)+$D$8*(A186^6)+$D$9*(A186^5)+$D$10*(A186^4)+$D$11*(A186^3)+$D$12*(A186^2)+$D$13*(A186)+$D$14 + (($D$3*EXP($D$4*A186))*(($D$5*(SIN(2*3.141592654*A186)))+(((1-($D$5^2))^0.5)*(COS(2*3.141592654*A186)))))</f>
        <v>12.052480071638181</v>
      </c>
      <c r="D186" s="2">
        <f t="shared" si="14"/>
        <v>1.8434800716381812</v>
      </c>
      <c r="E186" s="2">
        <f>D186^2</f>
        <v>3.3984187745271135</v>
      </c>
      <c r="F186" s="2">
        <f>$E$9*(A186^8)+$E$10*(A186^7)+$E$11*(A186^6)+$E$12*(A186^5)+$E$13*(A186^4)+$E$14*(A186^3)+$E$15*(A186^2)+$E$16*(A186)+$E$17+(($E$3*EXP($E$4*A186))*(($E$5*(SIN(2*3.141592654*A186)))+(((1-($E$5^2))^0.5)*(COS(2*3.141592654*A186)))))+(($E$6*EXP($E$7*A186))*(($E$8*(SIN(4*3.141592654*A186)))+(((1-($E$8^2))^0.5)*(COS(4*3.141592654*A186)))))</f>
        <v>12.199957333267799</v>
      </c>
      <c r="G186" s="2">
        <f>F186-B186</f>
        <v>1.990957333267799</v>
      </c>
      <c r="H186" s="2">
        <f>G186^2</f>
        <v>3.9639111028928258</v>
      </c>
      <c r="L186" s="3"/>
      <c r="M186" s="3"/>
      <c r="N186" s="19"/>
      <c r="O186" s="19"/>
      <c r="P186" s="19"/>
      <c r="Q186" s="3"/>
      <c r="S186" s="19"/>
      <c r="U186" s="19"/>
      <c r="W186" s="19"/>
      <c r="X186" s="19"/>
      <c r="AC186" s="3">
        <v>14.08333326</v>
      </c>
      <c r="AD186" s="2">
        <f t="shared" si="10"/>
        <v>0</v>
      </c>
      <c r="AE186" s="2">
        <f t="shared" si="11"/>
        <v>-10.209</v>
      </c>
      <c r="AF186" s="2">
        <f t="shared" si="12"/>
        <v>104.223681</v>
      </c>
      <c r="AG186" s="2">
        <f t="shared" si="13"/>
        <v>10.209</v>
      </c>
    </row>
    <row r="187" spans="1:33" x14ac:dyDescent="0.3">
      <c r="A187" s="3">
        <v>13.916666599999999</v>
      </c>
      <c r="B187" s="3">
        <v>10.076000000000001</v>
      </c>
      <c r="C187" s="2">
        <f>$D$6*(A187^8)+$D$7*(A187^7)+$D$8*(A187^6)+$D$9*(A187^5)+$D$10*(A187^4)+$D$11*(A187^3)+$D$12*(A187^2)+$D$13*(A187)+$D$14 + (($D$3*EXP($D$4*A187))*(($D$5*(SIN(2*3.141592654*A187)))+(((1-($D$5^2))^0.5)*(COS(2*3.141592654*A187)))))</f>
        <v>11.708173171090067</v>
      </c>
      <c r="D187" s="2">
        <f t="shared" si="14"/>
        <v>1.6321731710900664</v>
      </c>
      <c r="E187" s="2">
        <f>D187^2</f>
        <v>2.6639892604262032</v>
      </c>
      <c r="F187" s="2">
        <f>$E$9*(A187^8)+$E$10*(A187^7)+$E$11*(A187^6)+$E$12*(A187^5)+$E$13*(A187^4)+$E$14*(A187^3)+$E$15*(A187^2)+$E$16*(A187)+$E$17+(($E$3*EXP($E$4*A187))*(($E$5*(SIN(2*3.141592654*A187)))+(((1-($E$5^2))^0.5)*(COS(2*3.141592654*A187)))))+(($E$6*EXP($E$7*A187))*(($E$8*(SIN(4*3.141592654*A187)))+(((1-($E$8^2))^0.5)*(COS(4*3.141592654*A187)))))</f>
        <v>11.885254129284252</v>
      </c>
      <c r="G187" s="2">
        <f>F187-B187</f>
        <v>1.8092541292842519</v>
      </c>
      <c r="H187" s="2">
        <f>G187^2</f>
        <v>3.2734005043321166</v>
      </c>
      <c r="L187" s="3"/>
      <c r="M187" s="3"/>
      <c r="N187" s="19"/>
      <c r="O187" s="19"/>
      <c r="P187" s="19"/>
      <c r="Q187" s="3"/>
      <c r="S187" s="19"/>
      <c r="U187" s="19"/>
      <c r="W187" s="19"/>
      <c r="X187" s="19"/>
      <c r="AC187" s="3">
        <v>14.16666659</v>
      </c>
      <c r="AD187" s="2">
        <f t="shared" si="10"/>
        <v>0</v>
      </c>
      <c r="AE187" s="2">
        <f t="shared" si="11"/>
        <v>-10.076000000000001</v>
      </c>
      <c r="AF187" s="2">
        <f t="shared" si="12"/>
        <v>101.52577600000001</v>
      </c>
      <c r="AG187" s="2">
        <f t="shared" si="13"/>
        <v>10.076000000000001</v>
      </c>
    </row>
    <row r="188" spans="1:33" x14ac:dyDescent="0.3">
      <c r="A188" s="3">
        <v>13.99999993</v>
      </c>
      <c r="B188" s="3">
        <v>10.247</v>
      </c>
      <c r="C188" s="2">
        <f>$D$6*(A188^8)+$D$7*(A188^7)+$D$8*(A188^6)+$D$9*(A188^5)+$D$10*(A188^4)+$D$11*(A188^3)+$D$12*(A188^2)+$D$13*(A188)+$D$14 + (($D$3*EXP($D$4*A188))*(($D$5*(SIN(2*3.141592654*A188)))+(((1-($D$5^2))^0.5)*(COS(2*3.141592654*A188)))))</f>
        <v>11.687953408595302</v>
      </c>
      <c r="D188" s="2">
        <f t="shared" si="14"/>
        <v>1.440953408595302</v>
      </c>
      <c r="E188" s="2">
        <f>D188^2</f>
        <v>2.0763467257424191</v>
      </c>
      <c r="F188" s="2">
        <f>$E$9*(A188^8)+$E$10*(A188^7)+$E$11*(A188^6)+$E$12*(A188^5)+$E$13*(A188^4)+$E$14*(A188^3)+$E$15*(A188^2)+$E$16*(A188)+$E$17+(($E$3*EXP($E$4*A188))*(($E$5*(SIN(2*3.141592654*A188)))+(((1-($E$5^2))^0.5)*(COS(2*3.141592654*A188)))))+(($E$6*EXP($E$7*A188))*(($E$8*(SIN(4*3.141592654*A188)))+(((1-($E$8^2))^0.5)*(COS(4*3.141592654*A188)))))</f>
        <v>11.718946518400584</v>
      </c>
      <c r="G188" s="2">
        <f>F188-B188</f>
        <v>1.4719465184005838</v>
      </c>
      <c r="H188" s="2">
        <f>G188^2</f>
        <v>2.1666265530316</v>
      </c>
      <c r="L188" s="3"/>
      <c r="M188" s="3"/>
      <c r="N188" s="19"/>
      <c r="O188" s="19"/>
      <c r="P188" s="19"/>
      <c r="Q188" s="3"/>
      <c r="S188" s="19"/>
      <c r="U188" s="19"/>
      <c r="W188" s="19"/>
      <c r="X188" s="19"/>
      <c r="AC188" s="3">
        <v>14.24999992</v>
      </c>
      <c r="AD188" s="2">
        <f t="shared" si="10"/>
        <v>0</v>
      </c>
      <c r="AE188" s="2">
        <f t="shared" si="11"/>
        <v>-10.247</v>
      </c>
      <c r="AF188" s="2">
        <f t="shared" si="12"/>
        <v>105.001009</v>
      </c>
      <c r="AG188" s="2">
        <f t="shared" si="13"/>
        <v>10.247</v>
      </c>
    </row>
    <row r="189" spans="1:33" x14ac:dyDescent="0.3">
      <c r="A189" s="3">
        <v>14.08333326</v>
      </c>
      <c r="B189" s="3">
        <v>10.132999999999999</v>
      </c>
      <c r="C189" s="2">
        <f>$D$6*(A189^8)+$D$7*(A189^7)+$D$8*(A189^6)+$D$9*(A189^5)+$D$10*(A189^4)+$D$11*(A189^3)+$D$12*(A189^2)+$D$13*(A189)+$D$14 + (($D$3*EXP($D$4*A189))*(($D$5*(SIN(2*3.141592654*A189)))+(((1-($D$5^2))^0.5)*(COS(2*3.141592654*A189)))))</f>
        <v>11.992887254839406</v>
      </c>
      <c r="D189" s="2">
        <f t="shared" si="14"/>
        <v>1.859887254839407</v>
      </c>
      <c r="E189" s="2">
        <f>D189^2</f>
        <v>3.4591806007140651</v>
      </c>
      <c r="F189" s="2">
        <f>$E$9*(A189^8)+$E$10*(A189^7)+$E$11*(A189^6)+$E$12*(A189^5)+$E$13*(A189^4)+$E$14*(A189^3)+$E$15*(A189^2)+$E$16*(A189)+$E$17+(($E$3*EXP($E$4*A189))*(($E$5*(SIN(2*3.141592654*A189)))+(((1-($E$5^2))^0.5)*(COS(2*3.141592654*A189)))))+(($E$6*EXP($E$7*A189))*(($E$8*(SIN(4*3.141592654*A189)))+(((1-($E$8^2))^0.5)*(COS(4*3.141592654*A189)))))</f>
        <v>11.848505600915441</v>
      </c>
      <c r="G189" s="2">
        <f>F189-B189</f>
        <v>1.7155056009154421</v>
      </c>
      <c r="H189" s="2">
        <f>G189^2</f>
        <v>2.9429594667722521</v>
      </c>
      <c r="L189" s="3"/>
      <c r="M189" s="3"/>
      <c r="N189" s="19"/>
      <c r="O189" s="19"/>
      <c r="P189" s="19"/>
      <c r="Q189" s="3"/>
      <c r="S189" s="19"/>
      <c r="U189" s="19"/>
      <c r="W189" s="19"/>
      <c r="X189" s="19"/>
      <c r="AC189" s="3">
        <v>14.333333250000001</v>
      </c>
      <c r="AD189" s="2">
        <f t="shared" si="10"/>
        <v>0</v>
      </c>
      <c r="AE189" s="2">
        <f t="shared" si="11"/>
        <v>-10.132999999999999</v>
      </c>
      <c r="AF189" s="2">
        <f t="shared" si="12"/>
        <v>102.67768899999999</v>
      </c>
      <c r="AG189" s="2">
        <f t="shared" si="13"/>
        <v>10.132999999999999</v>
      </c>
    </row>
    <row r="190" spans="1:33" x14ac:dyDescent="0.3">
      <c r="A190" s="3">
        <v>14.16666659</v>
      </c>
      <c r="B190" s="3">
        <v>10.74</v>
      </c>
      <c r="C190" s="2">
        <f>$D$6*(A190^8)+$D$7*(A190^7)+$D$8*(A190^6)+$D$9*(A190^5)+$D$10*(A190^4)+$D$11*(A190^3)+$D$12*(A190^2)+$D$13*(A190)+$D$14 + (($D$3*EXP($D$4*A190))*(($D$5*(SIN(2*3.141592654*A190)))+(((1-($D$5^2))^0.5)*(COS(2*3.141592654*A190)))))</f>
        <v>12.537126749546495</v>
      </c>
      <c r="D190" s="2">
        <f t="shared" si="14"/>
        <v>1.7971267495464947</v>
      </c>
      <c r="E190" s="2">
        <f>D190^2</f>
        <v>3.2296645539355495</v>
      </c>
      <c r="F190" s="2">
        <f>$E$9*(A190^8)+$E$10*(A190^7)+$E$11*(A190^6)+$E$12*(A190^5)+$E$13*(A190^4)+$E$14*(A190^3)+$E$15*(A190^2)+$E$16*(A190)+$E$17+(($E$3*EXP($E$4*A190))*(($E$5*(SIN(2*3.141592654*A190)))+(((1-($E$5^2))^0.5)*(COS(2*3.141592654*A190)))))+(($E$6*EXP($E$7*A190))*(($E$8*(SIN(4*3.141592654*A190)))+(((1-($E$8^2))^0.5)*(COS(4*3.141592654*A190)))))</f>
        <v>12.362842313201176</v>
      </c>
      <c r="G190" s="2">
        <f>F190-B190</f>
        <v>1.6228423132011756</v>
      </c>
      <c r="H190" s="2">
        <f>G190^2</f>
        <v>2.6336171735161424</v>
      </c>
      <c r="L190" s="3"/>
      <c r="M190" s="3"/>
      <c r="N190" s="19"/>
      <c r="O190" s="19"/>
      <c r="P190" s="19"/>
      <c r="Q190" s="3"/>
      <c r="S190" s="19"/>
      <c r="U190" s="19"/>
      <c r="W190" s="19"/>
      <c r="X190" s="19"/>
      <c r="AC190" s="3">
        <v>14.416666579999999</v>
      </c>
      <c r="AD190" s="2">
        <f t="shared" si="10"/>
        <v>0</v>
      </c>
      <c r="AE190" s="2">
        <f t="shared" si="11"/>
        <v>-10.74</v>
      </c>
      <c r="AF190" s="2">
        <f t="shared" si="12"/>
        <v>115.3476</v>
      </c>
      <c r="AG190" s="2">
        <f t="shared" si="13"/>
        <v>10.74</v>
      </c>
    </row>
    <row r="191" spans="1:33" x14ac:dyDescent="0.3">
      <c r="A191" s="3">
        <v>14.24999992</v>
      </c>
      <c r="B191" s="3">
        <v>11.555999999999999</v>
      </c>
      <c r="C191" s="2">
        <f>$D$6*(A191^8)+$D$7*(A191^7)+$D$8*(A191^6)+$D$9*(A191^5)+$D$10*(A191^4)+$D$11*(A191^3)+$D$12*(A191^2)+$D$13*(A191)+$D$14 + (($D$3*EXP($D$4*A191))*(($D$5*(SIN(2*3.141592654*A191)))+(((1-($D$5^2))^0.5)*(COS(2*3.141592654*A191)))))</f>
        <v>13.170874171902831</v>
      </c>
      <c r="D191" s="2">
        <f t="shared" si="14"/>
        <v>1.6148741719028319</v>
      </c>
      <c r="E191" s="2">
        <f>D191^2</f>
        <v>2.6078185910788569</v>
      </c>
      <c r="F191" s="2">
        <f>$E$9*(A191^8)+$E$10*(A191^7)+$E$11*(A191^6)+$E$12*(A191^5)+$E$13*(A191^4)+$E$14*(A191^3)+$E$15*(A191^2)+$E$16*(A191)+$E$17+(($E$3*EXP($E$4*A191))*(($E$5*(SIN(2*3.141592654*A191)))+(((1-($E$5^2))^0.5)*(COS(2*3.141592654*A191)))))+(($E$6*EXP($E$7*A191))*(($E$8*(SIN(4*3.141592654*A191)))+(((1-($E$8^2))^0.5)*(COS(4*3.141592654*A191)))))</f>
        <v>13.140820628668344</v>
      </c>
      <c r="G191" s="2">
        <f>F191-B191</f>
        <v>1.5848206286683446</v>
      </c>
      <c r="H191" s="2">
        <f>G191^2</f>
        <v>2.5116564250527271</v>
      </c>
      <c r="L191" s="3"/>
      <c r="M191" s="3"/>
      <c r="N191" s="19"/>
      <c r="O191" s="19"/>
      <c r="P191" s="19"/>
      <c r="Q191" s="3"/>
      <c r="S191" s="19"/>
      <c r="U191" s="19"/>
      <c r="W191" s="19"/>
      <c r="X191" s="19"/>
      <c r="AC191" s="3">
        <v>14.49999991</v>
      </c>
      <c r="AD191" s="2">
        <f t="shared" si="10"/>
        <v>0</v>
      </c>
      <c r="AE191" s="2">
        <f t="shared" si="11"/>
        <v>-11.555999999999999</v>
      </c>
      <c r="AF191" s="2">
        <f t="shared" si="12"/>
        <v>133.54113599999999</v>
      </c>
      <c r="AG191" s="2">
        <f t="shared" si="13"/>
        <v>11.555999999999999</v>
      </c>
    </row>
    <row r="192" spans="1:33" x14ac:dyDescent="0.3">
      <c r="A192" s="3">
        <v>14.333333250000001</v>
      </c>
      <c r="B192" s="3">
        <v>12.201000000000001</v>
      </c>
      <c r="C192" s="2">
        <f>$D$6*(A192^8)+$D$7*(A192^7)+$D$8*(A192^6)+$D$9*(A192^5)+$D$10*(A192^4)+$D$11*(A192^3)+$D$12*(A192^2)+$D$13*(A192)+$D$14 + (($D$3*EXP($D$4*A192))*(($D$5*(SIN(2*3.141592654*A192)))+(((1-($D$5^2))^0.5)*(COS(2*3.141592654*A192)))))</f>
        <v>13.720499185070672</v>
      </c>
      <c r="D192" s="2">
        <f t="shared" si="14"/>
        <v>1.5194991850706714</v>
      </c>
      <c r="E192" s="2">
        <f>D192^2</f>
        <v>2.3088777734304347</v>
      </c>
      <c r="F192" s="2">
        <f>$E$9*(A192^8)+$E$10*(A192^7)+$E$11*(A192^6)+$E$12*(A192^5)+$E$13*(A192^4)+$E$14*(A192^3)+$E$15*(A192^2)+$E$16*(A192)+$E$17+(($E$3*EXP($E$4*A192))*(($E$5*(SIN(2*3.141592654*A192)))+(((1-($E$5^2))^0.5)*(COS(2*3.141592654*A192)))))+(($E$6*EXP($E$7*A192))*(($E$8*(SIN(4*3.141592654*A192)))+(((1-($E$8^2))^0.5)*(COS(4*3.141592654*A192)))))</f>
        <v>13.863445475823028</v>
      </c>
      <c r="G192" s="2">
        <f>F192-B192</f>
        <v>1.6624454758230272</v>
      </c>
      <c r="H192" s="2">
        <f>G192^2</f>
        <v>2.7637249600844513</v>
      </c>
      <c r="L192" s="3"/>
      <c r="M192" s="3"/>
      <c r="N192" s="19"/>
      <c r="O192" s="19"/>
      <c r="P192" s="19"/>
      <c r="Q192" s="3"/>
      <c r="S192" s="19"/>
      <c r="U192" s="19"/>
      <c r="W192" s="19"/>
      <c r="X192" s="19"/>
      <c r="AC192" s="3">
        <v>14.58333324</v>
      </c>
      <c r="AD192" s="2">
        <f t="shared" si="10"/>
        <v>0</v>
      </c>
      <c r="AE192" s="2">
        <f t="shared" si="11"/>
        <v>-12.201000000000001</v>
      </c>
      <c r="AF192" s="2">
        <f t="shared" si="12"/>
        <v>148.86440100000002</v>
      </c>
      <c r="AG192" s="2">
        <f t="shared" si="13"/>
        <v>12.201000000000001</v>
      </c>
    </row>
    <row r="193" spans="1:33" x14ac:dyDescent="0.3">
      <c r="A193" s="3">
        <v>14.416666579999999</v>
      </c>
      <c r="B193" s="3">
        <v>12.505000000000001</v>
      </c>
      <c r="C193" s="2">
        <f>$D$6*(A193^8)+$D$7*(A193^7)+$D$8*(A193^6)+$D$9*(A193^5)+$D$10*(A193^4)+$D$11*(A193^3)+$D$12*(A193^2)+$D$13*(A193)+$D$14 + (($D$3*EXP($D$4*A193))*(($D$5*(SIN(2*3.141592654*A193)))+(((1-($D$5^2))^0.5)*(COS(2*3.141592654*A193)))))</f>
        <v>14.035065589324596</v>
      </c>
      <c r="D193" s="2">
        <f t="shared" si="14"/>
        <v>1.5300655893245949</v>
      </c>
      <c r="E193" s="2">
        <f>D193^2</f>
        <v>2.3411007076352197</v>
      </c>
      <c r="F193" s="2">
        <f>$E$9*(A193^8)+$E$10*(A193^7)+$E$11*(A193^6)+$E$12*(A193^5)+$E$13*(A193^4)+$E$14*(A193^3)+$E$15*(A193^2)+$E$16*(A193)+$E$17+(($E$3*EXP($E$4*A193))*(($E$5*(SIN(2*3.141592654*A193)))+(((1-($E$5^2))^0.5)*(COS(2*3.141592654*A193)))))+(($E$6*EXP($E$7*A193))*(($E$8*(SIN(4*3.141592654*A193)))+(((1-($E$8^2))^0.5)*(COS(4*3.141592654*A193)))))</f>
        <v>14.20630417397591</v>
      </c>
      <c r="G193" s="2">
        <f>F193-B193</f>
        <v>1.7013041739759096</v>
      </c>
      <c r="H193" s="2">
        <f>G193^2</f>
        <v>2.8944358923878521</v>
      </c>
      <c r="L193" s="3"/>
      <c r="M193" s="3"/>
      <c r="N193" s="19"/>
      <c r="O193" s="19"/>
      <c r="P193" s="19"/>
      <c r="Q193" s="3"/>
      <c r="S193" s="19"/>
      <c r="U193" s="19"/>
      <c r="W193" s="19"/>
      <c r="X193" s="19"/>
      <c r="AC193" s="3">
        <v>14.66666657</v>
      </c>
      <c r="AD193" s="2">
        <f t="shared" si="10"/>
        <v>0</v>
      </c>
      <c r="AE193" s="2">
        <f t="shared" si="11"/>
        <v>-12.505000000000001</v>
      </c>
      <c r="AF193" s="2">
        <f t="shared" si="12"/>
        <v>156.37502500000002</v>
      </c>
      <c r="AG193" s="2">
        <f t="shared" si="13"/>
        <v>12.505000000000001</v>
      </c>
    </row>
    <row r="194" spans="1:33" x14ac:dyDescent="0.3">
      <c r="A194" s="3">
        <v>14.49999991</v>
      </c>
      <c r="B194" s="3">
        <v>12.731999999999999</v>
      </c>
      <c r="C194" s="2">
        <f>$D$6*(A194^8)+$D$7*(A194^7)+$D$8*(A194^6)+$D$9*(A194^5)+$D$10*(A194^4)+$D$11*(A194^3)+$D$12*(A194^2)+$D$13*(A194)+$D$14 + (($D$3*EXP($D$4*A194))*(($D$5*(SIN(2*3.141592654*A194)))+(((1-($D$5^2))^0.5)*(COS(2*3.141592654*A194)))))</f>
        <v>14.026800973451731</v>
      </c>
      <c r="D194" s="2">
        <f t="shared" si="14"/>
        <v>1.2948009734517321</v>
      </c>
      <c r="E194" s="2">
        <f>D194^2</f>
        <v>1.676509560851553</v>
      </c>
      <c r="F194" s="2">
        <f>$E$9*(A194^8)+$E$10*(A194^7)+$E$11*(A194^6)+$E$12*(A194^5)+$E$13*(A194^4)+$E$14*(A194^3)+$E$15*(A194^2)+$E$16*(A194)+$E$17+(($E$3*EXP($E$4*A194))*(($E$5*(SIN(2*3.141592654*A194)))+(((1-($E$5^2))^0.5)*(COS(2*3.141592654*A194)))))+(($E$6*EXP($E$7*A194))*(($E$8*(SIN(4*3.141592654*A194)))+(((1-($E$8^2))^0.5)*(COS(4*3.141592654*A194)))))</f>
        <v>14.053474772725366</v>
      </c>
      <c r="G194" s="2">
        <f>F194-B194</f>
        <v>1.3214747727253666</v>
      </c>
      <c r="H194" s="2">
        <f>G194^2</f>
        <v>1.7462955749495594</v>
      </c>
      <c r="L194" s="3"/>
      <c r="M194" s="3"/>
      <c r="N194" s="19"/>
      <c r="O194" s="19"/>
      <c r="P194" s="19"/>
      <c r="Q194" s="3"/>
      <c r="S194" s="19"/>
      <c r="U194" s="19"/>
      <c r="W194" s="19"/>
      <c r="X194" s="19"/>
      <c r="AC194" s="3">
        <v>14.749999900000001</v>
      </c>
      <c r="AD194" s="2">
        <f t="shared" si="10"/>
        <v>0</v>
      </c>
      <c r="AE194" s="2">
        <f t="shared" si="11"/>
        <v>-12.731999999999999</v>
      </c>
      <c r="AF194" s="2">
        <f t="shared" si="12"/>
        <v>162.10382399999997</v>
      </c>
      <c r="AG194" s="2">
        <f t="shared" si="13"/>
        <v>12.731999999999999</v>
      </c>
    </row>
    <row r="195" spans="1:33" x14ac:dyDescent="0.3">
      <c r="A195" s="3">
        <v>14.58333324</v>
      </c>
      <c r="B195" s="3">
        <v>12.201000000000001</v>
      </c>
      <c r="C195" s="2">
        <f>$D$6*(A195^8)+$D$7*(A195^7)+$D$8*(A195^6)+$D$9*(A195^5)+$D$10*(A195^4)+$D$11*(A195^3)+$D$12*(A195^2)+$D$13*(A195)+$D$14 + (($D$3*EXP($D$4*A195))*(($D$5*(SIN(2*3.141592654*A195)))+(((1-($D$5^2))^0.5)*(COS(2*3.141592654*A195)))))</f>
        <v>13.694659125124208</v>
      </c>
      <c r="D195" s="2">
        <f t="shared" si="14"/>
        <v>1.4936591251242071</v>
      </c>
      <c r="E195" s="2">
        <f>D195^2</f>
        <v>2.2310175820668117</v>
      </c>
      <c r="F195" s="2">
        <f>$E$9*(A195^8)+$E$10*(A195^7)+$E$11*(A195^6)+$E$12*(A195^5)+$E$13*(A195^4)+$E$14*(A195^3)+$E$15*(A195^2)+$E$16*(A195)+$E$17+(($E$3*EXP($E$4*A195))*(($E$5*(SIN(2*3.141592654*A195)))+(((1-($E$5^2))^0.5)*(COS(2*3.141592654*A195)))))+(($E$6*EXP($E$7*A195))*(($E$8*(SIN(4*3.141592654*A195)))+(((1-($E$8^2))^0.5)*(COS(4*3.141592654*A195)))))</f>
        <v>13.548775049544734</v>
      </c>
      <c r="G195" s="2">
        <f>F195-B195</f>
        <v>1.3477750495447332</v>
      </c>
      <c r="H195" s="2">
        <f>G195^2</f>
        <v>1.8164975841753079</v>
      </c>
      <c r="L195" s="3"/>
      <c r="M195" s="3"/>
      <c r="N195" s="19"/>
      <c r="O195" s="19"/>
      <c r="P195" s="19"/>
      <c r="Q195" s="3"/>
      <c r="S195" s="19"/>
      <c r="U195" s="19"/>
      <c r="W195" s="19"/>
      <c r="X195" s="19"/>
      <c r="AC195" s="3">
        <v>14.833333229999999</v>
      </c>
      <c r="AD195" s="2">
        <f t="shared" si="10"/>
        <v>0</v>
      </c>
      <c r="AE195" s="2">
        <f t="shared" si="11"/>
        <v>-12.201000000000001</v>
      </c>
      <c r="AF195" s="2">
        <f t="shared" si="12"/>
        <v>148.86440100000002</v>
      </c>
      <c r="AG195" s="2">
        <f t="shared" si="13"/>
        <v>12.201000000000001</v>
      </c>
    </row>
    <row r="196" spans="1:33" x14ac:dyDescent="0.3">
      <c r="A196" s="3">
        <v>14.66666657</v>
      </c>
      <c r="B196" s="3">
        <v>12.068</v>
      </c>
      <c r="C196" s="2">
        <f>$D$6*(A196^8)+$D$7*(A196^7)+$D$8*(A196^6)+$D$9*(A196^5)+$D$10*(A196^4)+$D$11*(A196^3)+$D$12*(A196^2)+$D$13*(A196)+$D$14 + (($D$3*EXP($D$4*A196))*(($D$5*(SIN(2*3.141592654*A196)))+(((1-($D$5^2))^0.5)*(COS(2*3.141592654*A196)))))</f>
        <v>13.124650611020428</v>
      </c>
      <c r="D196" s="2">
        <f t="shared" si="14"/>
        <v>1.0566506110204283</v>
      </c>
      <c r="E196" s="2">
        <f>D196^2</f>
        <v>1.1165105137698446</v>
      </c>
      <c r="F196" s="2">
        <f>$E$9*(A196^8)+$E$10*(A196^7)+$E$11*(A196^6)+$E$12*(A196^5)+$E$13*(A196^4)+$E$14*(A196^3)+$E$15*(A196^2)+$E$16*(A196)+$E$17+(($E$3*EXP($E$4*A196))*(($E$5*(SIN(2*3.141592654*A196)))+(((1-($E$5^2))^0.5)*(COS(2*3.141592654*A196)))))+(($E$6*EXP($E$7*A196))*(($E$8*(SIN(4*3.141592654*A196)))+(((1-($E$8^2))^0.5)*(COS(4*3.141592654*A196)))))</f>
        <v>12.950874660732978</v>
      </c>
      <c r="G196" s="2">
        <f>F196-B196</f>
        <v>0.88287466073297871</v>
      </c>
      <c r="H196" s="2">
        <f>G196^2</f>
        <v>0.77946766656437227</v>
      </c>
      <c r="L196" s="3"/>
      <c r="M196" s="3"/>
      <c r="N196" s="19"/>
      <c r="O196" s="19"/>
      <c r="P196" s="19"/>
      <c r="Q196" s="3"/>
      <c r="S196" s="19"/>
      <c r="U196" s="19"/>
      <c r="W196" s="19"/>
      <c r="X196" s="19"/>
      <c r="AC196" s="3">
        <v>14.916666559999999</v>
      </c>
      <c r="AD196" s="2">
        <f t="shared" si="10"/>
        <v>0</v>
      </c>
      <c r="AE196" s="2">
        <f t="shared" si="11"/>
        <v>-12.068</v>
      </c>
      <c r="AF196" s="2">
        <f t="shared" si="12"/>
        <v>145.63662399999998</v>
      </c>
      <c r="AG196" s="2">
        <f t="shared" si="13"/>
        <v>12.068</v>
      </c>
    </row>
    <row r="197" spans="1:33" x14ac:dyDescent="0.3">
      <c r="A197" s="3">
        <v>14.749999900000001</v>
      </c>
      <c r="B197" s="3">
        <v>11.29</v>
      </c>
      <c r="C197" s="2">
        <f>$D$6*(A197^8)+$D$7*(A197^7)+$D$8*(A197^6)+$D$9*(A197^5)+$D$10*(A197^4)+$D$11*(A197^3)+$D$12*(A197^2)+$D$13*(A197)+$D$14 + (($D$3*EXP($D$4*A197))*(($D$5*(SIN(2*3.141592654*A197)))+(((1-($D$5^2))^0.5)*(COS(2*3.141592654*A197)))))</f>
        <v>12.466840118117213</v>
      </c>
      <c r="D197" s="2">
        <f t="shared" si="14"/>
        <v>1.1768401181172141</v>
      </c>
      <c r="E197" s="2">
        <f>D197^2</f>
        <v>1.3849526636101386</v>
      </c>
      <c r="F197" s="2">
        <f>$E$9*(A197^8)+$E$10*(A197^7)+$E$11*(A197^6)+$E$12*(A197^5)+$E$13*(A197^4)+$E$14*(A197^3)+$E$15*(A197^2)+$E$16*(A197)+$E$17+(($E$3*EXP($E$4*A197))*(($E$5*(SIN(2*3.141592654*A197)))+(((1-($E$5^2))^0.5)*(COS(2*3.141592654*A197)))))+(($E$6*EXP($E$7*A197))*(($E$8*(SIN(4*3.141592654*A197)))+(((1-($E$8^2))^0.5)*(COS(4*3.141592654*A197)))))</f>
        <v>12.437740239809122</v>
      </c>
      <c r="G197" s="2">
        <f>F197-B197</f>
        <v>1.1477402398091225</v>
      </c>
      <c r="H197" s="2">
        <f>G197^2</f>
        <v>1.3173076580771022</v>
      </c>
      <c r="L197" s="3"/>
      <c r="M197" s="3"/>
      <c r="N197" s="19"/>
      <c r="O197" s="19"/>
      <c r="P197" s="19"/>
      <c r="Q197" s="3"/>
      <c r="S197" s="19"/>
      <c r="U197" s="19"/>
      <c r="W197" s="19"/>
      <c r="X197" s="19"/>
      <c r="AC197" s="3">
        <v>14.99999989</v>
      </c>
      <c r="AD197" s="2">
        <f t="shared" si="10"/>
        <v>0</v>
      </c>
      <c r="AE197" s="2">
        <f t="shared" si="11"/>
        <v>-11.29</v>
      </c>
      <c r="AF197" s="2">
        <f t="shared" si="12"/>
        <v>127.46409999999999</v>
      </c>
      <c r="AG197" s="2">
        <f t="shared" si="13"/>
        <v>11.29</v>
      </c>
    </row>
    <row r="198" spans="1:33" x14ac:dyDescent="0.3">
      <c r="A198" s="3">
        <v>14.833333229999999</v>
      </c>
      <c r="B198" s="3">
        <v>11.138999999999999</v>
      </c>
      <c r="C198" s="2">
        <f>$D$6*(A198^8)+$D$7*(A198^7)+$D$8*(A198^6)+$D$9*(A198^5)+$D$10*(A198^4)+$D$11*(A198^3)+$D$12*(A198^2)+$D$13*(A198)+$D$14 + (($D$3*EXP($D$4*A198))*(($D$5*(SIN(2*3.141592654*A198)))+(((1-($D$5^2))^0.5)*(COS(2*3.141592654*A198)))))</f>
        <v>11.895162938556252</v>
      </c>
      <c r="D198" s="2">
        <f t="shared" si="14"/>
        <v>0.75616293855625294</v>
      </c>
      <c r="E198" s="2">
        <f>D198^2</f>
        <v>0.57178238964602757</v>
      </c>
      <c r="F198" s="2">
        <f>$E$9*(A198^8)+$E$10*(A198^7)+$E$11*(A198^6)+$E$12*(A198^5)+$E$13*(A198^4)+$E$14*(A198^3)+$E$15*(A198^2)+$E$16*(A198)+$E$17+(($E$3*EXP($E$4*A198))*(($E$5*(SIN(2*3.141592654*A198)))+(((1-($E$5^2))^0.5)*(COS(2*3.141592654*A198)))))+(($E$6*EXP($E$7*A198))*(($E$8*(SIN(4*3.141592654*A198)))+(((1-($E$8^2))^0.5)*(COS(4*3.141592654*A198)))))</f>
        <v>12.038939540751249</v>
      </c>
      <c r="G198" s="2">
        <f>F198-B198</f>
        <v>0.89993954075124982</v>
      </c>
      <c r="H198" s="2">
        <f>G198^2</f>
        <v>0.80989117700757041</v>
      </c>
      <c r="L198" s="3"/>
      <c r="M198" s="3"/>
      <c r="N198" s="19"/>
      <c r="O198" s="19"/>
      <c r="P198" s="19"/>
      <c r="Q198" s="3"/>
      <c r="S198" s="19"/>
      <c r="U198" s="19"/>
      <c r="W198" s="19"/>
      <c r="X198" s="19"/>
      <c r="AC198" s="3">
        <v>15.08333322</v>
      </c>
      <c r="AD198" s="2">
        <f t="shared" si="10"/>
        <v>0</v>
      </c>
      <c r="AE198" s="2">
        <f t="shared" si="11"/>
        <v>-11.138999999999999</v>
      </c>
      <c r="AF198" s="2">
        <f t="shared" si="12"/>
        <v>124.07732099999998</v>
      </c>
      <c r="AG198" s="2">
        <f t="shared" si="13"/>
        <v>11.138999999999999</v>
      </c>
    </row>
    <row r="199" spans="1:33" x14ac:dyDescent="0.3">
      <c r="A199" s="3">
        <v>14.916666559999999</v>
      </c>
      <c r="B199" s="3">
        <v>11.101000000000001</v>
      </c>
      <c r="C199" s="2">
        <f>$D$6*(A199^8)+$D$7*(A199^7)+$D$8*(A199^6)+$D$9*(A199^5)+$D$10*(A199^4)+$D$11*(A199^3)+$D$12*(A199^2)+$D$13*(A199)+$D$14 + (($D$3*EXP($D$4*A199))*(($D$5*(SIN(2*3.141592654*A199)))+(((1-($D$5^2))^0.5)*(COS(2*3.141592654*A199)))))</f>
        <v>11.56082123826673</v>
      </c>
      <c r="D199" s="2">
        <f t="shared" si="14"/>
        <v>0.45982123826672883</v>
      </c>
      <c r="E199" s="2">
        <f>D199^2</f>
        <v>0.21143557116114781</v>
      </c>
      <c r="F199" s="2">
        <f>$E$9*(A199^8)+$E$10*(A199^7)+$E$11*(A199^6)+$E$12*(A199^5)+$E$13*(A199^4)+$E$14*(A199^3)+$E$15*(A199^2)+$E$16*(A199)+$E$17+(($E$3*EXP($E$4*A199))*(($E$5*(SIN(2*3.141592654*A199)))+(((1-($E$5^2))^0.5)*(COS(2*3.141592654*A199)))))+(($E$6*EXP($E$7*A199))*(($E$8*(SIN(4*3.141592654*A199)))+(((1-($E$8^2))^0.5)*(COS(4*3.141592654*A199)))))</f>
        <v>11.733567496668956</v>
      </c>
      <c r="G199" s="2">
        <f>F199-B199</f>
        <v>0.63256749666895473</v>
      </c>
      <c r="H199" s="2">
        <f>G199^2</f>
        <v>0.40014163784202805</v>
      </c>
      <c r="L199" s="3"/>
      <c r="M199" s="3"/>
      <c r="N199" s="19"/>
      <c r="O199" s="19"/>
      <c r="P199" s="19"/>
      <c r="Q199" s="3"/>
      <c r="S199" s="19"/>
      <c r="U199" s="19"/>
      <c r="W199" s="19"/>
      <c r="X199" s="19"/>
      <c r="AC199" s="3">
        <v>15.16666655</v>
      </c>
      <c r="AD199" s="2">
        <f t="shared" si="10"/>
        <v>0</v>
      </c>
      <c r="AE199" s="2">
        <f t="shared" si="11"/>
        <v>-11.101000000000001</v>
      </c>
      <c r="AF199" s="2">
        <f t="shared" si="12"/>
        <v>123.23220100000002</v>
      </c>
      <c r="AG199" s="2">
        <f t="shared" si="13"/>
        <v>11.101000000000001</v>
      </c>
    </row>
    <row r="200" spans="1:33" x14ac:dyDescent="0.3">
      <c r="A200" s="3">
        <v>14.99999989</v>
      </c>
      <c r="B200" s="3">
        <v>10.342000000000001</v>
      </c>
      <c r="C200" s="2">
        <f>$D$6*(A200^8)+$D$7*(A200^7)+$D$8*(A200^6)+$D$9*(A200^5)+$D$10*(A200^4)+$D$11*(A200^3)+$D$12*(A200^2)+$D$13*(A200)+$D$14 + (($D$3*EXP($D$4*A200))*(($D$5*(SIN(2*3.141592654*A200)))+(((1-($D$5^2))^0.5)*(COS(2*3.141592654*A200)))))</f>
        <v>11.551747447526916</v>
      </c>
      <c r="D200" s="2">
        <f t="shared" si="14"/>
        <v>1.2097474475269152</v>
      </c>
      <c r="E200" s="2">
        <f>D200^2</f>
        <v>1.4634888867978866</v>
      </c>
      <c r="F200" s="2">
        <f>$E$9*(A200^8)+$E$10*(A200^7)+$E$11*(A200^6)+$E$12*(A200^5)+$E$13*(A200^4)+$E$14*(A200^3)+$E$15*(A200^2)+$E$16*(A200)+$E$17+(($E$3*EXP($E$4*A200))*(($E$5*(SIN(2*3.141592654*A200)))+(((1-($E$5^2))^0.5)*(COS(2*3.141592654*A200)))))+(($E$6*EXP($E$7*A200))*(($E$8*(SIN(4*3.141592654*A200)))+(((1-($E$8^2))^0.5)*(COS(4*3.141592654*A200)))))</f>
        <v>11.581453113542546</v>
      </c>
      <c r="G200" s="2">
        <f>F200-B200</f>
        <v>1.2394531135425453</v>
      </c>
      <c r="H200" s="2">
        <f>G200^2</f>
        <v>1.5362440206703096</v>
      </c>
      <c r="L200" s="3"/>
      <c r="M200" s="3"/>
      <c r="N200" s="19"/>
      <c r="O200" s="19"/>
      <c r="P200" s="19"/>
      <c r="Q200" s="3"/>
      <c r="S200" s="19"/>
      <c r="U200" s="19"/>
      <c r="W200" s="19"/>
      <c r="X200" s="19"/>
      <c r="AC200" s="3">
        <v>15.249999880000001</v>
      </c>
      <c r="AD200" s="2">
        <f t="shared" si="10"/>
        <v>0</v>
      </c>
      <c r="AE200" s="2">
        <f t="shared" si="11"/>
        <v>-10.342000000000001</v>
      </c>
      <c r="AF200" s="2">
        <f t="shared" si="12"/>
        <v>106.95696400000001</v>
      </c>
      <c r="AG200" s="2">
        <f t="shared" si="13"/>
        <v>10.342000000000001</v>
      </c>
    </row>
    <row r="201" spans="1:33" x14ac:dyDescent="0.3">
      <c r="A201" s="3">
        <v>15.08333322</v>
      </c>
      <c r="B201" s="3">
        <v>10</v>
      </c>
      <c r="C201" s="2">
        <f>$D$6*(A201^8)+$D$7*(A201^7)+$D$8*(A201^6)+$D$9*(A201^5)+$D$10*(A201^4)+$D$11*(A201^3)+$D$12*(A201^2)+$D$13*(A201)+$D$14 + (($D$3*EXP($D$4*A201))*(($D$5*(SIN(2*3.141592654*A201)))+(((1-($D$5^2))^0.5)*(COS(2*3.141592654*A201)))))</f>
        <v>11.869002866522598</v>
      </c>
      <c r="D201" s="2">
        <f t="shared" si="14"/>
        <v>1.8690028665225977</v>
      </c>
      <c r="E201" s="2">
        <f>D201^2</f>
        <v>3.4931717150696873</v>
      </c>
      <c r="F201" s="2">
        <f>$E$9*(A201^8)+$E$10*(A201^7)+$E$11*(A201^6)+$E$12*(A201^5)+$E$13*(A201^4)+$E$14*(A201^3)+$E$15*(A201^2)+$E$16*(A201)+$E$17+(($E$3*EXP($E$4*A201))*(($E$5*(SIN(2*3.141592654*A201)))+(((1-($E$5^2))^0.5)*(COS(2*3.141592654*A201)))))+(($E$6*EXP($E$7*A201))*(($E$8*(SIN(4*3.141592654*A201)))+(((1-($E$8^2))^0.5)*(COS(4*3.141592654*A201)))))</f>
        <v>11.727018854591297</v>
      </c>
      <c r="G201" s="2">
        <f>F201-B201</f>
        <v>1.7270188545912966</v>
      </c>
      <c r="H201" s="2">
        <f>G201^2</f>
        <v>2.9825941241138341</v>
      </c>
      <c r="L201" s="3"/>
      <c r="M201" s="3"/>
      <c r="N201" s="19"/>
      <c r="O201" s="19"/>
      <c r="P201" s="19"/>
      <c r="Q201" s="3"/>
      <c r="S201" s="19"/>
      <c r="U201" s="19"/>
      <c r="W201" s="19"/>
      <c r="X201" s="19"/>
      <c r="AC201" s="3">
        <v>15.333333209999999</v>
      </c>
      <c r="AD201" s="2">
        <f t="shared" si="10"/>
        <v>0</v>
      </c>
      <c r="AE201" s="2">
        <f t="shared" si="11"/>
        <v>-10</v>
      </c>
      <c r="AF201" s="2">
        <f t="shared" si="12"/>
        <v>100</v>
      </c>
      <c r="AG201" s="2">
        <f t="shared" si="13"/>
        <v>10</v>
      </c>
    </row>
    <row r="202" spans="1:33" x14ac:dyDescent="0.3">
      <c r="A202" s="3">
        <v>15.16666655</v>
      </c>
      <c r="B202" s="3">
        <v>11.347</v>
      </c>
      <c r="C202" s="2">
        <f>$D$6*(A202^8)+$D$7*(A202^7)+$D$8*(A202^6)+$D$9*(A202^5)+$D$10*(A202^4)+$D$11*(A202^3)+$D$12*(A202^2)+$D$13*(A202)+$D$14 + (($D$3*EXP($D$4*A202))*(($D$5*(SIN(2*3.141592654*A202)))+(((1-($D$5^2))^0.5)*(COS(2*3.141592654*A202)))))</f>
        <v>12.426446541352684</v>
      </c>
      <c r="D202" s="2">
        <f t="shared" si="14"/>
        <v>1.0794465413526844</v>
      </c>
      <c r="E202" s="2">
        <f>D202^2</f>
        <v>1.1652048356382725</v>
      </c>
      <c r="F202" s="2">
        <f>$E$9*(A202^8)+$E$10*(A202^7)+$E$11*(A202^6)+$E$12*(A202^5)+$E$13*(A202^4)+$E$14*(A202^3)+$E$15*(A202^2)+$E$16*(A202)+$E$17+(($E$3*EXP($E$4*A202))*(($E$5*(SIN(2*3.141592654*A202)))+(((1-($E$5^2))^0.5)*(COS(2*3.141592654*A202)))))+(($E$6*EXP($E$7*A202))*(($E$8*(SIN(4*3.141592654*A202)))+(((1-($E$8^2))^0.5)*(COS(4*3.141592654*A202)))))</f>
        <v>12.255242137098586</v>
      </c>
      <c r="G202" s="2">
        <f>F202-B202</f>
        <v>0.90824213709858626</v>
      </c>
      <c r="H202" s="2">
        <f>G202^2</f>
        <v>0.82490377960140715</v>
      </c>
      <c r="L202" s="3"/>
      <c r="M202" s="3"/>
      <c r="N202" s="19"/>
      <c r="O202" s="19"/>
      <c r="P202" s="19"/>
      <c r="Q202" s="3"/>
      <c r="S202" s="19"/>
      <c r="U202" s="19"/>
      <c r="W202" s="19"/>
      <c r="X202" s="19"/>
      <c r="AC202" s="3">
        <v>15.41666654</v>
      </c>
      <c r="AD202" s="2">
        <f t="shared" si="10"/>
        <v>0</v>
      </c>
      <c r="AE202" s="2">
        <f t="shared" si="11"/>
        <v>-11.347</v>
      </c>
      <c r="AF202" s="2">
        <f t="shared" si="12"/>
        <v>128.75440899999998</v>
      </c>
      <c r="AG202" s="2">
        <f t="shared" si="13"/>
        <v>11.347</v>
      </c>
    </row>
    <row r="203" spans="1:33" x14ac:dyDescent="0.3">
      <c r="A203" s="3">
        <v>15.249999880000001</v>
      </c>
      <c r="B203" s="3">
        <v>12.77</v>
      </c>
      <c r="C203" s="2">
        <f>$D$6*(A203^8)+$D$7*(A203^7)+$D$8*(A203^6)+$D$9*(A203^5)+$D$10*(A203^4)+$D$11*(A203^3)+$D$12*(A203^2)+$D$13*(A203)+$D$14 + (($D$3*EXP($D$4*A203))*(($D$5*(SIN(2*3.141592654*A203)))+(((1-($D$5^2))^0.5)*(COS(2*3.141592654*A203)))))</f>
        <v>13.073775988391679</v>
      </c>
      <c r="D203" s="2">
        <f t="shared" si="14"/>
        <v>0.30377598839167952</v>
      </c>
      <c r="E203" s="2">
        <f>D203^2</f>
        <v>9.2279851123341805E-2</v>
      </c>
      <c r="F203" s="2">
        <f>$E$9*(A203^8)+$E$10*(A203^7)+$E$11*(A203^6)+$E$12*(A203^5)+$E$13*(A203^4)+$E$14*(A203^3)+$E$15*(A203^2)+$E$16*(A203)+$E$17+(($E$3*EXP($E$4*A203))*(($E$5*(SIN(2*3.141592654*A203)))+(((1-($E$5^2))^0.5)*(COS(2*3.141592654*A203)))))+(($E$6*EXP($E$7*A203))*(($E$8*(SIN(4*3.141592654*A203)))+(((1-($E$8^2))^0.5)*(COS(4*3.141592654*A203)))))</f>
        <v>13.043873229311203</v>
      </c>
      <c r="G203" s="2">
        <f>F203-B203</f>
        <v>0.27387322931120295</v>
      </c>
      <c r="H203" s="2">
        <f>G203^2</f>
        <v>7.5006545733346752E-2</v>
      </c>
      <c r="L203" s="3"/>
      <c r="M203" s="3"/>
      <c r="N203" s="19"/>
      <c r="O203" s="19"/>
      <c r="P203" s="19"/>
      <c r="Q203" s="3"/>
      <c r="S203" s="19"/>
      <c r="U203" s="19"/>
      <c r="W203" s="19"/>
      <c r="X203" s="19"/>
      <c r="AC203" s="3">
        <v>15.49999987</v>
      </c>
      <c r="AD203" s="2">
        <f t="shared" si="10"/>
        <v>0</v>
      </c>
      <c r="AE203" s="2">
        <f t="shared" si="11"/>
        <v>-12.77</v>
      </c>
      <c r="AF203" s="2">
        <f t="shared" si="12"/>
        <v>163.07289999999998</v>
      </c>
      <c r="AG203" s="2">
        <f t="shared" si="13"/>
        <v>12.77</v>
      </c>
    </row>
    <row r="204" spans="1:33" x14ac:dyDescent="0.3">
      <c r="A204" s="3">
        <v>15.333333209999999</v>
      </c>
      <c r="B204" s="3">
        <v>13.321</v>
      </c>
      <c r="C204" s="2">
        <f>$D$6*(A204^8)+$D$7*(A204^7)+$D$8*(A204^6)+$D$9*(A204^5)+$D$10*(A204^4)+$D$11*(A204^3)+$D$12*(A204^2)+$D$13*(A204)+$D$14 + (($D$3*EXP($D$4*A204))*(($D$5*(SIN(2*3.141592654*A204)))+(((1-($D$5^2))^0.5)*(COS(2*3.141592654*A204)))))</f>
        <v>13.636777205996443</v>
      </c>
      <c r="D204" s="2">
        <f t="shared" si="14"/>
        <v>0.31577720599644366</v>
      </c>
      <c r="E204" s="2">
        <f>D204^2</f>
        <v>9.9715243826920416E-2</v>
      </c>
      <c r="F204" s="2">
        <f>$E$9*(A204^8)+$E$10*(A204^7)+$E$11*(A204^6)+$E$12*(A204^5)+$E$13*(A204^4)+$E$14*(A204^3)+$E$15*(A204^2)+$E$16*(A204)+$E$17+(($E$3*EXP($E$4*A204))*(($E$5*(SIN(2*3.141592654*A204)))+(((1-($E$5^2))^0.5)*(COS(2*3.141592654*A204)))))+(($E$6*EXP($E$7*A204))*(($E$8*(SIN(4*3.141592654*A204)))+(((1-($E$8^2))^0.5)*(COS(4*3.141592654*A204)))))</f>
        <v>13.77634007602666</v>
      </c>
      <c r="G204" s="2">
        <f>F204-B204</f>
        <v>0.45534007602666016</v>
      </c>
      <c r="H204" s="2">
        <f>G204^2</f>
        <v>0.20733458483596465</v>
      </c>
      <c r="L204" s="3"/>
      <c r="M204" s="3"/>
      <c r="N204" s="19"/>
      <c r="O204" s="19"/>
      <c r="P204" s="19"/>
      <c r="Q204" s="3"/>
      <c r="S204" s="19"/>
      <c r="U204" s="19"/>
      <c r="W204" s="19"/>
      <c r="X204" s="19"/>
      <c r="AC204" s="3">
        <v>15.5833332</v>
      </c>
      <c r="AD204" s="2">
        <f t="shared" si="10"/>
        <v>0</v>
      </c>
      <c r="AE204" s="2">
        <f t="shared" si="11"/>
        <v>-13.321</v>
      </c>
      <c r="AF204" s="2">
        <f t="shared" si="12"/>
        <v>177.44904099999999</v>
      </c>
      <c r="AG204" s="2">
        <f t="shared" si="13"/>
        <v>13.321</v>
      </c>
    </row>
    <row r="205" spans="1:33" x14ac:dyDescent="0.3">
      <c r="A205" s="3">
        <v>15.41666654</v>
      </c>
      <c r="B205" s="3">
        <v>13.34</v>
      </c>
      <c r="C205" s="2">
        <f>$D$6*(A205^8)+$D$7*(A205^7)+$D$8*(A205^6)+$D$9*(A205^5)+$D$10*(A205^4)+$D$11*(A205^3)+$D$12*(A205^2)+$D$13*(A205)+$D$14 + (($D$3*EXP($D$4*A205))*(($D$5*(SIN(2*3.141592654*A205)))+(((1-($D$5^2))^0.5)*(COS(2*3.141592654*A205)))))</f>
        <v>13.964005529221193</v>
      </c>
      <c r="D205" s="2">
        <f t="shared" si="14"/>
        <v>0.62400552922119346</v>
      </c>
      <c r="E205" s="2">
        <f>D205^2</f>
        <v>0.38938290049862173</v>
      </c>
      <c r="F205" s="2">
        <f>$E$9*(A205^8)+$E$10*(A205^7)+$E$11*(A205^6)+$E$12*(A205^5)+$E$13*(A205^4)+$E$14*(A205^3)+$E$15*(A205^2)+$E$16*(A205)+$E$17+(($E$3*EXP($E$4*A205))*(($E$5*(SIN(2*3.141592654*A205)))+(((1-($E$5^2))^0.5)*(COS(2*3.141592654*A205)))))+(($E$6*EXP($E$7*A205))*(($E$8*(SIN(4*3.141592654*A205)))+(((1-($E$8^2))^0.5)*(COS(4*3.141592654*A205)))))</f>
        <v>14.131314434643009</v>
      </c>
      <c r="G205" s="2">
        <f>F205-B205</f>
        <v>0.79131443464300943</v>
      </c>
      <c r="H205" s="2">
        <f>G205^2</f>
        <v>0.62617853447438565</v>
      </c>
      <c r="L205" s="3"/>
      <c r="M205" s="3"/>
      <c r="N205" s="19"/>
      <c r="O205" s="19"/>
      <c r="P205" s="19"/>
      <c r="Q205" s="3"/>
      <c r="S205" s="19"/>
      <c r="U205" s="19"/>
      <c r="W205" s="19"/>
      <c r="X205" s="19"/>
      <c r="AC205" s="3">
        <v>15.666666530000001</v>
      </c>
      <c r="AD205" s="2">
        <f t="shared" si="10"/>
        <v>0</v>
      </c>
      <c r="AE205" s="2">
        <f t="shared" si="11"/>
        <v>-13.34</v>
      </c>
      <c r="AF205" s="2">
        <f t="shared" si="12"/>
        <v>177.9556</v>
      </c>
      <c r="AG205" s="2">
        <f t="shared" si="13"/>
        <v>13.34</v>
      </c>
    </row>
    <row r="206" spans="1:33" x14ac:dyDescent="0.3">
      <c r="A206" s="3">
        <v>15.49999987</v>
      </c>
      <c r="B206" s="3">
        <v>13.188000000000001</v>
      </c>
      <c r="C206" s="2">
        <f>$D$6*(A206^8)+$D$7*(A206^7)+$D$8*(A206^6)+$D$9*(A206^5)+$D$10*(A206^4)+$D$11*(A206^3)+$D$12*(A206^2)+$D$13*(A206)+$D$14 + (($D$3*EXP($D$4*A206))*(($D$5*(SIN(2*3.141592654*A206)))+(((1-($D$5^2))^0.5)*(COS(2*3.141592654*A206)))))</f>
        <v>13.967389327351381</v>
      </c>
      <c r="D206" s="2">
        <f t="shared" si="14"/>
        <v>0.77938932735137989</v>
      </c>
      <c r="E206" s="2">
        <f>D206^2</f>
        <v>0.60744772358923638</v>
      </c>
      <c r="F206" s="2">
        <f>$E$9*(A206^8)+$E$10*(A206^7)+$E$11*(A206^6)+$E$12*(A206^5)+$E$13*(A206^4)+$E$14*(A206^3)+$E$15*(A206^2)+$E$16*(A206)+$E$17+(($E$3*EXP($E$4*A206))*(($E$5*(SIN(2*3.141592654*A206)))+(((1-($E$5^2))^0.5)*(COS(2*3.141592654*A206)))))+(($E$6*EXP($E$7*A206))*(($E$8*(SIN(4*3.141592654*A206)))+(((1-($E$8^2))^0.5)*(COS(4*3.141592654*A206)))))</f>
        <v>13.99315226259572</v>
      </c>
      <c r="G206" s="2">
        <f>F206-B206</f>
        <v>0.80515226259571904</v>
      </c>
      <c r="H206" s="2">
        <f>G206^2</f>
        <v>0.64827016596300568</v>
      </c>
      <c r="L206" s="3"/>
      <c r="M206" s="3"/>
      <c r="N206" s="19"/>
      <c r="O206" s="19"/>
      <c r="P206" s="19"/>
      <c r="Q206" s="3"/>
      <c r="S206" s="19"/>
      <c r="U206" s="19"/>
      <c r="W206" s="19"/>
      <c r="X206" s="19"/>
      <c r="AC206" s="3">
        <v>15.749999860000001</v>
      </c>
      <c r="AD206" s="2">
        <f t="shared" si="10"/>
        <v>0</v>
      </c>
      <c r="AE206" s="2">
        <f t="shared" si="11"/>
        <v>-13.188000000000001</v>
      </c>
      <c r="AF206" s="2">
        <f t="shared" si="12"/>
        <v>173.92334400000001</v>
      </c>
      <c r="AG206" s="2">
        <f t="shared" si="13"/>
        <v>13.188000000000001</v>
      </c>
    </row>
    <row r="207" spans="1:33" x14ac:dyDescent="0.3">
      <c r="A207" s="3">
        <v>15.5833332</v>
      </c>
      <c r="B207" s="3">
        <v>12.676</v>
      </c>
      <c r="C207" s="2">
        <f>$D$6*(A207^8)+$D$7*(A207^7)+$D$8*(A207^6)+$D$9*(A207^5)+$D$10*(A207^4)+$D$11*(A207^3)+$D$12*(A207^2)+$D$13*(A207)+$D$14 + (($D$3*EXP($D$4*A207))*(($D$5*(SIN(2*3.141592654*A207)))+(((1-($D$5^2))^0.5)*(COS(2*3.141592654*A207)))))</f>
        <v>13.645870467681625</v>
      </c>
      <c r="D207" s="2">
        <f t="shared" si="14"/>
        <v>0.96987046768162521</v>
      </c>
      <c r="E207" s="2">
        <f>D207^2</f>
        <v>0.94064872408097444</v>
      </c>
      <c r="F207" s="2">
        <f>$E$9*(A207^8)+$E$10*(A207^7)+$E$11*(A207^6)+$E$12*(A207^5)+$E$13*(A207^4)+$E$14*(A207^3)+$E$15*(A207^2)+$E$16*(A207)+$E$17+(($E$3*EXP($E$4*A207))*(($E$5*(SIN(2*3.141592654*A207)))+(((1-($E$5^2))^0.5)*(COS(2*3.141592654*A207)))))+(($E$6*EXP($E$7*A207))*(($E$8*(SIN(4*3.141592654*A207)))+(((1-($E$8^2))^0.5)*(COS(4*3.141592654*A207)))))</f>
        <v>13.502647451309118</v>
      </c>
      <c r="G207" s="2">
        <f>F207-B207</f>
        <v>0.82664745130911754</v>
      </c>
      <c r="H207" s="2">
        <f>G207^2</f>
        <v>0.68334600875585982</v>
      </c>
      <c r="L207" s="3"/>
      <c r="M207" s="3"/>
      <c r="N207" s="19"/>
      <c r="O207" s="19"/>
      <c r="P207" s="19"/>
      <c r="Q207" s="3"/>
      <c r="S207" s="19"/>
      <c r="U207" s="19"/>
      <c r="W207" s="19"/>
      <c r="X207" s="19"/>
      <c r="AC207" s="3">
        <v>15.833333189999999</v>
      </c>
      <c r="AD207" s="2">
        <f t="shared" si="10"/>
        <v>0</v>
      </c>
      <c r="AE207" s="2">
        <f t="shared" si="11"/>
        <v>-12.676</v>
      </c>
      <c r="AF207" s="2">
        <f t="shared" si="12"/>
        <v>160.68097600000002</v>
      </c>
      <c r="AG207" s="2">
        <f t="shared" si="13"/>
        <v>12.676</v>
      </c>
    </row>
    <row r="208" spans="1:33" x14ac:dyDescent="0.3">
      <c r="A208" s="3">
        <v>15.666666530000001</v>
      </c>
      <c r="B208" s="3">
        <v>12.315</v>
      </c>
      <c r="C208" s="2">
        <f>$D$6*(A208^8)+$D$7*(A208^7)+$D$8*(A208^6)+$D$9*(A208^5)+$D$10*(A208^4)+$D$11*(A208^3)+$D$12*(A208^2)+$D$13*(A208)+$D$14 + (($D$3*EXP($D$4*A208))*(($D$5*(SIN(2*3.141592654*A208)))+(((1-($D$5^2))^0.5)*(COS(2*3.141592654*A208)))))</f>
        <v>13.085736006505101</v>
      </c>
      <c r="D208" s="2">
        <f t="shared" si="14"/>
        <v>0.77073600650510166</v>
      </c>
      <c r="E208" s="2">
        <f>D208^2</f>
        <v>0.59403399172343208</v>
      </c>
      <c r="F208" s="2">
        <f>$E$9*(A208^8)+$E$10*(A208^7)+$E$11*(A208^6)+$E$12*(A208^5)+$E$13*(A208^4)+$E$14*(A208^3)+$E$15*(A208^2)+$E$16*(A208)+$E$17+(($E$3*EXP($E$4*A208))*(($E$5*(SIN(2*3.141592654*A208)))+(((1-($E$5^2))^0.5)*(COS(2*3.141592654*A208)))))+(($E$6*EXP($E$7*A208))*(($E$8*(SIN(4*3.141592654*A208)))+(((1-($E$8^2))^0.5)*(COS(4*3.141592654*A208)))))</f>
        <v>12.915164257930876</v>
      </c>
      <c r="G208" s="2">
        <f>F208-B208</f>
        <v>0.60016425793087613</v>
      </c>
      <c r="H208" s="2">
        <f>G208^2</f>
        <v>0.36019713649771923</v>
      </c>
      <c r="L208" s="3"/>
      <c r="M208" s="3"/>
      <c r="N208" s="19"/>
      <c r="O208" s="19"/>
      <c r="P208" s="19"/>
      <c r="Q208" s="3"/>
      <c r="S208" s="19"/>
      <c r="U208" s="19"/>
      <c r="W208" s="19"/>
      <c r="X208" s="19"/>
      <c r="AC208" s="3">
        <v>15.91666652</v>
      </c>
      <c r="AD208" s="2">
        <f t="shared" si="10"/>
        <v>0</v>
      </c>
      <c r="AE208" s="2">
        <f t="shared" si="11"/>
        <v>-12.315</v>
      </c>
      <c r="AF208" s="2">
        <f t="shared" si="12"/>
        <v>151.65922499999999</v>
      </c>
      <c r="AG208" s="2">
        <f t="shared" si="13"/>
        <v>12.315</v>
      </c>
    </row>
    <row r="209" spans="1:33" x14ac:dyDescent="0.3">
      <c r="A209" s="3">
        <v>15.749999860000001</v>
      </c>
      <c r="B209" s="3">
        <v>12.048999999999999</v>
      </c>
      <c r="C209" s="2">
        <f>$D$6*(A209^8)+$D$7*(A209^7)+$D$8*(A209^6)+$D$9*(A209^5)+$D$10*(A209^4)+$D$11*(A209^3)+$D$12*(A209^2)+$D$13*(A209)+$D$14 + (($D$3*EXP($D$4*A209))*(($D$5*(SIN(2*3.141592654*A209)))+(((1-($D$5^2))^0.5)*(COS(2*3.141592654*A209)))))</f>
        <v>12.437539359746303</v>
      </c>
      <c r="D209" s="2">
        <f t="shared" si="14"/>
        <v>0.3885393597463036</v>
      </c>
      <c r="E209" s="2">
        <f>D209^2</f>
        <v>0.15096283407206754</v>
      </c>
      <c r="F209" s="2">
        <f>$E$9*(A209^8)+$E$10*(A209^7)+$E$11*(A209^6)+$E$12*(A209^5)+$E$13*(A209^4)+$E$14*(A209^3)+$E$15*(A209^2)+$E$16*(A209)+$E$17+(($E$3*EXP($E$4*A209))*(($E$5*(SIN(2*3.141592654*A209)))+(((1-($E$5^2))^0.5)*(COS(2*3.141592654*A209)))))+(($E$6*EXP($E$7*A209))*(($E$8*(SIN(4*3.141592654*A209)))+(((1-($E$8^2))^0.5)*(COS(4*3.141592654*A209)))))</f>
        <v>12.408591460719265</v>
      </c>
      <c r="G209" s="2">
        <f>F209-B209</f>
        <v>0.3595914607192654</v>
      </c>
      <c r="H209" s="2">
        <f>G209^2</f>
        <v>0.129306018622215</v>
      </c>
      <c r="L209" s="3"/>
      <c r="M209" s="3"/>
      <c r="N209" s="19"/>
      <c r="O209" s="19"/>
      <c r="P209" s="19"/>
      <c r="Q209" s="3"/>
      <c r="S209" s="19"/>
      <c r="U209" s="19"/>
      <c r="W209" s="19"/>
      <c r="X209" s="19"/>
      <c r="AC209" s="3">
        <v>15.99999985</v>
      </c>
      <c r="AD209" s="2">
        <f t="shared" ref="AD209:AD272" si="15">$L$4*(AC209^9)+$L$5*(AC209^8)+$L$6*(AC209^7)+$L$7*(AC209^6)+$L$8*(AC209^5)+$L$9*(AC209^4)+$L$10*(AC209^3)+$L$11*(AC209^2)+$L$12*(AC209)+$L$13</f>
        <v>0</v>
      </c>
      <c r="AE209" s="2">
        <f t="shared" ref="AE209:AE272" si="16">AD209-B209</f>
        <v>-12.048999999999999</v>
      </c>
      <c r="AF209" s="2">
        <f t="shared" si="12"/>
        <v>145.17840099999998</v>
      </c>
      <c r="AG209" s="2">
        <f t="shared" si="13"/>
        <v>12.048999999999999</v>
      </c>
    </row>
    <row r="210" spans="1:33" x14ac:dyDescent="0.3">
      <c r="A210" s="3">
        <v>15.833333189999999</v>
      </c>
      <c r="B210" s="3">
        <v>11.593999999999999</v>
      </c>
      <c r="C210" s="2">
        <f>$D$6*(A210^8)+$D$7*(A210^7)+$D$8*(A210^6)+$D$9*(A210^5)+$D$10*(A210^4)+$D$11*(A210^3)+$D$12*(A210^2)+$D$13*(A210)+$D$14 + (($D$3*EXP($D$4*A210))*(($D$5*(SIN(2*3.141592654*A210)))+(((1-($D$5^2))^0.5)*(COS(2*3.141592654*A210)))))</f>
        <v>11.875783709651934</v>
      </c>
      <c r="D210" s="2">
        <f t="shared" si="14"/>
        <v>0.28178370965193444</v>
      </c>
      <c r="E210" s="2">
        <f>D210^2</f>
        <v>7.9402059025205696E-2</v>
      </c>
      <c r="F210" s="2">
        <f>$E$9*(A210^8)+$E$10*(A210^7)+$E$11*(A210^6)+$E$12*(A210^5)+$E$13*(A210^4)+$E$14*(A210^3)+$E$15*(A210^2)+$E$16*(A210)+$E$17+(($E$3*EXP($E$4*A210))*(($E$5*(SIN(2*3.141592654*A210)))+(((1-($E$5^2))^0.5)*(COS(2*3.141592654*A210)))))+(($E$6*EXP($E$7*A210))*(($E$8*(SIN(4*3.141592654*A210)))+(((1-($E$8^2))^0.5)*(COS(4*3.141592654*A210)))))</f>
        <v>12.016081729496914</v>
      </c>
      <c r="G210" s="2">
        <f>F210-B210</f>
        <v>0.4220817294969148</v>
      </c>
      <c r="H210" s="2">
        <f>G210^2</f>
        <v>0.17815298637510676</v>
      </c>
      <c r="L210" s="3"/>
      <c r="M210" s="3"/>
      <c r="N210" s="19"/>
      <c r="O210" s="19"/>
      <c r="P210" s="19"/>
      <c r="Q210" s="3"/>
      <c r="S210" s="19"/>
      <c r="U210" s="19"/>
      <c r="W210" s="19"/>
      <c r="X210" s="19"/>
      <c r="AC210" s="3">
        <v>16.08333318</v>
      </c>
      <c r="AD210" s="2">
        <f t="shared" si="15"/>
        <v>0</v>
      </c>
      <c r="AE210" s="2">
        <f t="shared" si="16"/>
        <v>-11.593999999999999</v>
      </c>
      <c r="AF210" s="2">
        <f t="shared" ref="AF210:AF273" si="17">AE210^2</f>
        <v>134.42083599999998</v>
      </c>
      <c r="AG210" s="2">
        <f t="shared" ref="AG210:AG273" si="18">ABS(AE210)</f>
        <v>11.593999999999999</v>
      </c>
    </row>
    <row r="211" spans="1:33" x14ac:dyDescent="0.3">
      <c r="A211" s="3">
        <v>15.91666652</v>
      </c>
      <c r="B211" s="3">
        <v>11.252000000000001</v>
      </c>
      <c r="C211" s="2">
        <f>$D$6*(A211^8)+$D$7*(A211^7)+$D$8*(A211^6)+$D$9*(A211^5)+$D$10*(A211^4)+$D$11*(A211^3)+$D$12*(A211^2)+$D$13*(A211)+$D$14 + (($D$3*EXP($D$4*A211))*(($D$5*(SIN(2*3.141592654*A211)))+(((1-($D$5^2))^0.5)*(COS(2*3.141592654*A211)))))</f>
        <v>11.552163925460214</v>
      </c>
      <c r="D211" s="2">
        <f t="shared" si="14"/>
        <v>0.30016392546021287</v>
      </c>
      <c r="E211" s="2">
        <f>D211^2</f>
        <v>9.0098382147684231E-2</v>
      </c>
      <c r="F211" s="2">
        <f>$E$9*(A211^8)+$E$10*(A211^7)+$E$11*(A211^6)+$E$12*(A211^5)+$E$13*(A211^4)+$E$14*(A211^3)+$E$15*(A211^2)+$E$16*(A211)+$E$17+(($E$3*EXP($E$4*A211))*(($E$5*(SIN(2*3.141592654*A211)))+(((1-($E$5^2))^0.5)*(COS(2*3.141592654*A211)))))+(($E$6*EXP($E$7*A211))*(($E$8*(SIN(4*3.141592654*A211)))+(((1-($E$8^2))^0.5)*(COS(4*3.141592654*A211)))))</f>
        <v>11.720814400517733</v>
      </c>
      <c r="G211" s="2">
        <f>F211-B211</f>
        <v>0.46881440051773282</v>
      </c>
      <c r="H211" s="2">
        <f>G211^2</f>
        <v>0.2197869421328012</v>
      </c>
      <c r="L211" s="3"/>
      <c r="M211" s="3"/>
      <c r="N211" s="19"/>
      <c r="O211" s="19"/>
      <c r="P211" s="19"/>
      <c r="Q211" s="3"/>
      <c r="S211" s="19"/>
      <c r="U211" s="19"/>
      <c r="W211" s="19"/>
      <c r="X211" s="19"/>
      <c r="AC211" s="3">
        <v>16.166666509999999</v>
      </c>
      <c r="AD211" s="2">
        <f t="shared" si="15"/>
        <v>0</v>
      </c>
      <c r="AE211" s="2">
        <f t="shared" si="16"/>
        <v>-11.252000000000001</v>
      </c>
      <c r="AF211" s="2">
        <f t="shared" si="17"/>
        <v>126.60750400000002</v>
      </c>
      <c r="AG211" s="2">
        <f t="shared" si="18"/>
        <v>11.252000000000001</v>
      </c>
    </row>
    <row r="212" spans="1:33" x14ac:dyDescent="0.3">
      <c r="A212" s="3">
        <v>15.99999985</v>
      </c>
      <c r="B212" s="3">
        <v>12.467000000000001</v>
      </c>
      <c r="C212" s="2">
        <f>$D$6*(A212^8)+$D$7*(A212^7)+$D$8*(A212^6)+$D$9*(A212^5)+$D$10*(A212^4)+$D$11*(A212^3)+$D$12*(A212^2)+$D$13*(A212)+$D$14 + (($D$3*EXP($D$4*A212))*(($D$5*(SIN(2*3.141592654*A212)))+(((1-($D$5^2))^0.5)*(COS(2*3.141592654*A212)))))</f>
        <v>11.554895694378727</v>
      </c>
      <c r="D212" s="2">
        <f t="shared" si="14"/>
        <v>-0.91210430562127343</v>
      </c>
      <c r="E212" s="2">
        <f>D212^2</f>
        <v>0.83193426433286533</v>
      </c>
      <c r="F212" s="2">
        <f>$E$9*(A212^8)+$E$10*(A212^7)+$E$11*(A212^6)+$E$12*(A212^5)+$E$13*(A212^4)+$E$14*(A212^3)+$E$15*(A212^2)+$E$16*(A212)+$E$17+(($E$3*EXP($E$4*A212))*(($E$5*(SIN(2*3.141592654*A212)))+(((1-($E$5^2))^0.5)*(COS(2*3.141592654*A212)))))+(($E$6*EXP($E$7*A212))*(($E$8*(SIN(4*3.141592654*A212)))+(((1-($E$8^2))^0.5)*(COS(4*3.141592654*A212)))))</f>
        <v>11.583494001336271</v>
      </c>
      <c r="G212" s="2">
        <f>F212-B212</f>
        <v>-0.88350599866372903</v>
      </c>
      <c r="H212" s="2">
        <f>G212^2</f>
        <v>0.78058284967479319</v>
      </c>
      <c r="L212" s="3"/>
      <c r="M212" s="3"/>
      <c r="N212" s="19"/>
      <c r="O212" s="19"/>
      <c r="P212" s="19"/>
      <c r="Q212" s="3"/>
      <c r="S212" s="19"/>
      <c r="U212" s="19"/>
      <c r="W212" s="19"/>
      <c r="X212" s="19"/>
      <c r="AC212" s="3">
        <v>16.249999840000001</v>
      </c>
      <c r="AD212" s="2">
        <f t="shared" si="15"/>
        <v>0</v>
      </c>
      <c r="AE212" s="2">
        <f t="shared" si="16"/>
        <v>-12.467000000000001</v>
      </c>
      <c r="AF212" s="2">
        <f t="shared" si="17"/>
        <v>155.42608900000002</v>
      </c>
      <c r="AG212" s="2">
        <f t="shared" si="18"/>
        <v>12.467000000000001</v>
      </c>
    </row>
    <row r="213" spans="1:33" x14ac:dyDescent="0.3">
      <c r="A213" s="3">
        <v>16.08333318</v>
      </c>
      <c r="B213" s="3">
        <v>13.491</v>
      </c>
      <c r="C213" s="2">
        <f>$D$6*(A213^8)+$D$7*(A213^7)+$D$8*(A213^6)+$D$9*(A213^5)+$D$10*(A213^4)+$D$11*(A213^3)+$D$12*(A213^2)+$D$13*(A213)+$D$14 + (($D$3*EXP($D$4*A213))*(($D$5*(SIN(2*3.141592654*A213)))+(((1-($D$5^2))^0.5)*(COS(2*3.141592654*A213)))))</f>
        <v>11.8850359526923</v>
      </c>
      <c r="D213" s="2">
        <f t="shared" ref="D213:D276" si="19">C213-B213</f>
        <v>-1.6059640473076993</v>
      </c>
      <c r="E213" s="2">
        <f>D213^2</f>
        <v>2.579120521244926</v>
      </c>
      <c r="F213" s="2">
        <f>$E$9*(A213^8)+$E$10*(A213^7)+$E$11*(A213^6)+$E$12*(A213^5)+$E$13*(A213^4)+$E$14*(A213^3)+$E$15*(A213^2)+$E$16*(A213)+$E$17+(($E$3*EXP($E$4*A213))*(($E$5*(SIN(2*3.141592654*A213)))+(((1-($E$5^2))^0.5)*(COS(2*3.141592654*A213)))))+(($E$6*EXP($E$7*A213))*(($E$8*(SIN(4*3.141592654*A213)))+(((1-($E$8^2))^0.5)*(COS(4*3.141592654*A213)))))</f>
        <v>11.745558441147159</v>
      </c>
      <c r="G213" s="2">
        <f>F213-B213</f>
        <v>-1.7454415588528409</v>
      </c>
      <c r="H213" s="2">
        <f>G213^2</f>
        <v>3.0465662353706353</v>
      </c>
      <c r="L213" s="3"/>
      <c r="M213" s="3"/>
      <c r="N213" s="19"/>
      <c r="O213" s="19"/>
      <c r="P213" s="19"/>
      <c r="Q213" s="3"/>
      <c r="S213" s="19"/>
      <c r="U213" s="19"/>
      <c r="W213" s="19"/>
      <c r="X213" s="19"/>
      <c r="AC213" s="3">
        <v>16.33333317</v>
      </c>
      <c r="AD213" s="2">
        <f t="shared" si="15"/>
        <v>0</v>
      </c>
      <c r="AE213" s="2">
        <f t="shared" si="16"/>
        <v>-13.491</v>
      </c>
      <c r="AF213" s="2">
        <f t="shared" si="17"/>
        <v>182.007081</v>
      </c>
      <c r="AG213" s="2">
        <f t="shared" si="18"/>
        <v>13.491</v>
      </c>
    </row>
    <row r="214" spans="1:33" x14ac:dyDescent="0.3">
      <c r="A214" s="3">
        <v>16.166666509999999</v>
      </c>
      <c r="B214" s="3">
        <v>13.491</v>
      </c>
      <c r="C214" s="2">
        <f>$D$6*(A214^8)+$D$7*(A214^7)+$D$8*(A214^6)+$D$9*(A214^5)+$D$10*(A214^4)+$D$11*(A214^3)+$D$12*(A214^2)+$D$13*(A214)+$D$14 + (($D$3*EXP($D$4*A214))*(($D$5*(SIN(2*3.141592654*A214)))+(((1-($D$5^2))^0.5)*(COS(2*3.141592654*A214)))))</f>
        <v>12.456150656915689</v>
      </c>
      <c r="D214" s="2">
        <f t="shared" si="19"/>
        <v>-1.0348493430843106</v>
      </c>
      <c r="E214" s="2">
        <f>D214^2</f>
        <v>1.0709131628820292</v>
      </c>
      <c r="F214" s="2">
        <f>$E$9*(A214^8)+$E$10*(A214^7)+$E$11*(A214^6)+$E$12*(A214^5)+$E$13*(A214^4)+$E$14*(A214^3)+$E$15*(A214^2)+$E$16*(A214)+$E$17+(($E$3*EXP($E$4*A214))*(($E$5*(SIN(2*3.141592654*A214)))+(((1-($E$5^2))^0.5)*(COS(2*3.141592654*A214)))))+(($E$6*EXP($E$7*A214))*(($E$8*(SIN(4*3.141592654*A214)))+(((1-($E$8^2))^0.5)*(COS(4*3.141592654*A214)))))</f>
        <v>12.28812691907973</v>
      </c>
      <c r="G214" s="2">
        <f>F214-B214</f>
        <v>-1.2028730809202699</v>
      </c>
      <c r="H214" s="2">
        <f>G214^2</f>
        <v>1.4469036488026221</v>
      </c>
      <c r="L214" s="3"/>
      <c r="M214" s="3"/>
      <c r="N214" s="19"/>
      <c r="O214" s="19"/>
      <c r="P214" s="19"/>
      <c r="Q214" s="3"/>
      <c r="S214" s="19"/>
      <c r="U214" s="19"/>
      <c r="W214" s="19"/>
      <c r="X214" s="19"/>
      <c r="AC214" s="3">
        <v>16.416666500000002</v>
      </c>
      <c r="AD214" s="2">
        <f t="shared" si="15"/>
        <v>0</v>
      </c>
      <c r="AE214" s="2">
        <f t="shared" si="16"/>
        <v>-13.491</v>
      </c>
      <c r="AF214" s="2">
        <f t="shared" si="17"/>
        <v>182.007081</v>
      </c>
      <c r="AG214" s="2">
        <f t="shared" si="18"/>
        <v>13.491</v>
      </c>
    </row>
    <row r="215" spans="1:33" x14ac:dyDescent="0.3">
      <c r="A215" s="3">
        <v>16.249999840000001</v>
      </c>
      <c r="B215" s="3">
        <v>14.156000000000001</v>
      </c>
      <c r="C215" s="2">
        <f>$D$6*(A215^8)+$D$7*(A215^7)+$D$8*(A215^6)+$D$9*(A215^5)+$D$10*(A215^4)+$D$11*(A215^3)+$D$12*(A215^2)+$D$13*(A215)+$D$14 + (($D$3*EXP($D$4*A215))*(($D$5*(SIN(2*3.141592654*A215)))+(((1-($D$5^2))^0.5)*(COS(2*3.141592654*A215)))))</f>
        <v>13.117431812469373</v>
      </c>
      <c r="D215" s="2">
        <f t="shared" si="19"/>
        <v>-1.0385681875306272</v>
      </c>
      <c r="E215" s="2">
        <f>D215^2</f>
        <v>1.078623880150652</v>
      </c>
      <c r="F215" s="2">
        <f>$E$9*(A215^8)+$E$10*(A215^7)+$E$11*(A215^6)+$E$12*(A215^5)+$E$13*(A215^4)+$E$14*(A215^3)+$E$15*(A215^2)+$E$16*(A215)+$E$17+(($E$3*EXP($E$4*A215))*(($E$5*(SIN(2*3.141592654*A215)))+(((1-($E$5^2))^0.5)*(COS(2*3.141592654*A215)))))+(($E$6*EXP($E$7*A215))*(($E$8*(SIN(4*3.141592654*A215)))+(((1-($E$8^2))^0.5)*(COS(4*3.141592654*A215)))))</f>
        <v>13.087847407479678</v>
      </c>
      <c r="G215" s="2">
        <f>F215-B215</f>
        <v>-1.0681525925203221</v>
      </c>
      <c r="H215" s="2">
        <f>G215^2</f>
        <v>1.1409499609078853</v>
      </c>
      <c r="L215" s="3"/>
      <c r="M215" s="3"/>
      <c r="N215" s="19"/>
      <c r="O215" s="19"/>
      <c r="P215" s="19"/>
      <c r="Q215" s="3"/>
      <c r="S215" s="19"/>
      <c r="U215" s="19"/>
      <c r="W215" s="19"/>
      <c r="X215" s="19"/>
      <c r="AC215" s="3">
        <v>16.49999983</v>
      </c>
      <c r="AD215" s="2">
        <f t="shared" si="15"/>
        <v>0</v>
      </c>
      <c r="AE215" s="2">
        <f t="shared" si="16"/>
        <v>-14.156000000000001</v>
      </c>
      <c r="AF215" s="2">
        <f t="shared" si="17"/>
        <v>200.39233600000003</v>
      </c>
      <c r="AG215" s="2">
        <f t="shared" si="18"/>
        <v>14.156000000000001</v>
      </c>
    </row>
    <row r="216" spans="1:33" x14ac:dyDescent="0.3">
      <c r="A216" s="3">
        <v>16.33333317</v>
      </c>
      <c r="B216" s="3">
        <v>15.256</v>
      </c>
      <c r="C216" s="2">
        <f>$D$6*(A216^8)+$D$7*(A216^7)+$D$8*(A216^6)+$D$9*(A216^5)+$D$10*(A216^4)+$D$11*(A216^3)+$D$12*(A216^2)+$D$13*(A216)+$D$14 + (($D$3*EXP($D$4*A216))*(($D$5*(SIN(2*3.141592654*A216)))+(((1-($D$5^2))^0.5)*(COS(2*3.141592654*A216)))))</f>
        <v>13.694080791149254</v>
      </c>
      <c r="D216" s="2">
        <f t="shared" si="19"/>
        <v>-1.5619192088507461</v>
      </c>
      <c r="E216" s="2">
        <f>D216^2</f>
        <v>2.4395916149769405</v>
      </c>
      <c r="F216" s="2">
        <f>$E$9*(A216^8)+$E$10*(A216^7)+$E$11*(A216^6)+$E$12*(A216^5)+$E$13*(A216^4)+$E$14*(A216^3)+$E$15*(A216^2)+$E$16*(A216)+$E$17+(($E$3*EXP($E$4*A216))*(($E$5*(SIN(2*3.141592654*A216)))+(((1-($E$5^2))^0.5)*(COS(2*3.141592654*A216)))))+(($E$6*EXP($E$7*A216))*(($E$8*(SIN(4*3.141592654*A216)))+(((1-($E$8^2))^0.5)*(COS(4*3.141592654*A216)))))</f>
        <v>13.830506817507855</v>
      </c>
      <c r="G216" s="2">
        <f>F216-B216</f>
        <v>-1.4254931824921453</v>
      </c>
      <c r="H216" s="2">
        <f>G216^2</f>
        <v>2.0320308133315845</v>
      </c>
      <c r="L216" s="3"/>
      <c r="M216" s="3"/>
      <c r="N216" s="19"/>
      <c r="O216" s="19"/>
      <c r="P216" s="19"/>
      <c r="Q216" s="3"/>
      <c r="S216" s="19"/>
      <c r="U216" s="19"/>
      <c r="W216" s="19"/>
      <c r="X216" s="19"/>
      <c r="AC216" s="3">
        <v>16.583333159999999</v>
      </c>
      <c r="AD216" s="2">
        <f t="shared" si="15"/>
        <v>0</v>
      </c>
      <c r="AE216" s="2">
        <f t="shared" si="16"/>
        <v>-15.256</v>
      </c>
      <c r="AF216" s="2">
        <f t="shared" si="17"/>
        <v>232.74553600000002</v>
      </c>
      <c r="AG216" s="2">
        <f t="shared" si="18"/>
        <v>15.256</v>
      </c>
    </row>
    <row r="217" spans="1:33" x14ac:dyDescent="0.3">
      <c r="A217" s="3">
        <v>16.416666500000002</v>
      </c>
      <c r="B217" s="3">
        <v>15.598000000000001</v>
      </c>
      <c r="C217" s="2">
        <f>$D$6*(A217^8)+$D$7*(A217^7)+$D$8*(A217^6)+$D$9*(A217^5)+$D$10*(A217^4)+$D$11*(A217^3)+$D$12*(A217^2)+$D$13*(A217)+$D$14 + (($D$3*EXP($D$4*A217))*(($D$5*(SIN(2*3.141592654*A217)))+(((1-($D$5^2))^0.5)*(COS(2*3.141592654*A217)))))</f>
        <v>14.034143796347207</v>
      </c>
      <c r="D217" s="2">
        <f t="shared" si="19"/>
        <v>-1.5638562036527937</v>
      </c>
      <c r="E217" s="2">
        <f>D217^2</f>
        <v>2.445646225703328</v>
      </c>
      <c r="F217" s="2">
        <f>$E$9*(A217^8)+$E$10*(A217^7)+$E$11*(A217^6)+$E$12*(A217^5)+$E$13*(A217^4)+$E$14*(A217^3)+$E$15*(A217^2)+$E$16*(A217)+$E$17+(($E$3*EXP($E$4*A217))*(($E$5*(SIN(2*3.141592654*A217)))+(((1-($E$5^2))^0.5)*(COS(2*3.141592654*A217)))))+(($E$6*EXP($E$7*A217))*(($E$8*(SIN(4*3.141592654*A217)))+(((1-($E$8^2))^0.5)*(COS(4*3.141592654*A217)))))</f>
        <v>14.19778548031128</v>
      </c>
      <c r="G217" s="2">
        <f>F217-B217</f>
        <v>-1.4002145196887206</v>
      </c>
      <c r="H217" s="2">
        <f>G217^2</f>
        <v>1.9606007011471145</v>
      </c>
      <c r="L217" s="3"/>
      <c r="M217" s="3"/>
      <c r="N217" s="19"/>
      <c r="O217" s="19"/>
      <c r="P217" s="19"/>
      <c r="Q217" s="3"/>
      <c r="S217" s="19"/>
      <c r="U217" s="19"/>
      <c r="W217" s="19"/>
      <c r="X217" s="19"/>
      <c r="AC217" s="3">
        <v>16.666666490000001</v>
      </c>
      <c r="AD217" s="2">
        <f t="shared" si="15"/>
        <v>0</v>
      </c>
      <c r="AE217" s="2">
        <f t="shared" si="16"/>
        <v>-15.598000000000001</v>
      </c>
      <c r="AF217" s="2">
        <f t="shared" si="17"/>
        <v>243.29760400000004</v>
      </c>
      <c r="AG217" s="2">
        <f t="shared" si="18"/>
        <v>15.598000000000001</v>
      </c>
    </row>
    <row r="218" spans="1:33" x14ac:dyDescent="0.3">
      <c r="A218" s="3">
        <v>16.49999983</v>
      </c>
      <c r="B218" s="3">
        <v>16.033999999999999</v>
      </c>
      <c r="C218" s="2">
        <f>$D$6*(A218^8)+$D$7*(A218^7)+$D$8*(A218^6)+$D$9*(A218^5)+$D$10*(A218^4)+$D$11*(A218^3)+$D$12*(A218^2)+$D$13*(A218)+$D$14 + (($D$3*EXP($D$4*A218))*(($D$5*(SIN(2*3.141592654*A218)))+(((1-($D$5^2))^0.5)*(COS(2*3.141592654*A218)))))</f>
        <v>14.049250049260401</v>
      </c>
      <c r="D218" s="2">
        <f t="shared" si="19"/>
        <v>-1.984749950739598</v>
      </c>
      <c r="E218" s="2">
        <f>D218^2</f>
        <v>3.9392323669608369</v>
      </c>
      <c r="F218" s="2">
        <f>$E$9*(A218^8)+$E$10*(A218^7)+$E$11*(A218^6)+$E$12*(A218^5)+$E$13*(A218^4)+$E$14*(A218^3)+$E$15*(A218^2)+$E$16*(A218)+$E$17+(($E$3*EXP($E$4*A218))*(($E$5*(SIN(2*3.141592654*A218)))+(((1-($E$5^2))^0.5)*(COS(2*3.141592654*A218)))))+(($E$6*EXP($E$7*A218))*(($E$8*(SIN(4*3.141592654*A218)))+(((1-($E$8^2))^0.5)*(COS(4*3.141592654*A218)))))</f>
        <v>14.074305042777354</v>
      </c>
      <c r="G218" s="2">
        <f>F218-B218</f>
        <v>-1.959694957222645</v>
      </c>
      <c r="H218" s="2">
        <f>G218^2</f>
        <v>3.8404043253638642</v>
      </c>
      <c r="L218" s="3"/>
      <c r="M218" s="3"/>
      <c r="N218" s="19"/>
      <c r="O218" s="19"/>
      <c r="P218" s="19"/>
      <c r="Q218" s="3"/>
      <c r="S218" s="19"/>
      <c r="U218" s="19"/>
      <c r="W218" s="19"/>
      <c r="X218" s="19"/>
      <c r="AC218" s="3">
        <v>16.749999819999999</v>
      </c>
      <c r="AD218" s="2">
        <f t="shared" si="15"/>
        <v>0</v>
      </c>
      <c r="AE218" s="2">
        <f t="shared" si="16"/>
        <v>-16.033999999999999</v>
      </c>
      <c r="AF218" s="2">
        <f t="shared" si="17"/>
        <v>257.08915599999995</v>
      </c>
      <c r="AG218" s="2">
        <f t="shared" si="18"/>
        <v>16.033999999999999</v>
      </c>
    </row>
    <row r="219" spans="1:33" x14ac:dyDescent="0.3">
      <c r="A219" s="3">
        <v>16.583333159999999</v>
      </c>
      <c r="B219" s="3">
        <v>15.598000000000001</v>
      </c>
      <c r="C219" s="2">
        <f>$D$6*(A219^8)+$D$7*(A219^7)+$D$8*(A219^6)+$D$9*(A219^5)+$D$10*(A219^4)+$D$11*(A219^3)+$D$12*(A219^2)+$D$13*(A219)+$D$14 + (($D$3*EXP($D$4*A219))*(($D$5*(SIN(2*3.141592654*A219)))+(((1-($D$5^2))^0.5)*(COS(2*3.141592654*A219)))))</f>
        <v>13.738330563188825</v>
      </c>
      <c r="D219" s="2">
        <f t="shared" si="19"/>
        <v>-1.8596694368111759</v>
      </c>
      <c r="E219" s="2">
        <f>D219^2</f>
        <v>3.4583704142095963</v>
      </c>
      <c r="F219" s="2">
        <f>$E$9*(A219^8)+$E$10*(A219^7)+$E$11*(A219^6)+$E$12*(A219^5)+$E$13*(A219^4)+$E$14*(A219^3)+$E$15*(A219^2)+$E$16*(A219)+$E$17+(($E$3*EXP($E$4*A219))*(($E$5*(SIN(2*3.141592654*A219)))+(((1-($E$5^2))^0.5)*(COS(2*3.141592654*A219)))))+(($E$6*EXP($E$7*A219))*(($E$8*(SIN(4*3.141592654*A219)))+(((1-($E$8^2))^0.5)*(COS(4*3.141592654*A219)))))</f>
        <v>13.59789919099452</v>
      </c>
      <c r="G219" s="2">
        <f>F219-B219</f>
        <v>-2.000100809005481</v>
      </c>
      <c r="H219" s="2">
        <f>G219^2</f>
        <v>4.0004032461843799</v>
      </c>
      <c r="L219" s="3"/>
      <c r="M219" s="3"/>
      <c r="N219" s="19"/>
      <c r="O219" s="19"/>
      <c r="P219" s="19"/>
      <c r="Q219" s="3"/>
      <c r="S219" s="19"/>
      <c r="U219" s="19"/>
      <c r="W219" s="19"/>
      <c r="X219" s="19"/>
      <c r="AC219" s="3">
        <v>16.833333150000001</v>
      </c>
      <c r="AD219" s="2">
        <f t="shared" si="15"/>
        <v>0</v>
      </c>
      <c r="AE219" s="2">
        <f t="shared" si="16"/>
        <v>-15.598000000000001</v>
      </c>
      <c r="AF219" s="2">
        <f t="shared" si="17"/>
        <v>243.29760400000004</v>
      </c>
      <c r="AG219" s="2">
        <f t="shared" si="18"/>
        <v>15.598000000000001</v>
      </c>
    </row>
    <row r="220" spans="1:33" x14ac:dyDescent="0.3">
      <c r="A220" s="3">
        <v>16.666666490000001</v>
      </c>
      <c r="B220" s="3">
        <v>14.516</v>
      </c>
      <c r="C220" s="2">
        <f>$D$6*(A220^8)+$D$7*(A220^7)+$D$8*(A220^6)+$D$9*(A220^5)+$D$10*(A220^4)+$D$11*(A220^3)+$D$12*(A220^2)+$D$13*(A220)+$D$14 + (($D$3*EXP($D$4*A220))*(($D$5*(SIN(2*3.141592654*A220)))+(((1-($D$5^2))^0.5)*(COS(2*3.141592654*A220)))))</f>
        <v>13.187950947695802</v>
      </c>
      <c r="D220" s="2">
        <f t="shared" si="19"/>
        <v>-1.3280490523041983</v>
      </c>
      <c r="E220" s="2">
        <f>D220^2</f>
        <v>1.7637142853260794</v>
      </c>
      <c r="F220" s="2">
        <f>$E$9*(A220^8)+$E$10*(A220^7)+$E$11*(A220^6)+$E$12*(A220^5)+$E$13*(A220^4)+$E$14*(A220^3)+$E$15*(A220^2)+$E$16*(A220)+$E$17+(($E$3*EXP($E$4*A220))*(($E$5*(SIN(2*3.141592654*A220)))+(((1-($E$5^2))^0.5)*(COS(2*3.141592654*A220)))))+(($E$6*EXP($E$7*A220))*(($E$8*(SIN(4*3.141592654*A220)))+(((1-($E$8^2))^0.5)*(COS(4*3.141592654*A220)))))</f>
        <v>13.020703598787032</v>
      </c>
      <c r="G220" s="2">
        <f>F220-B220</f>
        <v>-1.4952964012129684</v>
      </c>
      <c r="H220" s="2">
        <f>G220^2</f>
        <v>2.2359113274804545</v>
      </c>
      <c r="L220" s="3"/>
      <c r="M220" s="3"/>
      <c r="N220" s="19"/>
      <c r="O220" s="19"/>
      <c r="P220" s="19"/>
      <c r="Q220" s="3"/>
      <c r="S220" s="19"/>
      <c r="U220" s="19"/>
      <c r="W220" s="19"/>
      <c r="X220" s="19"/>
      <c r="AC220" s="3">
        <v>16.91666648</v>
      </c>
      <c r="AD220" s="2">
        <f t="shared" si="15"/>
        <v>0</v>
      </c>
      <c r="AE220" s="2">
        <f t="shared" si="16"/>
        <v>-14.516</v>
      </c>
      <c r="AF220" s="2">
        <f t="shared" si="17"/>
        <v>210.71425600000001</v>
      </c>
      <c r="AG220" s="2">
        <f t="shared" si="18"/>
        <v>14.516</v>
      </c>
    </row>
    <row r="221" spans="1:33" x14ac:dyDescent="0.3">
      <c r="A221" s="3">
        <v>16.749999819999999</v>
      </c>
      <c r="B221" s="3">
        <v>13.435</v>
      </c>
      <c r="C221" s="2">
        <f>$D$6*(A221^8)+$D$7*(A221^7)+$D$8*(A221^6)+$D$9*(A221^5)+$D$10*(A221^4)+$D$11*(A221^3)+$D$12*(A221^2)+$D$13*(A221)+$D$14 + (($D$3*EXP($D$4*A221))*(($D$5*(SIN(2*3.141592654*A221)))+(((1-($D$5^2))^0.5)*(COS(2*3.141592654*A221)))))</f>
        <v>12.54915615493641</v>
      </c>
      <c r="D221" s="2">
        <f t="shared" si="19"/>
        <v>-0.88584384506359015</v>
      </c>
      <c r="E221" s="2">
        <f>D221^2</f>
        <v>0.78471931783704596</v>
      </c>
      <c r="F221" s="2">
        <f>$E$9*(A221^8)+$E$10*(A221^7)+$E$11*(A221^6)+$E$12*(A221^5)+$E$13*(A221^4)+$E$14*(A221^3)+$E$15*(A221^2)+$E$16*(A221)+$E$17+(($E$3*EXP($E$4*A221))*(($E$5*(SIN(2*3.141592654*A221)))+(((1-($E$5^2))^0.5)*(COS(2*3.141592654*A221)))))+(($E$6*EXP($E$7*A221))*(($E$8*(SIN(4*3.141592654*A221)))+(((1-($E$8^2))^0.5)*(COS(4*3.141592654*A221)))))</f>
        <v>12.520544275993272</v>
      </c>
      <c r="G221" s="2">
        <f>F221-B221</f>
        <v>-0.91445572400672859</v>
      </c>
      <c r="H221" s="2">
        <f>G221^2</f>
        <v>0.83622927116867019</v>
      </c>
      <c r="L221" s="3"/>
      <c r="M221" s="3"/>
      <c r="N221" s="19"/>
      <c r="O221" s="19"/>
      <c r="P221" s="19"/>
      <c r="Q221" s="3"/>
      <c r="S221" s="19"/>
      <c r="U221" s="19"/>
      <c r="W221" s="19"/>
      <c r="X221" s="19"/>
      <c r="AC221" s="3">
        <v>16.999999809999998</v>
      </c>
      <c r="AD221" s="2">
        <f t="shared" si="15"/>
        <v>0</v>
      </c>
      <c r="AE221" s="2">
        <f t="shared" si="16"/>
        <v>-13.435</v>
      </c>
      <c r="AF221" s="2">
        <f t="shared" si="17"/>
        <v>180.49922500000002</v>
      </c>
      <c r="AG221" s="2">
        <f t="shared" si="18"/>
        <v>13.435</v>
      </c>
    </row>
    <row r="222" spans="1:33" x14ac:dyDescent="0.3">
      <c r="A222" s="3">
        <v>16.833333150000001</v>
      </c>
      <c r="B222" s="3">
        <v>12.638</v>
      </c>
      <c r="C222" s="2">
        <f>$D$6*(A222^8)+$D$7*(A222^7)+$D$8*(A222^6)+$D$9*(A222^5)+$D$10*(A222^4)+$D$11*(A222^3)+$D$12*(A222^2)+$D$13*(A222)+$D$14 + (($D$3*EXP($D$4*A222))*(($D$5*(SIN(2*3.141592654*A222)))+(((1-($D$5^2))^0.5)*(COS(2*3.141592654*A222)))))</f>
        <v>11.997020366044607</v>
      </c>
      <c r="D222" s="2">
        <f t="shared" si="19"/>
        <v>-0.64097963395539281</v>
      </c>
      <c r="E222" s="2">
        <f>D222^2</f>
        <v>0.41085489114558937</v>
      </c>
      <c r="F222" s="2">
        <f>$E$9*(A222^8)+$E$10*(A222^7)+$E$11*(A222^6)+$E$12*(A222^5)+$E$13*(A222^4)+$E$14*(A222^3)+$E$15*(A222^2)+$E$16*(A222)+$E$17+(($E$3*EXP($E$4*A222))*(($E$5*(SIN(2*3.141592654*A222)))+(((1-($E$5^2))^0.5)*(COS(2*3.141592654*A222)))))+(($E$6*EXP($E$7*A222))*(($E$8*(SIN(4*3.141592654*A222)))+(((1-($E$8^2))^0.5)*(COS(4*3.141592654*A222)))))</f>
        <v>12.134099776914416</v>
      </c>
      <c r="G222" s="2">
        <f>F222-B222</f>
        <v>-0.50390022308558358</v>
      </c>
      <c r="H222" s="2">
        <f>G222^2</f>
        <v>0.25391543482570089</v>
      </c>
      <c r="L222" s="3"/>
      <c r="M222" s="3"/>
      <c r="N222" s="19"/>
      <c r="O222" s="19"/>
      <c r="P222" s="19"/>
      <c r="Q222" s="3"/>
      <c r="S222" s="19"/>
      <c r="U222" s="19"/>
      <c r="W222" s="19"/>
      <c r="X222" s="19"/>
      <c r="AC222" s="3">
        <v>17.083333140000001</v>
      </c>
      <c r="AD222" s="2">
        <f t="shared" si="15"/>
        <v>0</v>
      </c>
      <c r="AE222" s="2">
        <f t="shared" si="16"/>
        <v>-12.638</v>
      </c>
      <c r="AF222" s="2">
        <f t="shared" si="17"/>
        <v>159.719044</v>
      </c>
      <c r="AG222" s="2">
        <f t="shared" si="18"/>
        <v>12.638</v>
      </c>
    </row>
    <row r="223" spans="1:33" x14ac:dyDescent="0.3">
      <c r="A223" s="3">
        <v>16.91666648</v>
      </c>
      <c r="B223" s="3">
        <v>12.106</v>
      </c>
      <c r="C223" s="2">
        <f>$D$6*(A223^8)+$D$7*(A223^7)+$D$8*(A223^6)+$D$9*(A223^5)+$D$10*(A223^4)+$D$11*(A223^3)+$D$12*(A223^2)+$D$13*(A223)+$D$14 + (($D$3*EXP($D$4*A223))*(($D$5*(SIN(2*3.141592654*A223)))+(((1-($D$5^2))^0.5)*(COS(2*3.141592654*A223)))))</f>
        <v>11.68373405127238</v>
      </c>
      <c r="D223" s="2">
        <f t="shared" si="19"/>
        <v>-0.42226594872762035</v>
      </c>
      <c r="E223" s="2">
        <f>D223^2</f>
        <v>0.1783085314548373</v>
      </c>
      <c r="F223" s="2">
        <f>$E$9*(A223^8)+$E$10*(A223^7)+$E$11*(A223^6)+$E$12*(A223^5)+$E$13*(A223^4)+$E$14*(A223^3)+$E$15*(A223^2)+$E$16*(A223)+$E$17+(($E$3*EXP($E$4*A223))*(($E$5*(SIN(2*3.141592654*A223)))+(((1-($E$5^2))^0.5)*(COS(2*3.141592654*A223)))))+(($E$6*EXP($E$7*A223))*(($E$8*(SIN(4*3.141592654*A223)))+(((1-($E$8^2))^0.5)*(COS(4*3.141592654*A223)))))</f>
        <v>11.848562577783243</v>
      </c>
      <c r="G223" s="2">
        <f>F223-B223</f>
        <v>-0.25743742221675703</v>
      </c>
      <c r="H223" s="2">
        <f>G223^2</f>
        <v>6.6274026357608831E-2</v>
      </c>
      <c r="L223" s="3"/>
      <c r="M223" s="3"/>
      <c r="N223" s="19"/>
      <c r="O223" s="19"/>
      <c r="P223" s="19"/>
      <c r="Q223" s="3"/>
      <c r="S223" s="19"/>
      <c r="U223" s="19"/>
      <c r="W223" s="19"/>
      <c r="X223" s="19"/>
      <c r="AC223" s="3">
        <v>17.166666469999999</v>
      </c>
      <c r="AD223" s="2">
        <f t="shared" si="15"/>
        <v>0</v>
      </c>
      <c r="AE223" s="2">
        <f t="shared" si="16"/>
        <v>-12.106</v>
      </c>
      <c r="AF223" s="2">
        <f t="shared" si="17"/>
        <v>146.55523600000001</v>
      </c>
      <c r="AG223" s="2">
        <f t="shared" si="18"/>
        <v>12.106</v>
      </c>
    </row>
    <row r="224" spans="1:33" x14ac:dyDescent="0.3">
      <c r="A224" s="3">
        <v>16.999999809999998</v>
      </c>
      <c r="B224" s="3">
        <v>12.144</v>
      </c>
      <c r="C224" s="2">
        <f>$D$6*(A224^8)+$D$7*(A224^7)+$D$8*(A224^6)+$D$9*(A224^5)+$D$10*(A224^4)+$D$11*(A224^3)+$D$12*(A224^2)+$D$13*(A224)+$D$14 + (($D$3*EXP($D$4*A224))*(($D$5*(SIN(2*3.141592654*A224)))+(((1-($D$5^2))^0.5)*(COS(2*3.141592654*A224)))))</f>
        <v>11.697798395333518</v>
      </c>
      <c r="D224" s="2">
        <f t="shared" si="19"/>
        <v>-0.44620160466648251</v>
      </c>
      <c r="E224" s="2">
        <f>D224^2</f>
        <v>0.19909587200694395</v>
      </c>
      <c r="F224" s="2">
        <f>$E$9*(A224^8)+$E$10*(A224^7)+$E$11*(A224^6)+$E$12*(A224^5)+$E$13*(A224^4)+$E$14*(A224^3)+$E$15*(A224^2)+$E$16*(A224)+$E$17+(($E$3*EXP($E$4*A224))*(($E$5*(SIN(2*3.141592654*A224)))+(((1-($E$5^2))^0.5)*(COS(2*3.141592654*A224)))))+(($E$6*EXP($E$7*A224))*(($E$8*(SIN(4*3.141592654*A224)))+(((1-($E$8^2))^0.5)*(COS(4*3.141592654*A224)))))</f>
        <v>11.725502953525931</v>
      </c>
      <c r="G224" s="2">
        <f>F224-B224</f>
        <v>-0.41849704647406938</v>
      </c>
      <c r="H224" s="2">
        <f>G224^2</f>
        <v>0.17513977790751939</v>
      </c>
      <c r="L224" s="3"/>
      <c r="M224" s="3"/>
      <c r="N224" s="19"/>
      <c r="O224" s="19"/>
      <c r="P224" s="19"/>
      <c r="Q224" s="3"/>
      <c r="S224" s="19"/>
      <c r="U224" s="19"/>
      <c r="W224" s="19"/>
      <c r="X224" s="19"/>
      <c r="AC224" s="3">
        <v>17.249999800000001</v>
      </c>
      <c r="AD224" s="2">
        <f t="shared" si="15"/>
        <v>0</v>
      </c>
      <c r="AE224" s="2">
        <f t="shared" si="16"/>
        <v>-12.144</v>
      </c>
      <c r="AF224" s="2">
        <f t="shared" si="17"/>
        <v>147.47673600000002</v>
      </c>
      <c r="AG224" s="2">
        <f t="shared" si="18"/>
        <v>12.144</v>
      </c>
    </row>
    <row r="225" spans="1:33" x14ac:dyDescent="0.3">
      <c r="A225" s="3">
        <v>17.083333140000001</v>
      </c>
      <c r="B225" s="3">
        <v>12.978999999999999</v>
      </c>
      <c r="C225" s="2">
        <f>$D$6*(A225^8)+$D$7*(A225^7)+$D$8*(A225^6)+$D$9*(A225^5)+$D$10*(A225^4)+$D$11*(A225^3)+$D$12*(A225^2)+$D$13*(A225)+$D$14 + (($D$3*EXP($D$4*A225))*(($D$5*(SIN(2*3.141592654*A225)))+(((1-($D$5^2))^0.5)*(COS(2*3.141592654*A225)))))</f>
        <v>12.04026729376284</v>
      </c>
      <c r="D225" s="2">
        <f t="shared" si="19"/>
        <v>-0.93873270623715932</v>
      </c>
      <c r="E225" s="2">
        <f>D225^2</f>
        <v>0.88121909375934082</v>
      </c>
      <c r="F225" s="2">
        <f>$E$9*(A225^8)+$E$10*(A225^7)+$E$11*(A225^6)+$E$12*(A225^5)+$E$13*(A225^4)+$E$14*(A225^3)+$E$15*(A225^2)+$E$16*(A225)+$E$17+(($E$3*EXP($E$4*A225))*(($E$5*(SIN(2*3.141592654*A225)))+(((1-($E$5^2))^0.5)*(COS(2*3.141592654*A225)))))+(($E$6*EXP($E$7*A225))*(($E$8*(SIN(4*3.141592654*A225)))+(((1-($E$8^2))^0.5)*(COS(4*3.141592654*A225)))))</f>
        <v>11.903437545323722</v>
      </c>
      <c r="G225" s="2">
        <f>F225-B225</f>
        <v>-1.0755624546762768</v>
      </c>
      <c r="H225" s="2">
        <f>G225^2</f>
        <v>1.1568345939092579</v>
      </c>
      <c r="L225" s="3"/>
      <c r="M225" s="3"/>
      <c r="N225" s="19"/>
      <c r="O225" s="19"/>
      <c r="P225" s="19"/>
      <c r="Q225" s="3"/>
      <c r="S225" s="19"/>
      <c r="U225" s="19"/>
      <c r="W225" s="19"/>
      <c r="X225" s="19"/>
      <c r="AC225" s="3">
        <v>17.33333313</v>
      </c>
      <c r="AD225" s="2">
        <f t="shared" si="15"/>
        <v>0</v>
      </c>
      <c r="AE225" s="2">
        <f t="shared" si="16"/>
        <v>-12.978999999999999</v>
      </c>
      <c r="AF225" s="2">
        <f t="shared" si="17"/>
        <v>168.45444099999997</v>
      </c>
      <c r="AG225" s="2">
        <f t="shared" si="18"/>
        <v>12.978999999999999</v>
      </c>
    </row>
    <row r="226" spans="1:33" x14ac:dyDescent="0.3">
      <c r="A226" s="3">
        <v>17.166666469999999</v>
      </c>
      <c r="B226" s="3">
        <v>11.917</v>
      </c>
      <c r="C226" s="2">
        <f>$D$6*(A226^8)+$D$7*(A226^7)+$D$8*(A226^6)+$D$9*(A226^5)+$D$10*(A226^4)+$D$11*(A226^3)+$D$12*(A226^2)+$D$13*(A226)+$D$14 + (($D$3*EXP($D$4*A226))*(($D$5*(SIN(2*3.141592654*A226)))+(((1-($D$5^2))^0.5)*(COS(2*3.141592654*A226)))))</f>
        <v>12.624414014182531</v>
      </c>
      <c r="D226" s="2">
        <f t="shared" si="19"/>
        <v>0.70741401418253069</v>
      </c>
      <c r="E226" s="2">
        <f>D226^2</f>
        <v>0.50043458746184177</v>
      </c>
      <c r="F226" s="2">
        <f>$E$9*(A226^8)+$E$10*(A226^7)+$E$11*(A226^6)+$E$12*(A226^5)+$E$13*(A226^4)+$E$14*(A226^3)+$E$15*(A226^2)+$E$16*(A226)+$E$17+(($E$3*EXP($E$4*A226))*(($E$5*(SIN(2*3.141592654*A226)))+(((1-($E$5^2))^0.5)*(COS(2*3.141592654*A226)))))+(($E$6*EXP($E$7*A226))*(($E$8*(SIN(4*3.141592654*A226)))+(((1-($E$8^2))^0.5)*(COS(4*3.141592654*A226)))))</f>
        <v>12.459701564287949</v>
      </c>
      <c r="G226" s="2">
        <f>F226-B226</f>
        <v>0.54270156428794891</v>
      </c>
      <c r="H226" s="2">
        <f>G226^2</f>
        <v>0.29452498788058673</v>
      </c>
      <c r="L226" s="3"/>
      <c r="M226" s="3"/>
      <c r="N226" s="19"/>
      <c r="O226" s="19"/>
      <c r="P226" s="19"/>
      <c r="Q226" s="3"/>
      <c r="S226" s="19"/>
      <c r="U226" s="19"/>
      <c r="W226" s="19"/>
      <c r="X226" s="19"/>
      <c r="AC226" s="3">
        <v>17.416666459999998</v>
      </c>
      <c r="AD226" s="2">
        <f t="shared" si="15"/>
        <v>0</v>
      </c>
      <c r="AE226" s="2">
        <f t="shared" si="16"/>
        <v>-11.917</v>
      </c>
      <c r="AF226" s="2">
        <f t="shared" si="17"/>
        <v>142.01488899999998</v>
      </c>
      <c r="AG226" s="2">
        <f t="shared" si="18"/>
        <v>11.917</v>
      </c>
    </row>
    <row r="227" spans="1:33" x14ac:dyDescent="0.3">
      <c r="A227" s="3">
        <v>17.249999800000001</v>
      </c>
      <c r="B227" s="3">
        <v>15.066000000000001</v>
      </c>
      <c r="C227" s="2">
        <f>$D$6*(A227^8)+$D$7*(A227^7)+$D$8*(A227^6)+$D$9*(A227^5)+$D$10*(A227^4)+$D$11*(A227^3)+$D$12*(A227^2)+$D$13*(A227)+$D$14 + (($D$3*EXP($D$4*A227))*(($D$5*(SIN(2*3.141592654*A227)))+(((1-($D$5^2))^0.5)*(COS(2*3.141592654*A227)))))</f>
        <v>13.298924780655197</v>
      </c>
      <c r="D227" s="2">
        <f t="shared" si="19"/>
        <v>-1.7670752193448038</v>
      </c>
      <c r="E227" s="2">
        <f>D227^2</f>
        <v>3.1225548308224864</v>
      </c>
      <c r="F227" s="2">
        <f>$E$9*(A227^8)+$E$10*(A227^7)+$E$11*(A227^6)+$E$12*(A227^5)+$E$13*(A227^4)+$E$14*(A227^3)+$E$15*(A227^2)+$E$16*(A227)+$E$17+(($E$3*EXP($E$4*A227))*(($E$5*(SIN(2*3.141592654*A227)))+(((1-($E$5^2))^0.5)*(COS(2*3.141592654*A227)))))+(($E$6*EXP($E$7*A227))*(($E$8*(SIN(4*3.141592654*A227)))+(((1-($E$8^2))^0.5)*(COS(4*3.141592654*A227)))))</f>
        <v>13.269852319721506</v>
      </c>
      <c r="G227" s="2">
        <f>F227-B227</f>
        <v>-1.7961476802784944</v>
      </c>
      <c r="H227" s="2">
        <f>G227^2</f>
        <v>3.2261464893698166</v>
      </c>
      <c r="L227" s="3"/>
      <c r="M227" s="3"/>
      <c r="N227" s="19"/>
      <c r="O227" s="19"/>
      <c r="P227" s="19"/>
      <c r="Q227" s="3"/>
      <c r="S227" s="19"/>
      <c r="U227" s="19"/>
      <c r="W227" s="19"/>
      <c r="X227" s="19"/>
      <c r="AC227" s="3">
        <v>17.49999979</v>
      </c>
      <c r="AD227" s="2">
        <f t="shared" si="15"/>
        <v>0</v>
      </c>
      <c r="AE227" s="2">
        <f t="shared" si="16"/>
        <v>-15.066000000000001</v>
      </c>
      <c r="AF227" s="2">
        <f t="shared" si="17"/>
        <v>226.98435600000002</v>
      </c>
      <c r="AG227" s="2">
        <f t="shared" si="18"/>
        <v>15.066000000000001</v>
      </c>
    </row>
    <row r="228" spans="1:33" x14ac:dyDescent="0.3">
      <c r="A228" s="3">
        <v>17.33333313</v>
      </c>
      <c r="B228" s="3">
        <v>15.199</v>
      </c>
      <c r="C228" s="2">
        <f>$D$6*(A228^8)+$D$7*(A228^7)+$D$8*(A228^6)+$D$9*(A228^5)+$D$10*(A228^4)+$D$11*(A228^3)+$D$12*(A228^2)+$D$13*(A228)+$D$14 + (($D$3*EXP($D$4*A228))*(($D$5*(SIN(2*3.141592654*A228)))+(((1-($D$5^2))^0.5)*(COS(2*3.141592654*A228)))))</f>
        <v>13.888415837095186</v>
      </c>
      <c r="D228" s="2">
        <f t="shared" si="19"/>
        <v>-1.3105841629048136</v>
      </c>
      <c r="E228" s="2">
        <f>D228^2</f>
        <v>1.7176308480569109</v>
      </c>
      <c r="F228" s="2">
        <f>$E$9*(A228^8)+$E$10*(A228^7)+$E$11*(A228^6)+$E$12*(A228^5)+$E$13*(A228^4)+$E$14*(A228^3)+$E$15*(A228^2)+$E$16*(A228)+$E$17+(($E$3*EXP($E$4*A228))*(($E$5*(SIN(2*3.141592654*A228)))+(((1-($E$5^2))^0.5)*(COS(2*3.141592654*A228)))))+(($E$6*EXP($E$7*A228))*(($E$8*(SIN(4*3.141592654*A228)))+(((1-($E$8^2))^0.5)*(COS(4*3.141592654*A228)))))</f>
        <v>14.021973409251816</v>
      </c>
      <c r="G228" s="2">
        <f>F228-B228</f>
        <v>-1.1770265907481843</v>
      </c>
      <c r="H228" s="2">
        <f>G228^2</f>
        <v>1.3853915953282936</v>
      </c>
      <c r="L228" s="3"/>
      <c r="M228" s="3"/>
      <c r="N228" s="19"/>
      <c r="O228" s="19"/>
      <c r="P228" s="19"/>
      <c r="Q228" s="3"/>
      <c r="S228" s="19"/>
      <c r="U228" s="19"/>
      <c r="W228" s="19"/>
      <c r="X228" s="19"/>
      <c r="AC228" s="3">
        <v>17.583333119999999</v>
      </c>
      <c r="AD228" s="2">
        <f t="shared" si="15"/>
        <v>0</v>
      </c>
      <c r="AE228" s="2">
        <f t="shared" si="16"/>
        <v>-15.199</v>
      </c>
      <c r="AF228" s="2">
        <f t="shared" si="17"/>
        <v>231.009601</v>
      </c>
      <c r="AG228" s="2">
        <f t="shared" si="18"/>
        <v>15.199</v>
      </c>
    </row>
    <row r="229" spans="1:33" x14ac:dyDescent="0.3">
      <c r="A229" s="3">
        <v>17.416666459999998</v>
      </c>
      <c r="B229" s="3">
        <v>15.427</v>
      </c>
      <c r="C229" s="2">
        <f>$D$6*(A229^8)+$D$7*(A229^7)+$D$8*(A229^6)+$D$9*(A229^5)+$D$10*(A229^4)+$D$11*(A229^3)+$D$12*(A229^2)+$D$13*(A229)+$D$14 + (($D$3*EXP($D$4*A229))*(($D$5*(SIN(2*3.141592654*A229)))+(((1-($D$5^2))^0.5)*(COS(2*3.141592654*A229)))))</f>
        <v>14.240424033770958</v>
      </c>
      <c r="D229" s="2">
        <f t="shared" si="19"/>
        <v>-1.1865759662290412</v>
      </c>
      <c r="E229" s="2">
        <f>D229^2</f>
        <v>1.4079625236323827</v>
      </c>
      <c r="F229" s="2">
        <f>$E$9*(A229^8)+$E$10*(A229^7)+$E$11*(A229^6)+$E$12*(A229^5)+$E$13*(A229^4)+$E$14*(A229^3)+$E$15*(A229^2)+$E$16*(A229)+$E$17+(($E$3*EXP($E$4*A229))*(($E$5*(SIN(2*3.141592654*A229)))+(((1-($E$5^2))^0.5)*(COS(2*3.141592654*A229)))))+(($E$6*EXP($E$7*A229))*(($E$8*(SIN(4*3.141592654*A229)))+(((1-($E$8^2))^0.5)*(COS(4*3.141592654*A229)))))</f>
        <v>14.400679880167534</v>
      </c>
      <c r="G229" s="2">
        <f>F229-B229</f>
        <v>-1.0263201198324658</v>
      </c>
      <c r="H229" s="2">
        <f>G229^2</f>
        <v>1.053332988372927</v>
      </c>
      <c r="L229" s="3"/>
      <c r="M229" s="3"/>
      <c r="N229" s="19"/>
      <c r="O229" s="19"/>
      <c r="P229" s="19"/>
      <c r="Q229" s="3"/>
      <c r="S229" s="19"/>
      <c r="U229" s="19"/>
      <c r="W229" s="19"/>
      <c r="X229" s="19"/>
      <c r="AC229" s="3">
        <v>17.666666450000001</v>
      </c>
      <c r="AD229" s="2">
        <f t="shared" si="15"/>
        <v>0</v>
      </c>
      <c r="AE229" s="2">
        <f t="shared" si="16"/>
        <v>-15.427</v>
      </c>
      <c r="AF229" s="2">
        <f t="shared" si="17"/>
        <v>237.99232899999998</v>
      </c>
      <c r="AG229" s="2">
        <f t="shared" si="18"/>
        <v>15.427</v>
      </c>
    </row>
    <row r="230" spans="1:33" x14ac:dyDescent="0.3">
      <c r="A230" s="3">
        <v>17.49999979</v>
      </c>
      <c r="B230" s="3">
        <v>15.427</v>
      </c>
      <c r="C230" s="2">
        <f>$D$6*(A230^8)+$D$7*(A230^7)+$D$8*(A230^6)+$D$9*(A230^5)+$D$10*(A230^4)+$D$11*(A230^3)+$D$12*(A230^2)+$D$13*(A230)+$D$14 + (($D$3*EXP($D$4*A230))*(($D$5*(SIN(2*3.141592654*A230)))+(((1-($D$5^2))^0.5)*(COS(2*3.141592654*A230)))))</f>
        <v>14.266279946355192</v>
      </c>
      <c r="D230" s="2">
        <f t="shared" si="19"/>
        <v>-1.1607200536448072</v>
      </c>
      <c r="E230" s="2">
        <f>D230^2</f>
        <v>1.3472710429332042</v>
      </c>
      <c r="F230" s="2">
        <f>$E$9*(A230^8)+$E$10*(A230^7)+$E$11*(A230^6)+$E$12*(A230^5)+$E$13*(A230^4)+$E$14*(A230^3)+$E$15*(A230^2)+$E$16*(A230)+$E$17+(($E$3*EXP($E$4*A230))*(($E$5*(SIN(2*3.141592654*A230)))+(((1-($E$5^2))^0.5)*(COS(2*3.141592654*A230)))))+(($E$6*EXP($E$7*A230))*(($E$8*(SIN(4*3.141592654*A230)))+(((1-($E$8^2))^0.5)*(COS(4*3.141592654*A230)))))</f>
        <v>14.290847536801191</v>
      </c>
      <c r="G230" s="2">
        <f>F230-B230</f>
        <v>-1.1361524631988082</v>
      </c>
      <c r="H230" s="2">
        <f>G230^2</f>
        <v>1.2908424196327193</v>
      </c>
      <c r="L230" s="3"/>
      <c r="M230" s="3"/>
      <c r="N230" s="19"/>
      <c r="O230" s="19"/>
      <c r="P230" s="19"/>
      <c r="Q230" s="3"/>
      <c r="S230" s="19"/>
      <c r="U230" s="19"/>
      <c r="W230" s="19"/>
      <c r="X230" s="19"/>
      <c r="AC230" s="3">
        <v>17.74999978</v>
      </c>
      <c r="AD230" s="2">
        <f t="shared" si="15"/>
        <v>0</v>
      </c>
      <c r="AE230" s="2">
        <f t="shared" si="16"/>
        <v>-15.427</v>
      </c>
      <c r="AF230" s="2">
        <f t="shared" si="17"/>
        <v>237.99232899999998</v>
      </c>
      <c r="AG230" s="2">
        <f t="shared" si="18"/>
        <v>15.427</v>
      </c>
    </row>
    <row r="231" spans="1:33" x14ac:dyDescent="0.3">
      <c r="A231" s="3">
        <v>17.583333119999999</v>
      </c>
      <c r="B231" s="3">
        <v>15.407999999999999</v>
      </c>
      <c r="C231" s="2">
        <f>$D$6*(A231^8)+$D$7*(A231^7)+$D$8*(A231^6)+$D$9*(A231^5)+$D$10*(A231^4)+$D$11*(A231^3)+$D$12*(A231^2)+$D$13*(A231)+$D$14 + (($D$3*EXP($D$4*A231))*(($D$5*(SIN(2*3.141592654*A231)))+(((1-($D$5^2))^0.5)*(COS(2*3.141592654*A231)))))</f>
        <v>13.964905218866036</v>
      </c>
      <c r="D231" s="2">
        <f t="shared" si="19"/>
        <v>-1.4430947811339632</v>
      </c>
      <c r="E231" s="2">
        <f>D231^2</f>
        <v>2.0825225473360809</v>
      </c>
      <c r="F231" s="2">
        <f>$E$9*(A231^8)+$E$10*(A231^7)+$E$11*(A231^6)+$E$12*(A231^5)+$E$13*(A231^4)+$E$14*(A231^3)+$E$15*(A231^2)+$E$16*(A231)+$E$17+(($E$3*EXP($E$4*A231))*(($E$5*(SIN(2*3.141592654*A231)))+(((1-($E$5^2))^0.5)*(COS(2*3.141592654*A231)))))+(($E$6*EXP($E$7*A231))*(($E$8*(SIN(4*3.141592654*A231)))+(((1-($E$8^2))^0.5)*(COS(4*3.141592654*A231)))))</f>
        <v>13.827412658811467</v>
      </c>
      <c r="G231" s="2">
        <f>F231-B231</f>
        <v>-1.5805873411885329</v>
      </c>
      <c r="H231" s="2">
        <f>G231^2</f>
        <v>2.4982563431254357</v>
      </c>
      <c r="L231" s="3"/>
      <c r="M231" s="3"/>
      <c r="N231" s="19"/>
      <c r="O231" s="19"/>
      <c r="P231" s="19"/>
      <c r="Q231" s="3"/>
      <c r="S231" s="19"/>
      <c r="U231" s="19"/>
      <c r="W231" s="19"/>
      <c r="X231" s="19"/>
      <c r="AC231" s="3">
        <v>17.833333110000002</v>
      </c>
      <c r="AD231" s="2">
        <f t="shared" si="15"/>
        <v>0</v>
      </c>
      <c r="AE231" s="2">
        <f t="shared" si="16"/>
        <v>-15.407999999999999</v>
      </c>
      <c r="AF231" s="2">
        <f t="shared" si="17"/>
        <v>237.40646399999997</v>
      </c>
      <c r="AG231" s="2">
        <f t="shared" si="18"/>
        <v>15.407999999999999</v>
      </c>
    </row>
    <row r="232" spans="1:33" x14ac:dyDescent="0.3">
      <c r="A232" s="3">
        <v>17.666666450000001</v>
      </c>
      <c r="B232" s="3">
        <v>14.706</v>
      </c>
      <c r="C232" s="2">
        <f>$D$6*(A232^8)+$D$7*(A232^7)+$D$8*(A232^6)+$D$9*(A232^5)+$D$10*(A232^4)+$D$11*(A232^3)+$D$12*(A232^2)+$D$13*(A232)+$D$14 + (($D$3*EXP($D$4*A232))*(($D$5*(SIN(2*3.141592654*A232)))+(((1-($D$5^2))^0.5)*(COS(2*3.141592654*A232)))))</f>
        <v>13.423146483474088</v>
      </c>
      <c r="D232" s="2">
        <f t="shared" si="19"/>
        <v>-1.2828535165259112</v>
      </c>
      <c r="E232" s="2">
        <f>D232^2</f>
        <v>1.6457131448628963</v>
      </c>
      <c r="F232" s="2">
        <f>$E$9*(A232^8)+$E$10*(A232^7)+$E$11*(A232^6)+$E$12*(A232^5)+$E$13*(A232^4)+$E$14*(A232^3)+$E$15*(A232^2)+$E$16*(A232)+$E$17+(($E$3*EXP($E$4*A232))*(($E$5*(SIN(2*3.141592654*A232)))+(((1-($E$5^2))^0.5)*(COS(2*3.141592654*A232)))))+(($E$6*EXP($E$7*A232))*(($E$8*(SIN(4*3.141592654*A232)))+(((1-($E$8^2))^0.5)*(COS(4*3.141592654*A232)))))</f>
        <v>13.25935800760451</v>
      </c>
      <c r="G232" s="2">
        <f>F232-B232</f>
        <v>-1.4466419923954899</v>
      </c>
      <c r="H232" s="2">
        <f>G232^2</f>
        <v>2.0927730541619924</v>
      </c>
      <c r="L232" s="3"/>
      <c r="M232" s="3"/>
      <c r="N232" s="19"/>
      <c r="O232" s="19"/>
      <c r="P232" s="19"/>
      <c r="Q232" s="3"/>
      <c r="S232" s="19"/>
      <c r="U232" s="19"/>
      <c r="W232" s="19"/>
      <c r="X232" s="19"/>
      <c r="AC232" s="3">
        <v>17.91666644</v>
      </c>
      <c r="AD232" s="2">
        <f t="shared" si="15"/>
        <v>0</v>
      </c>
      <c r="AE232" s="2">
        <f t="shared" si="16"/>
        <v>-14.706</v>
      </c>
      <c r="AF232" s="2">
        <f t="shared" si="17"/>
        <v>216.266436</v>
      </c>
      <c r="AG232" s="2">
        <f t="shared" si="18"/>
        <v>14.706</v>
      </c>
    </row>
    <row r="233" spans="1:33" x14ac:dyDescent="0.3">
      <c r="A233" s="3">
        <v>17.74999978</v>
      </c>
      <c r="B233" s="3">
        <v>14.137</v>
      </c>
      <c r="C233" s="2">
        <f>$D$6*(A233^8)+$D$7*(A233^7)+$D$8*(A233^6)+$D$9*(A233^5)+$D$10*(A233^4)+$D$11*(A233^3)+$D$12*(A233^2)+$D$13*(A233)+$D$14 + (($D$3*EXP($D$4*A233))*(($D$5*(SIN(2*3.141592654*A233)))+(((1-($D$5^2))^0.5)*(COS(2*3.141592654*A233)))))</f>
        <v>12.792543428195541</v>
      </c>
      <c r="D233" s="2">
        <f t="shared" si="19"/>
        <v>-1.344456571804459</v>
      </c>
      <c r="E233" s="2">
        <f>D233^2</f>
        <v>1.8075634734681985</v>
      </c>
      <c r="F233" s="2">
        <f>$E$9*(A233^8)+$E$10*(A233^7)+$E$11*(A233^6)+$E$12*(A233^5)+$E$13*(A233^4)+$E$14*(A233^3)+$E$15*(A233^2)+$E$16*(A233)+$E$17+(($E$3*EXP($E$4*A233))*(($E$5*(SIN(2*3.141592654*A233)))+(((1-($E$5^2))^0.5)*(COS(2*3.141592654*A233)))))+(($E$6*EXP($E$7*A233))*(($E$8*(SIN(4*3.141592654*A233)))+(((1-($E$8^2))^0.5)*(COS(4*3.141592654*A233)))))</f>
        <v>12.764462053315501</v>
      </c>
      <c r="G233" s="2">
        <f>F233-B233</f>
        <v>-1.3725379466844991</v>
      </c>
      <c r="H233" s="2">
        <f>G233^2</f>
        <v>1.8838604150889009</v>
      </c>
      <c r="L233" s="3"/>
      <c r="M233" s="3"/>
      <c r="N233" s="19"/>
      <c r="O233" s="19"/>
      <c r="P233" s="19"/>
      <c r="Q233" s="3"/>
      <c r="S233" s="19"/>
      <c r="U233" s="19"/>
      <c r="W233" s="19"/>
      <c r="X233" s="19"/>
      <c r="AC233" s="3">
        <v>17.999999769999999</v>
      </c>
      <c r="AD233" s="2">
        <f t="shared" si="15"/>
        <v>0</v>
      </c>
      <c r="AE233" s="2">
        <f t="shared" si="16"/>
        <v>-14.137</v>
      </c>
      <c r="AF233" s="2">
        <f t="shared" si="17"/>
        <v>199.854769</v>
      </c>
      <c r="AG233" s="2">
        <f t="shared" si="18"/>
        <v>14.137</v>
      </c>
    </row>
    <row r="234" spans="1:33" x14ac:dyDescent="0.3">
      <c r="A234" s="3">
        <v>17.833333110000002</v>
      </c>
      <c r="B234" s="3">
        <v>13.302</v>
      </c>
      <c r="C234" s="2">
        <f>$D$6*(A234^8)+$D$7*(A234^7)+$D$8*(A234^6)+$D$9*(A234^5)+$D$10*(A234^4)+$D$11*(A234^3)+$D$12*(A234^2)+$D$13*(A234)+$D$14 + (($D$3*EXP($D$4*A234))*(($D$5*(SIN(2*3.141592654*A234)))+(((1-($D$5^2))^0.5)*(COS(2*3.141592654*A234)))))</f>
        <v>12.248744719543742</v>
      </c>
      <c r="D234" s="2">
        <f t="shared" si="19"/>
        <v>-1.0532552804562574</v>
      </c>
      <c r="E234" s="2">
        <f>D234^2</f>
        <v>1.1093466858089893</v>
      </c>
      <c r="F234" s="2">
        <f>$E$9*(A234^8)+$E$10*(A234^7)+$E$11*(A234^6)+$E$12*(A234^5)+$E$13*(A234^4)+$E$14*(A234^3)+$E$15*(A234^2)+$E$16*(A234)+$E$17+(($E$3*EXP($E$4*A234))*(($E$5*(SIN(2*3.141592654*A234)))+(((1-($E$5^2))^0.5)*(COS(2*3.141592654*A234)))))+(($E$6*EXP($E$7*A234))*(($E$8*(SIN(4*3.141592654*A234)))+(((1-($E$8^2))^0.5)*(COS(4*3.141592654*A234)))))</f>
        <v>12.38287187819126</v>
      </c>
      <c r="G234" s="2">
        <f>F234-B234</f>
        <v>-0.91912812180873971</v>
      </c>
      <c r="H234" s="2">
        <f>G234^2</f>
        <v>0.84479650429966147</v>
      </c>
      <c r="L234" s="3"/>
      <c r="M234" s="3"/>
      <c r="N234" s="19"/>
      <c r="O234" s="19"/>
      <c r="P234" s="19"/>
      <c r="Q234" s="3"/>
      <c r="S234" s="19"/>
      <c r="U234" s="19"/>
      <c r="W234" s="19"/>
      <c r="X234" s="19"/>
      <c r="AC234" s="3">
        <v>18.083333100000001</v>
      </c>
      <c r="AD234" s="2">
        <f t="shared" si="15"/>
        <v>0</v>
      </c>
      <c r="AE234" s="2">
        <f t="shared" si="16"/>
        <v>-13.302</v>
      </c>
      <c r="AF234" s="2">
        <f t="shared" si="17"/>
        <v>176.94320399999998</v>
      </c>
      <c r="AG234" s="2">
        <f t="shared" si="18"/>
        <v>13.302</v>
      </c>
    </row>
    <row r="235" spans="1:33" x14ac:dyDescent="0.3">
      <c r="A235" s="3">
        <v>17.91666644</v>
      </c>
      <c r="B235" s="3">
        <v>12.978999999999999</v>
      </c>
      <c r="C235" s="2">
        <f>$D$6*(A235^8)+$D$7*(A235^7)+$D$8*(A235^6)+$D$9*(A235^5)+$D$10*(A235^4)+$D$11*(A235^3)+$D$12*(A235^2)+$D$13*(A235)+$D$14 + (($D$3*EXP($D$4*A235))*(($D$5*(SIN(2*3.141592654*A235)))+(((1-($D$5^2))^0.5)*(COS(2*3.141592654*A235)))))</f>
        <v>11.94443968802584</v>
      </c>
      <c r="D235" s="2">
        <f t="shared" si="19"/>
        <v>-1.0345603119741593</v>
      </c>
      <c r="E235" s="2">
        <f>D235^2</f>
        <v>1.0703150391120699</v>
      </c>
      <c r="F235" s="2">
        <f>$E$9*(A235^8)+$E$10*(A235^7)+$E$11*(A235^6)+$E$12*(A235^5)+$E$13*(A235^4)+$E$14*(A235^3)+$E$15*(A235^2)+$E$16*(A235)+$E$17+(($E$3*EXP($E$4*A235))*(($E$5*(SIN(2*3.141592654*A235)))+(((1-($E$5^2))^0.5)*(COS(2*3.141592654*A235)))))+(($E$6*EXP($E$7*A235))*(($E$8*(SIN(4*3.141592654*A235)))+(((1-($E$8^2))^0.5)*(COS(4*3.141592654*A235)))))</f>
        <v>12.105723743274117</v>
      </c>
      <c r="G235" s="2">
        <f>F235-B235</f>
        <v>-0.87327625672588205</v>
      </c>
      <c r="H235" s="2">
        <f>G235^2</f>
        <v>0.76261142056116871</v>
      </c>
      <c r="L235" s="3"/>
      <c r="M235" s="3"/>
      <c r="N235" s="19"/>
      <c r="O235" s="19"/>
      <c r="P235" s="19"/>
      <c r="Q235" s="3"/>
      <c r="S235" s="19"/>
      <c r="U235" s="19"/>
      <c r="W235" s="19"/>
      <c r="X235" s="19"/>
      <c r="AC235" s="3">
        <v>18.166666429999999</v>
      </c>
      <c r="AD235" s="2">
        <f t="shared" si="15"/>
        <v>0</v>
      </c>
      <c r="AE235" s="2">
        <f t="shared" si="16"/>
        <v>-12.978999999999999</v>
      </c>
      <c r="AF235" s="2">
        <f t="shared" si="17"/>
        <v>168.45444099999997</v>
      </c>
      <c r="AG235" s="2">
        <f t="shared" si="18"/>
        <v>12.978999999999999</v>
      </c>
    </row>
    <row r="236" spans="1:33" x14ac:dyDescent="0.3">
      <c r="A236" s="3">
        <v>17.999999769999999</v>
      </c>
      <c r="B236" s="3">
        <v>13.036</v>
      </c>
      <c r="C236" s="2">
        <f>$D$6*(A236^8)+$D$7*(A236^7)+$D$8*(A236^6)+$D$9*(A236^5)+$D$10*(A236^4)+$D$11*(A236^3)+$D$12*(A236^2)+$D$13*(A236)+$D$14 + (($D$3*EXP($D$4*A236))*(($D$5*(SIN(2*3.141592654*A236)))+(((1-($D$5^2))^0.5)*(COS(2*3.141592654*A236)))))</f>
        <v>11.968417600483466</v>
      </c>
      <c r="D236" s="2">
        <f t="shared" si="19"/>
        <v>-1.0675823995165334</v>
      </c>
      <c r="E236" s="2">
        <f>D236^2</f>
        <v>1.1397321797574793</v>
      </c>
      <c r="F236" s="2">
        <f>$E$9*(A236^8)+$E$10*(A236^7)+$E$11*(A236^6)+$E$12*(A236^5)+$E$13*(A236^4)+$E$14*(A236^3)+$E$15*(A236^2)+$E$16*(A236)+$E$17+(($E$3*EXP($E$4*A236))*(($E$5*(SIN(2*3.141592654*A236)))+(((1-($E$5^2))^0.5)*(COS(2*3.141592654*A236)))))+(($E$6*EXP($E$7*A236))*(($E$8*(SIN(4*3.141592654*A236)))+(((1-($E$8^2))^0.5)*(COS(4*3.141592654*A236)))))</f>
        <v>11.995444493759473</v>
      </c>
      <c r="G236" s="2">
        <f>F236-B236</f>
        <v>-1.0405555062405263</v>
      </c>
      <c r="H236" s="2">
        <f>G236^2</f>
        <v>1.0827557615674779</v>
      </c>
      <c r="L236" s="3"/>
      <c r="M236" s="3"/>
      <c r="N236" s="19"/>
      <c r="O236" s="19"/>
      <c r="P236" s="19"/>
      <c r="Q236" s="3"/>
      <c r="S236" s="19"/>
      <c r="U236" s="19"/>
      <c r="W236" s="19"/>
      <c r="X236" s="19"/>
      <c r="AC236" s="3">
        <v>18.249999760000001</v>
      </c>
      <c r="AD236" s="2">
        <f t="shared" si="15"/>
        <v>0</v>
      </c>
      <c r="AE236" s="2">
        <f t="shared" si="16"/>
        <v>-13.036</v>
      </c>
      <c r="AF236" s="2">
        <f t="shared" si="17"/>
        <v>169.937296</v>
      </c>
      <c r="AG236" s="2">
        <f t="shared" si="18"/>
        <v>13.036</v>
      </c>
    </row>
    <row r="237" spans="1:33" x14ac:dyDescent="0.3">
      <c r="A237" s="3">
        <v>18.083333100000001</v>
      </c>
      <c r="B237" s="3">
        <v>12.903</v>
      </c>
      <c r="C237" s="2">
        <f>$D$6*(A237^8)+$D$7*(A237^7)+$D$8*(A237^6)+$D$9*(A237^5)+$D$10*(A237^4)+$D$11*(A237^3)+$D$12*(A237^2)+$D$13*(A237)+$D$14 + (($D$3*EXP($D$4*A237))*(($D$5*(SIN(2*3.141592654*A237)))+(((1-($D$5^2))^0.5)*(COS(2*3.141592654*A237)))))</f>
        <v>12.321730960699682</v>
      </c>
      <c r="D237" s="2">
        <f t="shared" si="19"/>
        <v>-0.58126903930031837</v>
      </c>
      <c r="E237" s="2">
        <f>D237^2</f>
        <v>0.33787369604911505</v>
      </c>
      <c r="F237" s="2">
        <f>$E$9*(A237^8)+$E$10*(A237^7)+$E$11*(A237^6)+$E$12*(A237^5)+$E$13*(A237^4)+$E$14*(A237^3)+$E$15*(A237^2)+$E$16*(A237)+$E$17+(($E$3*EXP($E$4*A237))*(($E$5*(SIN(2*3.141592654*A237)))+(((1-($E$5^2))^0.5)*(COS(2*3.141592654*A237)))))+(($E$6*EXP($E$7*A237))*(($E$8*(SIN(4*3.141592654*A237)))+(((1-($E$8^2))^0.5)*(COS(4*3.141592654*A237)))))</f>
        <v>12.18769182788396</v>
      </c>
      <c r="G237" s="2">
        <f>F237-B237</f>
        <v>-0.71530817211604081</v>
      </c>
      <c r="H237" s="2">
        <f>G237^2</f>
        <v>0.51166578109599148</v>
      </c>
      <c r="L237" s="3"/>
      <c r="M237" s="3"/>
      <c r="N237" s="19"/>
      <c r="O237" s="19"/>
      <c r="P237" s="19"/>
      <c r="Q237" s="3"/>
      <c r="S237" s="19"/>
      <c r="U237" s="19"/>
      <c r="W237" s="19"/>
      <c r="X237" s="19"/>
      <c r="AC237" s="3">
        <v>18.33333309</v>
      </c>
      <c r="AD237" s="2">
        <f t="shared" si="15"/>
        <v>0</v>
      </c>
      <c r="AE237" s="2">
        <f t="shared" si="16"/>
        <v>-12.903</v>
      </c>
      <c r="AF237" s="2">
        <f t="shared" si="17"/>
        <v>166.48740900000001</v>
      </c>
      <c r="AG237" s="2">
        <f t="shared" si="18"/>
        <v>12.903</v>
      </c>
    </row>
    <row r="238" spans="1:33" x14ac:dyDescent="0.3">
      <c r="A238" s="3">
        <v>18.166666429999999</v>
      </c>
      <c r="B238" s="3">
        <v>13.718999999999999</v>
      </c>
      <c r="C238" s="2">
        <f>$D$6*(A238^8)+$D$7*(A238^7)+$D$8*(A238^6)+$D$9*(A238^5)+$D$10*(A238^4)+$D$11*(A238^3)+$D$12*(A238^2)+$D$13*(A238)+$D$14 + (($D$3*EXP($D$4*A238))*(($D$5*(SIN(2*3.141592654*A238)))+(((1-($D$5^2))^0.5)*(COS(2*3.141592654*A238)))))</f>
        <v>12.91736105589135</v>
      </c>
      <c r="D238" s="2">
        <f t="shared" si="19"/>
        <v>-0.80163894410864955</v>
      </c>
      <c r="E238" s="2">
        <f>D238^2</f>
        <v>0.64262499671163054</v>
      </c>
      <c r="F238" s="2">
        <f>$E$9*(A238^8)+$E$10*(A238^7)+$E$11*(A238^6)+$E$12*(A238^5)+$E$13*(A238^4)+$E$14*(A238^3)+$E$15*(A238^2)+$E$16*(A238)+$E$17+(($E$3*EXP($E$4*A238))*(($E$5*(SIN(2*3.141592654*A238)))+(((1-($E$5^2))^0.5)*(COS(2*3.141592654*A238)))))+(($E$6*EXP($E$7*A238))*(($E$8*(SIN(4*3.141592654*A238)))+(((1-($E$8^2))^0.5)*(COS(4*3.141592654*A238)))))</f>
        <v>12.75608997129946</v>
      </c>
      <c r="G238" s="2">
        <f>F238-B238</f>
        <v>-0.96291002870053966</v>
      </c>
      <c r="H238" s="2">
        <f>G238^2</f>
        <v>0.92719572337207412</v>
      </c>
      <c r="L238" s="3"/>
      <c r="M238" s="3"/>
      <c r="N238" s="19"/>
      <c r="O238" s="19"/>
      <c r="P238" s="19"/>
      <c r="Q238" s="3"/>
      <c r="S238" s="19"/>
      <c r="U238" s="19"/>
      <c r="W238" s="19"/>
      <c r="X238" s="19"/>
      <c r="AC238" s="3">
        <v>18.416666419999999</v>
      </c>
      <c r="AD238" s="2">
        <f t="shared" si="15"/>
        <v>0</v>
      </c>
      <c r="AE238" s="2">
        <f t="shared" si="16"/>
        <v>-13.718999999999999</v>
      </c>
      <c r="AF238" s="2">
        <f t="shared" si="17"/>
        <v>188.210961</v>
      </c>
      <c r="AG238" s="2">
        <f t="shared" si="18"/>
        <v>13.718999999999999</v>
      </c>
    </row>
    <row r="239" spans="1:33" x14ac:dyDescent="0.3">
      <c r="A239" s="3">
        <v>18.249999760000001</v>
      </c>
      <c r="B239" s="3">
        <v>14.801</v>
      </c>
      <c r="C239" s="2">
        <f>$D$6*(A239^8)+$D$7*(A239^7)+$D$8*(A239^6)+$D$9*(A239^5)+$D$10*(A239^4)+$D$11*(A239^3)+$D$12*(A239^2)+$D$13*(A239)+$D$14 + (($D$3*EXP($D$4*A239))*(($D$5*(SIN(2*3.141592654*A239)))+(((1-($D$5^2))^0.5)*(COS(2*3.141592654*A239)))))</f>
        <v>13.603488349090643</v>
      </c>
      <c r="D239" s="2">
        <f t="shared" si="19"/>
        <v>-1.1975116509093571</v>
      </c>
      <c r="E239" s="2">
        <f>D239^2</f>
        <v>1.4340341540636539</v>
      </c>
      <c r="F239" s="2">
        <f>$E$9*(A239^8)+$E$10*(A239^7)+$E$11*(A239^6)+$E$12*(A239^5)+$E$13*(A239^4)+$E$14*(A239^3)+$E$15*(A239^2)+$E$16*(A239)+$E$17+(($E$3*EXP($E$4*A239))*(($E$5*(SIN(2*3.141592654*A239)))+(((1-($E$5^2))^0.5)*(COS(2*3.141592654*A239)))))+(($E$6*EXP($E$7*A239))*(($E$8*(SIN(4*3.141592654*A239)))+(((1-($E$8^2))^0.5)*(COS(4*3.141592654*A239)))))</f>
        <v>13.575117244492777</v>
      </c>
      <c r="G239" s="2">
        <f>F239-B239</f>
        <v>-1.2258827555072234</v>
      </c>
      <c r="H239" s="2">
        <f>G239^2</f>
        <v>1.5027885302499828</v>
      </c>
      <c r="L239" s="3"/>
      <c r="M239" s="3"/>
      <c r="N239" s="19"/>
      <c r="O239" s="19"/>
      <c r="P239" s="19"/>
      <c r="Q239" s="3"/>
      <c r="S239" s="19"/>
      <c r="U239" s="19"/>
      <c r="W239" s="19"/>
      <c r="X239" s="19"/>
      <c r="AC239" s="3">
        <v>18.499999750000001</v>
      </c>
      <c r="AD239" s="2">
        <f t="shared" si="15"/>
        <v>0</v>
      </c>
      <c r="AE239" s="2">
        <f t="shared" si="16"/>
        <v>-14.801</v>
      </c>
      <c r="AF239" s="2">
        <f t="shared" si="17"/>
        <v>219.06960100000001</v>
      </c>
      <c r="AG239" s="2">
        <f t="shared" si="18"/>
        <v>14.801</v>
      </c>
    </row>
    <row r="240" spans="1:33" x14ac:dyDescent="0.3">
      <c r="A240" s="3">
        <v>18.33333309</v>
      </c>
      <c r="B240" s="3">
        <v>15.541</v>
      </c>
      <c r="C240" s="2">
        <f>$D$6*(A240^8)+$D$7*(A240^7)+$D$8*(A240^6)+$D$9*(A240^5)+$D$10*(A240^4)+$D$11*(A240^3)+$D$12*(A240^2)+$D$13*(A240)+$D$14 + (($D$3*EXP($D$4*A240))*(($D$5*(SIN(2*3.141592654*A240)))+(((1-($D$5^2))^0.5)*(COS(2*3.141592654*A240)))))</f>
        <v>14.204143730300977</v>
      </c>
      <c r="D240" s="2">
        <f t="shared" si="19"/>
        <v>-1.3368562696990232</v>
      </c>
      <c r="E240" s="2">
        <f>D240^2</f>
        <v>1.7871846858335874</v>
      </c>
      <c r="F240" s="2">
        <f>$E$9*(A240^8)+$E$10*(A240^7)+$E$11*(A240^6)+$E$12*(A240^5)+$E$13*(A240^4)+$E$14*(A240^3)+$E$15*(A240^2)+$E$16*(A240)+$E$17+(($E$3*EXP($E$4*A240))*(($E$5*(SIN(2*3.141592654*A240)))+(((1-($E$5^2))^0.5)*(COS(2*3.141592654*A240)))))+(($E$6*EXP($E$7*A240))*(($E$8*(SIN(4*3.141592654*A240)))+(((1-($E$8^2))^0.5)*(COS(4*3.141592654*A240)))))</f>
        <v>14.335093208806034</v>
      </c>
      <c r="G240" s="2">
        <f>F240-B240</f>
        <v>-1.205906791193966</v>
      </c>
      <c r="H240" s="2">
        <f>G240^2</f>
        <v>1.4542111890477276</v>
      </c>
      <c r="L240" s="3"/>
      <c r="M240" s="3"/>
      <c r="N240" s="19"/>
      <c r="O240" s="19"/>
      <c r="P240" s="19"/>
      <c r="Q240" s="3"/>
      <c r="S240" s="19"/>
      <c r="U240" s="19"/>
      <c r="W240" s="19"/>
      <c r="X240" s="19"/>
      <c r="AC240" s="3">
        <v>18.583333079999999</v>
      </c>
      <c r="AD240" s="2">
        <f t="shared" si="15"/>
        <v>0</v>
      </c>
      <c r="AE240" s="2">
        <f t="shared" si="16"/>
        <v>-15.541</v>
      </c>
      <c r="AF240" s="2">
        <f t="shared" si="17"/>
        <v>241.52268100000001</v>
      </c>
      <c r="AG240" s="2">
        <f t="shared" si="18"/>
        <v>15.541</v>
      </c>
    </row>
    <row r="241" spans="1:33" x14ac:dyDescent="0.3">
      <c r="A241" s="3">
        <v>18.416666419999999</v>
      </c>
      <c r="B241" s="3">
        <v>15.617000000000001</v>
      </c>
      <c r="C241" s="2">
        <f>$D$6*(A241^8)+$D$7*(A241^7)+$D$8*(A241^6)+$D$9*(A241^5)+$D$10*(A241^4)+$D$11*(A241^3)+$D$12*(A241^2)+$D$13*(A241)+$D$14 + (($D$3*EXP($D$4*A241))*(($D$5*(SIN(2*3.141592654*A241)))+(((1-($D$5^2))^0.5)*(COS(2*3.141592654*A241)))))</f>
        <v>14.566354736903016</v>
      </c>
      <c r="D241" s="2">
        <f t="shared" si="19"/>
        <v>-1.0506452630969854</v>
      </c>
      <c r="E241" s="2">
        <f>D241^2</f>
        <v>1.1038554688681337</v>
      </c>
      <c r="F241" s="2">
        <f>$E$9*(A241^8)+$E$10*(A241^7)+$E$11*(A241^6)+$E$12*(A241^5)+$E$13*(A241^4)+$E$14*(A241^3)+$E$15*(A241^2)+$E$16*(A241)+$E$17+(($E$3*EXP($E$4*A241))*(($E$5*(SIN(2*3.141592654*A241)))+(((1-($E$5^2))^0.5)*(COS(2*3.141592654*A241)))))+(($E$6*EXP($E$7*A241))*(($E$8*(SIN(4*3.141592654*A241)))+(((1-($E$8^2))^0.5)*(COS(4*3.141592654*A241)))))</f>
        <v>14.723495560539961</v>
      </c>
      <c r="G241" s="2">
        <f>F241-B241</f>
        <v>-0.89350443946003999</v>
      </c>
      <c r="H241" s="2">
        <f>G241^2</f>
        <v>0.79835018333480023</v>
      </c>
      <c r="L241" s="3"/>
      <c r="M241" s="3"/>
      <c r="N241" s="19"/>
      <c r="O241" s="19"/>
      <c r="P241" s="19"/>
      <c r="Q241" s="3"/>
      <c r="S241" s="19"/>
      <c r="U241" s="19"/>
      <c r="W241" s="19"/>
      <c r="X241" s="19"/>
      <c r="AC241" s="3">
        <v>18.666666410000001</v>
      </c>
      <c r="AD241" s="2">
        <f t="shared" si="15"/>
        <v>0</v>
      </c>
      <c r="AE241" s="2">
        <f t="shared" si="16"/>
        <v>-15.617000000000001</v>
      </c>
      <c r="AF241" s="2">
        <f t="shared" si="17"/>
        <v>243.89068900000004</v>
      </c>
      <c r="AG241" s="2">
        <f t="shared" si="18"/>
        <v>15.617000000000001</v>
      </c>
    </row>
    <row r="242" spans="1:33" x14ac:dyDescent="0.3">
      <c r="A242" s="3">
        <v>18.499999750000001</v>
      </c>
      <c r="B242" s="3">
        <v>15.503</v>
      </c>
      <c r="C242" s="2">
        <f>$D$6*(A242^8)+$D$7*(A242^7)+$D$8*(A242^6)+$D$9*(A242^5)+$D$10*(A242^4)+$D$11*(A242^3)+$D$12*(A242^2)+$D$13*(A242)+$D$14 + (($D$3*EXP($D$4*A242))*(($D$5*(SIN(2*3.141592654*A242)))+(((1-($D$5^2))^0.5)*(COS(2*3.141592654*A242)))))</f>
        <v>14.601154051339433</v>
      </c>
      <c r="D242" s="2">
        <f t="shared" si="19"/>
        <v>-0.90184594866056678</v>
      </c>
      <c r="E242" s="2">
        <f>D242^2</f>
        <v>0.8133261151154777</v>
      </c>
      <c r="F242" s="2">
        <f>$E$9*(A242^8)+$E$10*(A242^7)+$E$11*(A242^6)+$E$12*(A242^5)+$E$13*(A242^4)+$E$14*(A242^3)+$E$15*(A242^2)+$E$16*(A242)+$E$17+(($E$3*EXP($E$4*A242))*(($E$5*(SIN(2*3.141592654*A242)))+(((1-($E$5^2))^0.5)*(COS(2*3.141592654*A242)))))+(($E$6*EXP($E$7*A242))*(($E$8*(SIN(4*3.141592654*A242)))+(((1-($E$8^2))^0.5)*(COS(4*3.141592654*A242)))))</f>
        <v>14.625443228626049</v>
      </c>
      <c r="G242" s="2">
        <f>F242-B242</f>
        <v>-0.87755677137395161</v>
      </c>
      <c r="H242" s="2">
        <f>G242^2</f>
        <v>0.77010588698427396</v>
      </c>
      <c r="L242" s="3"/>
      <c r="M242" s="3"/>
      <c r="N242" s="19"/>
      <c r="O242" s="19"/>
      <c r="P242" s="19"/>
      <c r="Q242" s="3"/>
      <c r="S242" s="19"/>
      <c r="U242" s="19"/>
      <c r="W242" s="19"/>
      <c r="X242" s="19"/>
      <c r="AC242" s="3">
        <v>18.74999974</v>
      </c>
      <c r="AD242" s="2">
        <f t="shared" si="15"/>
        <v>0</v>
      </c>
      <c r="AE242" s="2">
        <f t="shared" si="16"/>
        <v>-15.503</v>
      </c>
      <c r="AF242" s="2">
        <f t="shared" si="17"/>
        <v>240.343009</v>
      </c>
      <c r="AG242" s="2">
        <f t="shared" si="18"/>
        <v>15.503</v>
      </c>
    </row>
    <row r="243" spans="1:33" x14ac:dyDescent="0.3">
      <c r="A243" s="3">
        <v>18.583333079999999</v>
      </c>
      <c r="B243" s="3">
        <v>15.218</v>
      </c>
      <c r="C243" s="2">
        <f>$D$6*(A243^8)+$D$7*(A243^7)+$D$8*(A243^6)+$D$9*(A243^5)+$D$10*(A243^4)+$D$11*(A243^3)+$D$12*(A243^2)+$D$13*(A243)+$D$14 + (($D$3*EXP($D$4*A243))*(($D$5*(SIN(2*3.141592654*A243)))+(((1-($D$5^2))^0.5)*(COS(2*3.141592654*A243)))))</f>
        <v>14.307455671846499</v>
      </c>
      <c r="D243" s="2">
        <f t="shared" si="19"/>
        <v>-0.91054432815350062</v>
      </c>
      <c r="E243" s="2">
        <f>D243^2</f>
        <v>0.82909097353250982</v>
      </c>
      <c r="F243" s="2">
        <f>$E$9*(A243^8)+$E$10*(A243^7)+$E$11*(A243^6)+$E$12*(A243^5)+$E$13*(A243^4)+$E$14*(A243^3)+$E$15*(A243^2)+$E$16*(A243)+$E$17+(($E$3*EXP($E$4*A243))*(($E$5*(SIN(2*3.141592654*A243)))+(((1-($E$5^2))^0.5)*(COS(2*3.141592654*A243)))))+(($E$6*EXP($E$7*A243))*(($E$8*(SIN(4*3.141592654*A243)))+(((1-($E$8^2))^0.5)*(COS(4*3.141592654*A243)))))</f>
        <v>14.173036850396047</v>
      </c>
      <c r="G243" s="2">
        <f>F243-B243</f>
        <v>-1.0449631496039533</v>
      </c>
      <c r="H243" s="2">
        <f>G243^2</f>
        <v>1.0919479840302142</v>
      </c>
      <c r="L243" s="3"/>
      <c r="M243" s="3"/>
      <c r="N243" s="19"/>
      <c r="O243" s="19"/>
      <c r="P243" s="19"/>
      <c r="Q243" s="3"/>
      <c r="S243" s="19"/>
      <c r="U243" s="19"/>
      <c r="W243" s="19"/>
      <c r="X243" s="19"/>
      <c r="AC243" s="3">
        <v>18.833333069999998</v>
      </c>
      <c r="AD243" s="2">
        <f t="shared" si="15"/>
        <v>0</v>
      </c>
      <c r="AE243" s="2">
        <f t="shared" si="16"/>
        <v>-15.218</v>
      </c>
      <c r="AF243" s="2">
        <f t="shared" si="17"/>
        <v>231.587524</v>
      </c>
      <c r="AG243" s="2">
        <f t="shared" si="18"/>
        <v>15.218</v>
      </c>
    </row>
    <row r="244" spans="1:33" x14ac:dyDescent="0.3">
      <c r="A244" s="3">
        <v>18.666666410000001</v>
      </c>
      <c r="B244" s="3">
        <v>14.592000000000001</v>
      </c>
      <c r="C244" s="2">
        <f>$D$6*(A244^8)+$D$7*(A244^7)+$D$8*(A244^6)+$D$9*(A244^5)+$D$10*(A244^4)+$D$11*(A244^3)+$D$12*(A244^2)+$D$13*(A244)+$D$14 + (($D$3*EXP($D$4*A244))*(($D$5*(SIN(2*3.141592654*A244)))+(((1-($D$5^2))^0.5)*(COS(2*3.141592654*A244)))))</f>
        <v>13.772389950541402</v>
      </c>
      <c r="D244" s="2">
        <f t="shared" si="19"/>
        <v>-0.81961004945859806</v>
      </c>
      <c r="E244" s="2">
        <f>D244^2</f>
        <v>0.67176063317352552</v>
      </c>
      <c r="F244" s="2">
        <f>$E$9*(A244^8)+$E$10*(A244^7)+$E$11*(A244^6)+$E$12*(A244^5)+$E$13*(A244^4)+$E$14*(A244^3)+$E$15*(A244^2)+$E$16*(A244)+$E$17+(($E$3*EXP($E$4*A244))*(($E$5*(SIN(2*3.141592654*A244)))+(((1-($E$5^2))^0.5)*(COS(2*3.141592654*A244)))))+(($E$6*EXP($E$7*A244))*(($E$8*(SIN(4*3.141592654*A244)))+(((1-($E$8^2))^0.5)*(COS(4*3.141592654*A244)))))</f>
        <v>13.612180654913152</v>
      </c>
      <c r="G244" s="2">
        <f>F244-B244</f>
        <v>-0.97981934508684887</v>
      </c>
      <c r="H244" s="2">
        <f>G244^2</f>
        <v>0.96004594900642148</v>
      </c>
      <c r="L244" s="3"/>
      <c r="M244" s="3"/>
      <c r="N244" s="19"/>
      <c r="O244" s="19"/>
      <c r="P244" s="19"/>
      <c r="Q244" s="3"/>
      <c r="S244" s="19"/>
      <c r="U244" s="19"/>
      <c r="W244" s="19"/>
      <c r="X244" s="19"/>
      <c r="AC244" s="3">
        <v>18.9166664</v>
      </c>
      <c r="AD244" s="2">
        <f t="shared" si="15"/>
        <v>0</v>
      </c>
      <c r="AE244" s="2">
        <f t="shared" si="16"/>
        <v>-14.592000000000001</v>
      </c>
      <c r="AF244" s="2">
        <f t="shared" si="17"/>
        <v>212.92646400000001</v>
      </c>
      <c r="AG244" s="2">
        <f t="shared" si="18"/>
        <v>14.592000000000001</v>
      </c>
    </row>
    <row r="245" spans="1:33" x14ac:dyDescent="0.3">
      <c r="A245" s="3">
        <v>18.74999974</v>
      </c>
      <c r="B245" s="3">
        <v>13.852</v>
      </c>
      <c r="C245" s="2">
        <f>$D$6*(A245^8)+$D$7*(A245^7)+$D$8*(A245^6)+$D$9*(A245^5)+$D$10*(A245^4)+$D$11*(A245^3)+$D$12*(A245^2)+$D$13*(A245)+$D$14 + (($D$3*EXP($D$4*A245))*(($D$5*(SIN(2*3.141592654*A245)))+(((1-($D$5^2))^0.5)*(COS(2*3.141592654*A245)))))</f>
        <v>13.147994727466676</v>
      </c>
      <c r="D245" s="2">
        <f t="shared" si="19"/>
        <v>-0.70400527253332434</v>
      </c>
      <c r="E245" s="2">
        <f>D245^2</f>
        <v>0.49562342375472029</v>
      </c>
      <c r="F245" s="2">
        <f>$E$9*(A245^8)+$E$10*(A245^7)+$E$11*(A245^6)+$E$12*(A245^5)+$E$13*(A245^4)+$E$14*(A245^3)+$E$15*(A245^2)+$E$16*(A245)+$E$17+(($E$3*EXP($E$4*A245))*(($E$5*(SIN(2*3.141592654*A245)))+(((1-($E$5^2))^0.5)*(COS(2*3.141592654*A245)))))+(($E$6*EXP($E$7*A245))*(($E$8*(SIN(4*3.141592654*A245)))+(((1-($E$8^2))^0.5)*(COS(4*3.141592654*A245)))))</f>
        <v>13.120620772137888</v>
      </c>
      <c r="G245" s="2">
        <f>F245-B245</f>
        <v>-0.73137922786211185</v>
      </c>
      <c r="H245" s="2">
        <f>G245^2</f>
        <v>0.53491557494817887</v>
      </c>
      <c r="L245" s="3"/>
      <c r="M245" s="3"/>
      <c r="N245" s="19"/>
      <c r="O245" s="19"/>
      <c r="P245" s="19"/>
      <c r="Q245" s="3"/>
      <c r="S245" s="19"/>
      <c r="U245" s="19"/>
      <c r="W245" s="19"/>
      <c r="X245" s="19"/>
      <c r="AC245" s="3">
        <v>18.999999729999999</v>
      </c>
      <c r="AD245" s="2">
        <f t="shared" si="15"/>
        <v>0</v>
      </c>
      <c r="AE245" s="2">
        <f t="shared" si="16"/>
        <v>-13.852</v>
      </c>
      <c r="AF245" s="2">
        <f t="shared" si="17"/>
        <v>191.877904</v>
      </c>
      <c r="AG245" s="2">
        <f t="shared" si="18"/>
        <v>13.852</v>
      </c>
    </row>
    <row r="246" spans="1:33" x14ac:dyDescent="0.3">
      <c r="A246" s="3">
        <v>18.833333069999998</v>
      </c>
      <c r="B246" s="3">
        <v>13.416</v>
      </c>
      <c r="C246" s="2">
        <f>$D$6*(A246^8)+$D$7*(A246^7)+$D$8*(A246^6)+$D$9*(A246^5)+$D$10*(A246^4)+$D$11*(A246^3)+$D$12*(A246^2)+$D$13*(A246)+$D$14 + (($D$3*EXP($D$4*A246))*(($D$5*(SIN(2*3.141592654*A246)))+(((1-($D$5^2))^0.5)*(COS(2*3.141592654*A246)))))</f>
        <v>12.610496844775623</v>
      </c>
      <c r="D246" s="2">
        <f t="shared" si="19"/>
        <v>-0.80550315522437721</v>
      </c>
      <c r="E246" s="2">
        <f>D246^2</f>
        <v>0.64883533307642716</v>
      </c>
      <c r="F246" s="2">
        <f>$E$9*(A246^8)+$E$10*(A246^7)+$E$11*(A246^6)+$E$12*(A246^5)+$E$13*(A246^4)+$E$14*(A246^3)+$E$15*(A246^2)+$E$16*(A246)+$E$17+(($E$3*EXP($E$4*A246))*(($E$5*(SIN(2*3.141592654*A246)))+(((1-($E$5^2))^0.5)*(COS(2*3.141592654*A246)))))+(($E$6*EXP($E$7*A246))*(($E$8*(SIN(4*3.141592654*A246)))+(((1-($E$8^2))^0.5)*(COS(4*3.141592654*A246)))))</f>
        <v>12.741916929202938</v>
      </c>
      <c r="G246" s="2">
        <f>F246-B246</f>
        <v>-0.67408307079706198</v>
      </c>
      <c r="H246" s="2">
        <f>G246^2</f>
        <v>0.45438798633519689</v>
      </c>
      <c r="L246" s="3"/>
      <c r="M246" s="3"/>
      <c r="N246" s="19"/>
      <c r="O246" s="19"/>
      <c r="P246" s="19"/>
      <c r="Q246" s="3"/>
      <c r="S246" s="19"/>
      <c r="U246" s="19"/>
      <c r="W246" s="19"/>
      <c r="X246" s="19"/>
      <c r="AC246" s="3">
        <v>19.083333060000001</v>
      </c>
      <c r="AD246" s="2">
        <f t="shared" si="15"/>
        <v>0</v>
      </c>
      <c r="AE246" s="2">
        <f t="shared" si="16"/>
        <v>-13.416</v>
      </c>
      <c r="AF246" s="2">
        <f t="shared" si="17"/>
        <v>179.98905600000001</v>
      </c>
      <c r="AG246" s="2">
        <f t="shared" si="18"/>
        <v>13.416</v>
      </c>
    </row>
    <row r="247" spans="1:33" x14ac:dyDescent="0.3">
      <c r="A247" s="3">
        <v>18.9166664</v>
      </c>
      <c r="B247" s="3">
        <v>13.055</v>
      </c>
      <c r="C247" s="2">
        <f>$D$6*(A247^8)+$D$7*(A247^7)+$D$8*(A247^6)+$D$9*(A247^5)+$D$10*(A247^4)+$D$11*(A247^3)+$D$12*(A247^2)+$D$13*(A247)+$D$14 + (($D$3*EXP($D$4*A247))*(($D$5*(SIN(2*3.141592654*A247)))+(((1-($D$5^2))^0.5)*(COS(2*3.141592654*A247)))))</f>
        <v>12.313087941918297</v>
      </c>
      <c r="D247" s="2">
        <f t="shared" si="19"/>
        <v>-0.74191205808170224</v>
      </c>
      <c r="E247" s="2">
        <f>D247^2</f>
        <v>0.55043350192702711</v>
      </c>
      <c r="F247" s="2">
        <f>$E$9*(A247^8)+$E$10*(A247^7)+$E$11*(A247^6)+$E$12*(A247^5)+$E$13*(A247^4)+$E$14*(A247^3)+$E$15*(A247^2)+$E$16*(A247)+$E$17+(($E$3*EXP($E$4*A247))*(($E$5*(SIN(2*3.141592654*A247)))+(((1-($E$5^2))^0.5)*(COS(2*3.141592654*A247)))))+(($E$6*EXP($E$7*A247))*(($E$8*(SIN(4*3.141592654*A247)))+(((1-($E$8^2))^0.5)*(COS(4*3.141592654*A247)))))</f>
        <v>12.471081520095128</v>
      </c>
      <c r="G247" s="2">
        <f>F247-B247</f>
        <v>-0.583918479904872</v>
      </c>
      <c r="H247" s="2">
        <f>G247^2</f>
        <v>0.34096079117441641</v>
      </c>
      <c r="L247" s="3"/>
      <c r="M247" s="3"/>
      <c r="N247" s="19"/>
      <c r="O247" s="19"/>
      <c r="P247" s="19"/>
      <c r="Q247" s="3"/>
      <c r="S247" s="19"/>
      <c r="U247" s="19"/>
      <c r="W247" s="19"/>
      <c r="X247" s="19"/>
      <c r="AC247" s="3">
        <v>19.16666639</v>
      </c>
      <c r="AD247" s="2">
        <f t="shared" si="15"/>
        <v>0</v>
      </c>
      <c r="AE247" s="2">
        <f t="shared" si="16"/>
        <v>-13.055</v>
      </c>
      <c r="AF247" s="2">
        <f t="shared" si="17"/>
        <v>170.43302499999999</v>
      </c>
      <c r="AG247" s="2">
        <f t="shared" si="18"/>
        <v>13.055</v>
      </c>
    </row>
    <row r="248" spans="1:33" x14ac:dyDescent="0.3">
      <c r="A248" s="3">
        <v>18.999999729999999</v>
      </c>
      <c r="B248" s="3">
        <v>12.315</v>
      </c>
      <c r="C248" s="2">
        <f>$D$6*(A248^8)+$D$7*(A248^7)+$D$8*(A248^6)+$D$9*(A248^5)+$D$10*(A248^4)+$D$11*(A248^3)+$D$12*(A248^2)+$D$13*(A248)+$D$14 + (($D$3*EXP($D$4*A248))*(($D$5*(SIN(2*3.141592654*A248)))+(((1-($D$5^2))^0.5)*(COS(2*3.141592654*A248)))))</f>
        <v>12.344848126287921</v>
      </c>
      <c r="D248" s="2">
        <f t="shared" si="19"/>
        <v>2.9848126287921772E-2</v>
      </c>
      <c r="E248" s="2">
        <f>D248^2</f>
        <v>8.909106428997268E-4</v>
      </c>
      <c r="F248" s="2">
        <f>$E$9*(A248^8)+$E$10*(A248^7)+$E$11*(A248^6)+$E$12*(A248^5)+$E$13*(A248^4)+$E$14*(A248^3)+$E$15*(A248^2)+$E$16*(A248)+$E$17+(($E$3*EXP($E$4*A248))*(($E$5*(SIN(2*3.141592654*A248)))+(((1-($E$5^2))^0.5)*(COS(2*3.141592654*A248)))))+(($E$6*EXP($E$7*A248))*(($E$8*(SIN(4*3.141592654*A248)))+(((1-($E$8^2))^0.5)*(COS(4*3.141592654*A248)))))</f>
        <v>12.37138920432278</v>
      </c>
      <c r="G248" s="2">
        <f>F248-B248</f>
        <v>5.6389204322780273E-2</v>
      </c>
      <c r="H248" s="2">
        <f>G248^2</f>
        <v>3.1797423641562613E-3</v>
      </c>
      <c r="L248" s="3"/>
      <c r="M248" s="3"/>
      <c r="N248" s="19"/>
      <c r="O248" s="19"/>
      <c r="P248" s="19"/>
      <c r="Q248" s="3"/>
      <c r="S248" s="19"/>
      <c r="U248" s="19"/>
      <c r="W248" s="19"/>
      <c r="X248" s="19"/>
      <c r="AC248" s="3">
        <v>19.249999720000002</v>
      </c>
      <c r="AD248" s="2">
        <f t="shared" si="15"/>
        <v>0</v>
      </c>
      <c r="AE248" s="2">
        <f t="shared" si="16"/>
        <v>-12.315</v>
      </c>
      <c r="AF248" s="2">
        <f t="shared" si="17"/>
        <v>151.65922499999999</v>
      </c>
      <c r="AG248" s="2">
        <f t="shared" si="18"/>
        <v>12.315</v>
      </c>
    </row>
    <row r="249" spans="1:33" x14ac:dyDescent="0.3">
      <c r="A249" s="3">
        <v>19.083333060000001</v>
      </c>
      <c r="B249" s="3">
        <v>12.239000000000001</v>
      </c>
      <c r="C249" s="2">
        <f>$D$6*(A249^8)+$D$7*(A249^7)+$D$8*(A249^6)+$D$9*(A249^5)+$D$10*(A249^4)+$D$11*(A249^3)+$D$12*(A249^2)+$D$13*(A249)+$D$14 + (($D$3*EXP($D$4*A249))*(($D$5*(SIN(2*3.141592654*A249)))+(((1-($D$5^2))^0.5)*(COS(2*3.141592654*A249)))))</f>
        <v>12.706830316376831</v>
      </c>
      <c r="D249" s="2">
        <f t="shared" si="19"/>
        <v>0.46783031637682981</v>
      </c>
      <c r="E249" s="2">
        <f>D249^2</f>
        <v>0.21886520492124467</v>
      </c>
      <c r="F249" s="2">
        <f>$E$9*(A249^8)+$E$10*(A249^7)+$E$11*(A249^6)+$E$12*(A249^5)+$E$13*(A249^4)+$E$14*(A249^3)+$E$15*(A249^2)+$E$16*(A249)+$E$17+(($E$3*EXP($E$4*A249))*(($E$5*(SIN(2*3.141592654*A249)))+(((1-($E$5^2))^0.5)*(COS(2*3.141592654*A249)))))+(($E$6*EXP($E$7*A249))*(($E$8*(SIN(4*3.141592654*A249)))+(((1-($E$8^2))^0.5)*(COS(4*3.141592654*A249)))))</f>
        <v>12.57569995921026</v>
      </c>
      <c r="G249" s="2">
        <f>F249-B249</f>
        <v>0.33669995921025908</v>
      </c>
      <c r="H249" s="2">
        <f>G249^2</f>
        <v>0.11336686253219012</v>
      </c>
      <c r="L249" s="3"/>
      <c r="M249" s="3"/>
      <c r="N249" s="19"/>
      <c r="O249" s="19"/>
      <c r="P249" s="19"/>
      <c r="Q249" s="3"/>
      <c r="S249" s="19"/>
      <c r="U249" s="19"/>
      <c r="W249" s="19"/>
      <c r="X249" s="19"/>
      <c r="AC249" s="3">
        <v>19.33333305</v>
      </c>
      <c r="AD249" s="2">
        <f t="shared" si="15"/>
        <v>0</v>
      </c>
      <c r="AE249" s="2">
        <f t="shared" si="16"/>
        <v>-12.239000000000001</v>
      </c>
      <c r="AF249" s="2">
        <f t="shared" si="17"/>
        <v>149.79312100000001</v>
      </c>
      <c r="AG249" s="2">
        <f t="shared" si="18"/>
        <v>12.239000000000001</v>
      </c>
    </row>
    <row r="250" spans="1:33" x14ac:dyDescent="0.3">
      <c r="A250" s="3">
        <v>19.16666639</v>
      </c>
      <c r="B250" s="3">
        <v>12.561999999999999</v>
      </c>
      <c r="C250" s="2">
        <f>$D$6*(A250^8)+$D$7*(A250^7)+$D$8*(A250^6)+$D$9*(A250^5)+$D$10*(A250^4)+$D$11*(A250^3)+$D$12*(A250^2)+$D$13*(A250)+$D$14 + (($D$3*EXP($D$4*A250))*(($D$5*(SIN(2*3.141592654*A250)))+(((1-($D$5^2))^0.5)*(COS(2*3.141592654*A250)))))</f>
        <v>13.311724668735476</v>
      </c>
      <c r="D250" s="2">
        <f t="shared" si="19"/>
        <v>0.74972466873547638</v>
      </c>
      <c r="E250" s="2">
        <f>D250^2</f>
        <v>0.56208707891051979</v>
      </c>
      <c r="F250" s="2">
        <f>$E$9*(A250^8)+$E$10*(A250^7)+$E$11*(A250^6)+$E$12*(A250^5)+$E$13*(A250^4)+$E$14*(A250^3)+$E$15*(A250^2)+$E$16*(A250)+$E$17+(($E$3*EXP($E$4*A250))*(($E$5*(SIN(2*3.141592654*A250)))+(((1-($E$5^2))^0.5)*(COS(2*3.141592654*A250)))))+(($E$6*EXP($E$7*A250))*(($E$8*(SIN(4*3.141592654*A250)))+(((1-($E$8^2))^0.5)*(COS(4*3.141592654*A250)))))</f>
        <v>13.153998664847769</v>
      </c>
      <c r="G250" s="2">
        <f>F250-B250</f>
        <v>0.59199866484776997</v>
      </c>
      <c r="H250" s="2">
        <f>G250^2</f>
        <v>0.35046241918154231</v>
      </c>
      <c r="L250" s="3"/>
      <c r="M250" s="3"/>
      <c r="N250" s="19"/>
      <c r="O250" s="19"/>
      <c r="P250" s="19"/>
      <c r="Q250" s="3"/>
      <c r="S250" s="19"/>
      <c r="U250" s="19"/>
      <c r="W250" s="19"/>
      <c r="X250" s="19"/>
      <c r="AC250" s="3">
        <v>19.416666379999999</v>
      </c>
      <c r="AD250" s="2">
        <f t="shared" si="15"/>
        <v>0</v>
      </c>
      <c r="AE250" s="2">
        <f t="shared" si="16"/>
        <v>-12.561999999999999</v>
      </c>
      <c r="AF250" s="2">
        <f t="shared" si="17"/>
        <v>157.803844</v>
      </c>
      <c r="AG250" s="2">
        <f t="shared" si="18"/>
        <v>12.561999999999999</v>
      </c>
    </row>
    <row r="251" spans="1:33" x14ac:dyDescent="0.3">
      <c r="A251" s="3">
        <v>19.249999720000002</v>
      </c>
      <c r="B251" s="3">
        <v>13.89</v>
      </c>
      <c r="C251" s="2">
        <f>$D$6*(A251^8)+$D$7*(A251^7)+$D$8*(A251^6)+$D$9*(A251^5)+$D$10*(A251^4)+$D$11*(A251^3)+$D$12*(A251^2)+$D$13*(A251)+$D$14 + (($D$3*EXP($D$4*A251))*(($D$5*(SIN(2*3.141592654*A251)))+(((1-($D$5^2))^0.5)*(COS(2*3.141592654*A251)))))</f>
        <v>14.007206031743133</v>
      </c>
      <c r="D251" s="2">
        <f t="shared" si="19"/>
        <v>0.11720603174313204</v>
      </c>
      <c r="E251" s="2">
        <f>D251^2</f>
        <v>1.3737253876972076E-2</v>
      </c>
      <c r="F251" s="2">
        <f>$E$9*(A251^8)+$E$10*(A251^7)+$E$11*(A251^6)+$E$12*(A251^5)+$E$13*(A251^4)+$E$14*(A251^3)+$E$15*(A251^2)+$E$16*(A251)+$E$17+(($E$3*EXP($E$4*A251))*(($E$5*(SIN(2*3.141592654*A251)))+(((1-($E$5^2))^0.5)*(COS(2*3.141592654*A251)))))+(($E$6*EXP($E$7*A251))*(($E$8*(SIN(4*3.141592654*A251)))+(((1-($E$8^2))^0.5)*(COS(4*3.141592654*A251)))))</f>
        <v>13.979696208525612</v>
      </c>
      <c r="G251" s="2">
        <f>F251-B251</f>
        <v>8.9696208525610999E-2</v>
      </c>
      <c r="H251" s="2">
        <f>G251^2</f>
        <v>8.0454098238698906E-3</v>
      </c>
      <c r="L251" s="3"/>
      <c r="M251" s="3"/>
      <c r="N251" s="19"/>
      <c r="O251" s="19"/>
      <c r="P251" s="19"/>
      <c r="Q251" s="3"/>
      <c r="S251" s="19"/>
      <c r="U251" s="19"/>
      <c r="W251" s="19"/>
      <c r="X251" s="19"/>
      <c r="AC251" s="3">
        <v>19.499999710000001</v>
      </c>
      <c r="AD251" s="2">
        <f t="shared" si="15"/>
        <v>0</v>
      </c>
      <c r="AE251" s="2">
        <f t="shared" si="16"/>
        <v>-13.89</v>
      </c>
      <c r="AF251" s="2">
        <f t="shared" si="17"/>
        <v>192.93210000000002</v>
      </c>
      <c r="AG251" s="2">
        <f t="shared" si="18"/>
        <v>13.89</v>
      </c>
    </row>
    <row r="252" spans="1:33" x14ac:dyDescent="0.3">
      <c r="A252" s="3">
        <v>19.33333305</v>
      </c>
      <c r="B252" s="3">
        <v>14.686999999999999</v>
      </c>
      <c r="C252" s="2">
        <f>$D$6*(A252^8)+$D$7*(A252^7)+$D$8*(A252^6)+$D$9*(A252^5)+$D$10*(A252^4)+$D$11*(A252^3)+$D$12*(A252^2)+$D$13*(A252)+$D$14 + (($D$3*EXP($D$4*A252))*(($D$5*(SIN(2*3.141592654*A252)))+(((1-($D$5^2))^0.5)*(COS(2*3.141592654*A252)))))</f>
        <v>14.616719827918683</v>
      </c>
      <c r="D252" s="2">
        <f t="shared" si="19"/>
        <v>-7.028017208131665E-2</v>
      </c>
      <c r="E252" s="2">
        <f>D252^2</f>
        <v>4.9393025877794801E-3</v>
      </c>
      <c r="F252" s="2">
        <f>$E$9*(A252^8)+$E$10*(A252^7)+$E$11*(A252^6)+$E$12*(A252^5)+$E$13*(A252^4)+$E$14*(A252^3)+$E$15*(A252^2)+$E$16*(A252)+$E$17+(($E$3*EXP($E$4*A252))*(($E$5*(SIN(2*3.141592654*A252)))+(((1-($E$5^2))^0.5)*(COS(2*3.141592654*A252)))))+(($E$6*EXP($E$7*A252))*(($E$8*(SIN(4*3.141592654*A252)))+(((1-($E$8^2))^0.5)*(COS(4*3.141592654*A252)))))</f>
        <v>14.745288759749469</v>
      </c>
      <c r="G252" s="2">
        <f>F252-B252</f>
        <v>5.8288759749469676E-2</v>
      </c>
      <c r="H252" s="2">
        <f>G252^2</f>
        <v>3.3975795131313963E-3</v>
      </c>
      <c r="L252" s="3"/>
      <c r="M252" s="3"/>
      <c r="N252" s="19"/>
      <c r="O252" s="19"/>
      <c r="P252" s="19"/>
      <c r="Q252" s="3"/>
      <c r="S252" s="19"/>
      <c r="U252" s="19"/>
      <c r="W252" s="19"/>
      <c r="X252" s="19"/>
      <c r="AC252" s="3">
        <v>19.583333039999999</v>
      </c>
      <c r="AD252" s="2">
        <f t="shared" si="15"/>
        <v>0</v>
      </c>
      <c r="AE252" s="2">
        <f t="shared" si="16"/>
        <v>-14.686999999999999</v>
      </c>
      <c r="AF252" s="2">
        <f t="shared" si="17"/>
        <v>215.70796899999999</v>
      </c>
      <c r="AG252" s="2">
        <f t="shared" si="18"/>
        <v>14.686999999999999</v>
      </c>
    </row>
    <row r="253" spans="1:33" x14ac:dyDescent="0.3">
      <c r="A253" s="3">
        <v>19.416666379999999</v>
      </c>
      <c r="B253" s="3">
        <v>15.313000000000001</v>
      </c>
      <c r="C253" s="2">
        <f>$D$6*(A253^8)+$D$7*(A253^7)+$D$8*(A253^6)+$D$9*(A253^5)+$D$10*(A253^4)+$D$11*(A253^3)+$D$12*(A253^2)+$D$13*(A253)+$D$14 + (($D$3*EXP($D$4*A253))*(($D$5*(SIN(2*3.141592654*A253)))+(((1-($D$5^2))^0.5)*(COS(2*3.141592654*A253)))))</f>
        <v>14.986784422717694</v>
      </c>
      <c r="D253" s="2">
        <f t="shared" si="19"/>
        <v>-0.32621557728230677</v>
      </c>
      <c r="E253" s="2">
        <f>D253^2</f>
        <v>0.10641660286162866</v>
      </c>
      <c r="F253" s="2">
        <f>$E$9*(A253^8)+$E$10*(A253^7)+$E$11*(A253^6)+$E$12*(A253^5)+$E$13*(A253^4)+$E$14*(A253^3)+$E$15*(A253^2)+$E$16*(A253)+$E$17+(($E$3*EXP($E$4*A253))*(($E$5*(SIN(2*3.141592654*A253)))+(((1-($E$5^2))^0.5)*(COS(2*3.141592654*A253)))))+(($E$6*EXP($E$7*A253))*(($E$8*(SIN(4*3.141592654*A253)))+(((1-($E$8^2))^0.5)*(COS(4*3.141592654*A253)))))</f>
        <v>15.141046193966602</v>
      </c>
      <c r="G253" s="2">
        <f>F253-B253</f>
        <v>-0.17195380603339849</v>
      </c>
      <c r="H253" s="2">
        <f>G253^2</f>
        <v>2.9568111409371631E-2</v>
      </c>
      <c r="L253" s="3"/>
      <c r="M253" s="3"/>
      <c r="N253" s="19"/>
      <c r="O253" s="19"/>
      <c r="P253" s="19"/>
      <c r="Q253" s="3"/>
      <c r="S253" s="19"/>
      <c r="U253" s="19"/>
      <c r="W253" s="19"/>
      <c r="X253" s="19"/>
      <c r="AC253" s="3">
        <v>19.666666370000002</v>
      </c>
      <c r="AD253" s="2">
        <f t="shared" si="15"/>
        <v>0</v>
      </c>
      <c r="AE253" s="2">
        <f t="shared" si="16"/>
        <v>-15.313000000000001</v>
      </c>
      <c r="AF253" s="2">
        <f t="shared" si="17"/>
        <v>234.48796900000002</v>
      </c>
      <c r="AG253" s="2">
        <f t="shared" si="18"/>
        <v>15.313000000000001</v>
      </c>
    </row>
    <row r="254" spans="1:33" x14ac:dyDescent="0.3">
      <c r="A254" s="3">
        <v>19.499999710000001</v>
      </c>
      <c r="B254" s="3">
        <v>15.407999999999999</v>
      </c>
      <c r="C254" s="2">
        <f>$D$6*(A254^8)+$D$7*(A254^7)+$D$8*(A254^6)+$D$9*(A254^5)+$D$10*(A254^4)+$D$11*(A254^3)+$D$12*(A254^2)+$D$13*(A254)+$D$14 + (($D$3*EXP($D$4*A254))*(($D$5*(SIN(2*3.141592654*A254)))+(((1-($D$5^2))^0.5)*(COS(2*3.141592654*A254)))))</f>
        <v>15.028135448282189</v>
      </c>
      <c r="D254" s="2">
        <f t="shared" si="19"/>
        <v>-0.37986455171781053</v>
      </c>
      <c r="E254" s="2">
        <f>D254^2</f>
        <v>0.14429707765177316</v>
      </c>
      <c r="F254" s="2">
        <f>$E$9*(A254^8)+$E$10*(A254^7)+$E$11*(A254^6)+$E$12*(A254^5)+$E$13*(A254^4)+$E$14*(A254^3)+$E$15*(A254^2)+$E$16*(A254)+$E$17+(($E$3*EXP($E$4*A254))*(($E$5*(SIN(2*3.141592654*A254)))+(((1-($E$5^2))^0.5)*(COS(2*3.141592654*A254)))))+(($E$6*EXP($E$7*A254))*(($E$8*(SIN(4*3.141592654*A254)))+(((1-($E$8^2))^0.5)*(COS(4*3.141592654*A254)))))</f>
        <v>15.052319866288476</v>
      </c>
      <c r="G254" s="2">
        <f>F254-B254</f>
        <v>-0.35568013371152318</v>
      </c>
      <c r="H254" s="2">
        <f>G254^2</f>
        <v>0.126508357517047</v>
      </c>
      <c r="L254" s="3"/>
      <c r="M254" s="3"/>
      <c r="N254" s="19"/>
      <c r="O254" s="19"/>
      <c r="P254" s="19"/>
      <c r="Q254" s="3"/>
      <c r="S254" s="19"/>
      <c r="U254" s="19"/>
      <c r="W254" s="19"/>
      <c r="X254" s="19"/>
      <c r="AC254" s="3">
        <v>19.7499997</v>
      </c>
      <c r="AD254" s="2">
        <f t="shared" si="15"/>
        <v>0</v>
      </c>
      <c r="AE254" s="2">
        <f t="shared" si="16"/>
        <v>-15.407999999999999</v>
      </c>
      <c r="AF254" s="2">
        <f t="shared" si="17"/>
        <v>237.40646399999997</v>
      </c>
      <c r="AG254" s="2">
        <f t="shared" si="18"/>
        <v>15.407999999999999</v>
      </c>
    </row>
    <row r="255" spans="1:33" x14ac:dyDescent="0.3">
      <c r="A255" s="3">
        <v>19.583333039999999</v>
      </c>
      <c r="B255" s="3">
        <v>15.028</v>
      </c>
      <c r="C255" s="2">
        <f>$D$6*(A255^8)+$D$7*(A255^7)+$D$8*(A255^6)+$D$9*(A255^5)+$D$10*(A255^4)+$D$11*(A255^3)+$D$12*(A255^2)+$D$13*(A255)+$D$14 + (($D$3*EXP($D$4*A255))*(($D$5*(SIN(2*3.141592654*A255)))+(((1-($D$5^2))^0.5)*(COS(2*3.141592654*A255)))))</f>
        <v>14.739681062116976</v>
      </c>
      <c r="D255" s="2">
        <f t="shared" si="19"/>
        <v>-0.28831893788302487</v>
      </c>
      <c r="E255" s="2">
        <f>D255^2</f>
        <v>8.3127809941995562E-2</v>
      </c>
      <c r="F255" s="2">
        <f>$E$9*(A255^8)+$E$10*(A255^7)+$E$11*(A255^6)+$E$12*(A255^5)+$E$13*(A255^4)+$E$14*(A255^3)+$E$15*(A255^2)+$E$16*(A255)+$E$17+(($E$3*EXP($E$4*A255))*(($E$5*(SIN(2*3.141592654*A255)))+(((1-($E$5^2))^0.5)*(COS(2*3.141592654*A255)))))+(($E$6*EXP($E$7*A255))*(($E$8*(SIN(4*3.141592654*A255)))+(((1-($E$8^2))^0.5)*(COS(4*3.141592654*A255)))))</f>
        <v>14.608435369825326</v>
      </c>
      <c r="G255" s="2">
        <f>F255-B255</f>
        <v>-0.41956463017467449</v>
      </c>
      <c r="H255" s="2">
        <f>G255^2</f>
        <v>0.17603447889361137</v>
      </c>
      <c r="L255" s="3"/>
      <c r="M255" s="3"/>
      <c r="N255" s="19"/>
      <c r="O255" s="19"/>
      <c r="P255" s="19"/>
      <c r="Q255" s="3"/>
      <c r="S255" s="19"/>
      <c r="U255" s="19"/>
      <c r="W255" s="19"/>
      <c r="X255" s="19"/>
      <c r="AC255" s="3">
        <v>19.833333029999999</v>
      </c>
      <c r="AD255" s="2">
        <f t="shared" si="15"/>
        <v>0</v>
      </c>
      <c r="AE255" s="2">
        <f t="shared" si="16"/>
        <v>-15.028</v>
      </c>
      <c r="AF255" s="2">
        <f t="shared" si="17"/>
        <v>225.84078400000001</v>
      </c>
      <c r="AG255" s="2">
        <f t="shared" si="18"/>
        <v>15.028</v>
      </c>
    </row>
    <row r="256" spans="1:33" x14ac:dyDescent="0.3">
      <c r="A256" s="3">
        <v>19.666666370000002</v>
      </c>
      <c r="B256" s="3">
        <v>14.782</v>
      </c>
      <c r="C256" s="2">
        <f>$D$6*(A256^8)+$D$7*(A256^7)+$D$8*(A256^6)+$D$9*(A256^5)+$D$10*(A256^4)+$D$11*(A256^3)+$D$12*(A256^2)+$D$13*(A256)+$D$14 + (($D$3*EXP($D$4*A256))*(($D$5*(SIN(2*3.141592654*A256)))+(((1-($D$5^2))^0.5)*(COS(2*3.141592654*A256)))))</f>
        <v>14.20883810626585</v>
      </c>
      <c r="D256" s="2">
        <f t="shared" si="19"/>
        <v>-0.5731618937341505</v>
      </c>
      <c r="E256" s="2">
        <f>D256^2</f>
        <v>0.32851455642891764</v>
      </c>
      <c r="F256" s="2">
        <f>$E$9*(A256^8)+$E$10*(A256^7)+$E$11*(A256^6)+$E$12*(A256^5)+$E$13*(A256^4)+$E$14*(A256^3)+$E$15*(A256^2)+$E$16*(A256)+$E$17+(($E$3*EXP($E$4*A256))*(($E$5*(SIN(2*3.141592654*A256)))+(((1-($E$5^2))^0.5)*(COS(2*3.141592654*A256)))))+(($E$6*EXP($E$7*A256))*(($E$8*(SIN(4*3.141592654*A256)))+(((1-($E$8^2))^0.5)*(COS(4*3.141592654*A256)))))</f>
        <v>14.052291366329543</v>
      </c>
      <c r="G256" s="2">
        <f>F256-B256</f>
        <v>-0.72970863367045702</v>
      </c>
      <c r="H256" s="2">
        <f>G256^2</f>
        <v>0.53247469005320525</v>
      </c>
      <c r="L256" s="3"/>
      <c r="M256" s="3"/>
      <c r="N256" s="19"/>
      <c r="O256" s="19"/>
      <c r="P256" s="19"/>
      <c r="Q256" s="3"/>
      <c r="S256" s="19"/>
      <c r="U256" s="19"/>
      <c r="W256" s="19"/>
      <c r="X256" s="19"/>
      <c r="AC256" s="3">
        <v>19.916666360000001</v>
      </c>
      <c r="AD256" s="2">
        <f t="shared" si="15"/>
        <v>0</v>
      </c>
      <c r="AE256" s="2">
        <f t="shared" si="16"/>
        <v>-14.782</v>
      </c>
      <c r="AF256" s="2">
        <f t="shared" si="17"/>
        <v>218.50752399999999</v>
      </c>
      <c r="AG256" s="2">
        <f t="shared" si="18"/>
        <v>14.782</v>
      </c>
    </row>
    <row r="257" spans="1:33" x14ac:dyDescent="0.3">
      <c r="A257" s="3">
        <v>19.7499997</v>
      </c>
      <c r="B257" s="3">
        <v>14.212999999999999</v>
      </c>
      <c r="C257" s="2">
        <f>$D$6*(A257^8)+$D$7*(A257^7)+$D$8*(A257^6)+$D$9*(A257^5)+$D$10*(A257^4)+$D$11*(A257^3)+$D$12*(A257^2)+$D$13*(A257)+$D$14 + (($D$3*EXP($D$4*A257))*(($D$5*(SIN(2*3.141592654*A257)))+(((1-($D$5^2))^0.5)*(COS(2*3.141592654*A257)))))</f>
        <v>13.588146052013794</v>
      </c>
      <c r="D257" s="2">
        <f t="shared" si="19"/>
        <v>-0.62485394798620497</v>
      </c>
      <c r="E257" s="2">
        <f>D257^2</f>
        <v>0.39044245631394697</v>
      </c>
      <c r="F257" s="2">
        <f>$E$9*(A257^8)+$E$10*(A257^7)+$E$11*(A257^6)+$E$12*(A257^5)+$E$13*(A257^4)+$E$14*(A257^3)+$E$15*(A257^2)+$E$16*(A257)+$E$17+(($E$3*EXP($E$4*A257))*(($E$5*(SIN(2*3.141592654*A257)))+(((1-($E$5^2))^0.5)*(COS(2*3.141592654*A257)))))+(($E$6*EXP($E$7*A257))*(($E$8*(SIN(4*3.141592654*A257)))+(((1-($E$8^2))^0.5)*(COS(4*3.141592654*A257)))))</f>
        <v>13.561616667134103</v>
      </c>
      <c r="G257" s="2">
        <f>F257-B257</f>
        <v>-0.65138333286589578</v>
      </c>
      <c r="H257" s="2">
        <f>G257^2</f>
        <v>0.42430024633548236</v>
      </c>
      <c r="L257" s="3"/>
      <c r="M257" s="3"/>
      <c r="N257" s="19"/>
      <c r="O257" s="19"/>
      <c r="P257" s="19"/>
      <c r="Q257" s="3"/>
      <c r="S257" s="19"/>
      <c r="U257" s="19"/>
      <c r="W257" s="19"/>
      <c r="X257" s="19"/>
      <c r="AC257" s="3">
        <v>19.999999689999999</v>
      </c>
      <c r="AD257" s="2">
        <f t="shared" si="15"/>
        <v>0</v>
      </c>
      <c r="AE257" s="2">
        <f t="shared" si="16"/>
        <v>-14.212999999999999</v>
      </c>
      <c r="AF257" s="2">
        <f t="shared" si="17"/>
        <v>202.00936899999996</v>
      </c>
      <c r="AG257" s="2">
        <f t="shared" si="18"/>
        <v>14.212999999999999</v>
      </c>
    </row>
    <row r="258" spans="1:33" x14ac:dyDescent="0.3">
      <c r="A258" s="3">
        <v>19.833333029999999</v>
      </c>
      <c r="B258" s="3">
        <v>13.435</v>
      </c>
      <c r="C258" s="2">
        <f>$D$6*(A258^8)+$D$7*(A258^7)+$D$8*(A258^6)+$D$9*(A258^5)+$D$10*(A258^4)+$D$11*(A258^3)+$D$12*(A258^2)+$D$13*(A258)+$D$14 + (($D$3*EXP($D$4*A258))*(($D$5*(SIN(2*3.141592654*A258)))+(((1-($D$5^2))^0.5)*(COS(2*3.141592654*A258)))))</f>
        <v>13.054413659543114</v>
      </c>
      <c r="D258" s="2">
        <f t="shared" si="19"/>
        <v>-0.38058634045688677</v>
      </c>
      <c r="E258" s="2">
        <f>D258^2</f>
        <v>0.14484596254236534</v>
      </c>
      <c r="F258" s="2">
        <f>$E$9*(A258^8)+$E$10*(A258^7)+$E$11*(A258^6)+$E$12*(A258^5)+$E$13*(A258^4)+$E$14*(A258^3)+$E$15*(A258^2)+$E$16*(A258)+$E$17+(($E$3*EXP($E$4*A258))*(($E$5*(SIN(2*3.141592654*A258)))+(((1-($E$5^2))^0.5)*(COS(2*3.141592654*A258)))))+(($E$6*EXP($E$7*A258))*(($E$8*(SIN(4*3.141592654*A258)))+(((1-($E$8^2))^0.5)*(COS(4*3.141592654*A258)))))</f>
        <v>13.183329056230139</v>
      </c>
      <c r="G258" s="2">
        <f>F258-B258</f>
        <v>-0.25167094376986121</v>
      </c>
      <c r="H258" s="2">
        <f>G258^2</f>
        <v>6.3338263938012646E-2</v>
      </c>
      <c r="L258" s="3"/>
      <c r="M258" s="3"/>
      <c r="N258" s="19"/>
      <c r="O258" s="19"/>
      <c r="P258" s="19"/>
      <c r="Q258" s="3"/>
      <c r="S258" s="19"/>
      <c r="U258" s="19"/>
      <c r="W258" s="19"/>
      <c r="X258" s="19"/>
      <c r="AC258" s="3">
        <v>20.083333020000001</v>
      </c>
      <c r="AD258" s="2">
        <f t="shared" si="15"/>
        <v>0</v>
      </c>
      <c r="AE258" s="2">
        <f t="shared" si="16"/>
        <v>-13.435</v>
      </c>
      <c r="AF258" s="2">
        <f t="shared" si="17"/>
        <v>180.49922500000002</v>
      </c>
      <c r="AG258" s="2">
        <f t="shared" si="18"/>
        <v>13.435</v>
      </c>
    </row>
    <row r="259" spans="1:33" x14ac:dyDescent="0.3">
      <c r="A259" s="3">
        <v>19.916666360000001</v>
      </c>
      <c r="B259" s="3">
        <v>13.662000000000001</v>
      </c>
      <c r="C259" s="2">
        <f>$D$6*(A259^8)+$D$7*(A259^7)+$D$8*(A259^6)+$D$9*(A259^5)+$D$10*(A259^4)+$D$11*(A259^3)+$D$12*(A259^2)+$D$13*(A259)+$D$14 + (($D$3*EXP($D$4*A259))*(($D$5*(SIN(2*3.141592654*A259)))+(((1-($D$5^2))^0.5)*(COS(2*3.141592654*A259)))))</f>
        <v>12.761338365605802</v>
      </c>
      <c r="D259" s="2">
        <f t="shared" si="19"/>
        <v>-0.90066163439419888</v>
      </c>
      <c r="E259" s="2">
        <f>D259^2</f>
        <v>0.81119137966962962</v>
      </c>
      <c r="F259" s="2">
        <f>$E$9*(A259^8)+$E$10*(A259^7)+$E$11*(A259^6)+$E$12*(A259^5)+$E$13*(A259^4)+$E$14*(A259^3)+$E$15*(A259^2)+$E$16*(A259)+$E$17+(($E$3*EXP($E$4*A259))*(($E$5*(SIN(2*3.141592654*A259)))+(((1-($E$5^2))^0.5)*(COS(2*3.141592654*A259)))))+(($E$6*EXP($E$7*A259))*(($E$8*(SIN(4*3.141592654*A259)))+(((1-($E$8^2))^0.5)*(COS(4*3.141592654*A259)))))</f>
        <v>12.916250930336785</v>
      </c>
      <c r="G259" s="2">
        <f>F259-B259</f>
        <v>-0.74574906966321564</v>
      </c>
      <c r="H259" s="2">
        <f>G259^2</f>
        <v>0.5561416749035516</v>
      </c>
      <c r="L259" s="3"/>
      <c r="M259" s="3"/>
      <c r="N259" s="19"/>
      <c r="O259" s="19"/>
      <c r="P259" s="19"/>
      <c r="Q259" s="3"/>
      <c r="S259" s="19"/>
      <c r="U259" s="19"/>
      <c r="W259" s="19"/>
      <c r="X259" s="19"/>
      <c r="AC259" s="3">
        <v>20.16666635</v>
      </c>
      <c r="AD259" s="2">
        <f t="shared" si="15"/>
        <v>0</v>
      </c>
      <c r="AE259" s="2">
        <f t="shared" si="16"/>
        <v>-13.662000000000001</v>
      </c>
      <c r="AF259" s="2">
        <f t="shared" si="17"/>
        <v>186.65024400000001</v>
      </c>
      <c r="AG259" s="2">
        <f t="shared" si="18"/>
        <v>13.662000000000001</v>
      </c>
    </row>
    <row r="260" spans="1:33" x14ac:dyDescent="0.3">
      <c r="A260" s="3">
        <v>19.999999689999999</v>
      </c>
      <c r="B260" s="3">
        <v>14.288</v>
      </c>
      <c r="C260" s="2">
        <f>$D$6*(A260^8)+$D$7*(A260^7)+$D$8*(A260^6)+$D$9*(A260^5)+$D$10*(A260^4)+$D$11*(A260^3)+$D$12*(A260^2)+$D$13*(A260)+$D$14 + (($D$3*EXP($D$4*A260))*(($D$5*(SIN(2*3.141592654*A260)))+(((1-($D$5^2))^0.5)*(COS(2*3.141592654*A260)))))</f>
        <v>12.798293902457761</v>
      </c>
      <c r="D260" s="2">
        <f t="shared" si="19"/>
        <v>-1.4897060975422391</v>
      </c>
      <c r="E260" s="2">
        <f>D260^2</f>
        <v>2.2192242570545275</v>
      </c>
      <c r="F260" s="2">
        <f>$E$9*(A260^8)+$E$10*(A260^7)+$E$11*(A260^6)+$E$12*(A260^5)+$E$13*(A260^4)+$E$14*(A260^3)+$E$15*(A260^2)+$E$16*(A260)+$E$17+(($E$3*EXP($E$4*A260))*(($E$5*(SIN(2*3.141592654*A260)))+(((1-($E$5^2))^0.5)*(COS(2*3.141592654*A260)))))+(($E$6*EXP($E$7*A260))*(($E$8*(SIN(4*3.141592654*A260)))+(((1-($E$8^2))^0.5)*(COS(4*3.141592654*A260)))))</f>
        <v>12.824496274994047</v>
      </c>
      <c r="G260" s="2">
        <f>F260-B260</f>
        <v>-1.4635037250059533</v>
      </c>
      <c r="H260" s="2">
        <f>G260^2</f>
        <v>2.1418431531063007</v>
      </c>
      <c r="L260" s="3"/>
      <c r="M260" s="3"/>
      <c r="N260" s="19"/>
      <c r="O260" s="19"/>
      <c r="P260" s="19"/>
      <c r="Q260" s="3"/>
      <c r="S260" s="19"/>
      <c r="U260" s="19"/>
      <c r="W260" s="19"/>
      <c r="X260" s="19"/>
      <c r="AC260" s="3">
        <v>20.249999679999998</v>
      </c>
      <c r="AD260" s="2">
        <f t="shared" si="15"/>
        <v>0</v>
      </c>
      <c r="AE260" s="2">
        <f t="shared" si="16"/>
        <v>-14.288</v>
      </c>
      <c r="AF260" s="2">
        <f t="shared" si="17"/>
        <v>204.14694400000002</v>
      </c>
      <c r="AG260" s="2">
        <f t="shared" si="18"/>
        <v>14.288</v>
      </c>
    </row>
    <row r="261" spans="1:33" x14ac:dyDescent="0.3">
      <c r="A261" s="3">
        <v>20.083333020000001</v>
      </c>
      <c r="B261" s="3">
        <v>13.491</v>
      </c>
      <c r="C261" s="2">
        <f>$D$6*(A261^8)+$D$7*(A261^7)+$D$8*(A261^6)+$D$9*(A261^5)+$D$10*(A261^4)+$D$11*(A261^3)+$D$12*(A261^2)+$D$13*(A261)+$D$14 + (($D$3*EXP($D$4*A261))*(($D$5*(SIN(2*3.141592654*A261)))+(((1-($D$5^2))^0.5)*(COS(2*3.141592654*A261)))))</f>
        <v>13.166335421144021</v>
      </c>
      <c r="D261" s="2">
        <f t="shared" si="19"/>
        <v>-0.32466457885597855</v>
      </c>
      <c r="E261" s="2">
        <f>D261^2</f>
        <v>0.10540708876372991</v>
      </c>
      <c r="F261" s="2">
        <f>$E$9*(A261^8)+$E$10*(A261^7)+$E$11*(A261^6)+$E$12*(A261^5)+$E$13*(A261^4)+$E$14*(A261^3)+$E$15*(A261^2)+$E$16*(A261)+$E$17+(($E$3*EXP($E$4*A261))*(($E$5*(SIN(2*3.141592654*A261)))+(((1-($E$5^2))^0.5)*(COS(2*3.141592654*A261)))))+(($E$6*EXP($E$7*A261))*(($E$8*(SIN(4*3.141592654*A261)))+(((1-($E$8^2))^0.5)*(COS(4*3.141592654*A261)))))</f>
        <v>13.038187345324953</v>
      </c>
      <c r="G261" s="2">
        <f>F261-B261</f>
        <v>-0.45281265467504639</v>
      </c>
      <c r="H261" s="2">
        <f>G261^2</f>
        <v>0.2050393002338628</v>
      </c>
      <c r="L261" s="3"/>
      <c r="M261" s="3"/>
      <c r="N261" s="19"/>
      <c r="O261" s="19"/>
      <c r="P261" s="19"/>
      <c r="Q261" s="3"/>
      <c r="S261" s="19"/>
      <c r="U261" s="19"/>
      <c r="W261" s="19"/>
      <c r="X261" s="19"/>
      <c r="AC261" s="3">
        <v>20.33333301</v>
      </c>
      <c r="AD261" s="2">
        <f t="shared" si="15"/>
        <v>0</v>
      </c>
      <c r="AE261" s="2">
        <f t="shared" si="16"/>
        <v>-13.491</v>
      </c>
      <c r="AF261" s="2">
        <f t="shared" si="17"/>
        <v>182.007081</v>
      </c>
      <c r="AG261" s="2">
        <f t="shared" si="18"/>
        <v>13.491</v>
      </c>
    </row>
    <row r="262" spans="1:33" x14ac:dyDescent="0.3">
      <c r="A262" s="3">
        <v>20.16666635</v>
      </c>
      <c r="B262" s="3">
        <v>13.15</v>
      </c>
      <c r="C262" s="2">
        <f>$D$6*(A262^8)+$D$7*(A262^7)+$D$8*(A262^6)+$D$9*(A262^5)+$D$10*(A262^4)+$D$11*(A262^3)+$D$12*(A262^2)+$D$13*(A262)+$D$14 + (($D$3*EXP($D$4*A262))*(($D$5*(SIN(2*3.141592654*A262)))+(((1-($D$5^2))^0.5)*(COS(2*3.141592654*A262)))))</f>
        <v>13.777862794323742</v>
      </c>
      <c r="D262" s="2">
        <f t="shared" si="19"/>
        <v>0.62786279432374137</v>
      </c>
      <c r="E262" s="2">
        <f>D262^2</f>
        <v>0.39421168849601673</v>
      </c>
      <c r="F262" s="2">
        <f>$E$9*(A262^8)+$E$10*(A262^7)+$E$11*(A262^6)+$E$12*(A262^5)+$E$13*(A262^4)+$E$14*(A262^3)+$E$15*(A262^2)+$E$16*(A262)+$E$17+(($E$3*EXP($E$4*A262))*(($E$5*(SIN(2*3.141592654*A262)))+(((1-($E$5^2))^0.5)*(COS(2*3.141592654*A262)))))+(($E$6*EXP($E$7*A262))*(($E$8*(SIN(4*3.141592654*A262)))+(((1-($E$8^2))^0.5)*(COS(4*3.141592654*A262)))))</f>
        <v>13.623739839716464</v>
      </c>
      <c r="G262" s="2">
        <f>F262-B262</f>
        <v>0.47373983971646361</v>
      </c>
      <c r="H262" s="2">
        <f>G262^2</f>
        <v>0.22442943573458063</v>
      </c>
      <c r="L262" s="3"/>
      <c r="M262" s="3"/>
      <c r="N262" s="19"/>
      <c r="O262" s="19"/>
      <c r="P262" s="19"/>
      <c r="Q262" s="3"/>
      <c r="S262" s="19"/>
      <c r="U262" s="19"/>
      <c r="W262" s="19"/>
      <c r="X262" s="19"/>
      <c r="AC262" s="3">
        <v>20.416666339999999</v>
      </c>
      <c r="AD262" s="2">
        <f t="shared" si="15"/>
        <v>0</v>
      </c>
      <c r="AE262" s="2">
        <f t="shared" si="16"/>
        <v>-13.15</v>
      </c>
      <c r="AF262" s="2">
        <f t="shared" si="17"/>
        <v>172.92250000000001</v>
      </c>
      <c r="AG262" s="2">
        <f t="shared" si="18"/>
        <v>13.15</v>
      </c>
    </row>
    <row r="263" spans="1:33" x14ac:dyDescent="0.3">
      <c r="A263" s="3">
        <v>20.249999679999998</v>
      </c>
      <c r="B263" s="3">
        <v>13.586</v>
      </c>
      <c r="C263" s="2">
        <f>$D$6*(A263^8)+$D$7*(A263^7)+$D$8*(A263^6)+$D$9*(A263^5)+$D$10*(A263^4)+$D$11*(A263^3)+$D$12*(A263^2)+$D$13*(A263)+$D$14 + (($D$3*EXP($D$4*A263))*(($D$5*(SIN(2*3.141592654*A263)))+(((1-($D$5^2))^0.5)*(COS(2*3.141592654*A263)))))</f>
        <v>14.480045385770238</v>
      </c>
      <c r="D263" s="2">
        <f t="shared" si="19"/>
        <v>0.89404538577023729</v>
      </c>
      <c r="E263" s="2">
        <f>D263^2</f>
        <v>0.79931715181705243</v>
      </c>
      <c r="F263" s="2">
        <f>$E$9*(A263^8)+$E$10*(A263^7)+$E$11*(A263^6)+$E$12*(A263^5)+$E$13*(A263^4)+$E$14*(A263^3)+$E$15*(A263^2)+$E$16*(A263)+$E$17+(($E$3*EXP($E$4*A263))*(($E$5*(SIN(2*3.141592654*A263)))+(((1-($E$5^2))^0.5)*(COS(2*3.141592654*A263)))))+(($E$6*EXP($E$7*A263))*(($E$8*(SIN(4*3.141592654*A263)))+(((1-($E$8^2))^0.5)*(COS(4*3.141592654*A263)))))</f>
        <v>14.453508511563156</v>
      </c>
      <c r="G263" s="2">
        <f>F263-B263</f>
        <v>0.86750851156315534</v>
      </c>
      <c r="H263" s="2">
        <f>G263^2</f>
        <v>0.75257101763452117</v>
      </c>
      <c r="L263" s="3"/>
      <c r="M263" s="3"/>
      <c r="N263" s="19"/>
      <c r="O263" s="19"/>
      <c r="P263" s="19"/>
      <c r="Q263" s="3"/>
      <c r="S263" s="19"/>
      <c r="U263" s="19"/>
      <c r="W263" s="19"/>
      <c r="X263" s="19"/>
      <c r="AC263" s="3">
        <v>20.499999670000001</v>
      </c>
      <c r="AD263" s="2">
        <f t="shared" si="15"/>
        <v>0</v>
      </c>
      <c r="AE263" s="2">
        <f t="shared" si="16"/>
        <v>-13.586</v>
      </c>
      <c r="AF263" s="2">
        <f t="shared" si="17"/>
        <v>184.579396</v>
      </c>
      <c r="AG263" s="2">
        <f t="shared" si="18"/>
        <v>13.586</v>
      </c>
    </row>
    <row r="264" spans="1:33" x14ac:dyDescent="0.3">
      <c r="A264" s="3">
        <v>20.33333301</v>
      </c>
      <c r="B264" s="3">
        <v>13.871</v>
      </c>
      <c r="C264" s="2">
        <f>$D$6*(A264^8)+$D$7*(A264^7)+$D$8*(A264^6)+$D$9*(A264^5)+$D$10*(A264^4)+$D$11*(A264^3)+$D$12*(A264^2)+$D$13*(A264)+$D$14 + (($D$3*EXP($D$4*A264))*(($D$5*(SIN(2*3.141592654*A264)))+(((1-($D$5^2))^0.5)*(COS(2*3.141592654*A264)))))</f>
        <v>15.095743008891024</v>
      </c>
      <c r="D264" s="2">
        <f t="shared" si="19"/>
        <v>1.2247430088910232</v>
      </c>
      <c r="E264" s="2">
        <f>D264^2</f>
        <v>1.4999954378274369</v>
      </c>
      <c r="F264" s="2">
        <f>$E$9*(A264^8)+$E$10*(A264^7)+$E$11*(A264^6)+$E$12*(A264^5)+$E$13*(A264^4)+$E$14*(A264^3)+$E$15*(A264^2)+$E$16*(A264)+$E$17+(($E$3*EXP($E$4*A264))*(($E$5*(SIN(2*3.141592654*A264)))+(((1-($E$5^2))^0.5)*(COS(2*3.141592654*A264)))))+(($E$6*EXP($E$7*A264))*(($E$8*(SIN(4*3.141592654*A264)))+(((1-($E$8^2))^0.5)*(COS(4*3.141592654*A264)))))</f>
        <v>15.222107983158679</v>
      </c>
      <c r="G264" s="2">
        <f>F264-B264</f>
        <v>1.3511079831586787</v>
      </c>
      <c r="H264" s="2">
        <f>G264^2</f>
        <v>1.8254927821551126</v>
      </c>
      <c r="L264" s="3"/>
      <c r="M264" s="3"/>
      <c r="N264" s="19"/>
      <c r="O264" s="19"/>
      <c r="P264" s="19"/>
      <c r="Q264" s="3"/>
      <c r="S264" s="19"/>
      <c r="U264" s="19"/>
      <c r="W264" s="19"/>
      <c r="X264" s="19"/>
      <c r="AC264" s="3">
        <v>20.583333</v>
      </c>
      <c r="AD264" s="2">
        <f t="shared" si="15"/>
        <v>0</v>
      </c>
      <c r="AE264" s="2">
        <f t="shared" si="16"/>
        <v>-13.871</v>
      </c>
      <c r="AF264" s="2">
        <f t="shared" si="17"/>
        <v>192.404641</v>
      </c>
      <c r="AG264" s="2">
        <f t="shared" si="18"/>
        <v>13.871</v>
      </c>
    </row>
    <row r="265" spans="1:33" x14ac:dyDescent="0.3">
      <c r="A265" s="3">
        <v>20.416666339999999</v>
      </c>
      <c r="B265" s="3">
        <v>14.175000000000001</v>
      </c>
      <c r="C265" s="2">
        <f>$D$6*(A265^8)+$D$7*(A265^7)+$D$8*(A265^6)+$D$9*(A265^5)+$D$10*(A265^4)+$D$11*(A265^3)+$D$12*(A265^2)+$D$13*(A265)+$D$14 + (($D$3*EXP($D$4*A265))*(($D$5*(SIN(2*3.141592654*A265)))+(((1-($D$5^2))^0.5)*(COS(2*3.141592654*A265)))))</f>
        <v>15.470964960255733</v>
      </c>
      <c r="D265" s="2">
        <f t="shared" si="19"/>
        <v>1.2959649602557324</v>
      </c>
      <c r="E265" s="2">
        <f>D265^2</f>
        <v>1.679525178210642</v>
      </c>
      <c r="F265" s="2">
        <f>$E$9*(A265^8)+$E$10*(A265^7)+$E$11*(A265^6)+$E$12*(A265^5)+$E$13*(A265^4)+$E$14*(A265^3)+$E$15*(A265^2)+$E$16*(A265)+$E$17+(($E$3*EXP($E$4*A265))*(($E$5*(SIN(2*3.141592654*A265)))+(((1-($E$5^2))^0.5)*(COS(2*3.141592654*A265)))))+(($E$6*EXP($E$7*A265))*(($E$8*(SIN(4*3.141592654*A265)))+(((1-($E$8^2))^0.5)*(COS(4*3.141592654*A265)))))</f>
        <v>15.622531266315898</v>
      </c>
      <c r="G265" s="2">
        <f>F265-B265</f>
        <v>1.447531266315897</v>
      </c>
      <c r="H265" s="2">
        <f>G265^2</f>
        <v>2.0953467669621042</v>
      </c>
      <c r="L265" s="3"/>
      <c r="M265" s="3"/>
      <c r="N265" s="19"/>
      <c r="O265" s="19"/>
      <c r="P265" s="19"/>
      <c r="Q265" s="3"/>
      <c r="S265" s="19"/>
      <c r="U265" s="19"/>
      <c r="W265" s="19"/>
      <c r="X265" s="19"/>
      <c r="AC265" s="3">
        <v>20.666666330000002</v>
      </c>
      <c r="AD265" s="2">
        <f t="shared" si="15"/>
        <v>0</v>
      </c>
      <c r="AE265" s="2">
        <f t="shared" si="16"/>
        <v>-14.175000000000001</v>
      </c>
      <c r="AF265" s="2">
        <f t="shared" si="17"/>
        <v>200.93062500000002</v>
      </c>
      <c r="AG265" s="2">
        <f t="shared" si="18"/>
        <v>14.175000000000001</v>
      </c>
    </row>
    <row r="266" spans="1:33" x14ac:dyDescent="0.3">
      <c r="A266" s="3">
        <v>20.499999670000001</v>
      </c>
      <c r="B266" s="3">
        <v>14.099</v>
      </c>
      <c r="C266" s="2">
        <f>$D$6*(A266^8)+$D$7*(A266^7)+$D$8*(A266^6)+$D$9*(A266^5)+$D$10*(A266^4)+$D$11*(A266^3)+$D$12*(A266^2)+$D$13*(A266)+$D$14 + (($D$3*EXP($D$4*A266))*(($D$5*(SIN(2*3.141592654*A266)))+(((1-($D$5^2))^0.5)*(COS(2*3.141592654*A266)))))</f>
        <v>15.516150618474997</v>
      </c>
      <c r="D266" s="2">
        <f t="shared" si="19"/>
        <v>1.4171506184749969</v>
      </c>
      <c r="E266" s="2">
        <f>D266^2</f>
        <v>2.0083158754440662</v>
      </c>
      <c r="F266" s="2">
        <f>$E$9*(A266^8)+$E$10*(A266^7)+$E$11*(A266^6)+$E$12*(A266^5)+$E$13*(A266^4)+$E$14*(A266^3)+$E$15*(A266^2)+$E$16*(A266)+$E$17+(($E$3*EXP($E$4*A266))*(($E$5*(SIN(2*3.141592654*A266)))+(((1-($E$5^2))^0.5)*(COS(2*3.141592654*A266)))))+(($E$6*EXP($E$7*A266))*(($E$8*(SIN(4*3.141592654*A266)))+(((1-($E$8^2))^0.5)*(COS(4*3.141592654*A266)))))</f>
        <v>15.54035163607157</v>
      </c>
      <c r="G266" s="2">
        <f>F266-B266</f>
        <v>1.4413516360715697</v>
      </c>
      <c r="H266" s="2">
        <f>G266^2</f>
        <v>2.0774945388061905</v>
      </c>
      <c r="L266" s="3"/>
      <c r="M266" s="3"/>
      <c r="N266" s="19"/>
      <c r="O266" s="19"/>
      <c r="P266" s="19"/>
      <c r="Q266" s="3"/>
      <c r="S266" s="19"/>
      <c r="U266" s="19"/>
      <c r="W266" s="19"/>
      <c r="X266" s="19"/>
      <c r="AC266" s="3">
        <v>20.74999966</v>
      </c>
      <c r="AD266" s="2">
        <f t="shared" si="15"/>
        <v>0</v>
      </c>
      <c r="AE266" s="2">
        <f t="shared" si="16"/>
        <v>-14.099</v>
      </c>
      <c r="AF266" s="2">
        <f t="shared" si="17"/>
        <v>198.781801</v>
      </c>
      <c r="AG266" s="2">
        <f t="shared" si="18"/>
        <v>14.099</v>
      </c>
    </row>
    <row r="267" spans="1:33" x14ac:dyDescent="0.3">
      <c r="A267" s="3">
        <v>20.583333</v>
      </c>
      <c r="B267" s="3">
        <v>13.718999999999999</v>
      </c>
      <c r="C267" s="2">
        <f>$D$6*(A267^8)+$D$7*(A267^7)+$D$8*(A267^6)+$D$9*(A267^5)+$D$10*(A267^4)+$D$11*(A267^3)+$D$12*(A267^2)+$D$13*(A267)+$D$14 + (($D$3*EXP($D$4*A267))*(($D$5*(SIN(2*3.141592654*A267)))+(((1-($D$5^2))^0.5)*(COS(2*3.141592654*A267)))))</f>
        <v>15.230204052016706</v>
      </c>
      <c r="D267" s="2">
        <f t="shared" si="19"/>
        <v>1.5112040520167067</v>
      </c>
      <c r="E267" s="2">
        <f>D267^2</f>
        <v>2.2837376868317132</v>
      </c>
      <c r="F267" s="2">
        <f>$E$9*(A267^8)+$E$10*(A267^7)+$E$11*(A267^6)+$E$12*(A267^5)+$E$13*(A267^4)+$E$14*(A267^3)+$E$15*(A267^2)+$E$16*(A267)+$E$17+(($E$3*EXP($E$4*A267))*(($E$5*(SIN(2*3.141592654*A267)))+(((1-($E$5^2))^0.5)*(COS(2*3.141592654*A267)))))+(($E$6*EXP($E$7*A267))*(($E$8*(SIN(4*3.141592654*A267)))+(((1-($E$8^2))^0.5)*(COS(4*3.141592654*A267)))))</f>
        <v>15.102178964051141</v>
      </c>
      <c r="G267" s="2">
        <f>F267-B267</f>
        <v>1.383178964051142</v>
      </c>
      <c r="H267" s="2">
        <f>G267^2</f>
        <v>1.9131840465935905</v>
      </c>
      <c r="L267" s="3"/>
      <c r="M267" s="3"/>
      <c r="N267" s="19"/>
      <c r="O267" s="19"/>
      <c r="P267" s="19"/>
      <c r="Q267" s="3"/>
      <c r="S267" s="19"/>
      <c r="U267" s="19"/>
      <c r="W267" s="19"/>
      <c r="X267" s="19"/>
      <c r="AC267" s="3">
        <v>20.833332989999999</v>
      </c>
      <c r="AD267" s="2">
        <f t="shared" si="15"/>
        <v>0</v>
      </c>
      <c r="AE267" s="2">
        <f t="shared" si="16"/>
        <v>-13.718999999999999</v>
      </c>
      <c r="AF267" s="2">
        <f t="shared" si="17"/>
        <v>188.210961</v>
      </c>
      <c r="AG267" s="2">
        <f t="shared" si="18"/>
        <v>13.718999999999999</v>
      </c>
    </row>
    <row r="268" spans="1:33" x14ac:dyDescent="0.3">
      <c r="A268" s="3">
        <v>20.666666330000002</v>
      </c>
      <c r="B268" s="3">
        <v>13.093</v>
      </c>
      <c r="C268" s="2">
        <f>$D$6*(A268^8)+$D$7*(A268^7)+$D$8*(A268^6)+$D$9*(A268^5)+$D$10*(A268^4)+$D$11*(A268^3)+$D$12*(A268^2)+$D$13*(A268)+$D$14 + (($D$3*EXP($D$4*A268))*(($D$5*(SIN(2*3.141592654*A268)))+(((1-($D$5^2))^0.5)*(COS(2*3.141592654*A268)))))</f>
        <v>14.700831302428366</v>
      </c>
      <c r="D268" s="2">
        <f t="shared" si="19"/>
        <v>1.6078313024283659</v>
      </c>
      <c r="E268" s="2">
        <f>D268^2</f>
        <v>2.5851214970684953</v>
      </c>
      <c r="F268" s="2">
        <f>$E$9*(A268^8)+$E$10*(A268^7)+$E$11*(A268^6)+$E$12*(A268^5)+$E$13*(A268^4)+$E$14*(A268^3)+$E$15*(A268^2)+$E$16*(A268)+$E$17+(($E$3*EXP($E$4*A268))*(($E$5*(SIN(2*3.141592654*A268)))+(((1-($E$5^2))^0.5)*(COS(2*3.141592654*A268)))))+(($E$6*EXP($E$7*A268))*(($E$8*(SIN(4*3.141592654*A268)))+(((1-($E$8^2))^0.5)*(COS(4*3.141592654*A268)))))</f>
        <v>14.54797779219288</v>
      </c>
      <c r="G268" s="2">
        <f>F268-B268</f>
        <v>1.4549777921928797</v>
      </c>
      <c r="H268" s="2">
        <f>G268^2</f>
        <v>2.1169603757744668</v>
      </c>
      <c r="L268" s="3"/>
      <c r="M268" s="3"/>
      <c r="N268" s="19"/>
      <c r="O268" s="19"/>
      <c r="P268" s="19"/>
      <c r="Q268" s="3"/>
      <c r="S268" s="19"/>
      <c r="U268" s="19"/>
      <c r="W268" s="19"/>
      <c r="X268" s="19"/>
      <c r="AC268" s="3">
        <v>20.916666320000001</v>
      </c>
      <c r="AD268" s="2">
        <f t="shared" si="15"/>
        <v>0</v>
      </c>
      <c r="AE268" s="2">
        <f t="shared" si="16"/>
        <v>-13.093</v>
      </c>
      <c r="AF268" s="2">
        <f t="shared" si="17"/>
        <v>171.426649</v>
      </c>
      <c r="AG268" s="2">
        <f t="shared" si="18"/>
        <v>13.093</v>
      </c>
    </row>
    <row r="269" spans="1:33" x14ac:dyDescent="0.3">
      <c r="A269" s="3">
        <v>20.74999966</v>
      </c>
      <c r="B269" s="3">
        <v>12.561999999999999</v>
      </c>
      <c r="C269" s="2">
        <f>$D$6*(A269^8)+$D$7*(A269^7)+$D$8*(A269^6)+$D$9*(A269^5)+$D$10*(A269^4)+$D$11*(A269^3)+$D$12*(A269^2)+$D$13*(A269)+$D$14 + (($D$3*EXP($D$4*A269))*(($D$5*(SIN(2*3.141592654*A269)))+(((1-($D$5^2))^0.5)*(COS(2*3.141592654*A269)))))</f>
        <v>14.081076883317637</v>
      </c>
      <c r="D269" s="2">
        <f t="shared" si="19"/>
        <v>1.5190768833176378</v>
      </c>
      <c r="E269" s="2">
        <f>D269^2</f>
        <v>2.3075945774300282</v>
      </c>
      <c r="F269" s="2">
        <f>$E$9*(A269^8)+$E$10*(A269^7)+$E$11*(A269^6)+$E$12*(A269^5)+$E$13*(A269^4)+$E$14*(A269^3)+$E$15*(A269^2)+$E$16*(A269)+$E$17+(($E$3*EXP($E$4*A269))*(($E$5*(SIN(2*3.141592654*A269)))+(((1-($E$5^2))^0.5)*(COS(2*3.141592654*A269)))))+(($E$6*EXP($E$7*A269))*(($E$8*(SIN(4*3.141592654*A269)))+(((1-($E$8^2))^0.5)*(COS(4*3.141592654*A269)))))</f>
        <v>14.055474330223607</v>
      </c>
      <c r="G269" s="2">
        <f>F269-B269</f>
        <v>1.4934743302236075</v>
      </c>
      <c r="H269" s="2">
        <f>G269^2</f>
        <v>2.2304655750368529</v>
      </c>
      <c r="L269" s="3"/>
      <c r="M269" s="3"/>
      <c r="N269" s="19"/>
      <c r="O269" s="19"/>
      <c r="P269" s="19"/>
      <c r="Q269" s="3"/>
      <c r="S269" s="19"/>
      <c r="U269" s="19"/>
      <c r="W269" s="19"/>
      <c r="X269" s="19"/>
      <c r="AC269" s="3">
        <v>20.999999649999999</v>
      </c>
      <c r="AD269" s="2">
        <f t="shared" si="15"/>
        <v>0</v>
      </c>
      <c r="AE269" s="2">
        <f t="shared" si="16"/>
        <v>-12.561999999999999</v>
      </c>
      <c r="AF269" s="2">
        <f t="shared" si="17"/>
        <v>157.803844</v>
      </c>
      <c r="AG269" s="2">
        <f t="shared" si="18"/>
        <v>12.561999999999999</v>
      </c>
    </row>
    <row r="270" spans="1:33" x14ac:dyDescent="0.3">
      <c r="A270" s="3">
        <v>20.833332989999999</v>
      </c>
      <c r="B270" s="3">
        <v>12.03</v>
      </c>
      <c r="C270" s="2">
        <f>$D$6*(A270^8)+$D$7*(A270^7)+$D$8*(A270^6)+$D$9*(A270^5)+$D$10*(A270^4)+$D$11*(A270^3)+$D$12*(A270^2)+$D$13*(A270)+$D$14 + (($D$3*EXP($D$4*A270))*(($D$5*(SIN(2*3.141592654*A270)))+(((1-($D$5^2))^0.5)*(COS(2*3.141592654*A270)))))</f>
        <v>13.548335138104706</v>
      </c>
      <c r="D270" s="2">
        <f t="shared" si="19"/>
        <v>1.5183351381047068</v>
      </c>
      <c r="E270" s="2">
        <f>D270^2</f>
        <v>2.305341591603439</v>
      </c>
      <c r="F270" s="2">
        <f>$E$9*(A270^8)+$E$10*(A270^7)+$E$11*(A270^6)+$E$12*(A270^5)+$E$13*(A270^4)+$E$14*(A270^3)+$E$15*(A270^2)+$E$16*(A270)+$E$17+(($E$3*EXP($E$4*A270))*(($E$5*(SIN(2*3.141592654*A270)))+(((1-($E$5^2))^0.5)*(COS(2*3.141592654*A270)))))+(($E$6*EXP($E$7*A270))*(($E$8*(SIN(4*3.141592654*A270)))+(((1-($E$8^2))^0.5)*(COS(4*3.141592654*A270)))))</f>
        <v>13.674890970482286</v>
      </c>
      <c r="G270" s="2">
        <f>F270-B270</f>
        <v>1.6448909704822867</v>
      </c>
      <c r="H270" s="2">
        <f>G270^2</f>
        <v>2.7056663047741591</v>
      </c>
      <c r="L270" s="3"/>
      <c r="M270" s="3"/>
      <c r="N270" s="19"/>
      <c r="O270" s="19"/>
      <c r="P270" s="19"/>
      <c r="Q270" s="3"/>
      <c r="S270" s="19"/>
      <c r="U270" s="19"/>
      <c r="W270" s="19"/>
      <c r="X270" s="19"/>
      <c r="AC270" s="3">
        <v>21.083332980000002</v>
      </c>
      <c r="AD270" s="2">
        <f t="shared" si="15"/>
        <v>0</v>
      </c>
      <c r="AE270" s="2">
        <f t="shared" si="16"/>
        <v>-12.03</v>
      </c>
      <c r="AF270" s="2">
        <f t="shared" si="17"/>
        <v>144.72089999999997</v>
      </c>
      <c r="AG270" s="2">
        <f t="shared" si="18"/>
        <v>12.03</v>
      </c>
    </row>
    <row r="271" spans="1:33" x14ac:dyDescent="0.3">
      <c r="A271" s="3">
        <v>20.916666320000001</v>
      </c>
      <c r="B271" s="3">
        <v>12.144</v>
      </c>
      <c r="C271" s="2">
        <f>$D$6*(A271^8)+$D$7*(A271^7)+$D$8*(A271^6)+$D$9*(A271^5)+$D$10*(A271^4)+$D$11*(A271^3)+$D$12*(A271^2)+$D$13*(A271)+$D$14 + (($D$3*EXP($D$4*A271))*(($D$5*(SIN(2*3.141592654*A271)))+(((1-($D$5^2))^0.5)*(COS(2*3.141592654*A271)))))</f>
        <v>13.256812701417715</v>
      </c>
      <c r="D271" s="2">
        <f t="shared" si="19"/>
        <v>1.1128127014177149</v>
      </c>
      <c r="E271" s="2">
        <f>D271^2</f>
        <v>1.2383521084365923</v>
      </c>
      <c r="F271" s="2">
        <f>$E$9*(A271^8)+$E$10*(A271^7)+$E$11*(A271^6)+$E$12*(A271^5)+$E$13*(A271^4)+$E$14*(A271^3)+$E$15*(A271^2)+$E$16*(A271)+$E$17+(($E$3*EXP($E$4*A271))*(($E$5*(SIN(2*3.141592654*A271)))+(((1-($E$5^2))^0.5)*(COS(2*3.141592654*A271)))))+(($E$6*EXP($E$7*A271))*(($E$8*(SIN(4*3.141592654*A271)))+(((1-($E$8^2))^0.5)*(COS(4*3.141592654*A271)))))</f>
        <v>13.408795345232223</v>
      </c>
      <c r="G271" s="2">
        <f>F271-B271</f>
        <v>1.2647953452322227</v>
      </c>
      <c r="H271" s="2">
        <f>G271^2</f>
        <v>1.5997072653210973</v>
      </c>
      <c r="L271" s="3"/>
      <c r="M271" s="3"/>
      <c r="N271" s="19"/>
      <c r="O271" s="19"/>
      <c r="P271" s="19"/>
      <c r="Q271" s="3"/>
      <c r="S271" s="19"/>
      <c r="U271" s="19"/>
      <c r="W271" s="19"/>
      <c r="X271" s="19"/>
      <c r="AC271" s="3">
        <v>21.16666631</v>
      </c>
      <c r="AD271" s="2">
        <f t="shared" si="15"/>
        <v>0</v>
      </c>
      <c r="AE271" s="2">
        <f t="shared" si="16"/>
        <v>-12.144</v>
      </c>
      <c r="AF271" s="2">
        <f t="shared" si="17"/>
        <v>147.47673600000002</v>
      </c>
      <c r="AG271" s="2">
        <f t="shared" si="18"/>
        <v>12.144</v>
      </c>
    </row>
    <row r="272" spans="1:33" x14ac:dyDescent="0.3">
      <c r="A272" s="3">
        <v>20.999999649999999</v>
      </c>
      <c r="B272" s="3">
        <v>11.86</v>
      </c>
      <c r="C272" s="2">
        <f>$D$6*(A272^8)+$D$7*(A272^7)+$D$8*(A272^6)+$D$9*(A272^5)+$D$10*(A272^4)+$D$11*(A272^3)+$D$12*(A272^2)+$D$13*(A272)+$D$14 + (($D$3*EXP($D$4*A272))*(($D$5*(SIN(2*3.141592654*A272)))+(((1-($D$5^2))^0.5)*(COS(2*3.141592654*A272)))))</f>
        <v>13.296179614963682</v>
      </c>
      <c r="D272" s="2">
        <f t="shared" si="19"/>
        <v>1.4361796149636827</v>
      </c>
      <c r="E272" s="2">
        <f>D272^2</f>
        <v>2.062611886437232</v>
      </c>
      <c r="F272" s="2">
        <f>$E$9*(A272^8)+$E$10*(A272^7)+$E$11*(A272^6)+$E$12*(A272^5)+$E$13*(A272^4)+$E$14*(A272^3)+$E$15*(A272^2)+$E$16*(A272)+$E$17+(($E$3*EXP($E$4*A272))*(($E$5*(SIN(2*3.141592654*A272)))+(((1-($E$5^2))^0.5)*(COS(2*3.141592654*A272)))))+(($E$6*EXP($E$7*A272))*(($E$8*(SIN(4*3.141592654*A272)))+(((1-($E$8^2))^0.5)*(COS(4*3.141592654*A272)))))</f>
        <v>13.322132414440048</v>
      </c>
      <c r="G272" s="2">
        <f>F272-B272</f>
        <v>1.4621324144400489</v>
      </c>
      <c r="H272" s="2">
        <f>G272^2</f>
        <v>2.1378311973562871</v>
      </c>
      <c r="L272" s="3"/>
      <c r="M272" s="3"/>
      <c r="N272" s="19"/>
      <c r="O272" s="19"/>
      <c r="P272" s="19"/>
      <c r="Q272" s="3"/>
      <c r="S272" s="19"/>
      <c r="U272" s="19"/>
      <c r="W272" s="19"/>
      <c r="X272" s="19"/>
      <c r="AC272" s="3">
        <v>21.249999639999999</v>
      </c>
      <c r="AD272" s="2">
        <f t="shared" si="15"/>
        <v>0</v>
      </c>
      <c r="AE272" s="2">
        <f t="shared" si="16"/>
        <v>-11.86</v>
      </c>
      <c r="AF272" s="2">
        <f t="shared" si="17"/>
        <v>140.65959999999998</v>
      </c>
      <c r="AG272" s="2">
        <f t="shared" si="18"/>
        <v>11.86</v>
      </c>
    </row>
    <row r="273" spans="1:33" x14ac:dyDescent="0.3">
      <c r="A273" s="3">
        <v>21.083332980000002</v>
      </c>
      <c r="B273" s="3">
        <v>12.41</v>
      </c>
      <c r="C273" s="2">
        <f>$D$6*(A273^8)+$D$7*(A273^7)+$D$8*(A273^6)+$D$9*(A273^5)+$D$10*(A273^4)+$D$11*(A273^3)+$D$12*(A273^2)+$D$13*(A273)+$D$14 + (($D$3*EXP($D$4*A273))*(($D$5*(SIN(2*3.141592654*A273)))+(((1-($D$5^2))^0.5)*(COS(2*3.141592654*A273)))))</f>
        <v>13.667494967813058</v>
      </c>
      <c r="D273" s="2">
        <f t="shared" si="19"/>
        <v>1.2574949678130576</v>
      </c>
      <c r="E273" s="2">
        <f>D273^2</f>
        <v>1.5812935940751627</v>
      </c>
      <c r="F273" s="2">
        <f>$E$9*(A273^8)+$E$10*(A273^7)+$E$11*(A273^6)+$E$12*(A273^5)+$E$13*(A273^4)+$E$14*(A273^3)+$E$15*(A273^2)+$E$16*(A273)+$E$17+(($E$3*EXP($E$4*A273))*(($E$5*(SIN(2*3.141592654*A273)))+(((1-($E$5^2))^0.5)*(COS(2*3.141592654*A273)))))+(($E$6*EXP($E$7*A273))*(($E$8*(SIN(4*3.141592654*A273)))+(((1-($E$8^2))^0.5)*(COS(4*3.141592654*A273)))))</f>
        <v>13.542345387961205</v>
      </c>
      <c r="G273" s="2">
        <f>F273-B273</f>
        <v>1.1323453879612053</v>
      </c>
      <c r="H273" s="2">
        <f>G273^2</f>
        <v>1.2822060776370126</v>
      </c>
      <c r="L273" s="3"/>
      <c r="M273" s="3"/>
      <c r="N273" s="19"/>
      <c r="O273" s="19"/>
      <c r="P273" s="19"/>
      <c r="Q273" s="3"/>
      <c r="S273" s="19"/>
      <c r="U273" s="19"/>
      <c r="W273" s="19"/>
      <c r="X273" s="19"/>
      <c r="AC273" s="3">
        <v>21.333332970000001</v>
      </c>
      <c r="AD273" s="2">
        <f t="shared" ref="AD273:AD336" si="20">$L$4*(AC273^9)+$L$5*(AC273^8)+$L$6*(AC273^7)+$L$7*(AC273^6)+$L$8*(AC273^5)+$L$9*(AC273^4)+$L$10*(AC273^3)+$L$11*(AC273^2)+$L$12*(AC273)+$L$13</f>
        <v>0</v>
      </c>
      <c r="AE273" s="2">
        <f t="shared" ref="AE273:AE336" si="21">AD273-B273</f>
        <v>-12.41</v>
      </c>
      <c r="AF273" s="2">
        <f t="shared" si="17"/>
        <v>154.00810000000001</v>
      </c>
      <c r="AG273" s="2">
        <f t="shared" si="18"/>
        <v>12.41</v>
      </c>
    </row>
    <row r="274" spans="1:33" x14ac:dyDescent="0.3">
      <c r="A274" s="3">
        <v>21.16666631</v>
      </c>
      <c r="B274" s="3">
        <v>12.77</v>
      </c>
      <c r="C274" s="2">
        <f>$D$6*(A274^8)+$D$7*(A274^7)+$D$8*(A274^6)+$D$9*(A274^5)+$D$10*(A274^4)+$D$11*(A274^3)+$D$12*(A274^2)+$D$13*(A274)+$D$14 + (($D$3*EXP($D$4*A274))*(($D$5*(SIN(2*3.141592654*A274)))+(((1-($D$5^2))^0.5)*(COS(2*3.141592654*A274)))))</f>
        <v>14.282869070631307</v>
      </c>
      <c r="D274" s="2">
        <f t="shared" si="19"/>
        <v>1.5128690706313073</v>
      </c>
      <c r="E274" s="2">
        <f>D274^2</f>
        <v>2.2887728248728352</v>
      </c>
      <c r="F274" s="2">
        <f>$E$9*(A274^8)+$E$10*(A274^7)+$E$11*(A274^6)+$E$12*(A274^5)+$E$13*(A274^4)+$E$14*(A274^3)+$E$15*(A274^2)+$E$16*(A274)+$E$17+(($E$3*EXP($E$4*A274))*(($E$5*(SIN(2*3.141592654*A274)))+(((1-($E$5^2))^0.5)*(COS(2*3.141592654*A274)))))+(($E$6*EXP($E$7*A274))*(($E$8*(SIN(4*3.141592654*A274)))+(((1-($E$8^2))^0.5)*(COS(4*3.141592654*A274)))))</f>
        <v>14.132349378635652</v>
      </c>
      <c r="G274" s="2">
        <f>F274-B274</f>
        <v>1.3623493786356526</v>
      </c>
      <c r="H274" s="2">
        <f>G274^2</f>
        <v>1.8559958294689489</v>
      </c>
      <c r="L274" s="3"/>
      <c r="M274" s="3"/>
      <c r="N274" s="19"/>
      <c r="O274" s="19"/>
      <c r="P274" s="19"/>
      <c r="Q274" s="3"/>
      <c r="S274" s="19"/>
      <c r="U274" s="19"/>
      <c r="W274" s="19"/>
      <c r="X274" s="19"/>
      <c r="AC274" s="3">
        <v>21.416666299999999</v>
      </c>
      <c r="AD274" s="2">
        <f t="shared" si="20"/>
        <v>0</v>
      </c>
      <c r="AE274" s="2">
        <f t="shared" si="21"/>
        <v>-12.77</v>
      </c>
      <c r="AF274" s="2">
        <f t="shared" ref="AF274:AF337" si="22">AE274^2</f>
        <v>163.07289999999998</v>
      </c>
      <c r="AG274" s="2">
        <f t="shared" ref="AG274:AG337" si="23">ABS(AE274)</f>
        <v>12.77</v>
      </c>
    </row>
    <row r="275" spans="1:33" x14ac:dyDescent="0.3">
      <c r="A275" s="3">
        <v>21.249999639999999</v>
      </c>
      <c r="B275" s="3">
        <v>14.63</v>
      </c>
      <c r="C275" s="2">
        <f>$D$6*(A275^8)+$D$7*(A275^7)+$D$8*(A275^6)+$D$9*(A275^5)+$D$10*(A275^4)+$D$11*(A275^3)+$D$12*(A275^2)+$D$13*(A275)+$D$14 + (($D$3*EXP($D$4*A275))*(($D$5*(SIN(2*3.141592654*A275)))+(((1-($D$5^2))^0.5)*(COS(2*3.141592654*A275)))))</f>
        <v>14.988965796254897</v>
      </c>
      <c r="D275" s="2">
        <f t="shared" si="19"/>
        <v>0.35896579625489622</v>
      </c>
      <c r="E275" s="2">
        <f>D275^2</f>
        <v>0.12885644288091166</v>
      </c>
      <c r="F275" s="2">
        <f>$E$9*(A275^8)+$E$10*(A275^7)+$E$11*(A275^6)+$E$12*(A275^5)+$E$13*(A275^4)+$E$14*(A275^3)+$E$15*(A275^2)+$E$16*(A275)+$E$17+(($E$3*EXP($E$4*A275))*(($E$5*(SIN(2*3.141592654*A275)))+(((1-($E$5^2))^0.5)*(COS(2*3.141592654*A275)))))+(($E$6*EXP($E$7*A275))*(($E$8*(SIN(4*3.141592654*A275)))+(((1-($E$8^2))^0.5)*(COS(4*3.141592654*A275)))))</f>
        <v>14.963453933498727</v>
      </c>
      <c r="G275" s="2">
        <f>F275-B275</f>
        <v>0.33345393349872587</v>
      </c>
      <c r="H275" s="2">
        <f>G275^2</f>
        <v>0.11119152576577269</v>
      </c>
      <c r="L275" s="3"/>
      <c r="M275" s="3"/>
      <c r="N275" s="19"/>
      <c r="O275" s="19"/>
      <c r="P275" s="19"/>
      <c r="Q275" s="3"/>
      <c r="S275" s="19"/>
      <c r="U275" s="19"/>
      <c r="W275" s="19"/>
      <c r="X275" s="19"/>
      <c r="AC275" s="3">
        <v>21.499999630000001</v>
      </c>
      <c r="AD275" s="2">
        <f t="shared" si="20"/>
        <v>0</v>
      </c>
      <c r="AE275" s="2">
        <f t="shared" si="21"/>
        <v>-14.63</v>
      </c>
      <c r="AF275" s="2">
        <f t="shared" si="22"/>
        <v>214.03690000000003</v>
      </c>
      <c r="AG275" s="2">
        <f t="shared" si="23"/>
        <v>14.63</v>
      </c>
    </row>
    <row r="276" spans="1:33" x14ac:dyDescent="0.3">
      <c r="A276" s="3">
        <v>21.333332970000001</v>
      </c>
      <c r="B276" s="3">
        <v>15.218</v>
      </c>
      <c r="C276" s="2">
        <f>$D$6*(A276^8)+$D$7*(A276^7)+$D$8*(A276^6)+$D$9*(A276^5)+$D$10*(A276^4)+$D$11*(A276^3)+$D$12*(A276^2)+$D$13*(A276)+$D$14 + (($D$3*EXP($D$4*A276))*(($D$5*(SIN(2*3.141592654*A276)))+(((1-($D$5^2))^0.5)*(COS(2*3.141592654*A276)))))</f>
        <v>15.608059061093453</v>
      </c>
      <c r="D276" s="2">
        <f t="shared" si="19"/>
        <v>0.3900590610934529</v>
      </c>
      <c r="E276" s="2">
        <f>D276^2</f>
        <v>0.15214607114110601</v>
      </c>
      <c r="F276" s="2">
        <f>$E$9*(A276^8)+$E$10*(A276^7)+$E$11*(A276^6)+$E$12*(A276^5)+$E$13*(A276^4)+$E$14*(A276^3)+$E$15*(A276^2)+$E$16*(A276)+$E$17+(($E$3*EXP($E$4*A276))*(($E$5*(SIN(2*3.141592654*A276)))+(((1-($E$5^2))^0.5)*(COS(2*3.141592654*A276)))))+(($E$6*EXP($E$7*A276))*(($E$8*(SIN(4*3.141592654*A276)))+(((1-($E$8^2))^0.5)*(COS(4*3.141592654*A276)))))</f>
        <v>15.732335028316749</v>
      </c>
      <c r="G276" s="2">
        <f>F276-B276</f>
        <v>0.51433502831674893</v>
      </c>
      <c r="H276" s="2">
        <f>G276^2</f>
        <v>0.26454052135359091</v>
      </c>
      <c r="L276" s="3"/>
      <c r="M276" s="3"/>
      <c r="N276" s="19"/>
      <c r="O276" s="19"/>
      <c r="P276" s="19"/>
      <c r="Q276" s="3"/>
      <c r="S276" s="19"/>
      <c r="U276" s="19"/>
      <c r="W276" s="19"/>
      <c r="X276" s="19"/>
      <c r="AC276" s="3">
        <v>21.58333296</v>
      </c>
      <c r="AD276" s="2">
        <f t="shared" si="20"/>
        <v>0</v>
      </c>
      <c r="AE276" s="2">
        <f t="shared" si="21"/>
        <v>-15.218</v>
      </c>
      <c r="AF276" s="2">
        <f t="shared" si="22"/>
        <v>231.587524</v>
      </c>
      <c r="AG276" s="2">
        <f t="shared" si="23"/>
        <v>15.218</v>
      </c>
    </row>
    <row r="277" spans="1:33" x14ac:dyDescent="0.3">
      <c r="A277" s="3">
        <v>21.416666299999999</v>
      </c>
      <c r="B277" s="3">
        <v>15.92</v>
      </c>
      <c r="C277" s="2">
        <f>$D$6*(A277^8)+$D$7*(A277^7)+$D$8*(A277^6)+$D$9*(A277^5)+$D$10*(A277^4)+$D$11*(A277^3)+$D$12*(A277^2)+$D$13*(A277)+$D$14 + (($D$3*EXP($D$4*A277))*(($D$5*(SIN(2*3.141592654*A277)))+(((1-($D$5^2))^0.5)*(COS(2*3.141592654*A277)))))</f>
        <v>15.985649041607342</v>
      </c>
      <c r="D277" s="2">
        <f t="shared" ref="D277:D340" si="24">C277-B277</f>
        <v>6.5649041607342085E-2</v>
      </c>
      <c r="E277" s="2">
        <f>D277^2</f>
        <v>4.3097966639625319E-3</v>
      </c>
      <c r="F277" s="2">
        <f>$E$9*(A277^8)+$E$10*(A277^7)+$E$11*(A277^6)+$E$12*(A277^5)+$E$13*(A277^4)+$E$14*(A277^3)+$E$15*(A277^2)+$E$16*(A277)+$E$17+(($E$3*EXP($E$4*A277))*(($E$5*(SIN(2*3.141592654*A277)))+(((1-($E$5^2))^0.5)*(COS(2*3.141592654*A277)))))+(($E$6*EXP($E$7*A277))*(($E$8*(SIN(4*3.141592654*A277)))+(((1-($E$8^2))^0.5)*(COS(4*3.141592654*A277)))))</f>
        <v>16.134641048408515</v>
      </c>
      <c r="G277" s="2">
        <f>F277-B277</f>
        <v>0.21464104840851483</v>
      </c>
      <c r="H277" s="2">
        <f>G277^2</f>
        <v>4.6070779661906411E-2</v>
      </c>
      <c r="L277" s="3"/>
      <c r="M277" s="3"/>
      <c r="N277" s="19"/>
      <c r="O277" s="19"/>
      <c r="P277" s="19"/>
      <c r="Q277" s="3"/>
      <c r="S277" s="19"/>
      <c r="U277" s="19"/>
      <c r="W277" s="19"/>
      <c r="X277" s="19"/>
      <c r="AC277" s="3">
        <v>21.666666289999998</v>
      </c>
      <c r="AD277" s="2">
        <f t="shared" si="20"/>
        <v>0</v>
      </c>
      <c r="AE277" s="2">
        <f t="shared" si="21"/>
        <v>-15.92</v>
      </c>
      <c r="AF277" s="2">
        <f t="shared" si="22"/>
        <v>253.44640000000001</v>
      </c>
      <c r="AG277" s="2">
        <f t="shared" si="23"/>
        <v>15.92</v>
      </c>
    </row>
    <row r="278" spans="1:33" x14ac:dyDescent="0.3">
      <c r="A278" s="3">
        <v>21.499999630000001</v>
      </c>
      <c r="B278" s="3">
        <v>15.882</v>
      </c>
      <c r="C278" s="2">
        <f>$D$6*(A278^8)+$D$7*(A278^7)+$D$8*(A278^6)+$D$9*(A278^5)+$D$10*(A278^4)+$D$11*(A278^3)+$D$12*(A278^2)+$D$13*(A278)+$D$14 + (($D$3*EXP($D$4*A278))*(($D$5*(SIN(2*3.141592654*A278)))+(((1-($D$5^2))^0.5)*(COS(2*3.141592654*A278)))))</f>
        <v>16.031879499030357</v>
      </c>
      <c r="D278" s="2">
        <f t="shared" si="24"/>
        <v>0.14987949903035691</v>
      </c>
      <c r="E278" s="2">
        <f>D278^2</f>
        <v>2.246386422959076E-2</v>
      </c>
      <c r="F278" s="2">
        <f>$E$9*(A278^8)+$E$10*(A278^7)+$E$11*(A278^6)+$E$12*(A278^5)+$E$13*(A278^4)+$E$14*(A278^3)+$E$15*(A278^2)+$E$16*(A278)+$E$17+(($E$3*EXP($E$4*A278))*(($E$5*(SIN(2*3.141592654*A278)))+(((1-($E$5^2))^0.5)*(COS(2*3.141592654*A278)))))+(($E$6*EXP($E$7*A278))*(($E$8*(SIN(4*3.141592654*A278)))+(((1-($E$8^2))^0.5)*(COS(4*3.141592654*A278)))))</f>
        <v>16.056156754861139</v>
      </c>
      <c r="G278" s="2">
        <f>F278-B278</f>
        <v>0.17415675486113891</v>
      </c>
      <c r="H278" s="2">
        <f>G278^2</f>
        <v>3.033057526376283E-2</v>
      </c>
      <c r="L278" s="3"/>
      <c r="M278" s="3"/>
      <c r="N278" s="19"/>
      <c r="O278" s="19"/>
      <c r="P278" s="19"/>
      <c r="Q278" s="3"/>
      <c r="S278" s="19"/>
      <c r="U278" s="19"/>
      <c r="W278" s="19"/>
      <c r="X278" s="19"/>
      <c r="AC278" s="3">
        <v>21.749999620000001</v>
      </c>
      <c r="AD278" s="2">
        <f t="shared" si="20"/>
        <v>0</v>
      </c>
      <c r="AE278" s="2">
        <f t="shared" si="21"/>
        <v>-15.882</v>
      </c>
      <c r="AF278" s="2">
        <f t="shared" si="22"/>
        <v>252.23792399999999</v>
      </c>
      <c r="AG278" s="2">
        <f t="shared" si="23"/>
        <v>15.882</v>
      </c>
    </row>
    <row r="279" spans="1:33" x14ac:dyDescent="0.3">
      <c r="A279" s="3">
        <v>21.58333296</v>
      </c>
      <c r="B279" s="3">
        <v>15.75</v>
      </c>
      <c r="C279" s="2">
        <f>$D$6*(A279^8)+$D$7*(A279^7)+$D$8*(A279^6)+$D$9*(A279^5)+$D$10*(A279^4)+$D$11*(A279^3)+$D$12*(A279^2)+$D$13*(A279)+$D$14 + (($D$3*EXP($D$4*A279))*(($D$5*(SIN(2*3.141592654*A279)))+(((1-($D$5^2))^0.5)*(COS(2*3.141592654*A279)))))</f>
        <v>15.745651998520295</v>
      </c>
      <c r="D279" s="2">
        <f t="shared" si="24"/>
        <v>-4.3480014797054878E-3</v>
      </c>
      <c r="E279" s="2">
        <f>D279^2</f>
        <v>1.8905116867521112E-5</v>
      </c>
      <c r="F279" s="2">
        <f>$E$9*(A279^8)+$E$10*(A279^7)+$E$11*(A279^6)+$E$12*(A279^5)+$E$13*(A279^4)+$E$14*(A279^3)+$E$15*(A279^2)+$E$16*(A279)+$E$17+(($E$3*EXP($E$4*A279))*(($E$5*(SIN(2*3.141592654*A279)))+(((1-($E$5^2))^0.5)*(COS(2*3.141592654*A279)))))+(($E$6*EXP($E$7*A279))*(($E$8*(SIN(4*3.141592654*A279)))+(((1-($E$8^2))^0.5)*(COS(4*3.141592654*A279)))))</f>
        <v>15.620834257642619</v>
      </c>
      <c r="G279" s="2">
        <f>F279-B279</f>
        <v>-0.12916574235738132</v>
      </c>
      <c r="H279" s="2">
        <f>G279^2</f>
        <v>1.668378899873341E-2</v>
      </c>
      <c r="L279" s="3"/>
      <c r="M279" s="3"/>
      <c r="N279" s="19"/>
      <c r="O279" s="19"/>
      <c r="P279" s="19"/>
      <c r="Q279" s="3"/>
      <c r="S279" s="19"/>
      <c r="U279" s="19"/>
      <c r="W279" s="19"/>
      <c r="X279" s="19"/>
      <c r="AC279" s="3">
        <v>21.833332949999999</v>
      </c>
      <c r="AD279" s="2">
        <f t="shared" si="20"/>
        <v>0</v>
      </c>
      <c r="AE279" s="2">
        <f t="shared" si="21"/>
        <v>-15.75</v>
      </c>
      <c r="AF279" s="2">
        <f t="shared" si="22"/>
        <v>248.0625</v>
      </c>
      <c r="AG279" s="2">
        <f t="shared" si="23"/>
        <v>15.75</v>
      </c>
    </row>
    <row r="280" spans="1:33" x14ac:dyDescent="0.3">
      <c r="A280" s="3">
        <v>21.666666289999998</v>
      </c>
      <c r="B280" s="3">
        <v>15.275</v>
      </c>
      <c r="C280" s="2">
        <f>$D$6*(A280^8)+$D$7*(A280^7)+$D$8*(A280^6)+$D$9*(A280^5)+$D$10*(A280^4)+$D$11*(A280^3)+$D$12*(A280^2)+$D$13*(A280)+$D$14 + (($D$3*EXP($D$4*A280))*(($D$5*(SIN(2*3.141592654*A280)))+(((1-($D$5^2))^0.5)*(COS(2*3.141592654*A280)))))</f>
        <v>15.21496431957498</v>
      </c>
      <c r="D280" s="2">
        <f t="shared" si="24"/>
        <v>-6.0035680425020388E-2</v>
      </c>
      <c r="E280" s="2">
        <f>D280^2</f>
        <v>3.6042829240951761E-3</v>
      </c>
      <c r="F280" s="2">
        <f>$E$9*(A280^8)+$E$10*(A280^7)+$E$11*(A280^6)+$E$12*(A280^5)+$E$13*(A280^4)+$E$14*(A280^3)+$E$15*(A280^2)+$E$16*(A280)+$E$17+(($E$3*EXP($E$4*A280))*(($E$5*(SIN(2*3.141592654*A280)))+(((1-($E$5^2))^0.5)*(COS(2*3.141592654*A280)))))+(($E$6*EXP($E$7*A280))*(($E$8*(SIN(4*3.141592654*A280)))+(((1-($E$8^2))^0.5)*(COS(4*3.141592654*A280)))))</f>
        <v>15.065773828059593</v>
      </c>
      <c r="G280" s="2">
        <f>F280-B280</f>
        <v>-0.20922617194040782</v>
      </c>
      <c r="H280" s="2">
        <f>G280^2</f>
        <v>4.37755910248371E-2</v>
      </c>
      <c r="L280" s="3"/>
      <c r="M280" s="3"/>
      <c r="N280" s="19"/>
      <c r="O280" s="19"/>
      <c r="P280" s="19"/>
      <c r="Q280" s="3"/>
      <c r="S280" s="19"/>
      <c r="U280" s="19"/>
      <c r="W280" s="19"/>
      <c r="X280" s="19"/>
      <c r="AC280" s="3">
        <v>21.916666280000001</v>
      </c>
      <c r="AD280" s="2">
        <f t="shared" si="20"/>
        <v>0</v>
      </c>
      <c r="AE280" s="2">
        <f t="shared" si="21"/>
        <v>-15.275</v>
      </c>
      <c r="AF280" s="2">
        <f t="shared" si="22"/>
        <v>233.325625</v>
      </c>
      <c r="AG280" s="2">
        <f t="shared" si="23"/>
        <v>15.275</v>
      </c>
    </row>
    <row r="281" spans="1:33" x14ac:dyDescent="0.3">
      <c r="A281" s="3">
        <v>21.749999620000001</v>
      </c>
      <c r="B281" s="3">
        <v>14.801</v>
      </c>
      <c r="C281" s="2">
        <f>$D$6*(A281^8)+$D$7*(A281^7)+$D$8*(A281^6)+$D$9*(A281^5)+$D$10*(A281^4)+$D$11*(A281^3)+$D$12*(A281^2)+$D$13*(A281)+$D$14 + (($D$3*EXP($D$4*A281))*(($D$5*(SIN(2*3.141592654*A281)))+(((1-($D$5^2))^0.5)*(COS(2*3.141592654*A281)))))</f>
        <v>14.593369252209438</v>
      </c>
      <c r="D281" s="2">
        <f t="shared" si="24"/>
        <v>-0.2076307477905619</v>
      </c>
      <c r="E281" s="2">
        <f>D281^2</f>
        <v>4.3110527428067924E-2</v>
      </c>
      <c r="F281" s="2">
        <f>$E$9*(A281^8)+$E$10*(A281^7)+$E$11*(A281^6)+$E$12*(A281^5)+$E$13*(A281^4)+$E$14*(A281^3)+$E$15*(A281^2)+$E$16*(A281)+$E$17+(($E$3*EXP($E$4*A281))*(($E$5*(SIN(2*3.141592654*A281)))+(((1-($E$5^2))^0.5)*(COS(2*3.141592654*A281)))))+(($E$6*EXP($E$7*A281))*(($E$8*(SIN(4*3.141592654*A281)))+(((1-($E$8^2))^0.5)*(COS(4*3.141592654*A281)))))</f>
        <v>14.56871338246169</v>
      </c>
      <c r="G281" s="2">
        <f>F281-B281</f>
        <v>-0.23228661753831048</v>
      </c>
      <c r="H281" s="2">
        <f>G281^2</f>
        <v>5.3957072687389328E-2</v>
      </c>
      <c r="L281" s="3"/>
      <c r="M281" s="3"/>
      <c r="N281" s="19"/>
      <c r="O281" s="19"/>
      <c r="P281" s="19"/>
      <c r="Q281" s="3"/>
      <c r="S281" s="19"/>
      <c r="U281" s="19"/>
      <c r="W281" s="19"/>
      <c r="X281" s="19"/>
      <c r="AC281" s="3">
        <v>21.99999961</v>
      </c>
      <c r="AD281" s="2">
        <f t="shared" si="20"/>
        <v>0</v>
      </c>
      <c r="AE281" s="2">
        <f t="shared" si="21"/>
        <v>-14.801</v>
      </c>
      <c r="AF281" s="2">
        <f t="shared" si="22"/>
        <v>219.06960100000001</v>
      </c>
      <c r="AG281" s="2">
        <f t="shared" si="23"/>
        <v>14.801</v>
      </c>
    </row>
    <row r="282" spans="1:33" x14ac:dyDescent="0.3">
      <c r="A282" s="3">
        <v>21.833332949999999</v>
      </c>
      <c r="B282" s="3">
        <v>14.554</v>
      </c>
      <c r="C282" s="2">
        <f>$D$6*(A282^8)+$D$7*(A282^7)+$D$8*(A282^6)+$D$9*(A282^5)+$D$10*(A282^4)+$D$11*(A282^3)+$D$12*(A282^2)+$D$13*(A282)+$D$14 + (($D$3*EXP($D$4*A282))*(($D$5*(SIN(2*3.141592654*A282)))+(((1-($D$5^2))^0.5)*(COS(2*3.141592654*A282)))))</f>
        <v>14.058850204112057</v>
      </c>
      <c r="D282" s="2">
        <f t="shared" si="24"/>
        <v>-0.49514979588794361</v>
      </c>
      <c r="E282" s="2">
        <f>D282^2</f>
        <v>0.24517332036787223</v>
      </c>
      <c r="F282" s="2">
        <f>$E$9*(A282^8)+$E$10*(A282^7)+$E$11*(A282^6)+$E$12*(A282^5)+$E$13*(A282^4)+$E$14*(A282^3)+$E$15*(A282^2)+$E$16*(A282)+$E$17+(($E$3*EXP($E$4*A282))*(($E$5*(SIN(2*3.141592654*A282)))+(((1-($E$5^2))^0.5)*(COS(2*3.141592654*A282)))))+(($E$6*EXP($E$7*A282))*(($E$8*(SIN(4*3.141592654*A282)))+(((1-($E$8^2))^0.5)*(COS(4*3.141592654*A282)))))</f>
        <v>14.183127479927721</v>
      </c>
      <c r="G282" s="2">
        <f>F282-B282</f>
        <v>-0.37087252007227889</v>
      </c>
      <c r="H282" s="2">
        <f>G282^2</f>
        <v>0.1375464261447629</v>
      </c>
      <c r="L282" s="3"/>
      <c r="M282" s="3"/>
      <c r="N282" s="19"/>
      <c r="O282" s="19"/>
      <c r="P282" s="19"/>
      <c r="Q282" s="3"/>
      <c r="S282" s="19"/>
      <c r="U282" s="19"/>
      <c r="W282" s="19"/>
      <c r="X282" s="19"/>
      <c r="AC282" s="3">
        <v>22.083332939999998</v>
      </c>
      <c r="AD282" s="2">
        <f t="shared" si="20"/>
        <v>0</v>
      </c>
      <c r="AE282" s="2">
        <f t="shared" si="21"/>
        <v>-14.554</v>
      </c>
      <c r="AF282" s="2">
        <f t="shared" si="22"/>
        <v>211.818916</v>
      </c>
      <c r="AG282" s="2">
        <f t="shared" si="23"/>
        <v>14.554</v>
      </c>
    </row>
    <row r="283" spans="1:33" x14ac:dyDescent="0.3">
      <c r="A283" s="3">
        <v>21.916666280000001</v>
      </c>
      <c r="B283" s="3">
        <v>14.345000000000001</v>
      </c>
      <c r="C283" s="2">
        <f>$D$6*(A283^8)+$D$7*(A283^7)+$D$8*(A283^6)+$D$9*(A283^5)+$D$10*(A283^4)+$D$11*(A283^3)+$D$12*(A283^2)+$D$13*(A283)+$D$14 + (($D$3*EXP($D$4*A283))*(($D$5*(SIN(2*3.141592654*A283)))+(((1-($D$5^2))^0.5)*(COS(2*3.141592654*A283)))))</f>
        <v>13.76612621543709</v>
      </c>
      <c r="D283" s="2">
        <f t="shared" si="24"/>
        <v>-0.57887378456291039</v>
      </c>
      <c r="E283" s="2">
        <f>D283^2</f>
        <v>0.33509485845418679</v>
      </c>
      <c r="F283" s="2">
        <f>$E$9*(A283^8)+$E$10*(A283^7)+$E$11*(A283^6)+$E$12*(A283^5)+$E$13*(A283^4)+$E$14*(A283^3)+$E$15*(A283^2)+$E$16*(A283)+$E$17+(($E$3*EXP($E$4*A283))*(($E$5*(SIN(2*3.141592654*A283)))+(((1-($E$5^2))^0.5)*(COS(2*3.141592654*A283)))))+(($E$6*EXP($E$7*A283))*(($E$8*(SIN(4*3.141592654*A283)))+(((1-($E$8^2))^0.5)*(COS(4*3.141592654*A283)))))</f>
        <v>13.915265448486355</v>
      </c>
      <c r="G283" s="2">
        <f>F283-B283</f>
        <v>-0.42973455151364526</v>
      </c>
      <c r="H283" s="2">
        <f>G283^2</f>
        <v>0.18467178476463383</v>
      </c>
      <c r="L283" s="3"/>
      <c r="M283" s="3"/>
      <c r="N283" s="19"/>
      <c r="O283" s="19"/>
      <c r="P283" s="19"/>
      <c r="Q283" s="3"/>
      <c r="S283" s="19"/>
      <c r="U283" s="19"/>
      <c r="W283" s="19"/>
      <c r="X283" s="19"/>
      <c r="AC283" s="3">
        <v>22.16666627</v>
      </c>
      <c r="AD283" s="2">
        <f t="shared" si="20"/>
        <v>0</v>
      </c>
      <c r="AE283" s="2">
        <f t="shared" si="21"/>
        <v>-14.345000000000001</v>
      </c>
      <c r="AF283" s="2">
        <f t="shared" si="22"/>
        <v>205.77902500000002</v>
      </c>
      <c r="AG283" s="2">
        <f t="shared" si="23"/>
        <v>14.345000000000001</v>
      </c>
    </row>
    <row r="284" spans="1:33" x14ac:dyDescent="0.3">
      <c r="A284" s="3">
        <v>21.99999961</v>
      </c>
      <c r="B284" s="3">
        <v>15.103999999999999</v>
      </c>
      <c r="C284" s="2">
        <f>$D$6*(A284^8)+$D$7*(A284^7)+$D$8*(A284^6)+$D$9*(A284^5)+$D$10*(A284^4)+$D$11*(A284^3)+$D$12*(A284^2)+$D$13*(A284)+$D$14 + (($D$3*EXP($D$4*A284))*(($D$5*(SIN(2*3.141592654*A284)))+(((1-($D$5^2))^0.5)*(COS(2*3.141592654*A284)))))</f>
        <v>13.805166118911677</v>
      </c>
      <c r="D284" s="2">
        <f t="shared" si="24"/>
        <v>-1.2988338810883224</v>
      </c>
      <c r="E284" s="2">
        <f>D284^2</f>
        <v>1.6869694506629545</v>
      </c>
      <c r="F284" s="2">
        <f>$E$9*(A284^8)+$E$10*(A284^7)+$E$11*(A284^6)+$E$12*(A284^5)+$E$13*(A284^4)+$E$14*(A284^3)+$E$15*(A284^2)+$E$16*(A284)+$E$17+(($E$3*EXP($E$4*A284))*(($E$5*(SIN(2*3.141592654*A284)))+(((1-($E$5^2))^0.5)*(COS(2*3.141592654*A284)))))+(($E$6*EXP($E$7*A284))*(($E$8*(SIN(4*3.141592654*A284)))+(((1-($E$8^2))^0.5)*(COS(4*3.141592654*A284)))))</f>
        <v>13.830894899074345</v>
      </c>
      <c r="G284" s="2">
        <f>F284-B284</f>
        <v>-1.2731051009256547</v>
      </c>
      <c r="H284" s="2">
        <f>G284^2</f>
        <v>1.6207965980029213</v>
      </c>
      <c r="L284" s="3"/>
      <c r="M284" s="3"/>
      <c r="N284" s="19"/>
      <c r="O284" s="19"/>
      <c r="P284" s="19"/>
      <c r="Q284" s="3"/>
      <c r="S284" s="19"/>
      <c r="U284" s="19"/>
      <c r="W284" s="19"/>
      <c r="X284" s="19"/>
      <c r="AC284" s="3">
        <v>22.249999599999999</v>
      </c>
      <c r="AD284" s="2">
        <f t="shared" si="20"/>
        <v>0</v>
      </c>
      <c r="AE284" s="2">
        <f t="shared" si="21"/>
        <v>-15.103999999999999</v>
      </c>
      <c r="AF284" s="2">
        <f t="shared" si="22"/>
        <v>228.13081599999998</v>
      </c>
      <c r="AG284" s="2">
        <f t="shared" si="23"/>
        <v>15.103999999999999</v>
      </c>
    </row>
    <row r="285" spans="1:33" x14ac:dyDescent="0.3">
      <c r="A285" s="3">
        <v>22.083332939999998</v>
      </c>
      <c r="B285" s="3">
        <v>14.554</v>
      </c>
      <c r="C285" s="2">
        <f>$D$6*(A285^8)+$D$7*(A285^7)+$D$8*(A285^6)+$D$9*(A285^5)+$D$10*(A285^4)+$D$11*(A285^3)+$D$12*(A285^2)+$D$13*(A285)+$D$14 + (($D$3*EXP($D$4*A285))*(($D$5*(SIN(2*3.141592654*A285)))+(((1-($D$5^2))^0.5)*(COS(2*3.141592654*A285)))))</f>
        <v>14.177034433298941</v>
      </c>
      <c r="D285" s="2">
        <f t="shared" si="24"/>
        <v>-0.37696556670105963</v>
      </c>
      <c r="E285" s="2">
        <f>D285^2</f>
        <v>0.14210303847825104</v>
      </c>
      <c r="F285" s="2">
        <f>$E$9*(A285^8)+$E$10*(A285^7)+$E$11*(A285^6)+$E$12*(A285^5)+$E$13*(A285^4)+$E$14*(A285^3)+$E$15*(A285^2)+$E$16*(A285)+$E$17+(($E$3*EXP($E$4*A285))*(($E$5*(SIN(2*3.141592654*A285)))+(((1-($E$5^2))^0.5)*(COS(2*3.141592654*A285)))))+(($E$6*EXP($E$7*A285))*(($E$8*(SIN(4*3.141592654*A285)))+(((1-($E$8^2))^0.5)*(COS(4*3.141592654*A285)))))</f>
        <v>14.054837274813714</v>
      </c>
      <c r="G285" s="2">
        <f>F285-B285</f>
        <v>-0.49916272518628624</v>
      </c>
      <c r="H285" s="2">
        <f>G285^2</f>
        <v>0.24916342621539991</v>
      </c>
      <c r="L285" s="3"/>
      <c r="M285" s="3"/>
      <c r="N285" s="19"/>
      <c r="O285" s="19"/>
      <c r="P285" s="19"/>
      <c r="Q285" s="3"/>
      <c r="S285" s="19"/>
      <c r="U285" s="19"/>
      <c r="W285" s="19"/>
      <c r="X285" s="19"/>
      <c r="AC285" s="3">
        <v>22.333332930000001</v>
      </c>
      <c r="AD285" s="2">
        <f t="shared" si="20"/>
        <v>0</v>
      </c>
      <c r="AE285" s="2">
        <f t="shared" si="21"/>
        <v>-14.554</v>
      </c>
      <c r="AF285" s="2">
        <f t="shared" si="22"/>
        <v>211.818916</v>
      </c>
      <c r="AG285" s="2">
        <f t="shared" si="23"/>
        <v>14.554</v>
      </c>
    </row>
    <row r="286" spans="1:33" x14ac:dyDescent="0.3">
      <c r="A286" s="3">
        <v>22.16666627</v>
      </c>
      <c r="B286" s="3">
        <v>14.952999999999999</v>
      </c>
      <c r="C286" s="2">
        <f>$D$6*(A286^8)+$D$7*(A286^7)+$D$8*(A286^6)+$D$9*(A286^5)+$D$10*(A286^4)+$D$11*(A286^3)+$D$12*(A286^2)+$D$13*(A286)+$D$14 + (($D$3*EXP($D$4*A286))*(($D$5*(SIN(2*3.141592654*A286)))+(((1-($D$5^2))^0.5)*(COS(2*3.141592654*A286)))))</f>
        <v>14.79355240469808</v>
      </c>
      <c r="D286" s="2">
        <f t="shared" si="24"/>
        <v>-0.15944759530191988</v>
      </c>
      <c r="E286" s="2">
        <f>D286^2</f>
        <v>2.5423535647564822E-2</v>
      </c>
      <c r="F286" s="2">
        <f>$E$9*(A286^8)+$E$10*(A286^7)+$E$11*(A286^6)+$E$12*(A286^5)+$E$13*(A286^4)+$E$14*(A286^3)+$E$15*(A286^2)+$E$16*(A286)+$E$17+(($E$3*EXP($E$4*A286))*(($E$5*(SIN(2*3.141592654*A286)))+(((1-($E$5^2))^0.5)*(COS(2*3.141592654*A286)))))+(($E$6*EXP($E$7*A286))*(($E$8*(SIN(4*3.141592654*A286)))+(((1-($E$8^2))^0.5)*(COS(4*3.141592654*A286)))))</f>
        <v>14.646574061520282</v>
      </c>
      <c r="G286" s="2">
        <f>F286-B286</f>
        <v>-0.30642593847971789</v>
      </c>
      <c r="H286" s="2">
        <f>G286^2</f>
        <v>9.3896855773175844E-2</v>
      </c>
      <c r="L286" s="3"/>
      <c r="M286" s="3"/>
      <c r="N286" s="19"/>
      <c r="O286" s="19"/>
      <c r="P286" s="19"/>
      <c r="Q286" s="3"/>
      <c r="S286" s="19"/>
      <c r="U286" s="19"/>
      <c r="W286" s="19"/>
      <c r="X286" s="19"/>
      <c r="AC286" s="3">
        <v>22.41666626</v>
      </c>
      <c r="AD286" s="2">
        <f t="shared" si="20"/>
        <v>0</v>
      </c>
      <c r="AE286" s="2">
        <f t="shared" si="21"/>
        <v>-14.952999999999999</v>
      </c>
      <c r="AF286" s="2">
        <f t="shared" si="22"/>
        <v>223.59220899999997</v>
      </c>
      <c r="AG286" s="2">
        <f t="shared" si="23"/>
        <v>14.952999999999999</v>
      </c>
    </row>
    <row r="287" spans="1:33" x14ac:dyDescent="0.3">
      <c r="A287" s="3">
        <v>22.249999599999999</v>
      </c>
      <c r="B287" s="3">
        <v>15.958</v>
      </c>
      <c r="C287" s="2">
        <f>$D$6*(A287^8)+$D$7*(A287^7)+$D$8*(A287^6)+$D$9*(A287^5)+$D$10*(A287^4)+$D$11*(A287^3)+$D$12*(A287^2)+$D$13*(A287)+$D$14 + (($D$3*EXP($D$4*A287))*(($D$5*(SIN(2*3.141592654*A287)))+(((1-($D$5^2))^0.5)*(COS(2*3.141592654*A287)))))</f>
        <v>15.500878174555279</v>
      </c>
      <c r="D287" s="2">
        <f t="shared" si="24"/>
        <v>-0.45712182544472135</v>
      </c>
      <c r="E287" s="2">
        <f>D287^2</f>
        <v>0.20896036329791429</v>
      </c>
      <c r="F287" s="2">
        <f>$E$9*(A287^8)+$E$10*(A287^7)+$E$11*(A287^6)+$E$12*(A287^5)+$E$13*(A287^4)+$E$14*(A287^3)+$E$15*(A287^2)+$E$16*(A287)+$E$17+(($E$3*EXP($E$4*A287))*(($E$5*(SIN(2*3.141592654*A287)))+(((1-($E$5^2))^0.5)*(COS(2*3.141592654*A287)))))+(($E$6*EXP($E$7*A287))*(($E$8*(SIN(4*3.141592654*A287)))+(((1-($E$8^2))^0.5)*(COS(4*3.141592654*A287)))))</f>
        <v>15.476380062462457</v>
      </c>
      <c r="G287" s="2">
        <f>F287-B287</f>
        <v>-0.48161993753754295</v>
      </c>
      <c r="H287" s="2">
        <f>G287^2</f>
        <v>0.23195776423366676</v>
      </c>
      <c r="L287" s="3"/>
      <c r="M287" s="3"/>
      <c r="N287" s="19"/>
      <c r="O287" s="19"/>
      <c r="P287" s="19"/>
      <c r="Q287" s="3"/>
      <c r="S287" s="19"/>
      <c r="U287" s="19"/>
      <c r="W287" s="19"/>
      <c r="X287" s="19"/>
      <c r="AC287" s="3">
        <v>22.499999590000002</v>
      </c>
      <c r="AD287" s="2">
        <f t="shared" si="20"/>
        <v>0</v>
      </c>
      <c r="AE287" s="2">
        <f t="shared" si="21"/>
        <v>-15.958</v>
      </c>
      <c r="AF287" s="2">
        <f t="shared" si="22"/>
        <v>254.65776400000001</v>
      </c>
      <c r="AG287" s="2">
        <f t="shared" si="23"/>
        <v>15.958</v>
      </c>
    </row>
    <row r="288" spans="1:33" x14ac:dyDescent="0.3">
      <c r="A288" s="3">
        <v>22.333332930000001</v>
      </c>
      <c r="B288" s="3">
        <v>17.59</v>
      </c>
      <c r="C288" s="2">
        <f>$D$6*(A288^8)+$D$7*(A288^7)+$D$8*(A288^6)+$D$9*(A288^5)+$D$10*(A288^4)+$D$11*(A288^3)+$D$12*(A288^2)+$D$13*(A288)+$D$14 + (($D$3*EXP($D$4*A288))*(($D$5*(SIN(2*3.141592654*A288)))+(((1-($D$5^2))^0.5)*(COS(2*3.141592654*A288)))))</f>
        <v>16.120699232261444</v>
      </c>
      <c r="D288" s="2">
        <f t="shared" si="24"/>
        <v>-1.4693007677385559</v>
      </c>
      <c r="E288" s="2">
        <f>D288^2</f>
        <v>2.1588447460771096</v>
      </c>
      <c r="F288" s="2">
        <f>$E$9*(A288^8)+$E$10*(A288^7)+$E$11*(A288^6)+$E$12*(A288^5)+$E$13*(A288^4)+$E$14*(A288^3)+$E$15*(A288^2)+$E$16*(A288)+$E$17+(($E$3*EXP($E$4*A288))*(($E$5*(SIN(2*3.141592654*A288)))+(((1-($E$5^2))^0.5)*(COS(2*3.141592654*A288)))))+(($E$6*EXP($E$7*A288))*(($E$8*(SIN(4*3.141592654*A288)))+(((1-($E$8^2))^0.5)*(COS(4*3.141592654*A288)))))</f>
        <v>16.242936442420831</v>
      </c>
      <c r="G288" s="2">
        <f>F288-B288</f>
        <v>-1.347063557579169</v>
      </c>
      <c r="H288" s="2">
        <f>G288^2</f>
        <v>1.8145802281578471</v>
      </c>
      <c r="L288" s="3"/>
      <c r="M288" s="3"/>
      <c r="N288" s="19"/>
      <c r="O288" s="19"/>
      <c r="P288" s="19"/>
      <c r="Q288" s="3"/>
      <c r="S288" s="19"/>
      <c r="U288" s="19"/>
      <c r="W288" s="19"/>
      <c r="X288" s="19"/>
      <c r="AC288" s="3">
        <v>22.58333292</v>
      </c>
      <c r="AD288" s="2">
        <f t="shared" si="20"/>
        <v>0</v>
      </c>
      <c r="AE288" s="2">
        <f t="shared" si="21"/>
        <v>-17.59</v>
      </c>
      <c r="AF288" s="2">
        <f t="shared" si="22"/>
        <v>309.40809999999999</v>
      </c>
      <c r="AG288" s="2">
        <f t="shared" si="23"/>
        <v>17.59</v>
      </c>
    </row>
    <row r="289" spans="1:33" x14ac:dyDescent="0.3">
      <c r="A289" s="3">
        <v>22.41666626</v>
      </c>
      <c r="B289" s="3">
        <v>18.805</v>
      </c>
      <c r="C289" s="2">
        <f>$D$6*(A289^8)+$D$7*(A289^7)+$D$8*(A289^6)+$D$9*(A289^5)+$D$10*(A289^4)+$D$11*(A289^3)+$D$12*(A289^2)+$D$13*(A289)+$D$14 + (($D$3*EXP($D$4*A289))*(($D$5*(SIN(2*3.141592654*A289)))+(((1-($D$5^2))^0.5)*(COS(2*3.141592654*A289)))))</f>
        <v>16.498006334658534</v>
      </c>
      <c r="D289" s="2">
        <f t="shared" si="24"/>
        <v>-2.3069936653414658</v>
      </c>
      <c r="E289" s="2">
        <f>D289^2</f>
        <v>5.322219771925651</v>
      </c>
      <c r="F289" s="2">
        <f>$E$9*(A289^8)+$E$10*(A289^7)+$E$11*(A289^6)+$E$12*(A289^5)+$E$13*(A289^4)+$E$14*(A289^3)+$E$15*(A289^2)+$E$16*(A289)+$E$17+(($E$3*EXP($E$4*A289))*(($E$5*(SIN(2*3.141592654*A289)))+(((1-($E$5^2))^0.5)*(COS(2*3.141592654*A289)))))+(($E$6*EXP($E$7*A289))*(($E$8*(SIN(4*3.141592654*A289)))+(((1-($E$8^2))^0.5)*(COS(4*3.141592654*A289)))))</f>
        <v>16.644480353106278</v>
      </c>
      <c r="G289" s="2">
        <f>F289-B289</f>
        <v>-2.1605196468937216</v>
      </c>
      <c r="H289" s="2">
        <f>G289^2</f>
        <v>4.6678451446137714</v>
      </c>
      <c r="L289" s="3"/>
      <c r="M289" s="3"/>
      <c r="N289" s="19"/>
      <c r="O289" s="19"/>
      <c r="P289" s="19"/>
      <c r="Q289" s="3"/>
      <c r="S289" s="19"/>
      <c r="U289" s="19"/>
      <c r="W289" s="19"/>
      <c r="X289" s="19"/>
      <c r="AC289" s="3">
        <v>22.666666249999999</v>
      </c>
      <c r="AD289" s="2">
        <f t="shared" si="20"/>
        <v>0</v>
      </c>
      <c r="AE289" s="2">
        <f t="shared" si="21"/>
        <v>-18.805</v>
      </c>
      <c r="AF289" s="2">
        <f t="shared" si="22"/>
        <v>353.62802499999998</v>
      </c>
      <c r="AG289" s="2">
        <f t="shared" si="23"/>
        <v>18.805</v>
      </c>
    </row>
    <row r="290" spans="1:33" x14ac:dyDescent="0.3">
      <c r="A290" s="3">
        <v>22.499999590000002</v>
      </c>
      <c r="B290" s="3">
        <v>18.805</v>
      </c>
      <c r="C290" s="2">
        <f>$D$6*(A290^8)+$D$7*(A290^7)+$D$8*(A290^6)+$D$9*(A290^5)+$D$10*(A290^4)+$D$11*(A290^3)+$D$12*(A290^2)+$D$13*(A290)+$D$14 + (($D$3*EXP($D$4*A290))*(($D$5*(SIN(2*3.141592654*A290)))+(((1-($D$5^2))^0.5)*(COS(2*3.141592654*A290)))))</f>
        <v>16.542648008981264</v>
      </c>
      <c r="D290" s="2">
        <f t="shared" si="24"/>
        <v>-2.2623519910187362</v>
      </c>
      <c r="E290" s="2">
        <f>D290^2</f>
        <v>5.1182365312664402</v>
      </c>
      <c r="F290" s="2">
        <f>$E$9*(A290^8)+$E$10*(A290^7)+$E$11*(A290^6)+$E$12*(A290^5)+$E$13*(A290^4)+$E$14*(A290^3)+$E$15*(A290^2)+$E$16*(A290)+$E$17+(($E$3*EXP($E$4*A290))*(($E$5*(SIN(2*3.141592654*A290)))+(((1-($E$5^2))^0.5)*(COS(2*3.141592654*A290)))))+(($E$6*EXP($E$7*A290))*(($E$8*(SIN(4*3.141592654*A290)))+(((1-($E$8^2))^0.5)*(COS(4*3.141592654*A290)))))</f>
        <v>16.566997582857642</v>
      </c>
      <c r="G290" s="2">
        <f>F290-B290</f>
        <v>-2.2380024171423578</v>
      </c>
      <c r="H290" s="2">
        <f>G290^2</f>
        <v>5.0086548191350362</v>
      </c>
      <c r="L290" s="3"/>
      <c r="M290" s="3"/>
      <c r="N290" s="19"/>
      <c r="O290" s="19"/>
      <c r="P290" s="19"/>
      <c r="Q290" s="3"/>
      <c r="S290" s="19"/>
      <c r="U290" s="19"/>
      <c r="W290" s="19"/>
      <c r="X290" s="19"/>
      <c r="AC290" s="3">
        <v>22.749999580000001</v>
      </c>
      <c r="AD290" s="2">
        <f t="shared" si="20"/>
        <v>0</v>
      </c>
      <c r="AE290" s="2">
        <f t="shared" si="21"/>
        <v>-18.805</v>
      </c>
      <c r="AF290" s="2">
        <f t="shared" si="22"/>
        <v>353.62802499999998</v>
      </c>
      <c r="AG290" s="2">
        <f t="shared" si="23"/>
        <v>18.805</v>
      </c>
    </row>
    <row r="291" spans="1:33" x14ac:dyDescent="0.3">
      <c r="A291" s="3">
        <v>22.58333292</v>
      </c>
      <c r="B291" s="3">
        <v>18.329999999999998</v>
      </c>
      <c r="C291" s="2">
        <f>$D$6*(A291^8)+$D$7*(A291^7)+$D$8*(A291^6)+$D$9*(A291^5)+$D$10*(A291^4)+$D$11*(A291^3)+$D$12*(A291^2)+$D$13*(A291)+$D$14 + (($D$3*EXP($D$4*A291))*(($D$5*(SIN(2*3.141592654*A291)))+(((1-($D$5^2))^0.5)*(COS(2*3.141592654*A291)))))</f>
        <v>16.253524646560628</v>
      </c>
      <c r="D291" s="2">
        <f t="shared" si="24"/>
        <v>-2.0764753534393705</v>
      </c>
      <c r="E291" s="2">
        <f>D291^2</f>
        <v>4.3117498934411591</v>
      </c>
      <c r="F291" s="2">
        <f>$E$9*(A291^8)+$E$10*(A291^7)+$E$11*(A291^6)+$E$12*(A291^5)+$E$13*(A291^4)+$E$14*(A291^3)+$E$15*(A291^2)+$E$16*(A291)+$E$17+(($E$3*EXP($E$4*A291))*(($E$5*(SIN(2*3.141592654*A291)))+(((1-($E$5^2))^0.5)*(COS(2*3.141592654*A291)))))+(($E$6*EXP($E$7*A291))*(($E$8*(SIN(4*3.141592654*A291)))+(((1-($E$8^2))^0.5)*(COS(4*3.141592654*A291)))))</f>
        <v>16.131839011195904</v>
      </c>
      <c r="G291" s="2">
        <f>F291-B291</f>
        <v>-2.1981609888040943</v>
      </c>
      <c r="H291" s="2">
        <f>G291^2</f>
        <v>4.8319117327001937</v>
      </c>
      <c r="L291" s="3"/>
      <c r="M291" s="3"/>
      <c r="N291" s="19"/>
      <c r="O291" s="19"/>
      <c r="P291" s="19"/>
      <c r="Q291" s="3"/>
      <c r="S291" s="19"/>
      <c r="U291" s="19"/>
      <c r="W291" s="19"/>
      <c r="X291" s="19"/>
      <c r="AC291" s="3">
        <v>22.833332909999999</v>
      </c>
      <c r="AD291" s="2">
        <f t="shared" si="20"/>
        <v>0</v>
      </c>
      <c r="AE291" s="2">
        <f t="shared" si="21"/>
        <v>-18.329999999999998</v>
      </c>
      <c r="AF291" s="2">
        <f t="shared" si="22"/>
        <v>335.98889999999994</v>
      </c>
      <c r="AG291" s="2">
        <f t="shared" si="23"/>
        <v>18.329999999999998</v>
      </c>
    </row>
    <row r="292" spans="1:33" x14ac:dyDescent="0.3">
      <c r="A292" s="3">
        <v>22.666666249999999</v>
      </c>
      <c r="B292" s="3">
        <v>17.475999999999999</v>
      </c>
      <c r="C292" s="2">
        <f>$D$6*(A292^8)+$D$7*(A292^7)+$D$8*(A292^6)+$D$9*(A292^5)+$D$10*(A292^4)+$D$11*(A292^3)+$D$12*(A292^2)+$D$13*(A292)+$D$14 + (($D$3*EXP($D$4*A292))*(($D$5*(SIN(2*3.141592654*A292)))+(((1-($D$5^2))^0.5)*(COS(2*3.141592654*A292)))))</f>
        <v>15.718928043747495</v>
      </c>
      <c r="D292" s="2">
        <f t="shared" si="24"/>
        <v>-1.7570719562525046</v>
      </c>
      <c r="E292" s="2">
        <f>D292^2</f>
        <v>3.0873018594490031</v>
      </c>
      <c r="F292" s="2">
        <f>$E$9*(A292^8)+$E$10*(A292^7)+$E$11*(A292^6)+$E$12*(A292^5)+$E$13*(A292^4)+$E$14*(A292^3)+$E$15*(A292^2)+$E$16*(A292)+$E$17+(($E$3*EXP($E$4*A292))*(($E$5*(SIN(2*3.141592654*A292)))+(((1-($E$5^2))^0.5)*(COS(2*3.141592654*A292)))))+(($E$6*EXP($E$7*A292))*(($E$8*(SIN(4*3.141592654*A292)))+(((1-($E$8^2))^0.5)*(COS(4*3.141592654*A292)))))</f>
        <v>15.573308830639599</v>
      </c>
      <c r="G292" s="2">
        <f>F292-B292</f>
        <v>-1.9026911693604003</v>
      </c>
      <c r="H292" s="2">
        <f>G292^2</f>
        <v>3.6202336859620474</v>
      </c>
      <c r="L292" s="3"/>
      <c r="M292" s="3"/>
      <c r="N292" s="19"/>
      <c r="O292" s="19"/>
      <c r="P292" s="19"/>
      <c r="Q292" s="3"/>
      <c r="S292" s="19"/>
      <c r="U292" s="19"/>
      <c r="W292" s="19"/>
      <c r="X292" s="19"/>
      <c r="AC292" s="3">
        <v>22.916666240000001</v>
      </c>
      <c r="AD292" s="2">
        <f t="shared" si="20"/>
        <v>0</v>
      </c>
      <c r="AE292" s="2">
        <f t="shared" si="21"/>
        <v>-17.475999999999999</v>
      </c>
      <c r="AF292" s="2">
        <f t="shared" si="22"/>
        <v>305.41057599999999</v>
      </c>
      <c r="AG292" s="2">
        <f t="shared" si="23"/>
        <v>17.475999999999999</v>
      </c>
    </row>
    <row r="293" spans="1:33" x14ac:dyDescent="0.3">
      <c r="A293" s="3">
        <v>22.749999580000001</v>
      </c>
      <c r="B293" s="3">
        <v>16.812000000000001</v>
      </c>
      <c r="C293" s="2">
        <f>$D$6*(A293^8)+$D$7*(A293^7)+$D$8*(A293^6)+$D$9*(A293^5)+$D$10*(A293^4)+$D$11*(A293^3)+$D$12*(A293^2)+$D$13*(A293)+$D$14 + (($D$3*EXP($D$4*A293))*(($D$5*(SIN(2*3.141592654*A293)))+(((1-($D$5^2))^0.5)*(COS(2*3.141592654*A293)))))</f>
        <v>15.092922237512111</v>
      </c>
      <c r="D293" s="2">
        <f t="shared" si="24"/>
        <v>-1.7190777624878901</v>
      </c>
      <c r="E293" s="2">
        <f>D293^2</f>
        <v>2.9552283534803707</v>
      </c>
      <c r="F293" s="2">
        <f>$E$9*(A293^8)+$E$10*(A293^7)+$E$11*(A293^6)+$E$12*(A293^5)+$E$13*(A293^4)+$E$14*(A293^3)+$E$15*(A293^2)+$E$16*(A293)+$E$17+(($E$3*EXP($E$4*A293))*(($E$5*(SIN(2*3.141592654*A293)))+(((1-($E$5^2))^0.5)*(COS(2*3.141592654*A293)))))+(($E$6*EXP($E$7*A293))*(($E$8*(SIN(4*3.141592654*A293)))+(((1-($E$8^2))^0.5)*(COS(4*3.141592654*A293)))))</f>
        <v>15.069170481585562</v>
      </c>
      <c r="G293" s="2">
        <f>F293-B293</f>
        <v>-1.7428295184144389</v>
      </c>
      <c r="H293" s="2">
        <f>G293^2</f>
        <v>3.0374547302567052</v>
      </c>
      <c r="L293" s="3"/>
      <c r="M293" s="3"/>
      <c r="N293" s="19"/>
      <c r="O293" s="19"/>
      <c r="P293" s="19"/>
      <c r="Q293" s="3"/>
      <c r="S293" s="19"/>
      <c r="U293" s="19"/>
      <c r="W293" s="19"/>
      <c r="X293" s="19"/>
      <c r="AC293" s="3">
        <v>22.99999957</v>
      </c>
      <c r="AD293" s="2">
        <f t="shared" si="20"/>
        <v>0</v>
      </c>
      <c r="AE293" s="2">
        <f t="shared" si="21"/>
        <v>-16.812000000000001</v>
      </c>
      <c r="AF293" s="2">
        <f t="shared" si="22"/>
        <v>282.64334400000001</v>
      </c>
      <c r="AG293" s="2">
        <f t="shared" si="23"/>
        <v>16.812000000000001</v>
      </c>
    </row>
    <row r="294" spans="1:33" x14ac:dyDescent="0.3">
      <c r="A294" s="3">
        <v>22.833332909999999</v>
      </c>
      <c r="B294" s="3">
        <v>16.224</v>
      </c>
      <c r="C294" s="2">
        <f>$D$6*(A294^8)+$D$7*(A294^7)+$D$8*(A294^6)+$D$9*(A294^5)+$D$10*(A294^4)+$D$11*(A294^3)+$D$12*(A294^2)+$D$13*(A294)+$D$14 + (($D$3*EXP($D$4*A294))*(($D$5*(SIN(2*3.141592654*A294)))+(((1-($D$5^2))^0.5)*(COS(2*3.141592654*A294)))))</f>
        <v>14.554082911977369</v>
      </c>
      <c r="D294" s="2">
        <f t="shared" si="24"/>
        <v>-1.6699170880226308</v>
      </c>
      <c r="E294" s="2">
        <f>D294^2</f>
        <v>2.788623080869983</v>
      </c>
      <c r="F294" s="2">
        <f>$E$9*(A294^8)+$E$10*(A294^7)+$E$11*(A294^6)+$E$12*(A294^5)+$E$13*(A294^4)+$E$14*(A294^3)+$E$15*(A294^2)+$E$16*(A294)+$E$17+(($E$3*EXP($E$4*A294))*(($E$5*(SIN(2*3.141592654*A294)))+(((1-($E$5^2))^0.5)*(COS(2*3.141592654*A294)))))+(($E$6*EXP($E$7*A294))*(($E$8*(SIN(4*3.141592654*A294)))+(((1-($E$8^2))^0.5)*(COS(4*3.141592654*A294)))))</f>
        <v>14.676099145441453</v>
      </c>
      <c r="G294" s="2">
        <f>F294-B294</f>
        <v>-1.5479008545585469</v>
      </c>
      <c r="H294" s="2">
        <f>G294^2</f>
        <v>2.3959970555430798</v>
      </c>
      <c r="L294" s="3"/>
      <c r="M294" s="3"/>
      <c r="N294" s="19"/>
      <c r="O294" s="19"/>
      <c r="P294" s="19"/>
      <c r="Q294" s="3"/>
      <c r="S294" s="19"/>
      <c r="U294" s="19"/>
      <c r="W294" s="19"/>
      <c r="X294" s="19"/>
      <c r="AC294" s="3">
        <v>23.083332899999998</v>
      </c>
      <c r="AD294" s="2">
        <f t="shared" si="20"/>
        <v>0</v>
      </c>
      <c r="AE294" s="2">
        <f t="shared" si="21"/>
        <v>-16.224</v>
      </c>
      <c r="AF294" s="2">
        <f t="shared" si="22"/>
        <v>263.21817600000003</v>
      </c>
      <c r="AG294" s="2">
        <f t="shared" si="23"/>
        <v>16.224</v>
      </c>
    </row>
    <row r="295" spans="1:33" x14ac:dyDescent="0.3">
      <c r="A295" s="3">
        <v>22.916666240000001</v>
      </c>
      <c r="B295" s="3">
        <v>15.541</v>
      </c>
      <c r="C295" s="2">
        <f>$D$6*(A295^8)+$D$7*(A295^7)+$D$8*(A295^6)+$D$9*(A295^5)+$D$10*(A295^4)+$D$11*(A295^3)+$D$12*(A295^2)+$D$13*(A295)+$D$14 + (($D$3*EXP($D$4*A295))*(($D$5*(SIN(2*3.141592654*A295)))+(((1-($D$5^2))^0.5)*(COS(2*3.141592654*A295)))))</f>
        <v>14.257644444713932</v>
      </c>
      <c r="D295" s="2">
        <f t="shared" si="24"/>
        <v>-1.283355555286068</v>
      </c>
      <c r="E295" s="2">
        <f>D295^2</f>
        <v>1.647001481283612</v>
      </c>
      <c r="F295" s="2">
        <f>$E$9*(A295^8)+$E$10*(A295^7)+$E$11*(A295^6)+$E$12*(A295^5)+$E$13*(A295^4)+$E$14*(A295^3)+$E$15*(A295^2)+$E$16*(A295)+$E$17+(($E$3*EXP($E$4*A295))*(($E$5*(SIN(2*3.141592654*A295)))+(((1-($E$5^2))^0.5)*(COS(2*3.141592654*A295)))))+(($E$6*EXP($E$7*A295))*(($E$8*(SIN(4*3.141592654*A295)))+(((1-($E$8^2))^0.5)*(COS(4*3.141592654*A295)))))</f>
        <v>14.403963420988006</v>
      </c>
      <c r="G295" s="2">
        <f>F295-B295</f>
        <v>-1.1370365790119941</v>
      </c>
      <c r="H295" s="2">
        <f>G295^2</f>
        <v>1.2928521820112986</v>
      </c>
      <c r="L295" s="3"/>
      <c r="M295" s="3"/>
      <c r="N295" s="19"/>
      <c r="O295" s="19"/>
      <c r="P295" s="19"/>
      <c r="Q295" s="3"/>
      <c r="S295" s="19"/>
      <c r="U295" s="19"/>
      <c r="W295" s="19"/>
      <c r="X295" s="19"/>
      <c r="AC295" s="3">
        <v>23.166666230000001</v>
      </c>
      <c r="AD295" s="2">
        <f t="shared" si="20"/>
        <v>0</v>
      </c>
      <c r="AE295" s="2">
        <f t="shared" si="21"/>
        <v>-15.541</v>
      </c>
      <c r="AF295" s="2">
        <f t="shared" si="22"/>
        <v>241.52268100000001</v>
      </c>
      <c r="AG295" s="2">
        <f t="shared" si="23"/>
        <v>15.541</v>
      </c>
    </row>
    <row r="296" spans="1:33" x14ac:dyDescent="0.3">
      <c r="A296" s="3">
        <v>22.99999957</v>
      </c>
      <c r="B296" s="3">
        <v>14.744</v>
      </c>
      <c r="C296" s="2">
        <f>$D$6*(A296^8)+$D$7*(A296^7)+$D$8*(A296^6)+$D$9*(A296^5)+$D$10*(A296^4)+$D$11*(A296^3)+$D$12*(A296^2)+$D$13*(A296)+$D$14 + (($D$3*EXP($D$4*A296))*(($D$5*(SIN(2*3.141592654*A296)))+(((1-($D$5^2))^0.5)*(COS(2*3.141592654*A296)))))</f>
        <v>14.293876657060018</v>
      </c>
      <c r="D296" s="2">
        <f t="shared" si="24"/>
        <v>-0.4501233429399818</v>
      </c>
      <c r="E296" s="2">
        <f>D296^2</f>
        <v>0.20261102385946447</v>
      </c>
      <c r="F296" s="2">
        <f>$E$9*(A296^8)+$E$10*(A296^7)+$E$11*(A296^6)+$E$12*(A296^5)+$E$13*(A296^4)+$E$14*(A296^3)+$E$15*(A296^2)+$E$16*(A296)+$E$17+(($E$3*EXP($E$4*A296))*(($E$5*(SIN(2*3.141592654*A296)))+(((1-($E$5^2))^0.5)*(COS(2*3.141592654*A296)))))+(($E$6*EXP($E$7*A296))*(($E$8*(SIN(4*3.141592654*A296)))+(((1-($E$8^2))^0.5)*(COS(4*3.141592654*A296)))))</f>
        <v>14.319345188790637</v>
      </c>
      <c r="G296" s="2">
        <f>F296-B296</f>
        <v>-0.4246548112093631</v>
      </c>
      <c r="H296" s="2">
        <f>G296^2</f>
        <v>0.18033170868325982</v>
      </c>
      <c r="L296" s="3"/>
      <c r="M296" s="3"/>
      <c r="N296" s="19"/>
      <c r="O296" s="19"/>
      <c r="P296" s="19"/>
      <c r="Q296" s="3"/>
      <c r="S296" s="19"/>
      <c r="U296" s="19"/>
      <c r="W296" s="19"/>
      <c r="X296" s="19"/>
      <c r="AC296" s="3">
        <v>23.249999559999999</v>
      </c>
      <c r="AD296" s="2">
        <f t="shared" si="20"/>
        <v>0</v>
      </c>
      <c r="AE296" s="2">
        <f t="shared" si="21"/>
        <v>-14.744</v>
      </c>
      <c r="AF296" s="2">
        <f t="shared" si="22"/>
        <v>217.385536</v>
      </c>
      <c r="AG296" s="2">
        <f t="shared" si="23"/>
        <v>14.744</v>
      </c>
    </row>
    <row r="297" spans="1:33" x14ac:dyDescent="0.3">
      <c r="A297" s="3">
        <v>23.083332899999998</v>
      </c>
      <c r="B297" s="3">
        <v>14.478</v>
      </c>
      <c r="C297" s="2">
        <f>$D$6*(A297^8)+$D$7*(A297^7)+$D$8*(A297^6)+$D$9*(A297^5)+$D$10*(A297^4)+$D$11*(A297^3)+$D$12*(A297^2)+$D$13*(A297)+$D$14 + (($D$3*EXP($D$4*A297))*(($D$5*(SIN(2*3.141592654*A297)))+(((1-($D$5^2))^0.5)*(COS(2*3.141592654*A297)))))</f>
        <v>14.663850696199033</v>
      </c>
      <c r="D297" s="2">
        <f t="shared" si="24"/>
        <v>0.18585069619903294</v>
      </c>
      <c r="E297" s="2">
        <f>D297^2</f>
        <v>3.4540481277665236E-2</v>
      </c>
      <c r="F297" s="2">
        <f>$E$9*(A297^8)+$E$10*(A297^7)+$E$11*(A297^6)+$E$12*(A297^5)+$E$13*(A297^4)+$E$14*(A297^3)+$E$15*(A297^2)+$E$16*(A297)+$E$17+(($E$3*EXP($E$4*A297))*(($E$5*(SIN(2*3.141592654*A297)))+(((1-($E$5^2))^0.5)*(COS(2*3.141592654*A297)))))+(($E$6*EXP($E$7*A297))*(($E$8*(SIN(4*3.141592654*A297)))+(((1-($E$8^2))^0.5)*(COS(4*3.141592654*A297)))))</f>
        <v>14.544499950583676</v>
      </c>
      <c r="G297" s="2">
        <f>F297-B297</f>
        <v>6.6499950583676082E-2</v>
      </c>
      <c r="H297" s="2">
        <f>G297^2</f>
        <v>4.4222434276313611E-3</v>
      </c>
      <c r="L297" s="3"/>
      <c r="M297" s="3"/>
      <c r="N297" s="19"/>
      <c r="O297" s="19"/>
      <c r="P297" s="19"/>
      <c r="Q297" s="3"/>
      <c r="S297" s="19"/>
      <c r="U297" s="19"/>
      <c r="W297" s="19"/>
      <c r="X297" s="19"/>
      <c r="AC297" s="3">
        <v>23.333332890000001</v>
      </c>
      <c r="AD297" s="2">
        <f t="shared" si="20"/>
        <v>0</v>
      </c>
      <c r="AE297" s="2">
        <f t="shared" si="21"/>
        <v>-14.478</v>
      </c>
      <c r="AF297" s="2">
        <f t="shared" si="22"/>
        <v>209.61248399999999</v>
      </c>
      <c r="AG297" s="2">
        <f t="shared" si="23"/>
        <v>14.478</v>
      </c>
    </row>
    <row r="298" spans="1:33" x14ac:dyDescent="0.3">
      <c r="A298" s="3">
        <v>23.166666230000001</v>
      </c>
      <c r="B298" s="3">
        <v>14.725</v>
      </c>
      <c r="C298" s="2">
        <f>$D$6*(A298^8)+$D$7*(A298^7)+$D$8*(A298^6)+$D$9*(A298^5)+$D$10*(A298^4)+$D$11*(A298^3)+$D$12*(A298^2)+$D$13*(A298)+$D$14 + (($D$3*EXP($D$4*A298))*(($D$5*(SIN(2*3.141592654*A298)))+(((1-($D$5^2))^0.5)*(COS(2*3.141592654*A298)))))</f>
        <v>15.2790989393493</v>
      </c>
      <c r="D298" s="2">
        <f t="shared" si="24"/>
        <v>0.55409893934930032</v>
      </c>
      <c r="E298" s="2">
        <f>D298^2</f>
        <v>0.30702563458801962</v>
      </c>
      <c r="F298" s="2">
        <f>$E$9*(A298^8)+$E$10*(A298^7)+$E$11*(A298^6)+$E$12*(A298^5)+$E$13*(A298^4)+$E$14*(A298^3)+$E$15*(A298^2)+$E$16*(A298)+$E$17+(($E$3*EXP($E$4*A298))*(($E$5*(SIN(2*3.141592654*A298)))+(((1-($E$5^2))^0.5)*(COS(2*3.141592654*A298)))))+(($E$6*EXP($E$7*A298))*(($E$8*(SIN(4*3.141592654*A298)))+(((1-($E$8^2))^0.5)*(COS(4*3.141592654*A298)))))</f>
        <v>15.135540837878445</v>
      </c>
      <c r="G298" s="2">
        <f>F298-B298</f>
        <v>0.41054083787844498</v>
      </c>
      <c r="H298" s="2">
        <f>G298^2</f>
        <v>0.16854377956593564</v>
      </c>
      <c r="L298" s="3"/>
      <c r="M298" s="3"/>
      <c r="N298" s="19"/>
      <c r="O298" s="19"/>
      <c r="P298" s="19"/>
      <c r="Q298" s="3"/>
      <c r="S298" s="19"/>
      <c r="U298" s="19"/>
      <c r="W298" s="19"/>
      <c r="X298" s="19"/>
      <c r="AC298" s="3">
        <v>23.41666622</v>
      </c>
      <c r="AD298" s="2">
        <f t="shared" si="20"/>
        <v>0</v>
      </c>
      <c r="AE298" s="2">
        <f t="shared" si="21"/>
        <v>-14.725</v>
      </c>
      <c r="AF298" s="2">
        <f t="shared" si="22"/>
        <v>216.825625</v>
      </c>
      <c r="AG298" s="2">
        <f t="shared" si="23"/>
        <v>14.725</v>
      </c>
    </row>
    <row r="299" spans="1:33" x14ac:dyDescent="0.3">
      <c r="A299" s="3">
        <v>23.249999559999999</v>
      </c>
      <c r="B299" s="3">
        <v>16.318999999999999</v>
      </c>
      <c r="C299" s="2">
        <f>$D$6*(A299^8)+$D$7*(A299^7)+$D$8*(A299^6)+$D$9*(A299^5)+$D$10*(A299^4)+$D$11*(A299^3)+$D$12*(A299^2)+$D$13*(A299)+$D$14 + (($D$3*EXP($D$4*A299))*(($D$5*(SIN(2*3.141592654*A299)))+(((1-($D$5^2))^0.5)*(COS(2*3.141592654*A299)))))</f>
        <v>15.985273246564985</v>
      </c>
      <c r="D299" s="2">
        <f t="shared" si="24"/>
        <v>-0.33372675343501434</v>
      </c>
      <c r="E299" s="2">
        <f>D299^2</f>
        <v>0.11137354595827485</v>
      </c>
      <c r="F299" s="2">
        <f>$E$9*(A299^8)+$E$10*(A299^7)+$E$11*(A299^6)+$E$12*(A299^5)+$E$13*(A299^4)+$E$14*(A299^3)+$E$15*(A299^2)+$E$16*(A299)+$E$17+(($E$3*EXP($E$4*A299))*(($E$5*(SIN(2*3.141592654*A299)))+(((1-($E$5^2))^0.5)*(COS(2*3.141592654*A299)))))+(($E$6*EXP($E$7*A299))*(($E$8*(SIN(4*3.141592654*A299)))+(((1-($E$8^2))^0.5)*(COS(4*3.141592654*A299)))))</f>
        <v>15.961717836909038</v>
      </c>
      <c r="G299" s="2">
        <f>F299-B299</f>
        <v>-0.35728216309096084</v>
      </c>
      <c r="H299" s="2">
        <f>G299^2</f>
        <v>0.12765054406295595</v>
      </c>
      <c r="L299" s="3"/>
      <c r="M299" s="3"/>
      <c r="N299" s="19"/>
      <c r="O299" s="19"/>
      <c r="P299" s="19"/>
      <c r="Q299" s="3"/>
      <c r="S299" s="19"/>
      <c r="U299" s="19"/>
      <c r="W299" s="19"/>
      <c r="X299" s="19"/>
      <c r="AC299" s="3">
        <v>23.499999549999998</v>
      </c>
      <c r="AD299" s="2">
        <f t="shared" si="20"/>
        <v>0</v>
      </c>
      <c r="AE299" s="2">
        <f t="shared" si="21"/>
        <v>-16.318999999999999</v>
      </c>
      <c r="AF299" s="2">
        <f t="shared" si="22"/>
        <v>266.30976099999998</v>
      </c>
      <c r="AG299" s="2">
        <f t="shared" si="23"/>
        <v>16.318999999999999</v>
      </c>
    </row>
    <row r="300" spans="1:33" x14ac:dyDescent="0.3">
      <c r="A300" s="3">
        <v>23.333332890000001</v>
      </c>
      <c r="B300" s="3">
        <v>17.324000000000002</v>
      </c>
      <c r="C300" s="2">
        <f>$D$6*(A300^8)+$D$7*(A300^7)+$D$8*(A300^6)+$D$9*(A300^5)+$D$10*(A300^4)+$D$11*(A300^3)+$D$12*(A300^2)+$D$13*(A300)+$D$14 + (($D$3*EXP($D$4*A300))*(($D$5*(SIN(2*3.141592654*A300)))+(((1-($D$5^2))^0.5)*(COS(2*3.141592654*A300)))))</f>
        <v>16.603473834491059</v>
      </c>
      <c r="D300" s="2">
        <f t="shared" si="24"/>
        <v>-0.720526165508943</v>
      </c>
      <c r="E300" s="2">
        <f>D300^2</f>
        <v>0.51915795518302077</v>
      </c>
      <c r="F300" s="2">
        <f>$E$9*(A300^8)+$E$10*(A300^7)+$E$11*(A300^6)+$E$12*(A300^5)+$E$13*(A300^4)+$E$14*(A300^3)+$E$15*(A300^2)+$E$16*(A300)+$E$17+(($E$3*EXP($E$4*A300))*(($E$5*(SIN(2*3.141592654*A300)))+(((1-($E$5^2))^0.5)*(COS(2*3.141592654*A300)))))+(($E$6*EXP($E$7*A300))*(($E$8*(SIN(4*3.141592654*A300)))+(((1-($E$8^2))^0.5)*(COS(4*3.141592654*A300)))))</f>
        <v>16.723661973532405</v>
      </c>
      <c r="G300" s="2">
        <f>F300-B300</f>
        <v>-0.60033802646759682</v>
      </c>
      <c r="H300" s="2">
        <f>G300^2</f>
        <v>0.36040574602300895</v>
      </c>
      <c r="L300" s="3"/>
      <c r="M300" s="3"/>
      <c r="N300" s="19"/>
      <c r="O300" s="19"/>
      <c r="P300" s="19"/>
      <c r="Q300" s="3"/>
      <c r="S300" s="19"/>
      <c r="U300" s="19"/>
      <c r="W300" s="19"/>
      <c r="X300" s="19"/>
      <c r="AC300" s="3">
        <v>23.58333288</v>
      </c>
      <c r="AD300" s="2">
        <f t="shared" si="20"/>
        <v>0</v>
      </c>
      <c r="AE300" s="2">
        <f t="shared" si="21"/>
        <v>-17.324000000000002</v>
      </c>
      <c r="AF300" s="2">
        <f t="shared" si="22"/>
        <v>300.12097600000004</v>
      </c>
      <c r="AG300" s="2">
        <f t="shared" si="23"/>
        <v>17.324000000000002</v>
      </c>
    </row>
    <row r="301" spans="1:33" x14ac:dyDescent="0.3">
      <c r="A301" s="3">
        <v>23.41666622</v>
      </c>
      <c r="B301" s="3">
        <v>17.609000000000002</v>
      </c>
      <c r="C301" s="2">
        <f>$D$6*(A301^8)+$D$7*(A301^7)+$D$8*(A301^6)+$D$9*(A301^5)+$D$10*(A301^4)+$D$11*(A301^3)+$D$12*(A301^2)+$D$13*(A301)+$D$14 + (($D$3*EXP($D$4*A301))*(($D$5*(SIN(2*3.141592654*A301)))+(((1-($D$5^2))^0.5)*(COS(2*3.141592654*A301)))))</f>
        <v>16.978181420860871</v>
      </c>
      <c r="D301" s="2">
        <f t="shared" si="24"/>
        <v>-0.63081857913913097</v>
      </c>
      <c r="E301" s="2">
        <f>D301^2</f>
        <v>0.39793207978711204</v>
      </c>
      <c r="F301" s="2">
        <f>$E$9*(A301^8)+$E$10*(A301^7)+$E$11*(A301^6)+$E$12*(A301^5)+$E$13*(A301^4)+$E$14*(A301^3)+$E$15*(A301^2)+$E$16*(A301)+$E$17+(($E$3*EXP($E$4*A301))*(($E$5*(SIN(2*3.141592654*A301)))+(((1-($E$5^2))^0.5)*(COS(2*3.141592654*A301)))))+(($E$6*EXP($E$7*A301))*(($E$8*(SIN(4*3.141592654*A301)))+(((1-($E$8^2))^0.5)*(COS(4*3.141592654*A301)))))</f>
        <v>17.122133613331346</v>
      </c>
      <c r="G301" s="2">
        <f>F301-B301</f>
        <v>-0.48686638666865534</v>
      </c>
      <c r="H301" s="2">
        <f>G301^2</f>
        <v>0.23703887846779262</v>
      </c>
      <c r="L301" s="3"/>
      <c r="M301" s="3"/>
      <c r="N301" s="19"/>
      <c r="O301" s="19"/>
      <c r="P301" s="19"/>
      <c r="Q301" s="3"/>
      <c r="S301" s="19"/>
      <c r="U301" s="19"/>
      <c r="W301" s="19"/>
      <c r="X301" s="19"/>
      <c r="AC301" s="3">
        <v>23.666666209999999</v>
      </c>
      <c r="AD301" s="2">
        <f t="shared" si="20"/>
        <v>0</v>
      </c>
      <c r="AE301" s="2">
        <f t="shared" si="21"/>
        <v>-17.609000000000002</v>
      </c>
      <c r="AF301" s="2">
        <f t="shared" si="22"/>
        <v>310.07688100000007</v>
      </c>
      <c r="AG301" s="2">
        <f t="shared" si="23"/>
        <v>17.609000000000002</v>
      </c>
    </row>
    <row r="302" spans="1:33" x14ac:dyDescent="0.3">
      <c r="A302" s="3">
        <v>23.499999549999998</v>
      </c>
      <c r="B302" s="3">
        <v>17.210999999999999</v>
      </c>
      <c r="C302" s="2">
        <f>$D$6*(A302^8)+$D$7*(A302^7)+$D$8*(A302^6)+$D$9*(A302^5)+$D$10*(A302^4)+$D$11*(A302^3)+$D$12*(A302^2)+$D$13*(A302)+$D$14 + (($D$3*EXP($D$4*A302))*(($D$5*(SIN(2*3.141592654*A302)))+(((1-($D$5^2))^0.5)*(COS(2*3.141592654*A302)))))</f>
        <v>17.018949359666976</v>
      </c>
      <c r="D302" s="2">
        <f t="shared" si="24"/>
        <v>-0.19205064033302222</v>
      </c>
      <c r="E302" s="2">
        <f>D302^2</f>
        <v>3.6883448452323858E-2</v>
      </c>
      <c r="F302" s="2">
        <f>$E$9*(A302^8)+$E$10*(A302^7)+$E$11*(A302^6)+$E$12*(A302^5)+$E$13*(A302^4)+$E$14*(A302^3)+$E$15*(A302^2)+$E$16*(A302)+$E$17+(($E$3*EXP($E$4*A302))*(($E$5*(SIN(2*3.141592654*A302)))+(((1-($E$5^2))^0.5)*(COS(2*3.141592654*A302)))))+(($E$6*EXP($E$7*A302))*(($E$8*(SIN(4*3.141592654*A302)))+(((1-($E$8^2))^0.5)*(COS(4*3.141592654*A302)))))</f>
        <v>17.043309013313571</v>
      </c>
      <c r="G302" s="2">
        <f>F302-B302</f>
        <v>-0.16769098668642712</v>
      </c>
      <c r="H302" s="2">
        <f>G302^2</f>
        <v>2.8120267015867478E-2</v>
      </c>
      <c r="L302" s="3"/>
      <c r="M302" s="3"/>
      <c r="N302" s="19"/>
      <c r="O302" s="19"/>
      <c r="P302" s="19"/>
      <c r="Q302" s="3"/>
      <c r="S302" s="19"/>
      <c r="U302" s="19"/>
      <c r="W302" s="19"/>
      <c r="X302" s="19"/>
      <c r="AC302" s="3">
        <v>23.749999540000001</v>
      </c>
      <c r="AD302" s="2">
        <f t="shared" si="20"/>
        <v>0</v>
      </c>
      <c r="AE302" s="2">
        <f t="shared" si="21"/>
        <v>-17.210999999999999</v>
      </c>
      <c r="AF302" s="2">
        <f t="shared" si="22"/>
        <v>296.21852099999995</v>
      </c>
      <c r="AG302" s="2">
        <f t="shared" si="23"/>
        <v>17.210999999999999</v>
      </c>
    </row>
    <row r="303" spans="1:33" x14ac:dyDescent="0.3">
      <c r="A303" s="3">
        <v>23.58333288</v>
      </c>
      <c r="B303" s="3">
        <v>16.545999999999999</v>
      </c>
      <c r="C303" s="2">
        <f>$D$6*(A303^8)+$D$7*(A303^7)+$D$8*(A303^6)+$D$9*(A303^5)+$D$10*(A303^4)+$D$11*(A303^3)+$D$12*(A303^2)+$D$13*(A303)+$D$14 + (($D$3*EXP($D$4*A303))*(($D$5*(SIN(2*3.141592654*A303)))+(((1-($D$5^2))^0.5)*(COS(2*3.141592654*A303)))))</f>
        <v>16.724677873692595</v>
      </c>
      <c r="D303" s="2">
        <f t="shared" si="24"/>
        <v>0.17867787369259602</v>
      </c>
      <c r="E303" s="2">
        <f>D303^2</f>
        <v>3.1925782547307296E-2</v>
      </c>
      <c r="F303" s="2">
        <f>$E$9*(A303^8)+$E$10*(A303^7)+$E$11*(A303^6)+$E$12*(A303^5)+$E$13*(A303^4)+$E$14*(A303^3)+$E$15*(A303^2)+$E$16*(A303)+$E$17+(($E$3*EXP($E$4*A303))*(($E$5*(SIN(2*3.141592654*A303)))+(((1-($E$5^2))^0.5)*(COS(2*3.141592654*A303)))))+(($E$6*EXP($E$7*A303))*(($E$8*(SIN(4*3.141592654*A303)))+(((1-($E$8^2))^0.5)*(COS(4*3.141592654*A303)))))</f>
        <v>16.605992881310019</v>
      </c>
      <c r="G303" s="2">
        <f>F303-B303</f>
        <v>5.9992881310019897E-2</v>
      </c>
      <c r="H303" s="2">
        <f>G303^2</f>
        <v>3.5991458078781348E-3</v>
      </c>
      <c r="L303" s="3"/>
      <c r="M303" s="3"/>
      <c r="N303" s="19"/>
      <c r="O303" s="19"/>
      <c r="P303" s="19"/>
      <c r="Q303" s="3"/>
      <c r="S303" s="19"/>
      <c r="U303" s="19"/>
      <c r="W303" s="19"/>
      <c r="X303" s="19"/>
      <c r="AC303" s="3">
        <v>23.83333287</v>
      </c>
      <c r="AD303" s="2">
        <f t="shared" si="20"/>
        <v>0</v>
      </c>
      <c r="AE303" s="2">
        <f t="shared" si="21"/>
        <v>-16.545999999999999</v>
      </c>
      <c r="AF303" s="2">
        <f t="shared" si="22"/>
        <v>273.77011599999997</v>
      </c>
      <c r="AG303" s="2">
        <f t="shared" si="23"/>
        <v>16.545999999999999</v>
      </c>
    </row>
    <row r="304" spans="1:33" x14ac:dyDescent="0.3">
      <c r="A304" s="3">
        <v>23.666666209999999</v>
      </c>
      <c r="B304" s="3">
        <v>15.977</v>
      </c>
      <c r="C304" s="2">
        <f>$D$6*(A304^8)+$D$7*(A304^7)+$D$8*(A304^6)+$D$9*(A304^5)+$D$10*(A304^4)+$D$11*(A304^3)+$D$12*(A304^2)+$D$13*(A304)+$D$14 + (($D$3*EXP($D$4*A304))*(($D$5*(SIN(2*3.141592654*A304)))+(((1-($D$5^2))^0.5)*(COS(2*3.141592654*A304)))))</f>
        <v>16.183954729399005</v>
      </c>
      <c r="D304" s="2">
        <f t="shared" si="24"/>
        <v>0.20695472939900483</v>
      </c>
      <c r="E304" s="2">
        <f>D304^2</f>
        <v>4.2830260020615317E-2</v>
      </c>
      <c r="F304" s="2">
        <f>$E$9*(A304^8)+$E$10*(A304^7)+$E$11*(A304^6)+$E$12*(A304^5)+$E$13*(A304^4)+$E$14*(A304^3)+$E$15*(A304^2)+$E$16*(A304)+$E$17+(($E$3*EXP($E$4*A304))*(($E$5*(SIN(2*3.141592654*A304)))+(((1-($E$5^2))^0.5)*(COS(2*3.141592654*A304)))))+(($E$6*EXP($E$7*A304))*(($E$8*(SIN(4*3.141592654*A304)))+(((1-($E$8^2))^0.5)*(COS(4*3.141592654*A304)))))</f>
        <v>16.04175982826419</v>
      </c>
      <c r="G304" s="2">
        <f>F304-B304</f>
        <v>6.4759828264190133E-2</v>
      </c>
      <c r="H304" s="2">
        <f>G304^2</f>
        <v>4.1938353568073995E-3</v>
      </c>
      <c r="L304" s="3"/>
      <c r="M304" s="3"/>
      <c r="N304" s="19"/>
      <c r="O304" s="19"/>
      <c r="P304" s="19"/>
      <c r="Q304" s="3"/>
      <c r="S304" s="19"/>
      <c r="U304" s="19"/>
      <c r="W304" s="19"/>
      <c r="X304" s="19"/>
      <c r="AC304" s="3">
        <v>23.916666200000002</v>
      </c>
      <c r="AD304" s="2">
        <f t="shared" si="20"/>
        <v>0</v>
      </c>
      <c r="AE304" s="2">
        <f t="shared" si="21"/>
        <v>-15.977</v>
      </c>
      <c r="AF304" s="2">
        <f t="shared" si="22"/>
        <v>255.26452900000001</v>
      </c>
      <c r="AG304" s="2">
        <f t="shared" si="23"/>
        <v>15.977</v>
      </c>
    </row>
    <row r="305" spans="1:33" x14ac:dyDescent="0.3">
      <c r="A305" s="3">
        <v>23.749999540000001</v>
      </c>
      <c r="B305" s="3">
        <v>15.427</v>
      </c>
      <c r="C305" s="2">
        <f>$D$6*(A305^8)+$D$7*(A305^7)+$D$8*(A305^6)+$D$9*(A305^5)+$D$10*(A305^4)+$D$11*(A305^3)+$D$12*(A305^2)+$D$13*(A305)+$D$14 + (($D$3*EXP($D$4*A305))*(($D$5*(SIN(2*3.141592654*A305)))+(((1-($D$5^2))^0.5)*(COS(2*3.141592654*A305)))))</f>
        <v>15.551357853493533</v>
      </c>
      <c r="D305" s="2">
        <f t="shared" si="24"/>
        <v>0.12435785349353345</v>
      </c>
      <c r="E305" s="2">
        <f>D305^2</f>
        <v>1.546487572551913E-2</v>
      </c>
      <c r="F305" s="2">
        <f>$E$9*(A305^8)+$E$10*(A305^7)+$E$11*(A305^6)+$E$12*(A305^5)+$E$13*(A305^4)+$E$14*(A305^3)+$E$15*(A305^2)+$E$16*(A305)+$E$17+(($E$3*EXP($E$4*A305))*(($E$5*(SIN(2*3.141592654*A305)))+(((1-($E$5^2))^0.5)*(COS(2*3.141592654*A305)))))+(($E$6*EXP($E$7*A305))*(($E$8*(SIN(4*3.141592654*A305)))+(((1-($E$8^2))^0.5)*(COS(4*3.141592654*A305)))))</f>
        <v>15.528412085522174</v>
      </c>
      <c r="G305" s="2">
        <f>F305-B305</f>
        <v>0.10141208552217407</v>
      </c>
      <c r="H305" s="2">
        <f>G305^2</f>
        <v>1.0284411089956747E-2</v>
      </c>
      <c r="L305" s="3"/>
      <c r="M305" s="3"/>
      <c r="N305" s="19"/>
      <c r="O305" s="19"/>
      <c r="P305" s="19"/>
      <c r="Q305" s="3"/>
      <c r="S305" s="19"/>
      <c r="U305" s="19"/>
      <c r="W305" s="19"/>
      <c r="X305" s="19"/>
      <c r="AC305" s="3">
        <v>23.99999953</v>
      </c>
      <c r="AD305" s="2">
        <f t="shared" si="20"/>
        <v>0</v>
      </c>
      <c r="AE305" s="2">
        <f t="shared" si="21"/>
        <v>-15.427</v>
      </c>
      <c r="AF305" s="2">
        <f t="shared" si="22"/>
        <v>237.99232899999998</v>
      </c>
      <c r="AG305" s="2">
        <f t="shared" si="23"/>
        <v>15.427</v>
      </c>
    </row>
    <row r="306" spans="1:33" x14ac:dyDescent="0.3">
      <c r="A306" s="3">
        <v>23.83333287</v>
      </c>
      <c r="B306" s="3">
        <v>14.972</v>
      </c>
      <c r="C306" s="2">
        <f>$D$6*(A306^8)+$D$7*(A306^7)+$D$8*(A306^6)+$D$9*(A306^5)+$D$10*(A306^4)+$D$11*(A306^3)+$D$12*(A306^2)+$D$13*(A306)+$D$14 + (($D$3*EXP($D$4*A306))*(($D$5*(SIN(2*3.141592654*A306)))+(((1-($D$5^2))^0.5)*(COS(2*3.141592654*A306)))))</f>
        <v>15.006058087465078</v>
      </c>
      <c r="D306" s="2">
        <f t="shared" si="24"/>
        <v>3.4058087465078657E-2</v>
      </c>
      <c r="E306" s="2">
        <f>D306^2</f>
        <v>1.1599533217789479E-3</v>
      </c>
      <c r="F306" s="2">
        <f>$E$9*(A306^8)+$E$10*(A306^7)+$E$11*(A306^6)+$E$12*(A306^5)+$E$13*(A306^4)+$E$14*(A306^3)+$E$15*(A306^2)+$E$16*(A306)+$E$17+(($E$3*EXP($E$4*A306))*(($E$5*(SIN(2*3.141592654*A306)))+(((1-($E$5^2))^0.5)*(COS(2*3.141592654*A306)))))+(($E$6*EXP($E$7*A306))*(($E$8*(SIN(4*3.141592654*A306)))+(((1-($E$8^2))^0.5)*(COS(4*3.141592654*A306)))))</f>
        <v>15.125774722746334</v>
      </c>
      <c r="G306" s="2">
        <f>F306-B306</f>
        <v>0.15377472274633419</v>
      </c>
      <c r="H306" s="2">
        <f>G306^2</f>
        <v>2.364666535571195E-2</v>
      </c>
      <c r="L306" s="3"/>
      <c r="M306" s="3"/>
      <c r="N306" s="19"/>
      <c r="O306" s="19"/>
      <c r="P306" s="19"/>
      <c r="Q306" s="3"/>
      <c r="S306" s="19"/>
      <c r="U306" s="19"/>
      <c r="W306" s="19"/>
      <c r="X306" s="19"/>
      <c r="AC306" s="3">
        <v>24.083332859999999</v>
      </c>
      <c r="AD306" s="2">
        <f t="shared" si="20"/>
        <v>0</v>
      </c>
      <c r="AE306" s="2">
        <f t="shared" si="21"/>
        <v>-14.972</v>
      </c>
      <c r="AF306" s="2">
        <f t="shared" si="22"/>
        <v>224.16078399999998</v>
      </c>
      <c r="AG306" s="2">
        <f t="shared" si="23"/>
        <v>14.972</v>
      </c>
    </row>
    <row r="307" spans="1:33" x14ac:dyDescent="0.3">
      <c r="A307" s="3">
        <v>23.916666200000002</v>
      </c>
      <c r="B307" s="3">
        <v>14.535</v>
      </c>
      <c r="C307" s="2">
        <f>$D$6*(A307^8)+$D$7*(A307^7)+$D$8*(A307^6)+$D$9*(A307^5)+$D$10*(A307^4)+$D$11*(A307^3)+$D$12*(A307^2)+$D$13*(A307)+$D$14 + (($D$3*EXP($D$4*A307))*(($D$5*(SIN(2*3.141592654*A307)))+(((1-($D$5^2))^0.5)*(COS(2*3.141592654*A307)))))</f>
        <v>14.703807741932431</v>
      </c>
      <c r="D307" s="2">
        <f t="shared" si="24"/>
        <v>0.1688077419324312</v>
      </c>
      <c r="E307" s="2">
        <f>D307^2</f>
        <v>2.8496053736326292E-2</v>
      </c>
      <c r="F307" s="2">
        <f>$E$9*(A307^8)+$E$10*(A307^7)+$E$11*(A307^6)+$E$12*(A307^5)+$E$13*(A307^4)+$E$14*(A307^3)+$E$15*(A307^2)+$E$16*(A307)+$E$17+(($E$3*EXP($E$4*A307))*(($E$5*(SIN(2*3.141592654*A307)))+(((1-($E$5^2))^0.5)*(COS(2*3.141592654*A307)))))+(($E$6*EXP($E$7*A307))*(($E$8*(SIN(4*3.141592654*A307)))+(((1-($E$8^2))^0.5)*(COS(4*3.141592654*A307)))))</f>
        <v>14.84727420961301</v>
      </c>
      <c r="G307" s="2">
        <f>F307-B307</f>
        <v>0.31227420961301</v>
      </c>
      <c r="H307" s="2">
        <f>G307^2</f>
        <v>9.7515181989430114E-2</v>
      </c>
      <c r="L307" s="3"/>
      <c r="M307" s="3"/>
      <c r="N307" s="19"/>
      <c r="O307" s="19"/>
      <c r="P307" s="19"/>
      <c r="Q307" s="3"/>
      <c r="S307" s="19"/>
      <c r="U307" s="19"/>
      <c r="W307" s="19"/>
      <c r="X307" s="19"/>
      <c r="AC307" s="3">
        <v>24.166666190000001</v>
      </c>
      <c r="AD307" s="2">
        <f t="shared" si="20"/>
        <v>0</v>
      </c>
      <c r="AE307" s="2">
        <f t="shared" si="21"/>
        <v>-14.535</v>
      </c>
      <c r="AF307" s="2">
        <f t="shared" si="22"/>
        <v>211.26622499999999</v>
      </c>
      <c r="AG307" s="2">
        <f t="shared" si="23"/>
        <v>14.535</v>
      </c>
    </row>
    <row r="308" spans="1:33" x14ac:dyDescent="0.3">
      <c r="A308" s="3">
        <v>23.99999953</v>
      </c>
      <c r="B308" s="3">
        <v>14.212999999999999</v>
      </c>
      <c r="C308" s="2">
        <f>$D$6*(A308^8)+$D$7*(A308^7)+$D$8*(A308^6)+$D$9*(A308^5)+$D$10*(A308^4)+$D$11*(A308^3)+$D$12*(A308^2)+$D$13*(A308)+$D$14 + (($D$3*EXP($D$4*A308))*(($D$5*(SIN(2*3.141592654*A308)))+(((1-($D$5^2))^0.5)*(COS(2*3.141592654*A308)))))</f>
        <v>14.735179481791778</v>
      </c>
      <c r="D308" s="2">
        <f t="shared" si="24"/>
        <v>0.52217948179177931</v>
      </c>
      <c r="E308" s="2">
        <f>D308^2</f>
        <v>0.27267141120433119</v>
      </c>
      <c r="F308" s="2">
        <f>$E$9*(A308^8)+$E$10*(A308^7)+$E$11*(A308^6)+$E$12*(A308^5)+$E$13*(A308^4)+$E$14*(A308^3)+$E$15*(A308^2)+$E$16*(A308)+$E$17+(($E$3*EXP($E$4*A308))*(($E$5*(SIN(2*3.141592654*A308)))+(((1-($E$5^2))^0.5)*(COS(2*3.141592654*A308)))))+(($E$6*EXP($E$7*A308))*(($E$8*(SIN(4*3.141592654*A308)))+(((1-($E$8^2))^0.5)*(COS(4*3.141592654*A308)))))</f>
        <v>14.760298193481741</v>
      </c>
      <c r="G308" s="2">
        <f>F308-B308</f>
        <v>0.54729819348174225</v>
      </c>
      <c r="H308" s="2">
        <f>G308^2</f>
        <v>0.29953531258837857</v>
      </c>
      <c r="L308" s="3"/>
      <c r="M308" s="3"/>
      <c r="N308" s="19"/>
      <c r="O308" s="19"/>
      <c r="P308" s="19"/>
      <c r="Q308" s="3"/>
      <c r="S308" s="19"/>
      <c r="U308" s="19"/>
      <c r="W308" s="19"/>
      <c r="X308" s="19"/>
      <c r="AC308" s="3">
        <v>24.249999519999999</v>
      </c>
      <c r="AD308" s="2">
        <f t="shared" si="20"/>
        <v>0</v>
      </c>
      <c r="AE308" s="2">
        <f t="shared" si="21"/>
        <v>-14.212999999999999</v>
      </c>
      <c r="AF308" s="2">
        <f t="shared" si="22"/>
        <v>202.00936899999996</v>
      </c>
      <c r="AG308" s="2">
        <f t="shared" si="23"/>
        <v>14.212999999999999</v>
      </c>
    </row>
    <row r="309" spans="1:33" x14ac:dyDescent="0.3">
      <c r="A309" s="3">
        <v>24.083332859999999</v>
      </c>
      <c r="B309" s="3">
        <v>13.718999999999999</v>
      </c>
      <c r="C309" s="2">
        <f>$D$6*(A309^8)+$D$7*(A309^7)+$D$8*(A309^6)+$D$9*(A309^5)+$D$10*(A309^4)+$D$11*(A309^3)+$D$12*(A309^2)+$D$13*(A309)+$D$14 + (($D$3*EXP($D$4*A309))*(($D$5*(SIN(2*3.141592654*A309)))+(((1-($D$5^2))^0.5)*(COS(2*3.141592654*A309)))))</f>
        <v>15.101251931626145</v>
      </c>
      <c r="D309" s="2">
        <f t="shared" si="24"/>
        <v>1.3822519316261452</v>
      </c>
      <c r="E309" s="2">
        <f>D309^2</f>
        <v>1.9106204024842097</v>
      </c>
      <c r="F309" s="2">
        <f>$E$9*(A309^8)+$E$10*(A309^7)+$E$11*(A309^6)+$E$12*(A309^5)+$E$13*(A309^4)+$E$14*(A309^3)+$E$15*(A309^2)+$E$16*(A309)+$E$17+(($E$3*EXP($E$4*A309))*(($E$5*(SIN(2*3.141592654*A309)))+(((1-($E$5^2))^0.5)*(COS(2*3.141592654*A309)))))+(($E$6*EXP($E$7*A309))*(($E$8*(SIN(4*3.141592654*A309)))+(((1-($E$8^2))^0.5)*(COS(4*3.141592654*A309)))))</f>
        <v>14.984590573960372</v>
      </c>
      <c r="G309" s="2">
        <f>F309-B309</f>
        <v>1.2655905739603721</v>
      </c>
      <c r="H309" s="2">
        <f>G309^2</f>
        <v>1.6017195008973442</v>
      </c>
      <c r="L309" s="3"/>
      <c r="M309" s="3"/>
      <c r="N309" s="19"/>
      <c r="O309" s="19"/>
      <c r="P309" s="19"/>
      <c r="Q309" s="3"/>
      <c r="S309" s="19"/>
      <c r="U309" s="19"/>
      <c r="W309" s="19"/>
      <c r="X309" s="19"/>
      <c r="AC309" s="3">
        <v>24.333332850000001</v>
      </c>
      <c r="AD309" s="2">
        <f t="shared" si="20"/>
        <v>0</v>
      </c>
      <c r="AE309" s="2">
        <f t="shared" si="21"/>
        <v>-13.718999999999999</v>
      </c>
      <c r="AF309" s="2">
        <f t="shared" si="22"/>
        <v>188.210961</v>
      </c>
      <c r="AG309" s="2">
        <f t="shared" si="23"/>
        <v>13.718999999999999</v>
      </c>
    </row>
    <row r="310" spans="1:33" x14ac:dyDescent="0.3">
      <c r="A310" s="3">
        <v>24.166666190000001</v>
      </c>
      <c r="B310" s="3">
        <v>15.009</v>
      </c>
      <c r="C310" s="2">
        <f>$D$6*(A310^8)+$D$7*(A310^7)+$D$8*(A310^6)+$D$9*(A310^5)+$D$10*(A310^4)+$D$11*(A310^3)+$D$12*(A310^2)+$D$13*(A310)+$D$14 + (($D$3*EXP($D$4*A310))*(($D$5*(SIN(2*3.141592654*A310)))+(((1-($D$5^2))^0.5)*(COS(2*3.141592654*A310)))))</f>
        <v>15.713268438755936</v>
      </c>
      <c r="D310" s="2">
        <f t="shared" si="24"/>
        <v>0.70426843875593548</v>
      </c>
      <c r="E310" s="2">
        <f>D310^2</f>
        <v>0.49599403382772284</v>
      </c>
      <c r="F310" s="2">
        <f>$E$9*(A310^8)+$E$10*(A310^7)+$E$11*(A310^6)+$E$12*(A310^5)+$E$13*(A310^4)+$E$14*(A310^3)+$E$15*(A310^2)+$E$16*(A310)+$E$17+(($E$3*EXP($E$4*A310))*(($E$5*(SIN(2*3.141592654*A310)))+(((1-($E$5^2))^0.5)*(COS(2*3.141592654*A310)))))+(($E$6*EXP($E$7*A310))*(($E$8*(SIN(4*3.141592654*A310)))+(((1-($E$8^2))^0.5)*(COS(4*3.141592654*A310)))))</f>
        <v>15.572959688734166</v>
      </c>
      <c r="G310" s="2">
        <f>F310-B310</f>
        <v>0.56395968873416535</v>
      </c>
      <c r="H310" s="2">
        <f>G310^2</f>
        <v>0.31805053051713666</v>
      </c>
      <c r="L310" s="3"/>
      <c r="M310" s="3"/>
      <c r="N310" s="19"/>
      <c r="O310" s="19"/>
      <c r="P310" s="19"/>
      <c r="Q310" s="3"/>
      <c r="S310" s="19"/>
      <c r="U310" s="19"/>
      <c r="W310" s="19"/>
      <c r="X310" s="19"/>
      <c r="AC310" s="3">
        <v>24.41666618</v>
      </c>
      <c r="AD310" s="2">
        <f t="shared" si="20"/>
        <v>0</v>
      </c>
      <c r="AE310" s="2">
        <f t="shared" si="21"/>
        <v>-15.009</v>
      </c>
      <c r="AF310" s="2">
        <f t="shared" si="22"/>
        <v>225.270081</v>
      </c>
      <c r="AG310" s="2">
        <f t="shared" si="23"/>
        <v>15.009</v>
      </c>
    </row>
    <row r="311" spans="1:33" x14ac:dyDescent="0.3">
      <c r="A311" s="3">
        <v>24.249999519999999</v>
      </c>
      <c r="B311" s="3">
        <v>16.318999999999999</v>
      </c>
      <c r="C311" s="2">
        <f>$D$6*(A311^8)+$D$7*(A311^7)+$D$8*(A311^6)+$D$9*(A311^5)+$D$10*(A311^4)+$D$11*(A311^3)+$D$12*(A311^2)+$D$13*(A311)+$D$14 + (($D$3*EXP($D$4*A311))*(($D$5*(SIN(2*3.141592654*A311)))+(((1-($D$5^2))^0.5)*(COS(2*3.141592654*A311)))))</f>
        <v>16.416373669192769</v>
      </c>
      <c r="D311" s="2">
        <f t="shared" si="24"/>
        <v>9.7373669192769796E-2</v>
      </c>
      <c r="E311" s="2">
        <f>D311^2</f>
        <v>9.481631452062966E-3</v>
      </c>
      <c r="F311" s="2">
        <f>$E$9*(A311^8)+$E$10*(A311^7)+$E$11*(A311^6)+$E$12*(A311^5)+$E$13*(A311^4)+$E$14*(A311^3)+$E$15*(A311^2)+$E$16*(A311)+$E$17+(($E$3*EXP($E$4*A311))*(($E$5*(SIN(2*3.141592654*A311)))+(((1-($E$5^2))^0.5)*(COS(2*3.141592654*A311)))))+(($E$6*EXP($E$7*A311))*(($E$8*(SIN(4*3.141592654*A311)))+(((1-($E$8^2))^0.5)*(COS(4*3.141592654*A311)))))</f>
        <v>16.393640049230175</v>
      </c>
      <c r="G311" s="2">
        <f>F311-B311</f>
        <v>7.4640049230175975E-2</v>
      </c>
      <c r="H311" s="2">
        <f>G311^2</f>
        <v>5.5711369490830933E-3</v>
      </c>
      <c r="L311" s="3"/>
      <c r="M311" s="3"/>
      <c r="N311" s="19"/>
      <c r="O311" s="19"/>
      <c r="P311" s="19"/>
      <c r="Q311" s="3"/>
      <c r="S311" s="19"/>
      <c r="U311" s="19"/>
      <c r="W311" s="19"/>
      <c r="X311" s="19"/>
      <c r="AC311" s="3">
        <v>24.499999509999999</v>
      </c>
      <c r="AD311" s="2">
        <f t="shared" si="20"/>
        <v>0</v>
      </c>
      <c r="AE311" s="2">
        <f t="shared" si="21"/>
        <v>-16.318999999999999</v>
      </c>
      <c r="AF311" s="2">
        <f t="shared" si="22"/>
        <v>266.30976099999998</v>
      </c>
      <c r="AG311" s="2">
        <f t="shared" si="23"/>
        <v>16.318999999999999</v>
      </c>
    </row>
    <row r="312" spans="1:33" x14ac:dyDescent="0.3">
      <c r="A312" s="3">
        <v>24.333332850000001</v>
      </c>
      <c r="B312" s="3">
        <v>17.077999999999999</v>
      </c>
      <c r="C312" s="2">
        <f>$D$6*(A312^8)+$D$7*(A312^7)+$D$8*(A312^6)+$D$9*(A312^5)+$D$10*(A312^4)+$D$11*(A312^3)+$D$12*(A312^2)+$D$13*(A312)+$D$14 + (($D$3*EXP($D$4*A312))*(($D$5*(SIN(2*3.141592654*A312)))+(((1-($D$5^2))^0.5)*(COS(2*3.141592654*A312)))))</f>
        <v>17.031079354146605</v>
      </c>
      <c r="D312" s="2">
        <f t="shared" si="24"/>
        <v>-4.692064585339395E-2</v>
      </c>
      <c r="E312" s="2">
        <f>D312^2</f>
        <v>2.2015470072996148E-3</v>
      </c>
      <c r="F312" s="2">
        <f>$E$9*(A312^8)+$E$10*(A312^7)+$E$11*(A312^6)+$E$12*(A312^5)+$E$13*(A312^4)+$E$14*(A312^3)+$E$15*(A312^2)+$E$16*(A312)+$E$17+(($E$3*EXP($E$4*A312))*(($E$5*(SIN(2*3.141592654*A312)))+(((1-($E$5^2))^0.5)*(COS(2*3.141592654*A312)))))+(($E$6*EXP($E$7*A312))*(($E$8*(SIN(4*3.141592654*A312)))+(((1-($E$8^2))^0.5)*(COS(4*3.141592654*A312)))))</f>
        <v>17.149157975531946</v>
      </c>
      <c r="G312" s="2">
        <f>F312-B312</f>
        <v>7.1157975531946249E-2</v>
      </c>
      <c r="H312" s="2">
        <f>G312^2</f>
        <v>5.0634574818050615E-3</v>
      </c>
      <c r="L312" s="3"/>
      <c r="M312" s="3"/>
      <c r="N312" s="19"/>
      <c r="O312" s="19"/>
      <c r="P312" s="19"/>
      <c r="Q312" s="3"/>
      <c r="S312" s="19"/>
      <c r="U312" s="19"/>
      <c r="W312" s="19"/>
      <c r="X312" s="19"/>
      <c r="AC312" s="3">
        <v>24.583332840000001</v>
      </c>
      <c r="AD312" s="2">
        <f t="shared" si="20"/>
        <v>0</v>
      </c>
      <c r="AE312" s="2">
        <f t="shared" si="21"/>
        <v>-17.077999999999999</v>
      </c>
      <c r="AF312" s="2">
        <f t="shared" si="22"/>
        <v>291.65808399999997</v>
      </c>
      <c r="AG312" s="2">
        <f t="shared" si="23"/>
        <v>17.077999999999999</v>
      </c>
    </row>
    <row r="313" spans="1:33" x14ac:dyDescent="0.3">
      <c r="A313" s="3">
        <v>24.41666618</v>
      </c>
      <c r="B313" s="3">
        <v>17.913</v>
      </c>
      <c r="C313" s="2">
        <f>$D$6*(A313^8)+$D$7*(A313^7)+$D$8*(A313^6)+$D$9*(A313^5)+$D$10*(A313^4)+$D$11*(A313^3)+$D$12*(A313^2)+$D$13*(A313)+$D$14 + (($D$3*EXP($D$4*A313))*(($D$5*(SIN(2*3.141592654*A313)))+(((1-($D$5^2))^0.5)*(COS(2*3.141592654*A313)))))</f>
        <v>17.401355183374957</v>
      </c>
      <c r="D313" s="2">
        <f t="shared" si="24"/>
        <v>-0.51164481662504357</v>
      </c>
      <c r="E313" s="2">
        <f>D313^2</f>
        <v>0.26178041837927446</v>
      </c>
      <c r="F313" s="2">
        <f>$E$9*(A313^8)+$E$10*(A313^7)+$E$11*(A313^6)+$E$12*(A313^5)+$E$13*(A313^4)+$E$14*(A313^3)+$E$15*(A313^2)+$E$16*(A313)+$E$17+(($E$3*EXP($E$4*A313))*(($E$5*(SIN(2*3.141592654*A313)))+(((1-($E$5^2))^0.5)*(COS(2*3.141592654*A313)))))+(($E$6*EXP($E$7*A313))*(($E$8*(SIN(4*3.141592654*A313)))+(((1-($E$8^2))^0.5)*(COS(4*3.141592654*A313)))))</f>
        <v>17.542732470958253</v>
      </c>
      <c r="G313" s="2">
        <f>F313-B313</f>
        <v>-0.37026752904174742</v>
      </c>
      <c r="H313" s="2">
        <f>G313^2</f>
        <v>0.13709804306268128</v>
      </c>
      <c r="L313" s="3"/>
      <c r="M313" s="3"/>
      <c r="N313" s="19"/>
      <c r="O313" s="19"/>
      <c r="P313" s="19"/>
      <c r="Q313" s="3"/>
      <c r="S313" s="19"/>
      <c r="U313" s="19"/>
      <c r="W313" s="19"/>
      <c r="X313" s="19"/>
      <c r="AC313" s="3">
        <v>24.666666169999999</v>
      </c>
      <c r="AD313" s="2">
        <f t="shared" si="20"/>
        <v>0</v>
      </c>
      <c r="AE313" s="2">
        <f t="shared" si="21"/>
        <v>-17.913</v>
      </c>
      <c r="AF313" s="2">
        <f t="shared" si="22"/>
        <v>320.87556899999998</v>
      </c>
      <c r="AG313" s="2">
        <f t="shared" si="23"/>
        <v>17.913</v>
      </c>
    </row>
    <row r="314" spans="1:33" x14ac:dyDescent="0.3">
      <c r="A314" s="3">
        <v>24.499999509999999</v>
      </c>
      <c r="B314" s="3">
        <v>18.158999999999999</v>
      </c>
      <c r="C314" s="2">
        <f>$D$6*(A314^8)+$D$7*(A314^7)+$D$8*(A314^6)+$D$9*(A314^5)+$D$10*(A314^4)+$D$11*(A314^3)+$D$12*(A314^2)+$D$13*(A314)+$D$14 + (($D$3*EXP($D$4*A314))*(($D$5*(SIN(2*3.141592654*A314)))+(((1-($D$5^2))^0.5)*(COS(2*3.141592654*A314)))))</f>
        <v>17.436459028257659</v>
      </c>
      <c r="D314" s="2">
        <f t="shared" si="24"/>
        <v>-0.72254097174234033</v>
      </c>
      <c r="E314" s="2">
        <f>D314^2</f>
        <v>0.52206545584636543</v>
      </c>
      <c r="F314" s="2">
        <f>$E$9*(A314^8)+$E$10*(A314^7)+$E$11*(A314^6)+$E$12*(A314^5)+$E$13*(A314^4)+$E$14*(A314^3)+$E$15*(A314^2)+$E$16*(A314)+$E$17+(($E$3*EXP($E$4*A314))*(($E$5*(SIN(2*3.141592654*A314)))+(((1-($E$5^2))^0.5)*(COS(2*3.141592654*A314)))))+(($E$6*EXP($E$7*A314))*(($E$8*(SIN(4*3.141592654*A314)))+(((1-($E$8^2))^0.5)*(COS(4*3.141592654*A314)))))</f>
        <v>17.460719550460247</v>
      </c>
      <c r="G314" s="2">
        <f>F314-B314</f>
        <v>-0.69828044953975166</v>
      </c>
      <c r="H314" s="2">
        <f>G314^2</f>
        <v>0.48759558620943766</v>
      </c>
      <c r="L314" s="3"/>
      <c r="M314" s="3"/>
      <c r="N314" s="19"/>
      <c r="O314" s="19"/>
      <c r="P314" s="19"/>
      <c r="Q314" s="3"/>
      <c r="S314" s="19"/>
      <c r="U314" s="19"/>
      <c r="W314" s="19"/>
      <c r="X314" s="19"/>
      <c r="AC314" s="3">
        <v>24.749999500000001</v>
      </c>
      <c r="AD314" s="2">
        <f t="shared" si="20"/>
        <v>0</v>
      </c>
      <c r="AE314" s="2">
        <f t="shared" si="21"/>
        <v>-18.158999999999999</v>
      </c>
      <c r="AF314" s="2">
        <f t="shared" si="22"/>
        <v>329.74928099999994</v>
      </c>
      <c r="AG314" s="2">
        <f t="shared" si="23"/>
        <v>18.158999999999999</v>
      </c>
    </row>
    <row r="315" spans="1:33" x14ac:dyDescent="0.3">
      <c r="A315" s="3">
        <v>24.583332840000001</v>
      </c>
      <c r="B315" s="3">
        <v>17.704000000000001</v>
      </c>
      <c r="C315" s="2">
        <f>$D$6*(A315^8)+$D$7*(A315^7)+$D$8*(A315^6)+$D$9*(A315^5)+$D$10*(A315^4)+$D$11*(A315^3)+$D$12*(A315^2)+$D$13*(A315)+$D$14 + (($D$3*EXP($D$4*A315))*(($D$5*(SIN(2*3.141592654*A315)))+(((1-($D$5^2))^0.5)*(COS(2*3.141592654*A315)))))</f>
        <v>17.135291578437965</v>
      </c>
      <c r="D315" s="2">
        <f t="shared" si="24"/>
        <v>-0.56870842156203594</v>
      </c>
      <c r="E315" s="2">
        <f>D315^2</f>
        <v>0.32342926875558237</v>
      </c>
      <c r="F315" s="2">
        <f>$E$9*(A315^8)+$E$10*(A315^7)+$E$11*(A315^6)+$E$12*(A315^5)+$E$13*(A315^4)+$E$14*(A315^3)+$E$15*(A315^2)+$E$16*(A315)+$E$17+(($E$3*EXP($E$4*A315))*(($E$5*(SIN(2*3.141592654*A315)))+(((1-($E$5^2))^0.5)*(COS(2*3.141592654*A315)))))+(($E$6*EXP($E$7*A315))*(($E$8*(SIN(4*3.141592654*A315)))+(((1-($E$8^2))^0.5)*(COS(4*3.141592654*A315)))))</f>
        <v>17.019431314478037</v>
      </c>
      <c r="G315" s="2">
        <f>F315-B315</f>
        <v>-0.68456868552196326</v>
      </c>
      <c r="H315" s="2">
        <f>G315^2</f>
        <v>0.46863428519726863</v>
      </c>
      <c r="L315" s="3"/>
      <c r="M315" s="3"/>
      <c r="N315" s="19"/>
      <c r="O315" s="19"/>
      <c r="P315" s="19"/>
      <c r="Q315" s="3"/>
      <c r="S315" s="19"/>
      <c r="U315" s="19"/>
      <c r="W315" s="19"/>
      <c r="X315" s="19"/>
      <c r="AC315" s="3">
        <v>24.83333283</v>
      </c>
      <c r="AD315" s="2">
        <f t="shared" si="20"/>
        <v>0</v>
      </c>
      <c r="AE315" s="2">
        <f t="shared" si="21"/>
        <v>-17.704000000000001</v>
      </c>
      <c r="AF315" s="2">
        <f t="shared" si="22"/>
        <v>313.43161600000002</v>
      </c>
      <c r="AG315" s="2">
        <f t="shared" si="23"/>
        <v>17.704000000000001</v>
      </c>
    </row>
    <row r="316" spans="1:33" x14ac:dyDescent="0.3">
      <c r="A316" s="3">
        <v>24.666666169999999</v>
      </c>
      <c r="B316" s="3">
        <v>17.059000000000001</v>
      </c>
      <c r="C316" s="2">
        <f>$D$6*(A316^8)+$D$7*(A316^7)+$D$8*(A316^6)+$D$9*(A316^5)+$D$10*(A316^4)+$D$11*(A316^3)+$D$12*(A316^2)+$D$13*(A316)+$D$14 + (($D$3*EXP($D$4*A316))*(($D$5*(SIN(2*3.141592654*A316)))+(((1-($D$5^2))^0.5)*(COS(2*3.141592654*A316)))))</f>
        <v>16.586738154329844</v>
      </c>
      <c r="D316" s="2">
        <f t="shared" si="24"/>
        <v>-0.4722618456701575</v>
      </c>
      <c r="E316" s="2">
        <f>D316^2</f>
        <v>0.22303125087578365</v>
      </c>
      <c r="F316" s="2">
        <f>$E$9*(A316^8)+$E$10*(A316^7)+$E$11*(A316^6)+$E$12*(A316^5)+$E$13*(A316^4)+$E$14*(A316^3)+$E$15*(A316^2)+$E$16*(A316)+$E$17+(($E$3*EXP($E$4*A316))*(($E$5*(SIN(2*3.141592654*A316)))+(((1-($E$5^2))^0.5)*(COS(2*3.141592654*A316)))))+(($E$6*EXP($E$7*A316))*(($E$8*(SIN(4*3.141592654*A316)))+(((1-($E$8^2))^0.5)*(COS(4*3.141592654*A316)))))</f>
        <v>16.447777579475325</v>
      </c>
      <c r="G316" s="2">
        <f>F316-B316</f>
        <v>-0.61122242052467612</v>
      </c>
      <c r="H316" s="2">
        <f>G316^2</f>
        <v>0.37359284735204401</v>
      </c>
      <c r="L316" s="3"/>
      <c r="M316" s="3"/>
      <c r="N316" s="19"/>
      <c r="O316" s="19"/>
      <c r="P316" s="19"/>
      <c r="Q316" s="3"/>
      <c r="S316" s="19"/>
      <c r="U316" s="19"/>
      <c r="W316" s="19"/>
      <c r="X316" s="19"/>
      <c r="AC316" s="3">
        <v>24.916666159999998</v>
      </c>
      <c r="AD316" s="2">
        <f t="shared" si="20"/>
        <v>0</v>
      </c>
      <c r="AE316" s="2">
        <f t="shared" si="21"/>
        <v>-17.059000000000001</v>
      </c>
      <c r="AF316" s="2">
        <f t="shared" si="22"/>
        <v>291.00948100000005</v>
      </c>
      <c r="AG316" s="2">
        <f t="shared" si="23"/>
        <v>17.059000000000001</v>
      </c>
    </row>
    <row r="317" spans="1:33" x14ac:dyDescent="0.3">
      <c r="A317" s="3">
        <v>24.749999500000001</v>
      </c>
      <c r="B317" s="3">
        <v>17.268000000000001</v>
      </c>
      <c r="C317" s="2">
        <f>$D$6*(A317^8)+$D$7*(A317^7)+$D$8*(A317^6)+$D$9*(A317^5)+$D$10*(A317^4)+$D$11*(A317^3)+$D$12*(A317^2)+$D$13*(A317)+$D$14 + (($D$3*EXP($D$4*A317))*(($D$5*(SIN(2*3.141592654*A317)))+(((1-($D$5^2))^0.5)*(COS(2*3.141592654*A317)))))</f>
        <v>15.94589284546913</v>
      </c>
      <c r="D317" s="2">
        <f t="shared" si="24"/>
        <v>-1.3221071545308707</v>
      </c>
      <c r="E317" s="2">
        <f>D317^2</f>
        <v>1.7479673280617156</v>
      </c>
      <c r="F317" s="2">
        <f>$E$9*(A317^8)+$E$10*(A317^7)+$E$11*(A317^6)+$E$12*(A317^5)+$E$13*(A317^4)+$E$14*(A317^3)+$E$15*(A317^2)+$E$16*(A317)+$E$17+(($E$3*EXP($E$4*A317))*(($E$5*(SIN(2*3.141592654*A317)))+(((1-($E$5^2))^0.5)*(COS(2*3.141592654*A317)))))+(($E$6*EXP($E$7*A317))*(($E$8*(SIN(4*3.141592654*A317)))+(((1-($E$8^2))^0.5)*(COS(4*3.141592654*A317)))))</f>
        <v>15.923612046622262</v>
      </c>
      <c r="G317" s="2">
        <f>F317-B317</f>
        <v>-1.3443879533777388</v>
      </c>
      <c r="H317" s="2">
        <f>G317^2</f>
        <v>1.8073789691871851</v>
      </c>
      <c r="L317" s="3"/>
      <c r="M317" s="3"/>
      <c r="N317" s="19"/>
      <c r="O317" s="19"/>
      <c r="P317" s="19"/>
      <c r="Q317" s="3"/>
      <c r="S317" s="19"/>
      <c r="U317" s="19"/>
      <c r="W317" s="19"/>
      <c r="X317" s="19"/>
      <c r="AC317" s="3">
        <v>24.99999949</v>
      </c>
      <c r="AD317" s="2">
        <f t="shared" si="20"/>
        <v>0</v>
      </c>
      <c r="AE317" s="2">
        <f t="shared" si="21"/>
        <v>-17.268000000000001</v>
      </c>
      <c r="AF317" s="2">
        <f t="shared" si="22"/>
        <v>298.18382400000002</v>
      </c>
      <c r="AG317" s="2">
        <f t="shared" si="23"/>
        <v>17.268000000000001</v>
      </c>
    </row>
    <row r="318" spans="1:33" x14ac:dyDescent="0.3">
      <c r="A318" s="3">
        <v>24.83333283</v>
      </c>
      <c r="B318" s="3">
        <v>16.545999999999999</v>
      </c>
      <c r="C318" s="2">
        <f>$D$6*(A318^8)+$D$7*(A318^7)+$D$8*(A318^6)+$D$9*(A318^5)+$D$10*(A318^4)+$D$11*(A318^3)+$D$12*(A318^2)+$D$13*(A318)+$D$14 + (($D$3*EXP($D$4*A318))*(($D$5*(SIN(2*3.141592654*A318)))+(((1-($D$5^2))^0.5)*(COS(2*3.141592654*A318)))))</f>
        <v>15.392524160372691</v>
      </c>
      <c r="D318" s="2">
        <f t="shared" si="24"/>
        <v>-1.1534758396273084</v>
      </c>
      <c r="E318" s="2">
        <f>D318^2</f>
        <v>1.3305065126039239</v>
      </c>
      <c r="F318" s="2">
        <f>$E$9*(A318^8)+$E$10*(A318^7)+$E$11*(A318^6)+$E$12*(A318^5)+$E$13*(A318^4)+$E$14*(A318^3)+$E$15*(A318^2)+$E$16*(A318)+$E$17+(($E$3*EXP($E$4*A318))*(($E$5*(SIN(2*3.141592654*A318)))+(((1-($E$5^2))^0.5)*(COS(2*3.141592654*A318)))))+(($E$6*EXP($E$7*A318))*(($E$8*(SIN(4*3.141592654*A318)))+(((1-($E$8^2))^0.5)*(COS(4*3.141592654*A318)))))</f>
        <v>15.509859686183784</v>
      </c>
      <c r="G318" s="2">
        <f>F318-B318</f>
        <v>-1.0361403138162153</v>
      </c>
      <c r="H318" s="2">
        <f>G318^2</f>
        <v>1.073586749915165</v>
      </c>
      <c r="L318" s="3"/>
      <c r="M318" s="3"/>
      <c r="N318" s="19"/>
      <c r="O318" s="19"/>
      <c r="P318" s="19"/>
      <c r="Q318" s="3"/>
      <c r="S318" s="19"/>
      <c r="U318" s="19"/>
      <c r="W318" s="19"/>
      <c r="X318" s="19"/>
      <c r="AC318" s="3">
        <v>25.083332819999999</v>
      </c>
      <c r="AD318" s="2">
        <f t="shared" si="20"/>
        <v>0</v>
      </c>
      <c r="AE318" s="2">
        <f t="shared" si="21"/>
        <v>-16.545999999999999</v>
      </c>
      <c r="AF318" s="2">
        <f t="shared" si="22"/>
        <v>273.77011599999997</v>
      </c>
      <c r="AG318" s="2">
        <f t="shared" si="23"/>
        <v>16.545999999999999</v>
      </c>
    </row>
    <row r="319" spans="1:33" x14ac:dyDescent="0.3">
      <c r="A319" s="3">
        <v>24.916666159999998</v>
      </c>
      <c r="B319" s="3">
        <v>16.071999999999999</v>
      </c>
      <c r="C319" s="2">
        <f>$D$6*(A319^8)+$D$7*(A319^7)+$D$8*(A319^6)+$D$9*(A319^5)+$D$10*(A319^4)+$D$11*(A319^3)+$D$12*(A319^2)+$D$13*(A319)+$D$14 + (($D$3*EXP($D$4*A319))*(($D$5*(SIN(2*3.141592654*A319)))+(((1-($D$5^2))^0.5)*(COS(2*3.141592654*A319)))))</f>
        <v>15.082904563878779</v>
      </c>
      <c r="D319" s="2">
        <f t="shared" si="24"/>
        <v>-0.98909543612121986</v>
      </c>
      <c r="E319" s="2">
        <f>D319^2</f>
        <v>0.97830978175582617</v>
      </c>
      <c r="F319" s="2">
        <f>$E$9*(A319^8)+$E$10*(A319^7)+$E$11*(A319^6)+$E$12*(A319^5)+$E$13*(A319^4)+$E$14*(A319^3)+$E$15*(A319^2)+$E$16*(A319)+$E$17+(($E$3*EXP($E$4*A319))*(($E$5*(SIN(2*3.141592654*A319)))+(((1-($E$5^2))^0.5)*(COS(2*3.141592654*A319)))))+(($E$6*EXP($E$7*A319))*(($E$8*(SIN(4*3.141592654*A319)))+(((1-($E$8^2))^0.5)*(COS(4*3.141592654*A319)))))</f>
        <v>15.223444397336388</v>
      </c>
      <c r="G319" s="2">
        <f>F319-B319</f>
        <v>-0.84855560266361074</v>
      </c>
      <c r="H319" s="2">
        <f>G319^2</f>
        <v>0.72004661081180366</v>
      </c>
      <c r="L319" s="3"/>
      <c r="M319" s="3"/>
      <c r="N319" s="19"/>
      <c r="O319" s="19"/>
      <c r="P319" s="19"/>
      <c r="Q319" s="3"/>
      <c r="S319" s="19"/>
      <c r="U319" s="19"/>
      <c r="W319" s="19"/>
      <c r="X319" s="19"/>
      <c r="AC319" s="3">
        <v>25.166666150000001</v>
      </c>
      <c r="AD319" s="2">
        <f t="shared" si="20"/>
        <v>0</v>
      </c>
      <c r="AE319" s="2">
        <f t="shared" si="21"/>
        <v>-16.071999999999999</v>
      </c>
      <c r="AF319" s="2">
        <f t="shared" si="22"/>
        <v>258.30918399999996</v>
      </c>
      <c r="AG319" s="2">
        <f t="shared" si="23"/>
        <v>16.071999999999999</v>
      </c>
    </row>
    <row r="320" spans="1:33" x14ac:dyDescent="0.3">
      <c r="A320" s="3">
        <v>24.99999949</v>
      </c>
      <c r="B320" s="3">
        <v>15.996</v>
      </c>
      <c r="C320" s="2">
        <f>$D$6*(A320^8)+$D$7*(A320^7)+$D$8*(A320^6)+$D$9*(A320^5)+$D$10*(A320^4)+$D$11*(A320^3)+$D$12*(A320^2)+$D$13*(A320)+$D$14 + (($D$3*EXP($D$4*A320))*(($D$5*(SIN(2*3.141592654*A320)))+(((1-($D$5^2))^0.5)*(COS(2*3.141592654*A320)))))</f>
        <v>15.107911040396736</v>
      </c>
      <c r="D320" s="2">
        <f t="shared" si="24"/>
        <v>-0.88808895960326417</v>
      </c>
      <c r="E320" s="2">
        <f>D320^2</f>
        <v>0.78870200016920822</v>
      </c>
      <c r="F320" s="2">
        <f>$E$9*(A320^8)+$E$10*(A320^7)+$E$11*(A320^6)+$E$12*(A320^5)+$E$13*(A320^4)+$E$14*(A320^3)+$E$15*(A320^2)+$E$16*(A320)+$E$17+(($E$3*EXP($E$4*A320))*(($E$5*(SIN(2*3.141592654*A320)))+(((1-($E$5^2))^0.5)*(COS(2*3.141592654*A320)))))+(($E$6*EXP($E$7*A320))*(($E$8*(SIN(4*3.141592654*A320)))+(((1-($E$8^2))^0.5)*(COS(4*3.141592654*A320)))))</f>
        <v>15.132550928800228</v>
      </c>
      <c r="G320" s="2">
        <f>F320-B320</f>
        <v>-0.86344907119977243</v>
      </c>
      <c r="H320" s="2">
        <f>G320^2</f>
        <v>0.74554429855574966</v>
      </c>
      <c r="L320" s="3"/>
      <c r="M320" s="3"/>
      <c r="N320" s="19"/>
      <c r="O320" s="19"/>
      <c r="P320" s="19"/>
      <c r="Q320" s="3"/>
      <c r="S320" s="19"/>
      <c r="U320" s="19"/>
      <c r="W320" s="19"/>
      <c r="X320" s="19"/>
      <c r="AC320" s="3">
        <v>25.24999948</v>
      </c>
      <c r="AD320" s="2">
        <f t="shared" si="20"/>
        <v>0</v>
      </c>
      <c r="AE320" s="2">
        <f t="shared" si="21"/>
        <v>-15.996</v>
      </c>
      <c r="AF320" s="2">
        <f t="shared" si="22"/>
        <v>255.872016</v>
      </c>
      <c r="AG320" s="2">
        <f t="shared" si="23"/>
        <v>15.996</v>
      </c>
    </row>
    <row r="321" spans="1:33" x14ac:dyDescent="0.3">
      <c r="A321" s="3">
        <v>25.083332819999999</v>
      </c>
      <c r="B321" s="3">
        <v>15.294</v>
      </c>
      <c r="C321" s="2">
        <f>$D$6*(A321^8)+$D$7*(A321^7)+$D$8*(A321^6)+$D$9*(A321^5)+$D$10*(A321^4)+$D$11*(A321^3)+$D$12*(A321^2)+$D$13*(A321)+$D$14 + (($D$3*EXP($D$4*A321))*(($D$5*(SIN(2*3.141592654*A321)))+(((1-($D$5^2))^0.5)*(COS(2*3.141592654*A321)))))</f>
        <v>15.468630156655442</v>
      </c>
      <c r="D321" s="2">
        <f t="shared" si="24"/>
        <v>0.17463015665544113</v>
      </c>
      <c r="E321" s="2">
        <f>D321^2</f>
        <v>3.0495691613503909E-2</v>
      </c>
      <c r="F321" s="2">
        <f>$E$9*(A321^8)+$E$10*(A321^7)+$E$11*(A321^6)+$E$12*(A321^5)+$E$13*(A321^4)+$E$14*(A321^3)+$E$15*(A321^2)+$E$16*(A321)+$E$17+(($E$3*EXP($E$4*A321))*(($E$5*(SIN(2*3.141592654*A321)))+(((1-($E$5^2))^0.5)*(COS(2*3.141592654*A321)))))+(($E$6*EXP($E$7*A321))*(($E$8*(SIN(4*3.141592654*A321)))+(((1-($E$8^2))^0.5)*(COS(4*3.141592654*A321)))))</f>
        <v>15.35446442016733</v>
      </c>
      <c r="G321" s="2">
        <f>F321-B321</f>
        <v>6.0464420167329891E-2</v>
      </c>
      <c r="H321" s="2">
        <f>G321^2</f>
        <v>3.6559461061714095E-3</v>
      </c>
      <c r="L321" s="3"/>
      <c r="M321" s="3"/>
      <c r="N321" s="19"/>
      <c r="O321" s="19"/>
      <c r="P321" s="19"/>
      <c r="Q321" s="3"/>
      <c r="S321" s="19"/>
      <c r="U321" s="19"/>
      <c r="W321" s="19"/>
      <c r="X321" s="19"/>
      <c r="AC321" s="3">
        <v>25.333332810000002</v>
      </c>
      <c r="AD321" s="2">
        <f t="shared" si="20"/>
        <v>0</v>
      </c>
      <c r="AE321" s="2">
        <f t="shared" si="21"/>
        <v>-15.294</v>
      </c>
      <c r="AF321" s="2">
        <f t="shared" si="22"/>
        <v>233.90643600000001</v>
      </c>
      <c r="AG321" s="2">
        <f t="shared" si="23"/>
        <v>15.294</v>
      </c>
    </row>
    <row r="322" spans="1:33" x14ac:dyDescent="0.3">
      <c r="A322" s="3">
        <v>25.166666150000001</v>
      </c>
      <c r="B322" s="3">
        <v>15.901</v>
      </c>
      <c r="C322" s="2">
        <f>$D$6*(A322^8)+$D$7*(A322^7)+$D$8*(A322^6)+$D$9*(A322^5)+$D$10*(A322^4)+$D$11*(A322^3)+$D$12*(A322^2)+$D$13*(A322)+$D$14 + (($D$3*EXP($D$4*A322))*(($D$5*(SIN(2*3.141592654*A322)))+(((1-($D$5^2))^0.5)*(COS(2*3.141592654*A322)))))</f>
        <v>16.076015679713723</v>
      </c>
      <c r="D322" s="2">
        <f t="shared" si="24"/>
        <v>0.17501567971372367</v>
      </c>
      <c r="E322" s="2">
        <f>D322^2</f>
        <v>3.0630488145656706E-2</v>
      </c>
      <c r="F322" s="2">
        <f>$E$9*(A322^8)+$E$10*(A322^7)+$E$11*(A322^6)+$E$12*(A322^5)+$E$13*(A322^4)+$E$14*(A322^3)+$E$15*(A322^2)+$E$16*(A322)+$E$17+(($E$3*EXP($E$4*A322))*(($E$5*(SIN(2*3.141592654*A322)))+(((1-($E$5^2))^0.5)*(COS(2*3.141592654*A322)))))+(($E$6*EXP($E$7*A322))*(($E$8*(SIN(4*3.141592654*A322)))+(((1-($E$8^2))^0.5)*(COS(4*3.141592654*A322)))))</f>
        <v>15.938750258893496</v>
      </c>
      <c r="G322" s="2">
        <f>F322-B322</f>
        <v>3.7750258893495925E-2</v>
      </c>
      <c r="H322" s="2">
        <f>G322^2</f>
        <v>1.4250820465259682E-3</v>
      </c>
      <c r="L322" s="3"/>
      <c r="M322" s="3"/>
      <c r="N322" s="19"/>
      <c r="O322" s="19"/>
      <c r="P322" s="19"/>
      <c r="Q322" s="3"/>
      <c r="S322" s="19"/>
      <c r="U322" s="19"/>
      <c r="W322" s="19"/>
      <c r="X322" s="19"/>
      <c r="AC322" s="3">
        <v>25.41666614</v>
      </c>
      <c r="AD322" s="2">
        <f t="shared" si="20"/>
        <v>0</v>
      </c>
      <c r="AE322" s="2">
        <f t="shared" si="21"/>
        <v>-15.901</v>
      </c>
      <c r="AF322" s="2">
        <f t="shared" si="22"/>
        <v>252.841801</v>
      </c>
      <c r="AG322" s="2">
        <f t="shared" si="23"/>
        <v>15.901</v>
      </c>
    </row>
    <row r="323" spans="1:33" x14ac:dyDescent="0.3">
      <c r="A323" s="3">
        <v>25.24999948</v>
      </c>
      <c r="B323" s="3">
        <v>16.3</v>
      </c>
      <c r="C323" s="2">
        <f>$D$6*(A323^8)+$D$7*(A323^7)+$D$8*(A323^6)+$D$9*(A323^5)+$D$10*(A323^4)+$D$11*(A323^3)+$D$12*(A323^2)+$D$13*(A323)+$D$14 + (($D$3*EXP($D$4*A323))*(($D$5*(SIN(2*3.141592654*A323)))+(((1-($D$5^2))^0.5)*(COS(2*3.141592654*A323)))))</f>
        <v>16.774703775442063</v>
      </c>
      <c r="D323" s="2">
        <f t="shared" si="24"/>
        <v>0.47470377544206244</v>
      </c>
      <c r="E323" s="2">
        <f>D323^2</f>
        <v>0.22534367441894804</v>
      </c>
      <c r="F323" s="2">
        <f>$E$9*(A323^8)+$E$10*(A323^7)+$E$11*(A323^6)+$E$12*(A323^5)+$E$13*(A323^4)+$E$14*(A323^3)+$E$15*(A323^2)+$E$16*(A323)+$E$17+(($E$3*EXP($E$4*A323))*(($E$5*(SIN(2*3.141592654*A323)))+(((1-($E$5^2))^0.5)*(COS(2*3.141592654*A323)))))+(($E$6*EXP($E$7*A323))*(($E$8*(SIN(4*3.141592654*A323)))+(((1-($E$8^2))^0.5)*(COS(4*3.141592654*A323)))))</f>
        <v>16.752636212956148</v>
      </c>
      <c r="G323" s="2">
        <f>F323-B323</f>
        <v>0.45263621295614698</v>
      </c>
      <c r="H323" s="2">
        <f>G323^2</f>
        <v>0.20487954127928243</v>
      </c>
      <c r="L323" s="3"/>
      <c r="M323" s="3"/>
      <c r="N323" s="19"/>
      <c r="O323" s="19"/>
      <c r="P323" s="19"/>
      <c r="Q323" s="3"/>
      <c r="S323" s="19"/>
      <c r="U323" s="19"/>
      <c r="W323" s="19"/>
      <c r="X323" s="19"/>
      <c r="AC323" s="3">
        <v>25.499999470000098</v>
      </c>
      <c r="AD323" s="2">
        <f t="shared" si="20"/>
        <v>0</v>
      </c>
      <c r="AE323" s="2">
        <f t="shared" si="21"/>
        <v>-16.3</v>
      </c>
      <c r="AF323" s="2">
        <f t="shared" si="22"/>
        <v>265.69</v>
      </c>
      <c r="AG323" s="2">
        <f t="shared" si="23"/>
        <v>16.3</v>
      </c>
    </row>
    <row r="324" spans="1:33" x14ac:dyDescent="0.3">
      <c r="A324" s="3">
        <v>25.333332810000002</v>
      </c>
      <c r="B324" s="3">
        <v>16.545999999999999</v>
      </c>
      <c r="C324" s="2">
        <f>$D$6*(A324^8)+$D$7*(A324^7)+$D$8*(A324^6)+$D$9*(A324^5)+$D$10*(A324^4)+$D$11*(A324^3)+$D$12*(A324^2)+$D$13*(A324)+$D$14 + (($D$3*EXP($D$4*A324))*(($D$5*(SIN(2*3.141592654*A324)))+(((1-($D$5^2))^0.5)*(COS(2*3.141592654*A324)))))</f>
        <v>17.384616081036725</v>
      </c>
      <c r="D324" s="2">
        <f t="shared" si="24"/>
        <v>0.8386160810367258</v>
      </c>
      <c r="E324" s="2">
        <f>D324^2</f>
        <v>0.70327693137339631</v>
      </c>
      <c r="F324" s="2">
        <f>$E$9*(A324^8)+$E$10*(A324^7)+$E$11*(A324^6)+$E$12*(A324^5)+$E$13*(A324^4)+$E$14*(A324^3)+$E$15*(A324^2)+$E$16*(A324)+$E$17+(($E$3*EXP($E$4*A324))*(($E$5*(SIN(2*3.141592654*A324)))+(((1-($E$5^2))^0.5)*(COS(2*3.141592654*A324)))))+(($E$6*EXP($E$7*A324))*(($E$8*(SIN(4*3.141592654*A324)))+(((1-($E$8^2))^0.5)*(COS(4*3.141592654*A324)))))</f>
        <v>17.500490038323466</v>
      </c>
      <c r="G324" s="2">
        <f>F324-B324</f>
        <v>0.95449003832346691</v>
      </c>
      <c r="H324" s="2">
        <f>G324^2</f>
        <v>0.91105123325873327</v>
      </c>
      <c r="L324" s="3"/>
      <c r="M324" s="3"/>
      <c r="N324" s="19"/>
      <c r="O324" s="19"/>
      <c r="P324" s="19"/>
      <c r="Q324" s="3"/>
      <c r="S324" s="19"/>
      <c r="U324" s="19"/>
      <c r="W324" s="19"/>
      <c r="X324" s="19"/>
      <c r="AC324" s="3">
        <v>25.5833328000001</v>
      </c>
      <c r="AD324" s="2">
        <f t="shared" si="20"/>
        <v>0</v>
      </c>
      <c r="AE324" s="2">
        <f t="shared" si="21"/>
        <v>-16.545999999999999</v>
      </c>
      <c r="AF324" s="2">
        <f t="shared" si="22"/>
        <v>273.77011599999997</v>
      </c>
      <c r="AG324" s="2">
        <f t="shared" si="23"/>
        <v>16.545999999999999</v>
      </c>
    </row>
    <row r="325" spans="1:33" x14ac:dyDescent="0.3">
      <c r="A325" s="3">
        <v>25.41666614</v>
      </c>
      <c r="B325" s="3">
        <v>17.495000000000001</v>
      </c>
      <c r="C325" s="2">
        <f>$D$6*(A325^8)+$D$7*(A325^7)+$D$8*(A325^6)+$D$9*(A325^5)+$D$10*(A325^4)+$D$11*(A325^3)+$D$12*(A325^2)+$D$13*(A325)+$D$14 + (($D$3*EXP($D$4*A325))*(($D$5*(SIN(2*3.141592654*A325)))+(((1-($D$5^2))^0.5)*(COS(2*3.141592654*A325)))))</f>
        <v>17.749209872960154</v>
      </c>
      <c r="D325" s="2">
        <f t="shared" si="24"/>
        <v>0.2542098729601534</v>
      </c>
      <c r="E325" s="2">
        <f>D325^2</f>
        <v>6.4622659510417332E-2</v>
      </c>
      <c r="F325" s="2">
        <f>$E$9*(A325^8)+$E$10*(A325^7)+$E$11*(A325^6)+$E$12*(A325^5)+$E$13*(A325^4)+$E$14*(A325^3)+$E$15*(A325^2)+$E$16*(A325)+$E$17+(($E$3*EXP($E$4*A325))*(($E$5*(SIN(2*3.141592654*A325)))+(((1-($E$5^2))^0.5)*(COS(2*3.141592654*A325)))))+(($E$6*EXP($E$7*A325))*(($E$8*(SIN(4*3.141592654*A325)))+(((1-($E$8^2))^0.5)*(COS(4*3.141592654*A325)))))</f>
        <v>17.887925721063382</v>
      </c>
      <c r="G325" s="2">
        <f>F325-B325</f>
        <v>0.39292572106338142</v>
      </c>
      <c r="H325" s="2">
        <f>G325^2</f>
        <v>0.15439062227317821</v>
      </c>
      <c r="L325" s="3"/>
      <c r="M325" s="3"/>
      <c r="N325" s="19"/>
      <c r="O325" s="19"/>
      <c r="P325" s="19"/>
      <c r="Q325" s="3"/>
      <c r="S325" s="19"/>
      <c r="U325" s="19"/>
      <c r="W325" s="19"/>
      <c r="X325" s="19"/>
      <c r="AC325" s="3">
        <v>25.666666130000099</v>
      </c>
      <c r="AD325" s="2">
        <f t="shared" si="20"/>
        <v>0</v>
      </c>
      <c r="AE325" s="2">
        <f t="shared" si="21"/>
        <v>-17.495000000000001</v>
      </c>
      <c r="AF325" s="2">
        <f t="shared" si="22"/>
        <v>306.07502500000004</v>
      </c>
      <c r="AG325" s="2">
        <f t="shared" si="23"/>
        <v>17.495000000000001</v>
      </c>
    </row>
    <row r="326" spans="1:33" x14ac:dyDescent="0.3">
      <c r="A326" s="3">
        <v>25.499999470000098</v>
      </c>
      <c r="B326" s="3">
        <v>17.666</v>
      </c>
      <c r="C326" s="2">
        <f>$D$6*(A326^8)+$D$7*(A326^7)+$D$8*(A326^6)+$D$9*(A326^5)+$D$10*(A326^4)+$D$11*(A326^3)+$D$12*(A326^2)+$D$13*(A326)+$D$14 + (($D$3*EXP($D$4*A326))*(($D$5*(SIN(2*3.141592654*A326)))+(((1-($D$5^2))^0.5)*(COS(2*3.141592654*A326)))))</f>
        <v>17.777446835270005</v>
      </c>
      <c r="D326" s="2">
        <f t="shared" si="24"/>
        <v>0.1114468352700051</v>
      </c>
      <c r="E326" s="2">
        <f>D326^2</f>
        <v>1.2420397091699651E-2</v>
      </c>
      <c r="F326" s="2">
        <f>$E$9*(A326^8)+$E$10*(A326^7)+$E$11*(A326^6)+$E$12*(A326^5)+$E$13*(A326^4)+$E$14*(A326^3)+$E$15*(A326^2)+$E$16*(A326)+$E$17+(($E$3*EXP($E$4*A326))*(($E$5*(SIN(2*3.141592654*A326)))+(((1-($E$5^2))^0.5)*(COS(2*3.141592654*A326)))))+(($E$6*EXP($E$7*A326))*(($E$8*(SIN(4*3.141592654*A326)))+(((1-($E$8^2))^0.5)*(COS(4*3.141592654*A326)))))</f>
        <v>17.801468141291156</v>
      </c>
      <c r="G326" s="2">
        <f>F326-B326</f>
        <v>0.13546814129115603</v>
      </c>
      <c r="H326" s="2">
        <f>G326^2</f>
        <v>1.8351617304880614E-2</v>
      </c>
      <c r="L326" s="3"/>
      <c r="M326" s="3"/>
      <c r="N326" s="19"/>
      <c r="O326" s="19"/>
      <c r="P326" s="19"/>
      <c r="Q326" s="3"/>
      <c r="S326" s="19"/>
      <c r="U326" s="19"/>
      <c r="W326" s="19"/>
      <c r="X326" s="19"/>
      <c r="AC326" s="3">
        <v>25.749999460000101</v>
      </c>
      <c r="AD326" s="2">
        <f t="shared" si="20"/>
        <v>0</v>
      </c>
      <c r="AE326" s="2">
        <f t="shared" si="21"/>
        <v>-17.666</v>
      </c>
      <c r="AF326" s="2">
        <f t="shared" si="22"/>
        <v>312.08755600000001</v>
      </c>
      <c r="AG326" s="2">
        <f t="shared" si="23"/>
        <v>17.666</v>
      </c>
    </row>
    <row r="327" spans="1:33" x14ac:dyDescent="0.3">
      <c r="A327" s="3">
        <v>25.5833328000001</v>
      </c>
      <c r="B327" s="3">
        <v>16.963999999999999</v>
      </c>
      <c r="C327" s="2">
        <f>$D$6*(A327^8)+$D$7*(A327^7)+$D$8*(A327^6)+$D$9*(A327^5)+$D$10*(A327^4)+$D$11*(A327^3)+$D$12*(A327^2)+$D$13*(A327)+$D$14 + (($D$3*EXP($D$4*A327))*(($D$5*(SIN(2*3.141592654*A327)))+(((1-($D$5^2))^0.5)*(COS(2*3.141592654*A327)))))</f>
        <v>17.46822836668208</v>
      </c>
      <c r="D327" s="2">
        <f t="shared" si="24"/>
        <v>0.50422836668208149</v>
      </c>
      <c r="E327" s="2">
        <f>D327^2</f>
        <v>0.2542462457668796</v>
      </c>
      <c r="F327" s="2">
        <f>$E$9*(A327^8)+$E$10*(A327^7)+$E$11*(A327^6)+$E$12*(A327^5)+$E$13*(A327^4)+$E$14*(A327^3)+$E$15*(A327^2)+$E$16*(A327)+$E$17+(($E$3*EXP($E$4*A327))*(($E$5*(SIN(2*3.141592654*A327)))+(((1-($E$5^2))^0.5)*(COS(2*3.141592654*A327)))))+(($E$6*EXP($E$7*A327))*(($E$8*(SIN(4*3.141592654*A327)))+(((1-($E$8^2))^0.5)*(COS(4*3.141592654*A327)))))</f>
        <v>17.354988861806849</v>
      </c>
      <c r="G327" s="2">
        <f>F327-B327</f>
        <v>0.39098886180685</v>
      </c>
      <c r="H327" s="2">
        <f>G327^2</f>
        <v>0.15287229005701605</v>
      </c>
      <c r="L327" s="3"/>
      <c r="M327" s="3"/>
      <c r="N327" s="19"/>
      <c r="O327" s="19"/>
      <c r="P327" s="19"/>
      <c r="Q327" s="3"/>
      <c r="S327" s="19"/>
      <c r="U327" s="19"/>
      <c r="W327" s="19"/>
      <c r="X327" s="19"/>
      <c r="AC327" s="3">
        <v>25.8333327900001</v>
      </c>
      <c r="AD327" s="2">
        <f t="shared" si="20"/>
        <v>0</v>
      </c>
      <c r="AE327" s="2">
        <f t="shared" si="21"/>
        <v>-16.963999999999999</v>
      </c>
      <c r="AF327" s="2">
        <f t="shared" si="22"/>
        <v>287.77729599999998</v>
      </c>
      <c r="AG327" s="2">
        <f t="shared" si="23"/>
        <v>16.963999999999999</v>
      </c>
    </row>
    <row r="328" spans="1:33" x14ac:dyDescent="0.3">
      <c r="A328" s="3">
        <v>25.666666130000099</v>
      </c>
      <c r="B328" s="3">
        <v>16.148</v>
      </c>
      <c r="C328" s="2">
        <f>$D$6*(A328^8)+$D$7*(A328^7)+$D$8*(A328^6)+$D$9*(A328^5)+$D$10*(A328^4)+$D$11*(A328^3)+$D$12*(A328^2)+$D$13*(A328)+$D$14 + (($D$3*EXP($D$4*A328))*(($D$5*(SIN(2*3.141592654*A328)))+(((1-($D$5^2))^0.5)*(COS(2*3.141592654*A328)))))</f>
        <v>16.910738534511641</v>
      </c>
      <c r="D328" s="2">
        <f t="shared" si="24"/>
        <v>0.76273853451164086</v>
      </c>
      <c r="E328" s="2">
        <f>D328^2</f>
        <v>0.58177007202896558</v>
      </c>
      <c r="F328" s="2">
        <f>$E$9*(A328^8)+$E$10*(A328^7)+$E$11*(A328^6)+$E$12*(A328^5)+$E$13*(A328^4)+$E$14*(A328^3)+$E$15*(A328^2)+$E$16*(A328)+$E$17+(($E$3*EXP($E$4*A328))*(($E$5*(SIN(2*3.141592654*A328)))+(((1-($E$5^2))^0.5)*(COS(2*3.141592654*A328)))))+(($E$6*EXP($E$7*A328))*(($E$8*(SIN(4*3.141592654*A328)))+(((1-($E$8^2))^0.5)*(COS(4*3.141592654*A328)))))</f>
        <v>16.77479598779253</v>
      </c>
      <c r="G328" s="2">
        <f>F328-B328</f>
        <v>0.62679598779252998</v>
      </c>
      <c r="H328" s="2">
        <f>G328^2</f>
        <v>0.39287321031281341</v>
      </c>
      <c r="L328" s="3"/>
      <c r="M328" s="3"/>
      <c r="N328" s="19"/>
      <c r="O328" s="19"/>
      <c r="P328" s="19"/>
      <c r="Q328" s="3"/>
      <c r="S328" s="19"/>
      <c r="U328" s="19"/>
      <c r="W328" s="19"/>
      <c r="X328" s="19"/>
      <c r="AC328" s="3">
        <v>25.916666120000102</v>
      </c>
      <c r="AD328" s="2">
        <f t="shared" si="20"/>
        <v>0</v>
      </c>
      <c r="AE328" s="2">
        <f t="shared" si="21"/>
        <v>-16.148</v>
      </c>
      <c r="AF328" s="2">
        <f t="shared" si="22"/>
        <v>260.757904</v>
      </c>
      <c r="AG328" s="2">
        <f t="shared" si="23"/>
        <v>16.148</v>
      </c>
    </row>
    <row r="329" spans="1:33" x14ac:dyDescent="0.3">
      <c r="A329" s="3">
        <v>25.749999460000101</v>
      </c>
      <c r="B329" s="3">
        <v>15.427</v>
      </c>
      <c r="C329" s="2">
        <f>$D$6*(A329^8)+$D$7*(A329^7)+$D$8*(A329^6)+$D$9*(A329^5)+$D$10*(A329^4)+$D$11*(A329^3)+$D$12*(A329^2)+$D$13*(A329)+$D$14 + (($D$3*EXP($D$4*A329))*(($D$5*(SIN(2*3.141592654*A329)))+(((1-($D$5^2))^0.5)*(COS(2*3.141592654*A329)))))</f>
        <v>16.26058947494996</v>
      </c>
      <c r="D329" s="2">
        <f t="shared" si="24"/>
        <v>0.83358947494996016</v>
      </c>
      <c r="E329" s="2">
        <f>D329^2</f>
        <v>0.69487141274735031</v>
      </c>
      <c r="F329" s="2">
        <f>$E$9*(A329^8)+$E$10*(A329^7)+$E$11*(A329^6)+$E$12*(A329^5)+$E$13*(A329^4)+$E$14*(A329^3)+$E$15*(A329^2)+$E$16*(A329)+$E$17+(($E$3*EXP($E$4*A329))*(($E$5*(SIN(2*3.141592654*A329)))+(((1-($E$5^2))^0.5)*(COS(2*3.141592654*A329)))))+(($E$6*EXP($E$7*A329))*(($E$8*(SIN(4*3.141592654*A329)))+(((1-($E$8^2))^0.5)*(COS(4*3.141592654*A329)))))</f>
        <v>16.238806765958266</v>
      </c>
      <c r="G329" s="2">
        <f>F329-B329</f>
        <v>0.8118067659582664</v>
      </c>
      <c r="H329" s="2">
        <f>G329^2</f>
        <v>0.6590302252556195</v>
      </c>
      <c r="L329" s="3"/>
      <c r="M329" s="3"/>
      <c r="N329" s="19"/>
      <c r="O329" s="19"/>
      <c r="P329" s="19"/>
      <c r="Q329" s="3"/>
      <c r="S329" s="19"/>
      <c r="U329" s="19"/>
      <c r="W329" s="19"/>
      <c r="X329" s="19"/>
      <c r="AC329" s="3">
        <v>25.9999994500001</v>
      </c>
      <c r="AD329" s="2">
        <f t="shared" si="20"/>
        <v>0</v>
      </c>
      <c r="AE329" s="2">
        <f t="shared" si="21"/>
        <v>-15.427</v>
      </c>
      <c r="AF329" s="2">
        <f t="shared" si="22"/>
        <v>237.99232899999998</v>
      </c>
      <c r="AG329" s="2">
        <f t="shared" si="23"/>
        <v>15.427</v>
      </c>
    </row>
    <row r="330" spans="1:33" x14ac:dyDescent="0.3">
      <c r="A330" s="3">
        <v>25.8333327900001</v>
      </c>
      <c r="B330" s="3">
        <v>14.839</v>
      </c>
      <c r="C330" s="2">
        <f>$D$6*(A330^8)+$D$7*(A330^7)+$D$8*(A330^6)+$D$9*(A330^5)+$D$10*(A330^4)+$D$11*(A330^3)+$D$12*(A330^2)+$D$13*(A330)+$D$14 + (($D$3*EXP($D$4*A330))*(($D$5*(SIN(2*3.141592654*A330)))+(((1-($D$5^2))^0.5)*(COS(2*3.141592654*A330)))))</f>
        <v>15.698149484175419</v>
      </c>
      <c r="D330" s="2">
        <f t="shared" si="24"/>
        <v>0.85914948417541837</v>
      </c>
      <c r="E330" s="2">
        <f>D330^2</f>
        <v>0.73813783615888751</v>
      </c>
      <c r="F330" s="2">
        <f>$E$9*(A330^8)+$E$10*(A330^7)+$E$11*(A330^6)+$E$12*(A330^5)+$E$13*(A330^4)+$E$14*(A330^3)+$E$15*(A330^2)+$E$16*(A330)+$E$17+(($E$3*EXP($E$4*A330))*(($E$5*(SIN(2*3.141592654*A330)))+(((1-($E$5^2))^0.5)*(COS(2*3.141592654*A330)))))+(($E$6*EXP($E$7*A330))*(($E$8*(SIN(4*3.141592654*A330)))+(((1-($E$8^2))^0.5)*(COS(4*3.141592654*A330)))))</f>
        <v>15.812996784792736</v>
      </c>
      <c r="G330" s="2">
        <f>F330-B330</f>
        <v>0.97399678479273533</v>
      </c>
      <c r="H330" s="2">
        <f>G330^2</f>
        <v>0.94866973678658595</v>
      </c>
      <c r="L330" s="3"/>
      <c r="M330" s="3"/>
      <c r="N330" s="19"/>
      <c r="O330" s="19"/>
      <c r="P330" s="19"/>
      <c r="Q330" s="3"/>
      <c r="S330" s="19"/>
      <c r="U330" s="19"/>
      <c r="W330" s="19"/>
      <c r="X330" s="19"/>
      <c r="AC330" s="3">
        <v>26.083332780000099</v>
      </c>
      <c r="AD330" s="2">
        <f t="shared" si="20"/>
        <v>0</v>
      </c>
      <c r="AE330" s="2">
        <f t="shared" si="21"/>
        <v>-14.839</v>
      </c>
      <c r="AF330" s="2">
        <f t="shared" si="22"/>
        <v>220.195921</v>
      </c>
      <c r="AG330" s="2">
        <f t="shared" si="23"/>
        <v>14.839</v>
      </c>
    </row>
    <row r="331" spans="1:33" x14ac:dyDescent="0.3">
      <c r="A331" s="3">
        <v>25.916666120000102</v>
      </c>
      <c r="B331" s="3">
        <v>14.269</v>
      </c>
      <c r="C331" s="2">
        <f>$D$6*(A331^8)+$D$7*(A331^7)+$D$8*(A331^6)+$D$9*(A331^5)+$D$10*(A331^4)+$D$11*(A331^3)+$D$12*(A331^2)+$D$13*(A331)+$D$14 + (($D$3*EXP($D$4*A331))*(($D$5*(SIN(2*3.141592654*A331)))+(((1-($D$5^2))^0.5)*(COS(2*3.141592654*A331)))))</f>
        <v>15.380213012082379</v>
      </c>
      <c r="D331" s="2">
        <f t="shared" si="24"/>
        <v>1.1112130120823789</v>
      </c>
      <c r="E331" s="2">
        <f>D331^2</f>
        <v>1.2347943582211931</v>
      </c>
      <c r="F331" s="2">
        <f>$E$9*(A331^8)+$E$10*(A331^7)+$E$11*(A331^6)+$E$12*(A331^5)+$E$13*(A331^4)+$E$14*(A331^3)+$E$15*(A331^2)+$E$16*(A331)+$E$17+(($E$3*EXP($E$4*A331))*(($E$5*(SIN(2*3.141592654*A331)))+(((1-($E$5^2))^0.5)*(COS(2*3.141592654*A331)))))+(($E$6*EXP($E$7*A331))*(($E$8*(SIN(4*3.141592654*A331)))+(((1-($E$8^2))^0.5)*(COS(4*3.141592654*A331)))))</f>
        <v>15.517727846339429</v>
      </c>
      <c r="G331" s="2">
        <f>F331-B331</f>
        <v>1.2487278463394293</v>
      </c>
      <c r="H331" s="2">
        <f>G331^2</f>
        <v>1.5593212342235094</v>
      </c>
      <c r="L331" s="3"/>
      <c r="M331" s="3"/>
      <c r="N331" s="19"/>
      <c r="O331" s="19"/>
      <c r="P331" s="19"/>
      <c r="Q331" s="3"/>
      <c r="S331" s="19"/>
      <c r="U331" s="19"/>
      <c r="W331" s="19"/>
      <c r="X331" s="19"/>
      <c r="AC331" s="3">
        <v>26.166666110000101</v>
      </c>
      <c r="AD331" s="2">
        <f t="shared" si="20"/>
        <v>0</v>
      </c>
      <c r="AE331" s="2">
        <f t="shared" si="21"/>
        <v>-14.269</v>
      </c>
      <c r="AF331" s="2">
        <f t="shared" si="22"/>
        <v>203.60436100000001</v>
      </c>
      <c r="AG331" s="2">
        <f t="shared" si="23"/>
        <v>14.269</v>
      </c>
    </row>
    <row r="332" spans="1:33" x14ac:dyDescent="0.3">
      <c r="A332" s="3">
        <v>25.9999994500001</v>
      </c>
      <c r="B332" s="3">
        <v>14.118</v>
      </c>
      <c r="C332" s="2">
        <f>$D$6*(A332^8)+$D$7*(A332^7)+$D$8*(A332^6)+$D$9*(A332^5)+$D$10*(A332^4)+$D$11*(A332^3)+$D$12*(A332^2)+$D$13*(A332)+$D$14 + (($D$3*EXP($D$4*A332))*(($D$5*(SIN(2*3.141592654*A332)))+(((1-($D$5^2))^0.5)*(COS(2*3.141592654*A332)))))</f>
        <v>15.397962445547959</v>
      </c>
      <c r="D332" s="2">
        <f t="shared" si="24"/>
        <v>1.2799624455479588</v>
      </c>
      <c r="E332" s="2">
        <f>D332^2</f>
        <v>1.6383038620131114</v>
      </c>
      <c r="F332" s="2">
        <f>$E$9*(A332^8)+$E$10*(A332^7)+$E$11*(A332^6)+$E$12*(A332^5)+$E$13*(A332^4)+$E$14*(A332^3)+$E$15*(A332^2)+$E$16*(A332)+$E$17+(($E$3*EXP($E$4*A332))*(($E$5*(SIN(2*3.141592654*A332)))+(((1-($E$5^2))^0.5)*(COS(2*3.141592654*A332)))))+(($E$6*EXP($E$7*A332))*(($E$8*(SIN(4*3.141592654*A332)))+(((1-($E$8^2))^0.5)*(COS(4*3.141592654*A332)))))</f>
        <v>15.421972954011411</v>
      </c>
      <c r="G332" s="2">
        <f>F332-B332</f>
        <v>1.3039729540114102</v>
      </c>
      <c r="H332" s="2">
        <f>G332^2</f>
        <v>1.7003454647932434</v>
      </c>
      <c r="L332" s="3"/>
      <c r="M332" s="3"/>
      <c r="N332" s="19"/>
      <c r="O332" s="19"/>
      <c r="P332" s="19"/>
      <c r="Q332" s="3"/>
      <c r="S332" s="19"/>
      <c r="U332" s="19"/>
      <c r="W332" s="19"/>
      <c r="X332" s="19"/>
      <c r="AC332" s="3">
        <v>26.249999440000099</v>
      </c>
      <c r="AD332" s="2">
        <f t="shared" si="20"/>
        <v>0</v>
      </c>
      <c r="AE332" s="2">
        <f t="shared" si="21"/>
        <v>-14.118</v>
      </c>
      <c r="AF332" s="2">
        <f t="shared" si="22"/>
        <v>199.317924</v>
      </c>
      <c r="AG332" s="2">
        <f t="shared" si="23"/>
        <v>14.118</v>
      </c>
    </row>
    <row r="333" spans="1:33" x14ac:dyDescent="0.3">
      <c r="A333" s="3">
        <v>26.083332780000099</v>
      </c>
      <c r="B333" s="3">
        <v>14.156000000000001</v>
      </c>
      <c r="C333" s="2">
        <f>$D$6*(A333^8)+$D$7*(A333^7)+$D$8*(A333^6)+$D$9*(A333^5)+$D$10*(A333^4)+$D$11*(A333^3)+$D$12*(A333^2)+$D$13*(A333)+$D$14 + (($D$3*EXP($D$4*A333))*(($D$5*(SIN(2*3.141592654*A333)))+(((1-($D$5^2))^0.5)*(COS(2*3.141592654*A333)))))</f>
        <v>15.752492361769768</v>
      </c>
      <c r="D333" s="2">
        <f t="shared" si="24"/>
        <v>1.5964923617697675</v>
      </c>
      <c r="E333" s="2">
        <f>D333^2</f>
        <v>2.5487878611892101</v>
      </c>
      <c r="F333" s="2">
        <f>$E$9*(A333^8)+$E$10*(A333^7)+$E$11*(A333^6)+$E$12*(A333^5)+$E$13*(A333^4)+$E$14*(A333^3)+$E$15*(A333^2)+$E$16*(A333)+$E$17+(($E$3*EXP($E$4*A333))*(($E$5*(SIN(2*3.141592654*A333)))+(((1-($E$5^2))^0.5)*(COS(2*3.141592654*A333)))))+(($E$6*EXP($E$7*A333))*(($E$8*(SIN(4*3.141592654*A333)))+(((1-($E$8^2))^0.5)*(COS(4*3.141592654*A333)))))</f>
        <v>15.640609843167478</v>
      </c>
      <c r="G333" s="2">
        <f>F333-B333</f>
        <v>1.4846098431674779</v>
      </c>
      <c r="H333" s="2">
        <f>G333^2</f>
        <v>2.2040663864297634</v>
      </c>
      <c r="L333" s="3"/>
      <c r="M333" s="3"/>
      <c r="N333" s="19"/>
      <c r="O333" s="19"/>
      <c r="P333" s="19"/>
      <c r="Q333" s="3"/>
      <c r="S333" s="19"/>
      <c r="U333" s="19"/>
      <c r="W333" s="19"/>
      <c r="X333" s="19"/>
      <c r="AC333" s="3">
        <v>26.333332770000101</v>
      </c>
      <c r="AD333" s="2">
        <f t="shared" si="20"/>
        <v>0</v>
      </c>
      <c r="AE333" s="2">
        <f t="shared" si="21"/>
        <v>-14.156000000000001</v>
      </c>
      <c r="AF333" s="2">
        <f t="shared" si="22"/>
        <v>200.39233600000003</v>
      </c>
      <c r="AG333" s="2">
        <f t="shared" si="23"/>
        <v>14.156000000000001</v>
      </c>
    </row>
    <row r="334" spans="1:33" x14ac:dyDescent="0.3">
      <c r="A334" s="3">
        <v>26.166666110000101</v>
      </c>
      <c r="B334" s="3">
        <v>14.08</v>
      </c>
      <c r="C334" s="2">
        <f>$D$6*(A334^8)+$D$7*(A334^7)+$D$8*(A334^6)+$D$9*(A334^5)+$D$10*(A334^4)+$D$11*(A334^3)+$D$12*(A334^2)+$D$13*(A334)+$D$14 + (($D$3*EXP($D$4*A334))*(($D$5*(SIN(2*3.141592654*A334)))+(((1-($D$5^2))^0.5)*(COS(2*3.141592654*A334)))))</f>
        <v>16.354465997509802</v>
      </c>
      <c r="D334" s="2">
        <f t="shared" si="24"/>
        <v>2.2744659975098021</v>
      </c>
      <c r="E334" s="2">
        <f>D334^2</f>
        <v>5.1731955738282585</v>
      </c>
      <c r="F334" s="2">
        <f>$E$9*(A334^8)+$E$10*(A334^7)+$E$11*(A334^6)+$E$12*(A334^5)+$E$13*(A334^4)+$E$14*(A334^3)+$E$15*(A334^2)+$E$16*(A334)+$E$17+(($E$3*EXP($E$4*A334))*(($E$5*(SIN(2*3.141592654*A334)))+(((1-($E$5^2))^0.5)*(COS(2*3.141592654*A334)))))+(($E$6*EXP($E$7*A334))*(($E$8*(SIN(4*3.141592654*A334)))+(((1-($E$8^2))^0.5)*(COS(4*3.141592654*A334)))))</f>
        <v>16.220021094883862</v>
      </c>
      <c r="G334" s="2">
        <f>F334-B334</f>
        <v>2.1400210948838616</v>
      </c>
      <c r="H334" s="2">
        <f>G334^2</f>
        <v>4.5796902865479217</v>
      </c>
      <c r="L334" s="3"/>
      <c r="M334" s="3"/>
      <c r="N334" s="19"/>
      <c r="O334" s="19"/>
      <c r="P334" s="19"/>
      <c r="Q334" s="3"/>
      <c r="S334" s="19"/>
      <c r="U334" s="19"/>
      <c r="W334" s="19"/>
      <c r="X334" s="19"/>
      <c r="AC334" s="3">
        <v>26.4166661000001</v>
      </c>
      <c r="AD334" s="2">
        <f t="shared" si="20"/>
        <v>0</v>
      </c>
      <c r="AE334" s="2">
        <f t="shared" si="21"/>
        <v>-14.08</v>
      </c>
      <c r="AF334" s="2">
        <f t="shared" si="22"/>
        <v>198.24639999999999</v>
      </c>
      <c r="AG334" s="2">
        <f t="shared" si="23"/>
        <v>14.08</v>
      </c>
    </row>
    <row r="335" spans="1:33" x14ac:dyDescent="0.3">
      <c r="A335" s="3">
        <v>26.249999440000099</v>
      </c>
      <c r="B335" s="3">
        <v>16.414000000000001</v>
      </c>
      <c r="C335" s="2">
        <f>$D$6*(A335^8)+$D$7*(A335^7)+$D$8*(A335^6)+$D$9*(A335^5)+$D$10*(A335^4)+$D$11*(A335^3)+$D$12*(A335^2)+$D$13*(A335)+$D$14 + (($D$3*EXP($D$4*A335))*(($D$5*(SIN(2*3.141592654*A335)))+(((1-($D$5^2))^0.5)*(COS(2*3.141592654*A335)))))</f>
        <v>17.048009310472889</v>
      </c>
      <c r="D335" s="2">
        <f t="shared" si="24"/>
        <v>0.63400931047288722</v>
      </c>
      <c r="E335" s="2">
        <f>D335^2</f>
        <v>0.40196780576630592</v>
      </c>
      <c r="F335" s="2">
        <f>$E$9*(A335^8)+$E$10*(A335^7)+$E$11*(A335^6)+$E$12*(A335^5)+$E$13*(A335^4)+$E$14*(A335^3)+$E$15*(A335^2)+$E$16*(A335)+$E$17+(($E$3*EXP($E$4*A335))*(($E$5*(SIN(2*3.141592654*A335)))+(((1-($E$5^2))^0.5)*(COS(2*3.141592654*A335)))))+(($E$6*EXP($E$7*A335))*(($E$8*(SIN(4*3.141592654*A335)))+(((1-($E$8^2))^0.5)*(COS(4*3.141592654*A335)))))</f>
        <v>17.026435850070868</v>
      </c>
      <c r="G335" s="2">
        <f>F335-B335</f>
        <v>0.61243585007086665</v>
      </c>
      <c r="H335" s="2">
        <f>G335^2</f>
        <v>0.37507767045202506</v>
      </c>
      <c r="L335" s="3"/>
      <c r="M335" s="3"/>
      <c r="N335" s="19"/>
      <c r="O335" s="19"/>
      <c r="P335" s="19"/>
      <c r="Q335" s="3"/>
      <c r="S335" s="19"/>
      <c r="U335" s="19"/>
      <c r="W335" s="19"/>
      <c r="X335" s="19"/>
      <c r="AC335" s="3">
        <v>26.499999430000098</v>
      </c>
      <c r="AD335" s="2">
        <f t="shared" si="20"/>
        <v>0</v>
      </c>
      <c r="AE335" s="2">
        <f t="shared" si="21"/>
        <v>-16.414000000000001</v>
      </c>
      <c r="AF335" s="2">
        <f t="shared" si="22"/>
        <v>269.41939600000006</v>
      </c>
      <c r="AG335" s="2">
        <f t="shared" si="23"/>
        <v>16.414000000000001</v>
      </c>
    </row>
    <row r="336" spans="1:33" x14ac:dyDescent="0.3">
      <c r="A336" s="3">
        <v>26.333332770000101</v>
      </c>
      <c r="B336" s="3">
        <v>18.216000000000001</v>
      </c>
      <c r="C336" s="2">
        <f>$D$6*(A336^8)+$D$7*(A336^7)+$D$8*(A336^6)+$D$9*(A336^5)+$D$10*(A336^4)+$D$11*(A336^3)+$D$12*(A336^2)+$D$13*(A336)+$D$14 + (($D$3*EXP($D$4*A336))*(($D$5*(SIN(2*3.141592654*A336)))+(((1-($D$5^2))^0.5)*(COS(2*3.141592654*A336)))))</f>
        <v>17.6524518327541</v>
      </c>
      <c r="D336" s="2">
        <f t="shared" si="24"/>
        <v>-0.56354816724590151</v>
      </c>
      <c r="E336" s="2">
        <f>D336^2</f>
        <v>0.31758653680621457</v>
      </c>
      <c r="F336" s="2">
        <f>$E$9*(A336^8)+$E$10*(A336^7)+$E$11*(A336^6)+$E$12*(A336^5)+$E$13*(A336^4)+$E$14*(A336^3)+$E$15*(A336^2)+$E$16*(A336)+$E$17+(($E$3*EXP($E$4*A336))*(($E$5*(SIN(2*3.141592654*A336)))+(((1-($E$5^2))^0.5)*(COS(2*3.141592654*A336)))))+(($E$6*EXP($E$7*A336))*(($E$8*(SIN(4*3.141592654*A336)))+(((1-($E$8^2))^0.5)*(COS(4*3.141592654*A336)))))</f>
        <v>17.766010121031762</v>
      </c>
      <c r="G336" s="2">
        <f>F336-B336</f>
        <v>-0.44998987896823905</v>
      </c>
      <c r="H336" s="2">
        <f>G336^2</f>
        <v>0.20249089117385044</v>
      </c>
      <c r="L336" s="3"/>
      <c r="M336" s="3"/>
      <c r="N336" s="19"/>
      <c r="O336" s="19"/>
      <c r="P336" s="19"/>
      <c r="Q336" s="3"/>
      <c r="S336" s="19"/>
      <c r="U336" s="19"/>
      <c r="W336" s="19"/>
      <c r="X336" s="19"/>
      <c r="AC336" s="3">
        <v>26.583332760000101</v>
      </c>
      <c r="AD336" s="2">
        <f t="shared" si="20"/>
        <v>0</v>
      </c>
      <c r="AE336" s="2">
        <f t="shared" si="21"/>
        <v>-18.216000000000001</v>
      </c>
      <c r="AF336" s="2">
        <f t="shared" si="22"/>
        <v>331.82265600000005</v>
      </c>
      <c r="AG336" s="2">
        <f t="shared" si="23"/>
        <v>18.216000000000001</v>
      </c>
    </row>
    <row r="337" spans="1:33" x14ac:dyDescent="0.3">
      <c r="A337" s="3">
        <v>26.4166661000001</v>
      </c>
      <c r="B337" s="3">
        <v>19.297999999999998</v>
      </c>
      <c r="C337" s="2">
        <f>$D$6*(A337^8)+$D$7*(A337^7)+$D$8*(A337^6)+$D$9*(A337^5)+$D$10*(A337^4)+$D$11*(A337^3)+$D$12*(A337^2)+$D$13*(A337)+$D$14 + (($D$3*EXP($D$4*A337))*(($D$5*(SIN(2*3.141592654*A337)))+(((1-($D$5^2))^0.5)*(COS(2*3.141592654*A337)))))</f>
        <v>18.010736640997198</v>
      </c>
      <c r="D337" s="2">
        <f t="shared" si="24"/>
        <v>-1.2872633590028002</v>
      </c>
      <c r="E337" s="2">
        <f>D337^2</f>
        <v>1.657046955431172</v>
      </c>
      <c r="F337" s="2">
        <f>$E$9*(A337^8)+$E$10*(A337^7)+$E$11*(A337^6)+$E$12*(A337^5)+$E$13*(A337^4)+$E$14*(A337^3)+$E$15*(A337^2)+$E$16*(A337)+$E$17+(($E$3*EXP($E$4*A337))*(($E$5*(SIN(2*3.141592654*A337)))+(((1-($E$5^2))^0.5)*(COS(2*3.141592654*A337)))))+(($E$6*EXP($E$7*A337))*(($E$8*(SIN(4*3.141592654*A337)))+(((1-($E$8^2))^0.5)*(COS(4*3.141592654*A337)))))</f>
        <v>18.146690110467617</v>
      </c>
      <c r="G337" s="2">
        <f>F337-B337</f>
        <v>-1.1513098895323814</v>
      </c>
      <c r="H337" s="2">
        <f>G337^2</f>
        <v>1.3255144617350643</v>
      </c>
      <c r="L337" s="3"/>
      <c r="M337" s="3"/>
      <c r="N337" s="19"/>
      <c r="O337" s="19"/>
      <c r="P337" s="19"/>
      <c r="Q337" s="3"/>
      <c r="S337" s="19"/>
      <c r="U337" s="19"/>
      <c r="W337" s="19"/>
      <c r="X337" s="19"/>
      <c r="AC337" s="3">
        <v>26.666666090000099</v>
      </c>
      <c r="AD337" s="2">
        <f t="shared" ref="AD337:AD400" si="25">$L$4*(AC337^9)+$L$5*(AC337^8)+$L$6*(AC337^7)+$L$7*(AC337^6)+$L$8*(AC337^5)+$L$9*(AC337^4)+$L$10*(AC337^3)+$L$11*(AC337^2)+$L$12*(AC337)+$L$13</f>
        <v>0</v>
      </c>
      <c r="AE337" s="2">
        <f t="shared" ref="AE337:AE400" si="26">AD337-B337</f>
        <v>-19.297999999999998</v>
      </c>
      <c r="AF337" s="2">
        <f t="shared" si="22"/>
        <v>372.41280399999994</v>
      </c>
      <c r="AG337" s="2">
        <f t="shared" si="23"/>
        <v>19.297999999999998</v>
      </c>
    </row>
    <row r="338" spans="1:33" x14ac:dyDescent="0.3">
      <c r="A338" s="3">
        <v>26.499999430000098</v>
      </c>
      <c r="B338" s="3">
        <v>18.824000000000002</v>
      </c>
      <c r="C338" s="2">
        <f>$D$6*(A338^8)+$D$7*(A338^7)+$D$8*(A338^6)+$D$9*(A338^5)+$D$10*(A338^4)+$D$11*(A338^3)+$D$12*(A338^2)+$D$13*(A338)+$D$14 + (($D$3*EXP($D$4*A338))*(($D$5*(SIN(2*3.141592654*A338)))+(((1-($D$5^2))^0.5)*(COS(2*3.141592654*A338)))))</f>
        <v>18.031528128992878</v>
      </c>
      <c r="D338" s="2">
        <f t="shared" si="24"/>
        <v>-0.79247187100712324</v>
      </c>
      <c r="E338" s="2">
        <f>D338^2</f>
        <v>0.62801166633753058</v>
      </c>
      <c r="F338" s="2">
        <f>$E$9*(A338^8)+$E$10*(A338^7)+$E$11*(A338^6)+$E$12*(A338^5)+$E$13*(A338^4)+$E$14*(A338^3)+$E$15*(A338^2)+$E$16*(A338)+$E$17+(($E$3*EXP($E$4*A338))*(($E$5*(SIN(2*3.141592654*A338)))+(((1-($E$5^2))^0.5)*(COS(2*3.141592654*A338)))))+(($E$6*EXP($E$7*A338))*(($E$8*(SIN(4*3.141592654*A338)))+(((1-($E$8^2))^0.5)*(COS(4*3.141592654*A338)))))</f>
        <v>18.055158481386826</v>
      </c>
      <c r="G338" s="2">
        <f>F338-B338</f>
        <v>-0.76884151861317562</v>
      </c>
      <c r="H338" s="2">
        <f>G338^2</f>
        <v>0.59111728074341408</v>
      </c>
      <c r="L338" s="3"/>
      <c r="M338" s="3"/>
      <c r="N338" s="19"/>
      <c r="O338" s="19"/>
      <c r="P338" s="19"/>
      <c r="Q338" s="3"/>
      <c r="S338" s="19"/>
      <c r="U338" s="19"/>
      <c r="W338" s="19"/>
      <c r="X338" s="19"/>
      <c r="AC338" s="3">
        <v>26.749999420000101</v>
      </c>
      <c r="AD338" s="2">
        <f t="shared" si="25"/>
        <v>0</v>
      </c>
      <c r="AE338" s="2">
        <f t="shared" si="26"/>
        <v>-18.824000000000002</v>
      </c>
      <c r="AF338" s="2">
        <f t="shared" ref="AF338:AF401" si="27">AE338^2</f>
        <v>354.34297600000008</v>
      </c>
      <c r="AG338" s="2">
        <f t="shared" ref="AG338:AG401" si="28">ABS(AE338)</f>
        <v>18.824000000000002</v>
      </c>
    </row>
    <row r="339" spans="1:33" x14ac:dyDescent="0.3">
      <c r="A339" s="3">
        <v>26.583332760000101</v>
      </c>
      <c r="B339" s="3">
        <v>18.367999999999999</v>
      </c>
      <c r="C339" s="2">
        <f>$D$6*(A339^8)+$D$7*(A339^7)+$D$8*(A339^6)+$D$9*(A339^5)+$D$10*(A339^4)+$D$11*(A339^3)+$D$12*(A339^2)+$D$13*(A339)+$D$14 + (($D$3*EXP($D$4*A339))*(($D$5*(SIN(2*3.141592654*A339)))+(((1-($D$5^2))^0.5)*(COS(2*3.141592654*A339)))))</f>
        <v>17.713728252533091</v>
      </c>
      <c r="D339" s="2">
        <f t="shared" si="24"/>
        <v>-0.65427174746690753</v>
      </c>
      <c r="E339" s="2">
        <f>D339^2</f>
        <v>0.42807151953340083</v>
      </c>
      <c r="F339" s="2">
        <f>$E$9*(A339^8)+$E$10*(A339^7)+$E$11*(A339^6)+$E$12*(A339^5)+$E$13*(A339^4)+$E$14*(A339^3)+$E$15*(A339^2)+$E$16*(A339)+$E$17+(($E$3*EXP($E$4*A339))*(($E$5*(SIN(2*3.141592654*A339)))+(((1-($E$5^2))^0.5)*(COS(2*3.141592654*A339)))))+(($E$6*EXP($E$7*A339))*(($E$8*(SIN(4*3.141592654*A339)))+(((1-($E$8^2))^0.5)*(COS(4*3.141592654*A339)))))</f>
        <v>17.602896855893864</v>
      </c>
      <c r="G339" s="2">
        <f>F339-B339</f>
        <v>-0.76510314410613489</v>
      </c>
      <c r="H339" s="2">
        <f>G339^2</f>
        <v>0.58538282112109297</v>
      </c>
      <c r="L339" s="3"/>
      <c r="M339" s="3"/>
      <c r="N339" s="19"/>
      <c r="O339" s="19"/>
      <c r="P339" s="19"/>
      <c r="Q339" s="3"/>
      <c r="S339" s="19"/>
      <c r="U339" s="19"/>
      <c r="W339" s="19"/>
      <c r="X339" s="19"/>
      <c r="AC339" s="3">
        <v>26.8333327500001</v>
      </c>
      <c r="AD339" s="2">
        <f t="shared" si="25"/>
        <v>0</v>
      </c>
      <c r="AE339" s="2">
        <f t="shared" si="26"/>
        <v>-18.367999999999999</v>
      </c>
      <c r="AF339" s="2">
        <f t="shared" si="27"/>
        <v>337.38342399999993</v>
      </c>
      <c r="AG339" s="2">
        <f t="shared" si="28"/>
        <v>18.367999999999999</v>
      </c>
    </row>
    <row r="340" spans="1:33" x14ac:dyDescent="0.3">
      <c r="A340" s="3">
        <v>26.666666090000099</v>
      </c>
      <c r="B340" s="3">
        <v>17.875</v>
      </c>
      <c r="C340" s="2">
        <f>$D$6*(A340^8)+$D$7*(A340^7)+$D$8*(A340^6)+$D$9*(A340^5)+$D$10*(A340^4)+$D$11*(A340^3)+$D$12*(A340^2)+$D$13*(A340)+$D$14 + (($D$3*EXP($D$4*A340))*(($D$5*(SIN(2*3.141592654*A340)))+(((1-($D$5^2))^0.5)*(COS(2*3.141592654*A340)))))</f>
        <v>17.14682062874947</v>
      </c>
      <c r="D340" s="2">
        <f t="shared" si="24"/>
        <v>-0.72817937125052978</v>
      </c>
      <c r="E340" s="2">
        <f>D340^2</f>
        <v>0.53024519671481685</v>
      </c>
      <c r="F340" s="2">
        <f>$E$9*(A340^8)+$E$10*(A340^7)+$E$11*(A340^6)+$E$12*(A340^5)+$E$13*(A340^4)+$E$14*(A340^3)+$E$15*(A340^2)+$E$16*(A340)+$E$17+(($E$3*EXP($E$4*A340))*(($E$5*(SIN(2*3.141592654*A340)))+(((1-($E$5^2))^0.5)*(COS(2*3.141592654*A340)))))+(($E$6*EXP($E$7*A340))*(($E$8*(SIN(4*3.141592654*A340)))+(((1-($E$8^2))^0.5)*(COS(4*3.141592654*A340)))))</f>
        <v>17.013673035300773</v>
      </c>
      <c r="G340" s="2">
        <f>F340-B340</f>
        <v>-0.8613269646992272</v>
      </c>
      <c r="H340" s="2">
        <f>G340^2</f>
        <v>0.74188414011798376</v>
      </c>
      <c r="L340" s="3"/>
      <c r="M340" s="3"/>
      <c r="N340" s="19"/>
      <c r="O340" s="19"/>
      <c r="P340" s="19"/>
      <c r="Q340" s="3"/>
      <c r="S340" s="19"/>
      <c r="U340" s="19"/>
      <c r="W340" s="19"/>
      <c r="X340" s="19"/>
      <c r="AC340" s="3">
        <v>26.916666080000098</v>
      </c>
      <c r="AD340" s="2">
        <f t="shared" si="25"/>
        <v>0</v>
      </c>
      <c r="AE340" s="2">
        <f t="shared" si="26"/>
        <v>-17.875</v>
      </c>
      <c r="AF340" s="2">
        <f t="shared" si="27"/>
        <v>319.515625</v>
      </c>
      <c r="AG340" s="2">
        <f t="shared" si="28"/>
        <v>17.875</v>
      </c>
    </row>
    <row r="341" spans="1:33" x14ac:dyDescent="0.3">
      <c r="A341" s="3">
        <v>26.749999420000101</v>
      </c>
      <c r="B341" s="3">
        <v>16.869</v>
      </c>
      <c r="C341" s="2">
        <f>$D$6*(A341^8)+$D$7*(A341^7)+$D$8*(A341^6)+$D$9*(A341^5)+$D$10*(A341^4)+$D$11*(A341^3)+$D$12*(A341^2)+$D$13*(A341)+$D$14 + (($D$3*EXP($D$4*A341))*(($D$5*(SIN(2*3.141592654*A341)))+(((1-($D$5^2))^0.5)*(COS(2*3.141592654*A341)))))</f>
        <v>16.486936937741934</v>
      </c>
      <c r="D341" s="2">
        <f t="shared" ref="D341:D404" si="29">C341-B341</f>
        <v>-0.38206306225806586</v>
      </c>
      <c r="E341" s="2">
        <f>D341^2</f>
        <v>0.14597218354201072</v>
      </c>
      <c r="F341" s="2">
        <f>$E$9*(A341^8)+$E$10*(A341^7)+$E$11*(A341^6)+$E$12*(A341^5)+$E$13*(A341^4)+$E$14*(A341^3)+$E$15*(A341^2)+$E$16*(A341)+$E$17+(($E$3*EXP($E$4*A341))*(($E$5*(SIN(2*3.141592654*A341)))+(((1-($E$5^2))^0.5)*(COS(2*3.141592654*A341)))))+(($E$6*EXP($E$7*A341))*(($E$8*(SIN(4*3.141592654*A341)))+(((1-($E$8^2))^0.5)*(COS(4*3.141592654*A341)))))</f>
        <v>16.465479291428554</v>
      </c>
      <c r="G341" s="2">
        <f>F341-B341</f>
        <v>-0.4035207085714454</v>
      </c>
      <c r="H341" s="2">
        <f>G341^2</f>
        <v>0.16282896224600138</v>
      </c>
      <c r="L341" s="3"/>
      <c r="M341" s="3"/>
      <c r="N341" s="19"/>
      <c r="O341" s="19"/>
      <c r="P341" s="19"/>
      <c r="Q341" s="3"/>
      <c r="S341" s="19"/>
      <c r="U341" s="19"/>
      <c r="W341" s="19"/>
      <c r="X341" s="19"/>
      <c r="AC341" s="3">
        <v>26.9999994100001</v>
      </c>
      <c r="AD341" s="2">
        <f t="shared" si="25"/>
        <v>0</v>
      </c>
      <c r="AE341" s="2">
        <f t="shared" si="26"/>
        <v>-16.869</v>
      </c>
      <c r="AF341" s="2">
        <f t="shared" si="27"/>
        <v>284.56316099999998</v>
      </c>
      <c r="AG341" s="2">
        <f t="shared" si="28"/>
        <v>16.869</v>
      </c>
    </row>
    <row r="342" spans="1:33" x14ac:dyDescent="0.3">
      <c r="A342" s="3">
        <v>26.8333327500001</v>
      </c>
      <c r="B342" s="3">
        <v>16.129000000000001</v>
      </c>
      <c r="C342" s="2">
        <f>$D$6*(A342^8)+$D$7*(A342^7)+$D$8*(A342^6)+$D$9*(A342^5)+$D$10*(A342^4)+$D$11*(A342^3)+$D$12*(A342^2)+$D$13*(A342)+$D$14 + (($D$3*EXP($D$4*A342))*(($D$5*(SIN(2*3.141592654*A342)))+(((1-($D$5^2))^0.5)*(COS(2*3.141592654*A342)))))</f>
        <v>15.915046999555527</v>
      </c>
      <c r="D342" s="2">
        <f t="shared" si="29"/>
        <v>-0.21395300044447474</v>
      </c>
      <c r="E342" s="2">
        <f>D342^2</f>
        <v>4.5775886399193409E-2</v>
      </c>
      <c r="F342" s="2">
        <f>$E$9*(A342^8)+$E$10*(A342^7)+$E$11*(A342^6)+$E$12*(A342^5)+$E$13*(A342^4)+$E$14*(A342^3)+$E$15*(A342^2)+$E$16*(A342)+$E$17+(($E$3*EXP($E$4*A342))*(($E$5*(SIN(2*3.141592654*A342)))+(((1-($E$5^2))^0.5)*(COS(2*3.141592654*A342)))))+(($E$6*EXP($E$7*A342))*(($E$8*(SIN(4*3.141592654*A342)))+(((1-($E$8^2))^0.5)*(COS(4*3.141592654*A342)))))</f>
        <v>16.027293235694579</v>
      </c>
      <c r="G342" s="2">
        <f>F342-B342</f>
        <v>-0.10170676430542258</v>
      </c>
      <c r="H342" s="2">
        <f>G342^2</f>
        <v>1.0344265905478781E-2</v>
      </c>
      <c r="L342" s="3"/>
      <c r="M342" s="3"/>
      <c r="N342" s="19"/>
      <c r="O342" s="19"/>
      <c r="P342" s="19"/>
      <c r="Q342" s="3"/>
      <c r="S342" s="19"/>
      <c r="U342" s="19"/>
      <c r="W342" s="19"/>
      <c r="X342" s="19"/>
      <c r="AC342" s="3">
        <v>27.083332740000099</v>
      </c>
      <c r="AD342" s="2">
        <f t="shared" si="25"/>
        <v>0</v>
      </c>
      <c r="AE342" s="2">
        <f t="shared" si="26"/>
        <v>-16.129000000000001</v>
      </c>
      <c r="AF342" s="2">
        <f t="shared" si="27"/>
        <v>260.14464100000004</v>
      </c>
      <c r="AG342" s="2">
        <f t="shared" si="28"/>
        <v>16.129000000000001</v>
      </c>
    </row>
    <row r="343" spans="1:33" x14ac:dyDescent="0.3">
      <c r="A343" s="3">
        <v>26.916666080000098</v>
      </c>
      <c r="B343" s="3">
        <v>15.712</v>
      </c>
      <c r="C343" s="2">
        <f>$D$6*(A343^8)+$D$7*(A343^7)+$D$8*(A343^6)+$D$9*(A343^5)+$D$10*(A343^4)+$D$11*(A343^3)+$D$12*(A343^2)+$D$13*(A343)+$D$14 + (($D$3*EXP($D$4*A343))*(($D$5*(SIN(2*3.141592654*A343)))+(((1-($D$5^2))^0.5)*(COS(2*3.141592654*A343)))))</f>
        <v>15.588468696091255</v>
      </c>
      <c r="D343" s="2">
        <f t="shared" si="29"/>
        <v>-0.12353130390874512</v>
      </c>
      <c r="E343" s="2">
        <f>D343^2</f>
        <v>1.5259983045394747E-2</v>
      </c>
      <c r="F343" s="2">
        <f>$E$9*(A343^8)+$E$10*(A343^7)+$E$11*(A343^6)+$E$12*(A343^5)+$E$13*(A343^4)+$E$14*(A343^3)+$E$15*(A343^2)+$E$16*(A343)+$E$17+(($E$3*EXP($E$4*A343))*(($E$5*(SIN(2*3.141592654*A343)))+(((1-($E$5^2))^0.5)*(COS(2*3.141592654*A343)))))+(($E$6*EXP($E$7*A343))*(($E$8*(SIN(4*3.141592654*A343)))+(((1-($E$8^2))^0.5)*(COS(4*3.141592654*A343)))))</f>
        <v>15.722855940361528</v>
      </c>
      <c r="G343" s="2">
        <f>F343-B343</f>
        <v>1.0855940361528482E-2</v>
      </c>
      <c r="H343" s="2">
        <f>G343^2</f>
        <v>1.1785144113306315E-4</v>
      </c>
      <c r="L343" s="3"/>
      <c r="M343" s="3"/>
      <c r="N343" s="19"/>
      <c r="O343" s="19"/>
      <c r="P343" s="19"/>
      <c r="Q343" s="3"/>
      <c r="S343" s="19"/>
      <c r="U343" s="19"/>
      <c r="W343" s="19"/>
      <c r="X343" s="19"/>
      <c r="AC343" s="3">
        <v>27.166666070000101</v>
      </c>
      <c r="AD343" s="2">
        <f t="shared" si="25"/>
        <v>0</v>
      </c>
      <c r="AE343" s="2">
        <f t="shared" si="26"/>
        <v>-15.712</v>
      </c>
      <c r="AF343" s="2">
        <f t="shared" si="27"/>
        <v>246.86694399999999</v>
      </c>
      <c r="AG343" s="2">
        <f t="shared" si="28"/>
        <v>15.712</v>
      </c>
    </row>
    <row r="344" spans="1:33" x14ac:dyDescent="0.3">
      <c r="A344" s="3">
        <v>26.9999994100001</v>
      </c>
      <c r="B344" s="3">
        <v>15.617000000000001</v>
      </c>
      <c r="C344" s="2">
        <f>$D$6*(A344^8)+$D$7*(A344^7)+$D$8*(A344^6)+$D$9*(A344^5)+$D$10*(A344^4)+$D$11*(A344^3)+$D$12*(A344^2)+$D$13*(A344)+$D$14 + (($D$3*EXP($D$4*A344))*(($D$5*(SIN(2*3.141592654*A344)))+(((1-($D$5^2))^0.5)*(COS(2*3.141592654*A344)))))</f>
        <v>15.598690514915582</v>
      </c>
      <c r="D344" s="2">
        <f t="shared" si="29"/>
        <v>-1.8309485084419208E-2</v>
      </c>
      <c r="E344" s="2">
        <f>D344^2</f>
        <v>3.3523724405656944E-4</v>
      </c>
      <c r="F344" s="2">
        <f>$E$9*(A344^8)+$E$10*(A344^7)+$E$11*(A344^6)+$E$12*(A344^5)+$E$13*(A344^4)+$E$14*(A344^3)+$E$15*(A344^2)+$E$16*(A344)+$E$17+(($E$3*EXP($E$4*A344))*(($E$5*(SIN(2*3.141592654*A344)))+(((1-($E$5^2))^0.5)*(COS(2*3.141592654*A344)))))+(($E$6*EXP($E$7*A344))*(($E$8*(SIN(4*3.141592654*A344)))+(((1-($E$8^2))^0.5)*(COS(4*3.141592654*A344)))))</f>
        <v>15.621919639428556</v>
      </c>
      <c r="G344" s="2">
        <f>F344-B344</f>
        <v>4.9196394285555556E-3</v>
      </c>
      <c r="H344" s="2">
        <f>G344^2</f>
        <v>2.4202852106998432E-5</v>
      </c>
      <c r="L344" s="3"/>
      <c r="M344" s="3"/>
      <c r="N344" s="19"/>
      <c r="O344" s="19"/>
      <c r="P344" s="19"/>
      <c r="Q344" s="3"/>
      <c r="S344" s="19"/>
      <c r="U344" s="19"/>
      <c r="W344" s="19"/>
      <c r="X344" s="19"/>
      <c r="AC344" s="3">
        <v>27.2499994000001</v>
      </c>
      <c r="AD344" s="2">
        <f t="shared" si="25"/>
        <v>0</v>
      </c>
      <c r="AE344" s="2">
        <f t="shared" si="26"/>
        <v>-15.617000000000001</v>
      </c>
      <c r="AF344" s="2">
        <f t="shared" si="27"/>
        <v>243.89068900000004</v>
      </c>
      <c r="AG344" s="2">
        <f t="shared" si="28"/>
        <v>15.617000000000001</v>
      </c>
    </row>
    <row r="345" spans="1:33" x14ac:dyDescent="0.3">
      <c r="A345" s="3">
        <v>27.083332740000099</v>
      </c>
      <c r="B345" s="3">
        <v>15.161</v>
      </c>
      <c r="C345" s="2">
        <f>$D$6*(A345^8)+$D$7*(A345^7)+$D$8*(A345^6)+$D$9*(A345^5)+$D$10*(A345^4)+$D$11*(A345^3)+$D$12*(A345^2)+$D$13*(A345)+$D$14 + (($D$3*EXP($D$4*A345))*(($D$5*(SIN(2*3.141592654*A345)))+(((1-($D$5^2))^0.5)*(COS(2*3.141592654*A345)))))</f>
        <v>15.946814725748835</v>
      </c>
      <c r="D345" s="2">
        <f t="shared" si="29"/>
        <v>0.78581472574883549</v>
      </c>
      <c r="E345" s="2">
        <f>D345^2</f>
        <v>0.61750478320371749</v>
      </c>
      <c r="F345" s="2">
        <f>$E$9*(A345^8)+$E$10*(A345^7)+$E$11*(A345^6)+$E$12*(A345^5)+$E$13*(A345^4)+$E$14*(A345^3)+$E$15*(A345^2)+$E$16*(A345)+$E$17+(($E$3*EXP($E$4*A345))*(($E$5*(SIN(2*3.141592654*A345)))+(((1-($E$5^2))^0.5)*(COS(2*3.141592654*A345)))))+(($E$6*EXP($E$7*A345))*(($E$8*(SIN(4*3.141592654*A345)))+(((1-($E$8^2))^0.5)*(COS(4*3.141592654*A345)))))</f>
        <v>15.837004566205797</v>
      </c>
      <c r="G345" s="2">
        <f>F345-B345</f>
        <v>0.67600456620579763</v>
      </c>
      <c r="H345" s="2">
        <f>G345^2</f>
        <v>0.45698217353108861</v>
      </c>
      <c r="L345" s="3"/>
      <c r="M345" s="3"/>
      <c r="N345" s="19"/>
      <c r="O345" s="19"/>
      <c r="P345" s="19"/>
      <c r="Q345" s="3"/>
      <c r="S345" s="19"/>
      <c r="U345" s="19"/>
      <c r="W345" s="19"/>
      <c r="X345" s="19"/>
      <c r="AC345" s="3">
        <v>27.333332730000102</v>
      </c>
      <c r="AD345" s="2">
        <f t="shared" si="25"/>
        <v>0</v>
      </c>
      <c r="AE345" s="2">
        <f t="shared" si="26"/>
        <v>-15.161</v>
      </c>
      <c r="AF345" s="2">
        <f t="shared" si="27"/>
        <v>229.855921</v>
      </c>
      <c r="AG345" s="2">
        <f t="shared" si="28"/>
        <v>15.161</v>
      </c>
    </row>
    <row r="346" spans="1:33" x14ac:dyDescent="0.3">
      <c r="A346" s="3">
        <v>27.166666070000101</v>
      </c>
      <c r="B346" s="3">
        <v>16.148</v>
      </c>
      <c r="C346" s="2">
        <f>$D$6*(A346^8)+$D$7*(A346^7)+$D$8*(A346^6)+$D$9*(A346^5)+$D$10*(A346^4)+$D$11*(A346^3)+$D$12*(A346^2)+$D$13*(A346)+$D$14 + (($D$3*EXP($D$4*A346))*(($D$5*(SIN(2*3.141592654*A346)))+(((1-($D$5^2))^0.5)*(COS(2*3.141592654*A346)))))</f>
        <v>16.543212697328496</v>
      </c>
      <c r="D346" s="2">
        <f t="shared" si="29"/>
        <v>0.39521269732849618</v>
      </c>
      <c r="E346" s="2">
        <f>D346^2</f>
        <v>0.15619307612966554</v>
      </c>
      <c r="F346" s="2">
        <f>$E$9*(A346^8)+$E$10*(A346^7)+$E$11*(A346^6)+$E$12*(A346^5)+$E$13*(A346^4)+$E$14*(A346^3)+$E$15*(A346^2)+$E$16*(A346)+$E$17+(($E$3*EXP($E$4*A346))*(($E$5*(SIN(2*3.141592654*A346)))+(((1-($E$5^2))^0.5)*(COS(2*3.141592654*A346)))))+(($E$6*EXP($E$7*A346))*(($E$8*(SIN(4*3.141592654*A346)))+(((1-($E$8^2))^0.5)*(COS(4*3.141592654*A346)))))</f>
        <v>16.411368978417055</v>
      </c>
      <c r="G346" s="2">
        <f>F346-B346</f>
        <v>0.26336897841705564</v>
      </c>
      <c r="H346" s="2">
        <f>G346^2</f>
        <v>6.9363218792443518E-2</v>
      </c>
      <c r="L346" s="3"/>
      <c r="M346" s="3"/>
      <c r="N346" s="19"/>
      <c r="O346" s="19"/>
      <c r="P346" s="19"/>
      <c r="Q346" s="3"/>
      <c r="S346" s="19"/>
      <c r="U346" s="19"/>
      <c r="W346" s="19"/>
      <c r="X346" s="19"/>
      <c r="AC346" s="3">
        <v>27.4166660600001</v>
      </c>
      <c r="AD346" s="2">
        <f t="shared" si="25"/>
        <v>0</v>
      </c>
      <c r="AE346" s="2">
        <f t="shared" si="26"/>
        <v>-16.148</v>
      </c>
      <c r="AF346" s="2">
        <f t="shared" si="27"/>
        <v>260.757904</v>
      </c>
      <c r="AG346" s="2">
        <f t="shared" si="28"/>
        <v>16.148</v>
      </c>
    </row>
    <row r="347" spans="1:33" x14ac:dyDescent="0.3">
      <c r="A347" s="3">
        <v>27.2499994000001</v>
      </c>
      <c r="B347" s="3">
        <v>17.609000000000002</v>
      </c>
      <c r="C347" s="2">
        <f>$D$6*(A347^8)+$D$7*(A347^7)+$D$8*(A347^6)+$D$9*(A347^5)+$D$10*(A347^4)+$D$11*(A347^3)+$D$12*(A347^2)+$D$13*(A347)+$D$14 + (($D$3*EXP($D$4*A347))*(($D$5*(SIN(2*3.141592654*A347)))+(((1-($D$5^2))^0.5)*(COS(2*3.141592654*A347)))))</f>
        <v>17.231498083091811</v>
      </c>
      <c r="D347" s="2">
        <f t="shared" si="29"/>
        <v>-0.37750191690819079</v>
      </c>
      <c r="E347" s="2">
        <f>D347^2</f>
        <v>0.14250769726935858</v>
      </c>
      <c r="F347" s="2">
        <f>$E$9*(A347^8)+$E$10*(A347^7)+$E$11*(A347^6)+$E$12*(A347^5)+$E$13*(A347^4)+$E$14*(A347^3)+$E$15*(A347^2)+$E$16*(A347)+$E$17+(($E$3*EXP($E$4*A347))*(($E$5*(SIN(2*3.141592654*A347)))+(((1-($E$5^2))^0.5)*(COS(2*3.141592654*A347)))))+(($E$6*EXP($E$7*A347))*(($E$8*(SIN(4*3.141592654*A347)))+(((1-($E$8^2))^0.5)*(COS(4*3.141592654*A347)))))</f>
        <v>17.210250909496512</v>
      </c>
      <c r="G347" s="2">
        <f>F347-B347</f>
        <v>-0.39874909050348961</v>
      </c>
      <c r="H347" s="2">
        <f>G347^2</f>
        <v>0.15900083717736016</v>
      </c>
      <c r="L347" s="3"/>
      <c r="M347" s="3"/>
      <c r="N347" s="19"/>
      <c r="O347" s="19"/>
      <c r="P347" s="19"/>
      <c r="Q347" s="3"/>
      <c r="S347" s="19"/>
      <c r="U347" s="19"/>
      <c r="W347" s="19"/>
      <c r="X347" s="19"/>
      <c r="AC347" s="3">
        <v>27.499999390000099</v>
      </c>
      <c r="AD347" s="2">
        <f t="shared" si="25"/>
        <v>0</v>
      </c>
      <c r="AE347" s="2">
        <f t="shared" si="26"/>
        <v>-17.609000000000002</v>
      </c>
      <c r="AF347" s="2">
        <f t="shared" si="27"/>
        <v>310.07688100000007</v>
      </c>
      <c r="AG347" s="2">
        <f t="shared" si="28"/>
        <v>17.609000000000002</v>
      </c>
    </row>
    <row r="348" spans="1:33" x14ac:dyDescent="0.3">
      <c r="A348" s="3">
        <v>27.333332730000102</v>
      </c>
      <c r="B348" s="3">
        <v>18.405999999999999</v>
      </c>
      <c r="C348" s="2">
        <f>$D$6*(A348^8)+$D$7*(A348^7)+$D$8*(A348^6)+$D$9*(A348^5)+$D$10*(A348^4)+$D$11*(A348^3)+$D$12*(A348^2)+$D$13*(A348)+$D$14 + (($D$3*EXP($D$4*A348))*(($D$5*(SIN(2*3.141592654*A348)))+(((1-($D$5^2))^0.5)*(COS(2*3.141592654*A348)))))</f>
        <v>17.830405912133962</v>
      </c>
      <c r="D348" s="2">
        <f t="shared" si="29"/>
        <v>-0.57559408786603683</v>
      </c>
      <c r="E348" s="2">
        <f>D348^2</f>
        <v>0.33130855398633491</v>
      </c>
      <c r="F348" s="2">
        <f>$E$9*(A348^8)+$E$10*(A348^7)+$E$11*(A348^6)+$E$12*(A348^5)+$E$13*(A348^4)+$E$14*(A348^3)+$E$15*(A348^2)+$E$16*(A348)+$E$17+(($E$3*EXP($E$4*A348))*(($E$5*(SIN(2*3.141592654*A348)))+(((1-($E$5^2))^0.5)*(COS(2*3.141592654*A348)))))+(($E$6*EXP($E$7*A348))*(($E$8*(SIN(4*3.141592654*A348)))+(((1-($E$8^2))^0.5)*(COS(4*3.141592654*A348)))))</f>
        <v>17.941542120457743</v>
      </c>
      <c r="G348" s="2">
        <f>F348-B348</f>
        <v>-0.46445787954225537</v>
      </c>
      <c r="H348" s="2">
        <f>G348^2</f>
        <v>0.2157211218688882</v>
      </c>
      <c r="L348" s="3"/>
      <c r="M348" s="3"/>
      <c r="N348" s="19"/>
      <c r="O348" s="19"/>
      <c r="P348" s="19"/>
      <c r="Q348" s="3"/>
      <c r="S348" s="19"/>
      <c r="U348" s="19"/>
      <c r="W348" s="19"/>
      <c r="X348" s="19"/>
      <c r="AC348" s="3">
        <v>27.583332720000101</v>
      </c>
      <c r="AD348" s="2">
        <f t="shared" si="25"/>
        <v>0</v>
      </c>
      <c r="AE348" s="2">
        <f t="shared" si="26"/>
        <v>-18.405999999999999</v>
      </c>
      <c r="AF348" s="2">
        <f t="shared" si="27"/>
        <v>338.78083599999997</v>
      </c>
      <c r="AG348" s="2">
        <f t="shared" si="28"/>
        <v>18.405999999999999</v>
      </c>
    </row>
    <row r="349" spans="1:33" x14ac:dyDescent="0.3">
      <c r="A349" s="3">
        <v>27.4166660600001</v>
      </c>
      <c r="B349" s="3">
        <v>18.463000000000001</v>
      </c>
      <c r="C349" s="2">
        <f>$D$6*(A349^8)+$D$7*(A349^7)+$D$8*(A349^6)+$D$9*(A349^5)+$D$10*(A349^4)+$D$11*(A349^3)+$D$12*(A349^2)+$D$13*(A349)+$D$14 + (($D$3*EXP($D$4*A349))*(($D$5*(SIN(2*3.141592654*A349)))+(((1-($D$5^2))^0.5)*(COS(2*3.141592654*A349)))))</f>
        <v>18.182362891102507</v>
      </c>
      <c r="D349" s="2">
        <f t="shared" si="29"/>
        <v>-0.28063710889749416</v>
      </c>
      <c r="E349" s="2">
        <f>D349^2</f>
        <v>7.8757186890344E-2</v>
      </c>
      <c r="F349" s="2">
        <f>$E$9*(A349^8)+$E$10*(A349^7)+$E$11*(A349^6)+$E$12*(A349^5)+$E$13*(A349^4)+$E$14*(A349^3)+$E$15*(A349^2)+$E$16*(A349)+$E$17+(($E$3*EXP($E$4*A349))*(($E$5*(SIN(2*3.141592654*A349)))+(((1-($E$5^2))^0.5)*(COS(2*3.141592654*A349)))))+(($E$6*EXP($E$7*A349))*(($E$8*(SIN(4*3.141592654*A349)))+(((1-($E$8^2))^0.5)*(COS(4*3.141592654*A349)))))</f>
        <v>18.315459144050177</v>
      </c>
      <c r="G349" s="2">
        <f>F349-B349</f>
        <v>-0.14754085594982413</v>
      </c>
      <c r="H349" s="2">
        <f>G349^2</f>
        <v>2.1768304174406755E-2</v>
      </c>
      <c r="L349" s="3"/>
      <c r="M349" s="3"/>
      <c r="N349" s="19"/>
      <c r="O349" s="19"/>
      <c r="P349" s="19"/>
      <c r="Q349" s="3"/>
      <c r="S349" s="19"/>
      <c r="U349" s="19"/>
      <c r="W349" s="19"/>
      <c r="X349" s="19"/>
      <c r="AC349" s="3">
        <v>27.666666050000099</v>
      </c>
      <c r="AD349" s="2">
        <f t="shared" si="25"/>
        <v>0</v>
      </c>
      <c r="AE349" s="2">
        <f t="shared" si="26"/>
        <v>-18.463000000000001</v>
      </c>
      <c r="AF349" s="2">
        <f t="shared" si="27"/>
        <v>340.88236900000004</v>
      </c>
      <c r="AG349" s="2">
        <f t="shared" si="28"/>
        <v>18.463000000000001</v>
      </c>
    </row>
    <row r="350" spans="1:33" x14ac:dyDescent="0.3">
      <c r="A350" s="3">
        <v>27.499999390000099</v>
      </c>
      <c r="B350" s="3">
        <v>18.254000000000001</v>
      </c>
      <c r="C350" s="2">
        <f>$D$6*(A350^8)+$D$7*(A350^7)+$D$8*(A350^6)+$D$9*(A350^5)+$D$10*(A350^4)+$D$11*(A350^3)+$D$12*(A350^2)+$D$13*(A350)+$D$14 + (($D$3*EXP($D$4*A350))*(($D$5*(SIN(2*3.141592654*A350)))+(((1-($D$5^2))^0.5)*(COS(2*3.141592654*A350)))))</f>
        <v>18.195734641775552</v>
      </c>
      <c r="D350" s="2">
        <f t="shared" si="29"/>
        <v>-5.826535822444967E-2</v>
      </c>
      <c r="E350" s="2">
        <f>D350^2</f>
        <v>3.3948519690234448E-3</v>
      </c>
      <c r="F350" s="2">
        <f>$E$9*(A350^8)+$E$10*(A350^7)+$E$11*(A350^6)+$E$12*(A350^5)+$E$13*(A350^4)+$E$14*(A350^3)+$E$15*(A350^2)+$E$16*(A350)+$E$17+(($E$3*EXP($E$4*A350))*(($E$5*(SIN(2*3.141592654*A350)))+(((1-($E$5^2))^0.5)*(COS(2*3.141592654*A350)))))+(($E$6*EXP($E$7*A350))*(($E$8*(SIN(4*3.141592654*A350)))+(((1-($E$8^2))^0.5)*(COS(4*3.141592654*A350)))))</f>
        <v>18.218831169412756</v>
      </c>
      <c r="G350" s="2">
        <f>F350-B350</f>
        <v>-3.5168830587245736E-2</v>
      </c>
      <c r="H350" s="2">
        <f>G350^2</f>
        <v>1.2368466448743913E-3</v>
      </c>
      <c r="L350" s="3"/>
      <c r="M350" s="3"/>
      <c r="N350" s="19"/>
      <c r="O350" s="19"/>
      <c r="P350" s="19"/>
      <c r="Q350" s="3"/>
      <c r="S350" s="19"/>
      <c r="U350" s="19"/>
      <c r="W350" s="19"/>
      <c r="X350" s="19"/>
      <c r="AC350" s="3">
        <v>27.749999380000101</v>
      </c>
      <c r="AD350" s="2">
        <f t="shared" si="25"/>
        <v>0</v>
      </c>
      <c r="AE350" s="2">
        <f t="shared" si="26"/>
        <v>-18.254000000000001</v>
      </c>
      <c r="AF350" s="2">
        <f t="shared" si="27"/>
        <v>333.20851600000003</v>
      </c>
      <c r="AG350" s="2">
        <f t="shared" si="28"/>
        <v>18.254000000000001</v>
      </c>
    </row>
    <row r="351" spans="1:33" x14ac:dyDescent="0.3">
      <c r="A351" s="3">
        <v>27.583332720000101</v>
      </c>
      <c r="B351" s="3">
        <v>17.609000000000002</v>
      </c>
      <c r="C351" s="2">
        <f>$D$6*(A351^8)+$D$7*(A351^7)+$D$8*(A351^6)+$D$9*(A351^5)+$D$10*(A351^4)+$D$11*(A351^3)+$D$12*(A351^2)+$D$13*(A351)+$D$14 + (($D$3*EXP($D$4*A351))*(($D$5*(SIN(2*3.141592654*A351)))+(((1-($D$5^2))^0.5)*(COS(2*3.141592654*A351)))))</f>
        <v>17.869423152102677</v>
      </c>
      <c r="D351" s="2">
        <f t="shared" si="29"/>
        <v>0.26042315210267475</v>
      </c>
      <c r="E351" s="2">
        <f>D351^2</f>
        <v>6.7820218151092862E-2</v>
      </c>
      <c r="F351" s="2">
        <f>$E$9*(A351^8)+$E$10*(A351^7)+$E$11*(A351^6)+$E$12*(A351^5)+$E$13*(A351^4)+$E$14*(A351^3)+$E$15*(A351^2)+$E$16*(A351)+$E$17+(($E$3*EXP($E$4*A351))*(($E$5*(SIN(2*3.141592654*A351)))+(((1-($E$5^2))^0.5)*(COS(2*3.141592654*A351)))))+(($E$6*EXP($E$7*A351))*(($E$8*(SIN(4*3.141592654*A351)))+(((1-($E$8^2))^0.5)*(COS(4*3.141592654*A351)))))</f>
        <v>17.760799045795117</v>
      </c>
      <c r="G351" s="2">
        <f>F351-B351</f>
        <v>0.15179904579511572</v>
      </c>
      <c r="H351" s="2">
        <f>G351^2</f>
        <v>2.3042950304307638E-2</v>
      </c>
      <c r="L351" s="3"/>
      <c r="M351" s="3"/>
      <c r="N351" s="19"/>
      <c r="O351" s="19"/>
      <c r="P351" s="19"/>
      <c r="Q351" s="3"/>
      <c r="S351" s="19"/>
      <c r="U351" s="19"/>
      <c r="W351" s="19"/>
      <c r="X351" s="19"/>
      <c r="AC351" s="3">
        <v>27.8333327100001</v>
      </c>
      <c r="AD351" s="2">
        <f t="shared" si="25"/>
        <v>0</v>
      </c>
      <c r="AE351" s="2">
        <f t="shared" si="26"/>
        <v>-17.609000000000002</v>
      </c>
      <c r="AF351" s="2">
        <f t="shared" si="27"/>
        <v>310.07688100000007</v>
      </c>
      <c r="AG351" s="2">
        <f t="shared" si="28"/>
        <v>17.609000000000002</v>
      </c>
    </row>
    <row r="352" spans="1:33" x14ac:dyDescent="0.3">
      <c r="A352" s="3">
        <v>27.666666050000099</v>
      </c>
      <c r="B352" s="3">
        <v>16.812000000000001</v>
      </c>
      <c r="C352" s="2">
        <f>$D$6*(A352^8)+$D$7*(A352^7)+$D$8*(A352^6)+$D$9*(A352^5)+$D$10*(A352^4)+$D$11*(A352^3)+$D$12*(A352^2)+$D$13*(A352)+$D$14 + (($D$3*EXP($D$4*A352))*(($D$5*(SIN(2*3.141592654*A352)))+(((1-($D$5^2))^0.5)*(COS(2*3.141592654*A352)))))</f>
        <v>17.29321202507856</v>
      </c>
      <c r="D352" s="2">
        <f t="shared" si="29"/>
        <v>0.48121202507855898</v>
      </c>
      <c r="E352" s="2">
        <f>D352^2</f>
        <v>0.23156501308020769</v>
      </c>
      <c r="F352" s="2">
        <f>$E$9*(A352^8)+$E$10*(A352^7)+$E$11*(A352^6)+$E$12*(A352^5)+$E$13*(A352^4)+$E$14*(A352^3)+$E$15*(A352^2)+$E$16*(A352)+$E$17+(($E$3*EXP($E$4*A352))*(($E$5*(SIN(2*3.141592654*A352)))+(((1-($E$5^2))^0.5)*(COS(2*3.141592654*A352)))))+(($E$6*EXP($E$7*A352))*(($E$8*(SIN(4*3.141592654*A352)))+(((1-($E$8^2))^0.5)*(COS(4*3.141592654*A352)))))</f>
        <v>17.162650052064944</v>
      </c>
      <c r="G352" s="2">
        <f>F352-B352</f>
        <v>0.35065005206494249</v>
      </c>
      <c r="H352" s="2">
        <f>G352^2</f>
        <v>0.12295545901314688</v>
      </c>
      <c r="L352" s="3"/>
      <c r="M352" s="3"/>
      <c r="N352" s="19"/>
      <c r="O352" s="19"/>
      <c r="P352" s="19"/>
      <c r="Q352" s="3"/>
      <c r="S352" s="19"/>
      <c r="U352" s="19"/>
      <c r="W352" s="19"/>
      <c r="X352" s="19"/>
      <c r="AC352" s="3">
        <v>27.916666040000099</v>
      </c>
      <c r="AD352" s="2">
        <f t="shared" si="25"/>
        <v>0</v>
      </c>
      <c r="AE352" s="2">
        <f t="shared" si="26"/>
        <v>-16.812000000000001</v>
      </c>
      <c r="AF352" s="2">
        <f t="shared" si="27"/>
        <v>282.64334400000001</v>
      </c>
      <c r="AG352" s="2">
        <f t="shared" si="28"/>
        <v>16.812000000000001</v>
      </c>
    </row>
    <row r="353" spans="1:33" x14ac:dyDescent="0.3">
      <c r="A353" s="3">
        <v>27.749999380000101</v>
      </c>
      <c r="B353" s="3">
        <v>15.712</v>
      </c>
      <c r="C353" s="2">
        <f>$D$6*(A353^8)+$D$7*(A353^7)+$D$8*(A353^6)+$D$9*(A353^5)+$D$10*(A353^4)+$D$11*(A353^3)+$D$12*(A353^2)+$D$13*(A353)+$D$14 + (($D$3*EXP($D$4*A353))*(($D$5*(SIN(2*3.141592654*A353)))+(((1-($D$5^2))^0.5)*(COS(2*3.141592654*A353)))))</f>
        <v>16.623753620440507</v>
      </c>
      <c r="D353" s="2">
        <f t="shared" si="29"/>
        <v>0.91175362044050701</v>
      </c>
      <c r="E353" s="2">
        <f>D353^2</f>
        <v>0.83129466438637212</v>
      </c>
      <c r="F353" s="2">
        <f>$E$9*(A353^8)+$E$10*(A353^7)+$E$11*(A353^6)+$E$12*(A353^5)+$E$13*(A353^4)+$E$14*(A353^3)+$E$15*(A353^2)+$E$16*(A353)+$E$17+(($E$3*EXP($E$4*A353))*(($E$5*(SIN(2*3.141592654*A353)))+(((1-($E$5^2))^0.5)*(COS(2*3.141592654*A353)))))+(($E$6*EXP($E$7*A353))*(($E$8*(SIN(4*3.141592654*A353)))+(((1-($E$8^2))^0.5)*(COS(4*3.141592654*A353)))))</f>
        <v>16.602462398000736</v>
      </c>
      <c r="G353" s="2">
        <f>F353-B353</f>
        <v>0.89046239800073579</v>
      </c>
      <c r="H353" s="2">
        <f>G353^2</f>
        <v>0.79292328225322084</v>
      </c>
      <c r="L353" s="3"/>
      <c r="M353" s="3"/>
      <c r="N353" s="19"/>
      <c r="O353" s="19"/>
      <c r="P353" s="19"/>
      <c r="Q353" s="3"/>
      <c r="S353" s="19"/>
      <c r="U353" s="19"/>
      <c r="W353" s="19"/>
      <c r="X353" s="19"/>
      <c r="AC353" s="3">
        <v>27.999999370000101</v>
      </c>
      <c r="AD353" s="2">
        <f t="shared" si="25"/>
        <v>0</v>
      </c>
      <c r="AE353" s="2">
        <f t="shared" si="26"/>
        <v>-15.712</v>
      </c>
      <c r="AF353" s="2">
        <f t="shared" si="27"/>
        <v>246.86694399999999</v>
      </c>
      <c r="AG353" s="2">
        <f t="shared" si="28"/>
        <v>15.712</v>
      </c>
    </row>
    <row r="354" spans="1:33" x14ac:dyDescent="0.3">
      <c r="A354" s="3">
        <v>27.8333327100001</v>
      </c>
      <c r="B354" s="3">
        <v>15.066000000000001</v>
      </c>
      <c r="C354" s="2">
        <f>$D$6*(A354^8)+$D$7*(A354^7)+$D$8*(A354^6)+$D$9*(A354^5)+$D$10*(A354^4)+$D$11*(A354^3)+$D$12*(A354^2)+$D$13*(A354)+$D$14 + (($D$3*EXP($D$4*A354))*(($D$5*(SIN(2*3.141592654*A354)))+(((1-($D$5^2))^0.5)*(COS(2*3.141592654*A354)))))</f>
        <v>16.042620660784028</v>
      </c>
      <c r="D354" s="2">
        <f t="shared" si="29"/>
        <v>0.97662066078402709</v>
      </c>
      <c r="E354" s="2">
        <f>D354^2</f>
        <v>0.95378791507022975</v>
      </c>
      <c r="F354" s="2">
        <f>$E$9*(A354^8)+$E$10*(A354^7)+$E$11*(A354^6)+$E$12*(A354^5)+$E$13*(A354^4)+$E$14*(A354^3)+$E$15*(A354^2)+$E$16*(A354)+$E$17+(($E$3*EXP($E$4*A354))*(($E$5*(SIN(2*3.141592654*A354)))+(((1-($E$5^2))^0.5)*(COS(2*3.141592654*A354)))))+(($E$6*EXP($E$7*A354))*(($E$8*(SIN(4*3.141592654*A354)))+(((1-($E$8^2))^0.5)*(COS(4*3.141592654*A354)))))</f>
        <v>16.152167814295037</v>
      </c>
      <c r="G354" s="2">
        <f>F354-B354</f>
        <v>1.0861678142950364</v>
      </c>
      <c r="H354" s="2">
        <f>G354^2</f>
        <v>1.1797605208104567</v>
      </c>
      <c r="L354" s="3"/>
      <c r="M354" s="3"/>
      <c r="N354" s="19"/>
      <c r="O354" s="19"/>
      <c r="P354" s="19"/>
      <c r="Q354" s="3"/>
      <c r="S354" s="19"/>
      <c r="U354" s="19"/>
      <c r="W354" s="19"/>
      <c r="X354" s="19"/>
      <c r="AC354" s="3">
        <v>28.083332700000099</v>
      </c>
      <c r="AD354" s="2">
        <f t="shared" si="25"/>
        <v>0</v>
      </c>
      <c r="AE354" s="2">
        <f t="shared" si="26"/>
        <v>-15.066000000000001</v>
      </c>
      <c r="AF354" s="2">
        <f t="shared" si="27"/>
        <v>226.98435600000002</v>
      </c>
      <c r="AG354" s="2">
        <f t="shared" si="28"/>
        <v>15.066000000000001</v>
      </c>
    </row>
    <row r="355" spans="1:33" x14ac:dyDescent="0.3">
      <c r="A355" s="3">
        <v>27.916666040000099</v>
      </c>
      <c r="B355" s="3">
        <v>14.763</v>
      </c>
      <c r="C355" s="2">
        <f>$D$6*(A355^8)+$D$7*(A355^7)+$D$8*(A355^6)+$D$9*(A355^5)+$D$10*(A355^4)+$D$11*(A355^3)+$D$12*(A355^2)+$D$13*(A355)+$D$14 + (($D$3*EXP($D$4*A355))*(($D$5*(SIN(2*3.141592654*A355)))+(((1-($D$5^2))^0.5)*(COS(2*3.141592654*A355)))))</f>
        <v>15.70765555180323</v>
      </c>
      <c r="D355" s="2">
        <f t="shared" si="29"/>
        <v>0.9446555518032298</v>
      </c>
      <c r="E355" s="2">
        <f>D355^2</f>
        <v>0.89237411155266455</v>
      </c>
      <c r="F355" s="2">
        <f>$E$9*(A355^8)+$E$10*(A355^7)+$E$11*(A355^6)+$E$12*(A355^5)+$E$13*(A355^4)+$E$14*(A355^3)+$E$15*(A355^2)+$E$16*(A355)+$E$17+(($E$3*EXP($E$4*A355))*(($E$5*(SIN(2*3.141592654*A355)))+(((1-($E$5^2))^0.5)*(COS(2*3.141592654*A355)))))+(($E$6*EXP($E$7*A355))*(($E$8*(SIN(4*3.141592654*A355)))+(((1-($E$8^2))^0.5)*(COS(4*3.141592654*A355)))))</f>
        <v>15.838828906952436</v>
      </c>
      <c r="G355" s="2">
        <f>F355-B355</f>
        <v>1.0758289069524363</v>
      </c>
      <c r="H355" s="2">
        <f>G355^2</f>
        <v>1.1574078370344738</v>
      </c>
      <c r="L355" s="3"/>
      <c r="M355" s="3"/>
      <c r="N355" s="19"/>
      <c r="O355" s="19"/>
      <c r="P355" s="19"/>
      <c r="Q355" s="3"/>
      <c r="S355" s="19"/>
      <c r="U355" s="19"/>
      <c r="W355" s="19"/>
      <c r="X355" s="19"/>
      <c r="AC355" s="3">
        <v>28.166666030000101</v>
      </c>
      <c r="AD355" s="2">
        <f t="shared" si="25"/>
        <v>0</v>
      </c>
      <c r="AE355" s="2">
        <f t="shared" si="26"/>
        <v>-14.763</v>
      </c>
      <c r="AF355" s="2">
        <f t="shared" si="27"/>
        <v>217.946169</v>
      </c>
      <c r="AG355" s="2">
        <f t="shared" si="28"/>
        <v>14.763</v>
      </c>
    </row>
    <row r="356" spans="1:33" x14ac:dyDescent="0.3">
      <c r="A356" s="3">
        <v>27.999999370000101</v>
      </c>
      <c r="B356" s="3">
        <v>14.877000000000001</v>
      </c>
      <c r="C356" s="2">
        <f>$D$6*(A356^8)+$D$7*(A356^7)+$D$8*(A356^6)+$D$9*(A356^5)+$D$10*(A356^4)+$D$11*(A356^3)+$D$12*(A356^2)+$D$13*(A356)+$D$14 + (($D$3*EXP($D$4*A356))*(($D$5*(SIN(2*3.141592654*A356)))+(((1-($D$5^2))^0.5)*(COS(2*3.141592654*A356)))))</f>
        <v>15.710653225868187</v>
      </c>
      <c r="D356" s="2">
        <f t="shared" si="29"/>
        <v>0.83365322586818635</v>
      </c>
      <c r="E356" s="2">
        <f>D356^2</f>
        <v>0.69497770100043332</v>
      </c>
      <c r="F356" s="2">
        <f>$E$9*(A356^8)+$E$10*(A356^7)+$E$11*(A356^6)+$E$12*(A356^5)+$E$13*(A356^4)+$E$14*(A356^3)+$E$15*(A356^2)+$E$16*(A356)+$E$17+(($E$3*EXP($E$4*A356))*(($E$5*(SIN(2*3.141592654*A356)))+(((1-($E$5^2))^0.5)*(COS(2*3.141592654*A356)))))+(($E$6*EXP($E$7*A356))*(($E$8*(SIN(4*3.141592654*A356)))+(((1-($E$8^2))^0.5)*(COS(4*3.141592654*A356)))))</f>
        <v>15.73296796528439</v>
      </c>
      <c r="G356" s="2">
        <f>F356-B356</f>
        <v>0.85596796528438901</v>
      </c>
      <c r="H356" s="2">
        <f>G356^2</f>
        <v>0.73268115759309704</v>
      </c>
      <c r="L356" s="3"/>
      <c r="M356" s="3"/>
      <c r="N356" s="19"/>
      <c r="O356" s="19"/>
      <c r="P356" s="19"/>
      <c r="Q356" s="3"/>
      <c r="S356" s="19"/>
      <c r="U356" s="19"/>
      <c r="W356" s="19"/>
      <c r="X356" s="19"/>
      <c r="AC356" s="3">
        <v>28.2499993600001</v>
      </c>
      <c r="AD356" s="2">
        <f t="shared" si="25"/>
        <v>0</v>
      </c>
      <c r="AE356" s="2">
        <f t="shared" si="26"/>
        <v>-14.877000000000001</v>
      </c>
      <c r="AF356" s="2">
        <f t="shared" si="27"/>
        <v>221.32512900000003</v>
      </c>
      <c r="AG356" s="2">
        <f t="shared" si="28"/>
        <v>14.877000000000001</v>
      </c>
    </row>
    <row r="357" spans="1:33" x14ac:dyDescent="0.3">
      <c r="A357" s="3">
        <v>28.083332700000099</v>
      </c>
      <c r="B357" s="3">
        <v>15.37</v>
      </c>
      <c r="C357" s="2">
        <f>$D$6*(A357^8)+$D$7*(A357^7)+$D$8*(A357^6)+$D$9*(A357^5)+$D$10*(A357^4)+$D$11*(A357^3)+$D$12*(A357^2)+$D$13*(A357)+$D$14 + (($D$3*EXP($D$4*A357))*(($D$5*(SIN(2*3.141592654*A357)))+(((1-($D$5^2))^0.5)*(COS(2*3.141592654*A357)))))</f>
        <v>16.052722973462046</v>
      </c>
      <c r="D357" s="2">
        <f t="shared" si="29"/>
        <v>0.68272297346204702</v>
      </c>
      <c r="E357" s="2">
        <f>D357^2</f>
        <v>0.46611065849285899</v>
      </c>
      <c r="F357" s="2">
        <f>$E$9*(A357^8)+$E$10*(A357^7)+$E$11*(A357^6)+$E$12*(A357^5)+$E$13*(A357^4)+$E$14*(A357^3)+$E$15*(A357^2)+$E$16*(A357)+$E$17+(($E$3*EXP($E$4*A357))*(($E$5*(SIN(2*3.141592654*A357)))+(((1-($E$5^2))^0.5)*(COS(2*3.141592654*A357)))))+(($E$6*EXP($E$7*A357))*(($E$8*(SIN(4*3.141592654*A357)))+(((1-($E$8^2))^0.5)*(COS(4*3.141592654*A357)))))</f>
        <v>15.944796223763438</v>
      </c>
      <c r="G357" s="2">
        <f>F357-B357</f>
        <v>0.57479622376343897</v>
      </c>
      <c r="H357" s="2">
        <f>G357^2</f>
        <v>0.33039069885270939</v>
      </c>
      <c r="L357" s="3"/>
      <c r="M357" s="3"/>
      <c r="N357" s="19"/>
      <c r="O357" s="19"/>
      <c r="P357" s="19"/>
      <c r="Q357" s="3"/>
      <c r="S357" s="19"/>
      <c r="U357" s="19"/>
      <c r="W357" s="19"/>
      <c r="X357" s="19"/>
      <c r="AC357" s="3">
        <v>28.333332690000098</v>
      </c>
      <c r="AD357" s="2">
        <f t="shared" si="25"/>
        <v>0</v>
      </c>
      <c r="AE357" s="2">
        <f t="shared" si="26"/>
        <v>-15.37</v>
      </c>
      <c r="AF357" s="2">
        <f t="shared" si="27"/>
        <v>236.23689999999996</v>
      </c>
      <c r="AG357" s="2">
        <f t="shared" si="28"/>
        <v>15.37</v>
      </c>
    </row>
    <row r="358" spans="1:33" x14ac:dyDescent="0.3">
      <c r="A358" s="3">
        <v>28.166666030000101</v>
      </c>
      <c r="B358" s="3">
        <v>15.731</v>
      </c>
      <c r="C358" s="2">
        <f>$D$6*(A358^8)+$D$7*(A358^7)+$D$8*(A358^6)+$D$9*(A358^5)+$D$10*(A358^4)+$D$11*(A358^3)+$D$12*(A358^2)+$D$13*(A358)+$D$14 + (($D$3*EXP($D$4*A358))*(($D$5*(SIN(2*3.141592654*A358)))+(((1-($D$5^2))^0.5)*(COS(2*3.141592654*A358)))))</f>
        <v>16.643942604181845</v>
      </c>
      <c r="D358" s="2">
        <f t="shared" si="29"/>
        <v>0.91294260418184514</v>
      </c>
      <c r="E358" s="2">
        <f>D358^2</f>
        <v>0.83346419853032916</v>
      </c>
      <c r="F358" s="2">
        <f>$E$9*(A358^8)+$E$10*(A358^7)+$E$11*(A358^6)+$E$12*(A358^5)+$E$13*(A358^4)+$E$14*(A358^3)+$E$15*(A358^2)+$E$16*(A358)+$E$17+(($E$3*EXP($E$4*A358))*(($E$5*(SIN(2*3.141592654*A358)))+(((1-($E$5^2))^0.5)*(COS(2*3.141592654*A358)))))+(($E$6*EXP($E$7*A358))*(($E$8*(SIN(4*3.141592654*A358)))+(((1-($E$8^2))^0.5)*(COS(4*3.141592654*A358)))))</f>
        <v>16.514504499696397</v>
      </c>
      <c r="G358" s="2">
        <f>F358-B358</f>
        <v>0.78350449969639691</v>
      </c>
      <c r="H358" s="2">
        <f>G358^2</f>
        <v>0.61387930104450117</v>
      </c>
      <c r="L358" s="3"/>
      <c r="M358" s="3"/>
      <c r="N358" s="19"/>
      <c r="O358" s="19"/>
      <c r="P358" s="19"/>
      <c r="Q358" s="3"/>
      <c r="S358" s="19"/>
      <c r="U358" s="19"/>
      <c r="W358" s="19"/>
      <c r="X358" s="19"/>
      <c r="AC358" s="3">
        <v>28.4166660200001</v>
      </c>
      <c r="AD358" s="2">
        <f t="shared" si="25"/>
        <v>0</v>
      </c>
      <c r="AE358" s="2">
        <f t="shared" si="26"/>
        <v>-15.731</v>
      </c>
      <c r="AF358" s="2">
        <f t="shared" si="27"/>
        <v>247.464361</v>
      </c>
      <c r="AG358" s="2">
        <f t="shared" si="28"/>
        <v>15.731</v>
      </c>
    </row>
    <row r="359" spans="1:33" x14ac:dyDescent="0.3">
      <c r="A359" s="3">
        <v>28.2499993600001</v>
      </c>
      <c r="B359" s="3">
        <v>15.996</v>
      </c>
      <c r="C359" s="2">
        <f>$D$6*(A359^8)+$D$7*(A359^7)+$D$8*(A359^6)+$D$9*(A359^5)+$D$10*(A359^4)+$D$11*(A359^3)+$D$12*(A359^2)+$D$13*(A359)+$D$14 + (($D$3*EXP($D$4*A359))*(($D$5*(SIN(2*3.141592654*A359)))+(((1-($D$5^2))^0.5)*(COS(2*3.141592654*A359)))))</f>
        <v>17.327411019176171</v>
      </c>
      <c r="D359" s="2">
        <f t="shared" si="29"/>
        <v>1.331411019176171</v>
      </c>
      <c r="E359" s="2">
        <f>D359^2</f>
        <v>1.7726553019837303</v>
      </c>
      <c r="F359" s="2">
        <f>$E$9*(A359^8)+$E$10*(A359^7)+$E$11*(A359^6)+$E$12*(A359^5)+$E$13*(A359^4)+$E$14*(A359^3)+$E$15*(A359^2)+$E$16*(A359)+$E$17+(($E$3*EXP($E$4*A359))*(($E$5*(SIN(2*3.141592654*A359)))+(((1-($E$5^2))^0.5)*(COS(2*3.141592654*A359)))))+(($E$6*EXP($E$7*A359))*(($E$8*(SIN(4*3.141592654*A359)))+(((1-($E$8^2))^0.5)*(COS(4*3.141592654*A359)))))</f>
        <v>17.306346682300163</v>
      </c>
      <c r="G359" s="2">
        <f>F359-B359</f>
        <v>1.3103466823001622</v>
      </c>
      <c r="H359" s="2">
        <f>G359^2</f>
        <v>1.7170084278150421</v>
      </c>
      <c r="L359" s="3"/>
      <c r="M359" s="3"/>
      <c r="N359" s="19"/>
      <c r="O359" s="19"/>
      <c r="P359" s="19"/>
      <c r="Q359" s="3"/>
      <c r="S359" s="19"/>
      <c r="U359" s="19"/>
      <c r="W359" s="19"/>
      <c r="X359" s="19"/>
      <c r="AC359" s="3">
        <v>28.499999350000099</v>
      </c>
      <c r="AD359" s="2">
        <f t="shared" si="25"/>
        <v>0</v>
      </c>
      <c r="AE359" s="2">
        <f t="shared" si="26"/>
        <v>-15.996</v>
      </c>
      <c r="AF359" s="2">
        <f t="shared" si="27"/>
        <v>255.872016</v>
      </c>
      <c r="AG359" s="2">
        <f t="shared" si="28"/>
        <v>15.996</v>
      </c>
    </row>
    <row r="360" spans="1:33" x14ac:dyDescent="0.3">
      <c r="A360" s="3">
        <v>28.333332690000098</v>
      </c>
      <c r="B360" s="3">
        <v>16.224</v>
      </c>
      <c r="C360" s="2">
        <f>$D$6*(A360^8)+$D$7*(A360^7)+$D$8*(A360^6)+$D$9*(A360^5)+$D$10*(A360^4)+$D$11*(A360^3)+$D$12*(A360^2)+$D$13*(A360)+$D$14 + (($D$3*EXP($D$4*A360))*(($D$5*(SIN(2*3.141592654*A360)))+(((1-($D$5^2))^0.5)*(COS(2*3.141592654*A360)))))</f>
        <v>17.921265997813144</v>
      </c>
      <c r="D360" s="2">
        <f t="shared" si="29"/>
        <v>1.6972659978131439</v>
      </c>
      <c r="E360" s="2">
        <f>D360^2</f>
        <v>2.8807118673326468</v>
      </c>
      <c r="F360" s="2">
        <f>$E$9*(A360^8)+$E$10*(A360^7)+$E$11*(A360^6)+$E$12*(A360^5)+$E$13*(A360^4)+$E$14*(A360^3)+$E$15*(A360^2)+$E$16*(A360)+$E$17+(($E$3*EXP($E$4*A360))*(($E$5*(SIN(2*3.141592654*A360)))+(((1-($E$5^2))^0.5)*(COS(2*3.141592654*A360)))))+(($E$6*EXP($E$7*A360))*(($E$8*(SIN(4*3.141592654*A360)))+(((1-($E$8^2))^0.5)*(COS(4*3.141592654*A360)))))</f>
        <v>18.029898461539094</v>
      </c>
      <c r="G360" s="2">
        <f>F360-B360</f>
        <v>1.8058984615390941</v>
      </c>
      <c r="H360" s="2">
        <f>G360^2</f>
        <v>3.2612692533892669</v>
      </c>
      <c r="L360" s="3"/>
      <c r="M360" s="3"/>
      <c r="N360" s="19"/>
      <c r="O360" s="19"/>
      <c r="P360" s="19"/>
      <c r="Q360" s="3"/>
      <c r="S360" s="19"/>
      <c r="U360" s="19"/>
      <c r="W360" s="19"/>
      <c r="X360" s="19"/>
      <c r="AC360" s="3">
        <v>28.583332680000101</v>
      </c>
      <c r="AD360" s="2">
        <f t="shared" si="25"/>
        <v>0</v>
      </c>
      <c r="AE360" s="2">
        <f t="shared" si="26"/>
        <v>-16.224</v>
      </c>
      <c r="AF360" s="2">
        <f t="shared" si="27"/>
        <v>263.21817600000003</v>
      </c>
      <c r="AG360" s="2">
        <f t="shared" si="28"/>
        <v>16.224</v>
      </c>
    </row>
    <row r="361" spans="1:33" x14ac:dyDescent="0.3">
      <c r="A361" s="3">
        <v>28.4166660200001</v>
      </c>
      <c r="B361" s="3">
        <v>16.186</v>
      </c>
      <c r="C361" s="2">
        <f>$D$6*(A361^8)+$D$7*(A361^7)+$D$8*(A361^6)+$D$9*(A361^5)+$D$10*(A361^4)+$D$11*(A361^3)+$D$12*(A361^2)+$D$13*(A361)+$D$14 + (($D$3*EXP($D$4*A361))*(($D$5*(SIN(2*3.141592654*A361)))+(((1-($D$5^2))^0.5)*(COS(2*3.141592654*A361)))))</f>
        <v>18.267415362821389</v>
      </c>
      <c r="D361" s="2">
        <f t="shared" si="29"/>
        <v>2.0814153628213887</v>
      </c>
      <c r="E361" s="2">
        <f>D361^2</f>
        <v>4.3322899125888936</v>
      </c>
      <c r="F361" s="2">
        <f>$E$9*(A361^8)+$E$10*(A361^7)+$E$11*(A361^6)+$E$12*(A361^5)+$E$13*(A361^4)+$E$14*(A361^3)+$E$15*(A361^2)+$E$16*(A361)+$E$17+(($E$3*EXP($E$4*A361))*(($E$5*(SIN(2*3.141592654*A361)))+(((1-($E$5^2))^0.5)*(COS(2*3.141592654*A361)))))+(($E$6*EXP($E$7*A361))*(($E$8*(SIN(4*3.141592654*A361)))+(((1-($E$8^2))^0.5)*(COS(4*3.141592654*A361)))))</f>
        <v>18.397585706773523</v>
      </c>
      <c r="G361" s="2">
        <f>F361-B361</f>
        <v>2.2115857067735227</v>
      </c>
      <c r="H361" s="2">
        <f>G361^2</f>
        <v>4.8911113384049418</v>
      </c>
      <c r="L361" s="3"/>
      <c r="M361" s="3"/>
      <c r="N361" s="19"/>
      <c r="O361" s="19"/>
      <c r="P361" s="19"/>
      <c r="Q361" s="3"/>
      <c r="S361" s="19"/>
      <c r="U361" s="19"/>
      <c r="W361" s="19"/>
      <c r="X361" s="19"/>
      <c r="AC361" s="3">
        <v>28.6666660100001</v>
      </c>
      <c r="AD361" s="2">
        <f t="shared" si="25"/>
        <v>0</v>
      </c>
      <c r="AE361" s="2">
        <f t="shared" si="26"/>
        <v>-16.186</v>
      </c>
      <c r="AF361" s="2">
        <f t="shared" si="27"/>
        <v>261.98659600000002</v>
      </c>
      <c r="AG361" s="2">
        <f t="shared" si="28"/>
        <v>16.186</v>
      </c>
    </row>
    <row r="362" spans="1:33" x14ac:dyDescent="0.3">
      <c r="A362" s="3">
        <v>28.499999350000099</v>
      </c>
      <c r="B362" s="3">
        <v>16.015000000000001</v>
      </c>
      <c r="C362" s="2">
        <f>$D$6*(A362^8)+$D$7*(A362^7)+$D$8*(A362^6)+$D$9*(A362^5)+$D$10*(A362^4)+$D$11*(A362^3)+$D$12*(A362^2)+$D$13*(A362)+$D$14 + (($D$3*EXP($D$4*A362))*(($D$5*(SIN(2*3.141592654*A362)))+(((1-($D$5^2))^0.5)*(COS(2*3.141592654*A362)))))</f>
        <v>18.273924145157665</v>
      </c>
      <c r="D362" s="2">
        <f t="shared" si="29"/>
        <v>2.258924145157664</v>
      </c>
      <c r="E362" s="2">
        <f>D362^2</f>
        <v>5.1027382935762828</v>
      </c>
      <c r="F362" s="2">
        <f>$E$9*(A362^8)+$E$10*(A362^7)+$E$11*(A362^6)+$E$12*(A362^5)+$E$13*(A362^4)+$E$14*(A362^3)+$E$15*(A362^2)+$E$16*(A362)+$E$17+(($E$3*EXP($E$4*A362))*(($E$5*(SIN(2*3.141592654*A362)))+(((1-($E$5^2))^0.5)*(COS(2*3.141592654*A362)))))+(($E$6*EXP($E$7*A362))*(($E$8*(SIN(4*3.141592654*A362)))+(((1-($E$8^2))^0.5)*(COS(4*3.141592654*A362)))))</f>
        <v>18.296372739500779</v>
      </c>
      <c r="G362" s="2">
        <f>F362-B362</f>
        <v>2.2813727395007781</v>
      </c>
      <c r="H362" s="2">
        <f>G362^2</f>
        <v>5.2046615765372852</v>
      </c>
      <c r="L362" s="3"/>
      <c r="M362" s="3"/>
      <c r="N362" s="19"/>
      <c r="O362" s="19"/>
      <c r="P362" s="19"/>
      <c r="Q362" s="3"/>
      <c r="S362" s="19"/>
      <c r="U362" s="19"/>
      <c r="W362" s="19"/>
      <c r="X362" s="19"/>
      <c r="AC362" s="3">
        <v>28.749999340000102</v>
      </c>
      <c r="AD362" s="2">
        <f t="shared" si="25"/>
        <v>0</v>
      </c>
      <c r="AE362" s="2">
        <f t="shared" si="26"/>
        <v>-16.015000000000001</v>
      </c>
      <c r="AF362" s="2">
        <f t="shared" si="27"/>
        <v>256.48022500000002</v>
      </c>
      <c r="AG362" s="2">
        <f t="shared" si="28"/>
        <v>16.015000000000001</v>
      </c>
    </row>
    <row r="363" spans="1:33" x14ac:dyDescent="0.3">
      <c r="A363" s="3">
        <v>28.583332680000101</v>
      </c>
      <c r="B363" s="3">
        <v>15.446</v>
      </c>
      <c r="C363" s="2">
        <f>$D$6*(A363^8)+$D$7*(A363^7)+$D$8*(A363^6)+$D$9*(A363^5)+$D$10*(A363^4)+$D$11*(A363^3)+$D$12*(A363^2)+$D$13*(A363)+$D$14 + (($D$3*EXP($D$4*A363))*(($D$5*(SIN(2*3.141592654*A363)))+(((1-($D$5^2))^0.5)*(COS(2*3.141592654*A363)))))</f>
        <v>17.939693510691299</v>
      </c>
      <c r="D363" s="2">
        <f t="shared" si="29"/>
        <v>2.4936935106912994</v>
      </c>
      <c r="E363" s="2">
        <f>D363^2</f>
        <v>6.2185073252638974</v>
      </c>
      <c r="F363" s="2">
        <f>$E$9*(A363^8)+$E$10*(A363^7)+$E$11*(A363^6)+$E$12*(A363^5)+$E$13*(A363^4)+$E$14*(A363^3)+$E$15*(A363^2)+$E$16*(A363)+$E$17+(($E$3*EXP($E$4*A363))*(($E$5*(SIN(2*3.141592654*A363)))+(((1-($E$5^2))^0.5)*(COS(2*3.141592654*A363)))))+(($E$6*EXP($E$7*A363))*(($E$8*(SIN(4*3.141592654*A363)))+(((1-($E$8^2))^0.5)*(COS(4*3.141592654*A363)))))</f>
        <v>17.833107440399967</v>
      </c>
      <c r="G363" s="2">
        <f>F363-B363</f>
        <v>2.3871074403999675</v>
      </c>
      <c r="H363" s="2">
        <f>G363^2</f>
        <v>5.6982819320128844</v>
      </c>
      <c r="L363" s="3"/>
      <c r="M363" s="3"/>
      <c r="N363" s="19"/>
      <c r="O363" s="19"/>
      <c r="P363" s="19"/>
      <c r="Q363" s="3"/>
      <c r="S363" s="19"/>
      <c r="U363" s="19"/>
      <c r="W363" s="19"/>
      <c r="X363" s="19"/>
      <c r="AC363" s="3">
        <v>28.8333326700001</v>
      </c>
      <c r="AD363" s="2">
        <f t="shared" si="25"/>
        <v>0</v>
      </c>
      <c r="AE363" s="2">
        <f t="shared" si="26"/>
        <v>-15.446</v>
      </c>
      <c r="AF363" s="2">
        <f t="shared" si="27"/>
        <v>238.57891599999999</v>
      </c>
      <c r="AG363" s="2">
        <f t="shared" si="28"/>
        <v>15.446</v>
      </c>
    </row>
    <row r="364" spans="1:33" x14ac:dyDescent="0.3">
      <c r="A364" s="3">
        <v>28.6666660100001</v>
      </c>
      <c r="B364" s="3">
        <v>14.573</v>
      </c>
      <c r="C364" s="2">
        <f>$D$6*(A364^8)+$D$7*(A364^7)+$D$8*(A364^6)+$D$9*(A364^5)+$D$10*(A364^4)+$D$11*(A364^3)+$D$12*(A364^2)+$D$13*(A364)+$D$14 + (($D$3*EXP($D$4*A364))*(($D$5*(SIN(2*3.141592654*A364)))+(((1-($D$5^2))^0.5)*(COS(2*3.141592654*A364)))))</f>
        <v>17.354807162954884</v>
      </c>
      <c r="D364" s="2">
        <f t="shared" si="29"/>
        <v>2.7818071629548839</v>
      </c>
      <c r="E364" s="2">
        <f>D364^2</f>
        <v>7.7384510918671001</v>
      </c>
      <c r="F364" s="2">
        <f>$E$9*(A364^8)+$E$10*(A364^7)+$E$11*(A364^6)+$E$12*(A364^5)+$E$13*(A364^4)+$E$14*(A364^3)+$E$15*(A364^2)+$E$16*(A364)+$E$17+(($E$3*EXP($E$4*A364))*(($E$5*(SIN(2*3.141592654*A364)))+(((1-($E$5^2))^0.5)*(COS(2*3.141592654*A364)))))+(($E$6*EXP($E$7*A364))*(($E$8*(SIN(4*3.141592654*A364)))+(((1-($E$8^2))^0.5)*(COS(4*3.141592654*A364)))))</f>
        <v>17.226654793027421</v>
      </c>
      <c r="G364" s="2">
        <f>F364-B364</f>
        <v>2.653654793027421</v>
      </c>
      <c r="H364" s="2">
        <f>G364^2</f>
        <v>7.0418837605574049</v>
      </c>
      <c r="L364" s="3"/>
      <c r="M364" s="3"/>
      <c r="N364" s="19"/>
      <c r="O364" s="19"/>
      <c r="P364" s="19"/>
      <c r="Q364" s="3"/>
      <c r="S364" s="19"/>
      <c r="U364" s="19"/>
      <c r="W364" s="19"/>
      <c r="X364" s="19"/>
      <c r="AC364" s="3">
        <v>28.916666000000099</v>
      </c>
      <c r="AD364" s="2">
        <f t="shared" si="25"/>
        <v>0</v>
      </c>
      <c r="AE364" s="2">
        <f t="shared" si="26"/>
        <v>-14.573</v>
      </c>
      <c r="AF364" s="2">
        <f t="shared" si="27"/>
        <v>212.37232900000001</v>
      </c>
      <c r="AG364" s="2">
        <f t="shared" si="28"/>
        <v>14.573</v>
      </c>
    </row>
    <row r="365" spans="1:33" x14ac:dyDescent="0.3">
      <c r="A365" s="3">
        <v>28.749999340000102</v>
      </c>
      <c r="B365" s="3">
        <v>14.08</v>
      </c>
      <c r="C365" s="2">
        <f>$D$6*(A365^8)+$D$7*(A365^7)+$D$8*(A365^6)+$D$9*(A365^5)+$D$10*(A365^4)+$D$11*(A365^3)+$D$12*(A365^2)+$D$13*(A365)+$D$14 + (($D$3*EXP($D$4*A365))*(($D$5*(SIN(2*3.141592654*A365)))+(((1-($D$5^2))^0.5)*(COS(2*3.141592654*A365)))))</f>
        <v>16.676438962874641</v>
      </c>
      <c r="D365" s="2">
        <f t="shared" si="29"/>
        <v>2.5964389628746414</v>
      </c>
      <c r="E365" s="2">
        <f>D365^2</f>
        <v>6.7414952879335432</v>
      </c>
      <c r="F365" s="2">
        <f>$E$9*(A365^8)+$E$10*(A365^7)+$E$11*(A365^6)+$E$12*(A365^5)+$E$13*(A365^4)+$E$14*(A365^3)+$E$15*(A365^2)+$E$16*(A365)+$E$17+(($E$3*EXP($E$4*A365))*(($E$5*(SIN(2*3.141592654*A365)))+(((1-($E$5^2))^0.5)*(COS(2*3.141592654*A365)))))+(($E$6*EXP($E$7*A365))*(($E$8*(SIN(4*3.141592654*A365)))+(((1-($E$8^2))^0.5)*(COS(4*3.141592654*A365)))))</f>
        <v>16.655189342864571</v>
      </c>
      <c r="G365" s="2">
        <f>F365-B365</f>
        <v>2.5751893428645705</v>
      </c>
      <c r="H365" s="2">
        <f>G365^2</f>
        <v>6.6316001516032586</v>
      </c>
      <c r="L365" s="3"/>
      <c r="M365" s="3"/>
      <c r="N365" s="19"/>
      <c r="O365" s="19"/>
      <c r="P365" s="19"/>
      <c r="Q365" s="3"/>
      <c r="S365" s="19"/>
      <c r="U365" s="19"/>
      <c r="W365" s="19"/>
      <c r="X365" s="19"/>
      <c r="AC365" s="3">
        <v>28.999999330000101</v>
      </c>
      <c r="AD365" s="2">
        <f t="shared" si="25"/>
        <v>0</v>
      </c>
      <c r="AE365" s="2">
        <f t="shared" si="26"/>
        <v>-14.08</v>
      </c>
      <c r="AF365" s="2">
        <f t="shared" si="27"/>
        <v>198.24639999999999</v>
      </c>
      <c r="AG365" s="2">
        <f t="shared" si="28"/>
        <v>14.08</v>
      </c>
    </row>
    <row r="366" spans="1:33" x14ac:dyDescent="0.3">
      <c r="A366" s="3">
        <v>28.8333326700001</v>
      </c>
      <c r="B366" s="3">
        <v>13.226000000000001</v>
      </c>
      <c r="C366" s="2">
        <f>$D$6*(A366^8)+$D$7*(A366^7)+$D$8*(A366^6)+$D$9*(A366^5)+$D$10*(A366^4)+$D$11*(A366^3)+$D$12*(A366^2)+$D$13*(A366)+$D$14 + (($D$3*EXP($D$4*A366))*(($D$5*(SIN(2*3.141592654*A366)))+(((1-($D$5^2))^0.5)*(COS(2*3.141592654*A366)))))</f>
        <v>16.086765605944496</v>
      </c>
      <c r="D366" s="2">
        <f t="shared" si="29"/>
        <v>2.8607656059444952</v>
      </c>
      <c r="E366" s="2">
        <f>D366^2</f>
        <v>8.1839798521549749</v>
      </c>
      <c r="F366" s="2">
        <f>$E$9*(A366^8)+$E$10*(A366^7)+$E$11*(A366^6)+$E$12*(A366^5)+$E$13*(A366^4)+$E$14*(A366^3)+$E$15*(A366^2)+$E$16*(A366)+$E$17+(($E$3*EXP($E$4*A366))*(($E$5*(SIN(2*3.141592654*A366)))+(((1-($E$5^2))^0.5)*(COS(2*3.141592654*A366)))))+(($E$6*EXP($E$7*A366))*(($E$8*(SIN(4*3.141592654*A366)))+(((1-($E$8^2))^0.5)*(COS(4*3.141592654*A366)))))</f>
        <v>16.193549755318557</v>
      </c>
      <c r="G366" s="2">
        <f>F366-B366</f>
        <v>2.9675497553185561</v>
      </c>
      <c r="H366" s="2">
        <f>G366^2</f>
        <v>8.8063515502912217</v>
      </c>
      <c r="L366" s="3"/>
      <c r="M366" s="3"/>
      <c r="N366" s="19"/>
      <c r="O366" s="19"/>
      <c r="P366" s="19"/>
      <c r="Q366" s="3"/>
      <c r="S366" s="19"/>
      <c r="U366" s="19"/>
      <c r="W366" s="19"/>
      <c r="X366" s="19"/>
      <c r="AC366" s="3">
        <v>29.083332660000099</v>
      </c>
      <c r="AD366" s="2">
        <f t="shared" si="25"/>
        <v>0</v>
      </c>
      <c r="AE366" s="2">
        <f t="shared" si="26"/>
        <v>-13.226000000000001</v>
      </c>
      <c r="AF366" s="2">
        <f t="shared" si="27"/>
        <v>174.92707600000003</v>
      </c>
      <c r="AG366" s="2">
        <f t="shared" si="28"/>
        <v>13.226000000000001</v>
      </c>
    </row>
    <row r="367" spans="1:33" x14ac:dyDescent="0.3">
      <c r="A367" s="3">
        <v>28.916666000000099</v>
      </c>
      <c r="B367" s="3">
        <v>12.978999999999999</v>
      </c>
      <c r="C367" s="2">
        <f>$D$6*(A367^8)+$D$7*(A367^7)+$D$8*(A367^6)+$D$9*(A367^5)+$D$10*(A367^4)+$D$11*(A367^3)+$D$12*(A367^2)+$D$13*(A367)+$D$14 + (($D$3*EXP($D$4*A367))*(($D$5*(SIN(2*3.141592654*A367)))+(((1-($D$5^2))^0.5)*(COS(2*3.141592654*A367)))))</f>
        <v>15.744154809384971</v>
      </c>
      <c r="D367" s="2">
        <f t="shared" si="29"/>
        <v>2.7651548093849723</v>
      </c>
      <c r="E367" s="2">
        <f>D367^2</f>
        <v>7.6460811198648422</v>
      </c>
      <c r="F367" s="2">
        <f>$E$9*(A367^8)+$E$10*(A367^7)+$E$11*(A367^6)+$E$12*(A367^5)+$E$13*(A367^4)+$E$14*(A367^3)+$E$15*(A367^2)+$E$16*(A367)+$E$17+(($E$3*EXP($E$4*A367))*(($E$5*(SIN(2*3.141592654*A367)))+(((1-($E$5^2))^0.5)*(COS(2*3.141592654*A367)))))+(($E$6*EXP($E$7*A367))*(($E$8*(SIN(4*3.141592654*A367)))+(((1-($E$8^2))^0.5)*(COS(4*3.141592654*A367)))))</f>
        <v>15.872063354895733</v>
      </c>
      <c r="G367" s="2">
        <f>F367-B367</f>
        <v>2.8930633548957339</v>
      </c>
      <c r="H367" s="2">
        <f>G367^2</f>
        <v>8.3698155754405583</v>
      </c>
      <c r="L367" s="3"/>
      <c r="M367" s="3"/>
      <c r="N367" s="19"/>
      <c r="O367" s="19"/>
      <c r="P367" s="19"/>
      <c r="Q367" s="3"/>
      <c r="S367" s="19"/>
      <c r="U367" s="19"/>
      <c r="W367" s="19"/>
      <c r="X367" s="19"/>
      <c r="AC367" s="3">
        <v>29.166665990000102</v>
      </c>
      <c r="AD367" s="2">
        <f t="shared" si="25"/>
        <v>0</v>
      </c>
      <c r="AE367" s="2">
        <f t="shared" si="26"/>
        <v>-12.978999999999999</v>
      </c>
      <c r="AF367" s="2">
        <f t="shared" si="27"/>
        <v>168.45444099999997</v>
      </c>
      <c r="AG367" s="2">
        <f t="shared" si="28"/>
        <v>12.978999999999999</v>
      </c>
    </row>
    <row r="368" spans="1:33" x14ac:dyDescent="0.3">
      <c r="A368" s="3">
        <v>28.999999330000101</v>
      </c>
      <c r="B368" s="3">
        <v>14.459</v>
      </c>
      <c r="C368" s="2">
        <f>$D$6*(A368^8)+$D$7*(A368^7)+$D$8*(A368^6)+$D$9*(A368^5)+$D$10*(A368^4)+$D$11*(A368^3)+$D$12*(A368^2)+$D$13*(A368)+$D$14 + (($D$3*EXP($D$4*A368))*(($D$5*(SIN(2*3.141592654*A368)))+(((1-($D$5^2))^0.5)*(COS(2*3.141592654*A368)))))</f>
        <v>15.740707993289632</v>
      </c>
      <c r="D368" s="2">
        <f t="shared" si="29"/>
        <v>1.2817079932896327</v>
      </c>
      <c r="E368" s="2">
        <f>D368^2</f>
        <v>1.6427753800625371</v>
      </c>
      <c r="F368" s="2">
        <f>$E$9*(A368^8)+$E$10*(A368^7)+$E$11*(A368^6)+$E$12*(A368^5)+$E$13*(A368^4)+$E$14*(A368^3)+$E$15*(A368^2)+$E$16*(A368)+$E$17+(($E$3*EXP($E$4*A368))*(($E$5*(SIN(2*3.141592654*A368)))+(((1-($E$5^2))^0.5)*(COS(2*3.141592654*A368)))))+(($E$6*EXP($E$7*A368))*(($E$8*(SIN(4*3.141592654*A368)))+(((1-($E$8^2))^0.5)*(COS(4*3.141592654*A368)))))</f>
        <v>15.762013208533608</v>
      </c>
      <c r="G368" s="2">
        <f>F368-B368</f>
        <v>1.3030132085336081</v>
      </c>
      <c r="H368" s="2">
        <f>G368^2</f>
        <v>1.6978434216130482</v>
      </c>
      <c r="L368" s="3"/>
      <c r="M368" s="3"/>
      <c r="N368" s="19"/>
      <c r="O368" s="19"/>
      <c r="P368" s="19"/>
      <c r="Q368" s="3"/>
      <c r="S368" s="19"/>
      <c r="U368" s="19"/>
      <c r="W368" s="19"/>
      <c r="X368" s="19"/>
      <c r="AC368" s="3">
        <v>29.2499993200001</v>
      </c>
      <c r="AD368" s="2">
        <f t="shared" si="25"/>
        <v>0</v>
      </c>
      <c r="AE368" s="2">
        <f t="shared" si="26"/>
        <v>-14.459</v>
      </c>
      <c r="AF368" s="2">
        <f t="shared" si="27"/>
        <v>209.062681</v>
      </c>
      <c r="AG368" s="2">
        <f t="shared" si="28"/>
        <v>14.459</v>
      </c>
    </row>
    <row r="369" spans="1:33" x14ac:dyDescent="0.3">
      <c r="A369" s="3">
        <v>29.083332660000099</v>
      </c>
      <c r="B369" s="3">
        <v>15.654999999999999</v>
      </c>
      <c r="C369" s="2">
        <f>$D$6*(A369^8)+$D$7*(A369^7)+$D$8*(A369^6)+$D$9*(A369^5)+$D$10*(A369^4)+$D$11*(A369^3)+$D$12*(A369^2)+$D$13*(A369)+$D$14 + (($D$3*EXP($D$4*A369))*(($D$5*(SIN(2*3.141592654*A369)))+(((1-($D$5^2))^0.5)*(COS(2*3.141592654*A369)))))</f>
        <v>16.077540498082143</v>
      </c>
      <c r="D369" s="2">
        <f t="shared" si="29"/>
        <v>0.42254049808214411</v>
      </c>
      <c r="E369" s="2">
        <f>D369^2</f>
        <v>0.17854047251950644</v>
      </c>
      <c r="F369" s="2">
        <f>$E$9*(A369^8)+$E$10*(A369^7)+$E$11*(A369^6)+$E$12*(A369^5)+$E$13*(A369^4)+$E$14*(A369^3)+$E$15*(A369^2)+$E$16*(A369)+$E$17+(($E$3*EXP($E$4*A369))*(($E$5*(SIN(2*3.141592654*A369)))+(((1-($E$5^2))^0.5)*(COS(2*3.141592654*A369)))))+(($E$6*EXP($E$7*A369))*(($E$8*(SIN(4*3.141592654*A369)))+(((1-($E$8^2))^0.5)*(COS(4*3.141592654*A369)))))</f>
        <v>15.971348732600919</v>
      </c>
      <c r="G369" s="2">
        <f>F369-B369</f>
        <v>0.31634873260092</v>
      </c>
      <c r="H369" s="2">
        <f>G369^2</f>
        <v>0.10007652061820839</v>
      </c>
      <c r="L369" s="3"/>
      <c r="M369" s="3"/>
      <c r="N369" s="19"/>
      <c r="O369" s="19"/>
      <c r="P369" s="19"/>
      <c r="Q369" s="3"/>
      <c r="S369" s="19"/>
      <c r="U369" s="19"/>
      <c r="W369" s="19"/>
      <c r="X369" s="19"/>
      <c r="AC369" s="3">
        <v>29.333332650000099</v>
      </c>
      <c r="AD369" s="2">
        <f t="shared" si="25"/>
        <v>0</v>
      </c>
      <c r="AE369" s="2">
        <f t="shared" si="26"/>
        <v>-15.654999999999999</v>
      </c>
      <c r="AF369" s="2">
        <f t="shared" si="27"/>
        <v>245.07902499999997</v>
      </c>
      <c r="AG369" s="2">
        <f t="shared" si="28"/>
        <v>15.654999999999999</v>
      </c>
    </row>
    <row r="370" spans="1:33" x14ac:dyDescent="0.3">
      <c r="A370" s="3">
        <v>29.166665990000102</v>
      </c>
      <c r="B370" s="3">
        <v>15.635999999999999</v>
      </c>
      <c r="C370" s="2">
        <f>$D$6*(A370^8)+$D$7*(A370^7)+$D$8*(A370^6)+$D$9*(A370^5)+$D$10*(A370^4)+$D$11*(A370^3)+$D$12*(A370^2)+$D$13*(A370)+$D$14 + (($D$3*EXP($D$4*A370))*(($D$5*(SIN(2*3.141592654*A370)))+(((1-($D$5^2))^0.5)*(COS(2*3.141592654*A370)))))</f>
        <v>16.664434586346474</v>
      </c>
      <c r="D370" s="2">
        <f t="shared" si="29"/>
        <v>1.0284345863464743</v>
      </c>
      <c r="E370" s="2">
        <f>D370^2</f>
        <v>1.0576776983936438</v>
      </c>
      <c r="F370" s="2">
        <f>$E$9*(A370^8)+$E$10*(A370^7)+$E$11*(A370^6)+$E$12*(A370^5)+$E$13*(A370^4)+$E$14*(A370^3)+$E$15*(A370^2)+$E$16*(A370)+$E$17+(($E$3*EXP($E$4*A370))*(($E$5*(SIN(2*3.141592654*A370)))+(((1-($E$5^2))^0.5)*(COS(2*3.141592654*A370)))))+(($E$6*EXP($E$7*A370))*(($E$8*(SIN(4*3.141592654*A370)))+(((1-($E$8^2))^0.5)*(COS(4*3.141592654*A370)))))</f>
        <v>16.537248669402977</v>
      </c>
      <c r="G370" s="2">
        <f>F370-B370</f>
        <v>0.90124866940297821</v>
      </c>
      <c r="H370" s="2">
        <f>G370^2</f>
        <v>0.81224916410063874</v>
      </c>
      <c r="L370" s="3"/>
      <c r="M370" s="3"/>
      <c r="N370" s="19"/>
      <c r="O370" s="19"/>
      <c r="P370" s="19"/>
      <c r="Q370" s="3"/>
      <c r="S370" s="19"/>
      <c r="U370" s="19"/>
      <c r="W370" s="19"/>
      <c r="X370" s="19"/>
      <c r="AC370" s="3">
        <v>29.416665980000101</v>
      </c>
      <c r="AD370" s="2">
        <f t="shared" si="25"/>
        <v>0</v>
      </c>
      <c r="AE370" s="2">
        <f t="shared" si="26"/>
        <v>-15.635999999999999</v>
      </c>
      <c r="AF370" s="2">
        <f t="shared" si="27"/>
        <v>244.48449599999998</v>
      </c>
      <c r="AG370" s="2">
        <f t="shared" si="28"/>
        <v>15.635999999999999</v>
      </c>
    </row>
    <row r="371" spans="1:33" x14ac:dyDescent="0.3">
      <c r="A371" s="3">
        <v>29.2499993200001</v>
      </c>
      <c r="B371" s="3">
        <v>17.154</v>
      </c>
      <c r="C371" s="2">
        <f>$D$6*(A371^8)+$D$7*(A371^7)+$D$8*(A371^6)+$D$9*(A371^5)+$D$10*(A371^4)+$D$11*(A371^3)+$D$12*(A371^2)+$D$13*(A371)+$D$14 + (($D$3*EXP($D$4*A371))*(($D$5*(SIN(2*3.141592654*A371)))+(((1-($D$5^2))^0.5)*(COS(2*3.141592654*A371)))))</f>
        <v>17.343971665458238</v>
      </c>
      <c r="D371" s="2">
        <f t="shared" si="29"/>
        <v>0.18997166545823774</v>
      </c>
      <c r="E371" s="2">
        <f>D371^2</f>
        <v>3.6089233676976598E-2</v>
      </c>
      <c r="F371" s="2">
        <f>$E$9*(A371^8)+$E$10*(A371^7)+$E$11*(A371^6)+$E$12*(A371^5)+$E$13*(A371^4)+$E$14*(A371^3)+$E$15*(A371^2)+$E$16*(A371)+$E$17+(($E$3*EXP($E$4*A371))*(($E$5*(SIN(2*3.141592654*A371)))+(((1-($E$5^2))^0.5)*(COS(2*3.141592654*A371)))))+(($E$6*EXP($E$7*A371))*(($E$8*(SIN(4*3.141592654*A371)))+(((1-($E$8^2))^0.5)*(COS(4*3.141592654*A371)))))</f>
        <v>17.322989233605519</v>
      </c>
      <c r="G371" s="2">
        <f>F371-B371</f>
        <v>0.16898923360551876</v>
      </c>
      <c r="H371" s="2">
        <f>G371^2</f>
        <v>2.8557361074580592E-2</v>
      </c>
      <c r="L371" s="3"/>
      <c r="M371" s="3"/>
      <c r="N371" s="19"/>
      <c r="O371" s="19"/>
      <c r="P371" s="19"/>
      <c r="Q371" s="3"/>
      <c r="S371" s="19"/>
      <c r="U371" s="19"/>
      <c r="W371" s="19"/>
      <c r="X371" s="19"/>
      <c r="AC371" s="3">
        <v>29.499999310000099</v>
      </c>
      <c r="AD371" s="2">
        <f t="shared" si="25"/>
        <v>0</v>
      </c>
      <c r="AE371" s="2">
        <f t="shared" si="26"/>
        <v>-17.154</v>
      </c>
      <c r="AF371" s="2">
        <f t="shared" si="27"/>
        <v>294.25971599999997</v>
      </c>
      <c r="AG371" s="2">
        <f t="shared" si="28"/>
        <v>17.154</v>
      </c>
    </row>
    <row r="372" spans="1:33" x14ac:dyDescent="0.3">
      <c r="A372" s="3">
        <v>29.333332650000099</v>
      </c>
      <c r="B372" s="3">
        <v>17.381</v>
      </c>
      <c r="C372" s="2">
        <f>$D$6*(A372^8)+$D$7*(A372^7)+$D$8*(A372^6)+$D$9*(A372^5)+$D$10*(A372^4)+$D$11*(A372^3)+$D$12*(A372^2)+$D$13*(A372)+$D$14 + (($D$3*EXP($D$4*A372))*(($D$5*(SIN(2*3.141592654*A372)))+(((1-($D$5^2))^0.5)*(COS(2*3.141592654*A372)))))</f>
        <v>17.933689229893044</v>
      </c>
      <c r="D372" s="2">
        <f t="shared" si="29"/>
        <v>0.55268922989304414</v>
      </c>
      <c r="E372" s="2">
        <f>D372^2</f>
        <v>0.30546538483976621</v>
      </c>
      <c r="F372" s="2">
        <f>$E$9*(A372^8)+$E$10*(A372^7)+$E$11*(A372^6)+$E$12*(A372^5)+$E$13*(A372^4)+$E$14*(A372^3)+$E$15*(A372^2)+$E$16*(A372)+$E$17+(($E$3*EXP($E$4*A372))*(($E$5*(SIN(2*3.141592654*A372)))+(((1-($E$5^2))^0.5)*(COS(2*3.141592654*A372)))))+(($E$6*EXP($E$7*A372))*(($E$8*(SIN(4*3.141592654*A372)))+(((1-($E$8^2))^0.5)*(COS(4*3.141592654*A372)))))</f>
        <v>18.039778951069998</v>
      </c>
      <c r="G372" s="2">
        <f>F372-B372</f>
        <v>0.65877895106999773</v>
      </c>
      <c r="H372" s="2">
        <f>G372^2</f>
        <v>0.43398970637288647</v>
      </c>
      <c r="L372" s="3"/>
      <c r="M372" s="3"/>
      <c r="N372" s="19"/>
      <c r="O372" s="19"/>
      <c r="P372" s="19"/>
      <c r="Q372" s="3"/>
      <c r="S372" s="19"/>
      <c r="U372" s="19"/>
      <c r="W372" s="19"/>
      <c r="X372" s="19"/>
      <c r="AC372" s="3">
        <v>29.583332640000101</v>
      </c>
      <c r="AD372" s="2">
        <f t="shared" si="25"/>
        <v>0</v>
      </c>
      <c r="AE372" s="2">
        <f t="shared" si="26"/>
        <v>-17.381</v>
      </c>
      <c r="AF372" s="2">
        <f t="shared" si="27"/>
        <v>302.09916099999998</v>
      </c>
      <c r="AG372" s="2">
        <f t="shared" si="28"/>
        <v>17.381</v>
      </c>
    </row>
    <row r="373" spans="1:33" x14ac:dyDescent="0.3">
      <c r="A373" s="3">
        <v>29.416665980000101</v>
      </c>
      <c r="B373" s="3">
        <v>17.116</v>
      </c>
      <c r="C373" s="2">
        <f>$D$6*(A373^8)+$D$7*(A373^7)+$D$8*(A373^6)+$D$9*(A373^5)+$D$10*(A373^4)+$D$11*(A373^3)+$D$12*(A373^2)+$D$13*(A373)+$D$14 + (($D$3*EXP($D$4*A373))*(($D$5*(SIN(2*3.141592654*A373)))+(((1-($D$5^2))^0.5)*(COS(2*3.141592654*A373)))))</f>
        <v>18.274973422917618</v>
      </c>
      <c r="D373" s="2">
        <f t="shared" si="29"/>
        <v>1.1589734229176187</v>
      </c>
      <c r="E373" s="2">
        <f>D373^2</f>
        <v>1.3432193950293816</v>
      </c>
      <c r="F373" s="2">
        <f>$E$9*(A373^8)+$E$10*(A373^7)+$E$11*(A373^6)+$E$12*(A373^5)+$E$13*(A373^4)+$E$14*(A373^3)+$E$15*(A373^2)+$E$16*(A373)+$E$17+(($E$3*EXP($E$4*A373))*(($E$5*(SIN(2*3.141592654*A373)))+(((1-($E$5^2))^0.5)*(COS(2*3.141592654*A373)))))+(($E$6*EXP($E$7*A373))*(($E$8*(SIN(4*3.141592654*A373)))+(((1-($E$8^2))^0.5)*(COS(4*3.141592654*A373)))))</f>
        <v>18.402192963901609</v>
      </c>
      <c r="G373" s="2">
        <f>F373-B373</f>
        <v>1.286192963901609</v>
      </c>
      <c r="H373" s="2">
        <f>G373^2</f>
        <v>1.6542923403900056</v>
      </c>
      <c r="L373" s="3"/>
      <c r="M373" s="3"/>
      <c r="N373" s="19"/>
      <c r="O373" s="19"/>
      <c r="P373" s="19"/>
      <c r="Q373" s="3"/>
      <c r="S373" s="19"/>
      <c r="U373" s="19"/>
      <c r="W373" s="19"/>
      <c r="X373" s="19"/>
      <c r="AC373" s="3">
        <v>29.6666659700001</v>
      </c>
      <c r="AD373" s="2">
        <f t="shared" si="25"/>
        <v>0</v>
      </c>
      <c r="AE373" s="2">
        <f t="shared" si="26"/>
        <v>-17.116</v>
      </c>
      <c r="AF373" s="2">
        <f t="shared" si="27"/>
        <v>292.95745599999998</v>
      </c>
      <c r="AG373" s="2">
        <f t="shared" si="28"/>
        <v>17.116</v>
      </c>
    </row>
    <row r="374" spans="1:33" x14ac:dyDescent="0.3">
      <c r="A374" s="3">
        <v>29.499999310000099</v>
      </c>
      <c r="B374" s="3">
        <v>16.736000000000001</v>
      </c>
      <c r="C374" s="2">
        <f>$D$6*(A374^8)+$D$7*(A374^7)+$D$8*(A374^6)+$D$9*(A374^5)+$D$10*(A374^4)+$D$11*(A374^3)+$D$12*(A374^2)+$D$13*(A374)+$D$14 + (($D$3*EXP($D$4*A374))*(($D$5*(SIN(2*3.141592654*A374)))+(((1-($D$5^2))^0.5)*(COS(2*3.141592654*A374)))))</f>
        <v>18.275586592864851</v>
      </c>
      <c r="D374" s="2">
        <f t="shared" si="29"/>
        <v>1.5395865928648504</v>
      </c>
      <c r="E374" s="2">
        <f>D374^2</f>
        <v>2.370326876929199</v>
      </c>
      <c r="F374" s="2">
        <f>$E$9*(A374^8)+$E$10*(A374^7)+$E$11*(A374^6)+$E$12*(A374^5)+$E$13*(A374^4)+$E$14*(A374^3)+$E$15*(A374^2)+$E$16*(A374)+$E$17+(($E$3*EXP($E$4*A374))*(($E$5*(SIN(2*3.141592654*A374)))+(((1-($E$5^2))^0.5)*(COS(2*3.141592654*A374)))))+(($E$6*EXP($E$7*A374))*(($E$8*(SIN(4*3.141592654*A374)))+(((1-($E$8^2))^0.5)*(COS(4*3.141592654*A374)))))</f>
        <v>18.297319255160673</v>
      </c>
      <c r="G374" s="2">
        <f>F374-B374</f>
        <v>1.5613192551606723</v>
      </c>
      <c r="H374" s="2">
        <f>G374^2</f>
        <v>2.4377178165354763</v>
      </c>
      <c r="L374" s="3"/>
      <c r="M374" s="3"/>
      <c r="N374" s="19"/>
      <c r="O374" s="19"/>
      <c r="P374" s="19"/>
      <c r="Q374" s="3"/>
      <c r="S374" s="19"/>
      <c r="U374" s="19"/>
      <c r="W374" s="19"/>
      <c r="X374" s="19"/>
      <c r="AC374" s="3">
        <v>29.749999300000098</v>
      </c>
      <c r="AD374" s="2">
        <f t="shared" si="25"/>
        <v>0</v>
      </c>
      <c r="AE374" s="2">
        <f t="shared" si="26"/>
        <v>-16.736000000000001</v>
      </c>
      <c r="AF374" s="2">
        <f t="shared" si="27"/>
        <v>280.09369600000002</v>
      </c>
      <c r="AG374" s="2">
        <f t="shared" si="28"/>
        <v>16.736000000000001</v>
      </c>
    </row>
    <row r="375" spans="1:33" x14ac:dyDescent="0.3">
      <c r="A375" s="3">
        <v>29.583332640000101</v>
      </c>
      <c r="B375" s="3">
        <v>16.167000000000002</v>
      </c>
      <c r="C375" s="2">
        <f>$D$6*(A375^8)+$D$7*(A375^7)+$D$8*(A375^6)+$D$9*(A375^5)+$D$10*(A375^4)+$D$11*(A375^3)+$D$12*(A375^2)+$D$13*(A375)+$D$14 + (($D$3*EXP($D$4*A375))*(($D$5*(SIN(2*3.141592654*A375)))+(((1-($D$5^2))^0.5)*(COS(2*3.141592654*A375)))))</f>
        <v>17.934427965920566</v>
      </c>
      <c r="D375" s="2">
        <f t="shared" si="29"/>
        <v>1.7674279659205645</v>
      </c>
      <c r="E375" s="2">
        <f>D375^2</f>
        <v>3.1238016147181042</v>
      </c>
      <c r="F375" s="2">
        <f>$E$9*(A375^8)+$E$10*(A375^7)+$E$11*(A375^6)+$E$12*(A375^5)+$E$13*(A375^4)+$E$14*(A375^3)+$E$15*(A375^2)+$E$16*(A375)+$E$17+(($E$3*EXP($E$4*A375))*(($E$5*(SIN(2*3.141592654*A375)))+(((1-($E$5^2))^0.5)*(COS(2*3.141592654*A375)))))+(($E$6*EXP($E$7*A375))*(($E$8*(SIN(4*3.141592654*A375)))+(((1-($E$8^2))^0.5)*(COS(4*3.141592654*A375)))))</f>
        <v>17.829759265133969</v>
      </c>
      <c r="G375" s="2">
        <f>F375-B375</f>
        <v>1.6627592651339675</v>
      </c>
      <c r="H375" s="2">
        <f>G375^2</f>
        <v>2.764768373788852</v>
      </c>
      <c r="L375" s="3"/>
      <c r="M375" s="3"/>
      <c r="N375" s="19"/>
      <c r="O375" s="19"/>
      <c r="P375" s="19"/>
      <c r="Q375" s="3"/>
      <c r="S375" s="19"/>
      <c r="U375" s="19"/>
      <c r="W375" s="19"/>
      <c r="X375" s="19"/>
      <c r="AC375" s="3">
        <v>29.8333326300001</v>
      </c>
      <c r="AD375" s="2">
        <f t="shared" si="25"/>
        <v>0</v>
      </c>
      <c r="AE375" s="2">
        <f t="shared" si="26"/>
        <v>-16.167000000000002</v>
      </c>
      <c r="AF375" s="2">
        <f t="shared" si="27"/>
        <v>261.37188900000007</v>
      </c>
      <c r="AG375" s="2">
        <f t="shared" si="28"/>
        <v>16.167000000000002</v>
      </c>
    </row>
    <row r="376" spans="1:33" x14ac:dyDescent="0.3">
      <c r="A376" s="3">
        <v>29.6666659700001</v>
      </c>
      <c r="B376" s="3">
        <v>15.92</v>
      </c>
      <c r="C376" s="2">
        <f>$D$6*(A376^8)+$D$7*(A376^7)+$D$8*(A376^6)+$D$9*(A376^5)+$D$10*(A376^4)+$D$11*(A376^3)+$D$12*(A376^2)+$D$13*(A376)+$D$14 + (($D$3*EXP($D$4*A376))*(($D$5*(SIN(2*3.141592654*A376)))+(((1-($D$5^2))^0.5)*(COS(2*3.141592654*A376)))))</f>
        <v>17.341881207222347</v>
      </c>
      <c r="D376" s="2">
        <f t="shared" si="29"/>
        <v>1.4218812072223468</v>
      </c>
      <c r="E376" s="2">
        <f>D376^2</f>
        <v>2.0217461674520782</v>
      </c>
      <c r="F376" s="2">
        <f>$E$9*(A376^8)+$E$10*(A376^7)+$E$11*(A376^6)+$E$12*(A376^5)+$E$13*(A376^4)+$E$14*(A376^3)+$E$15*(A376^2)+$E$16*(A376)+$E$17+(($E$3*EXP($E$4*A376))*(($E$5*(SIN(2*3.141592654*A376)))+(((1-($E$5^2))^0.5)*(COS(2*3.141592654*A376)))))+(($E$6*EXP($E$7*A376))*(($E$8*(SIN(4*3.141592654*A376)))+(((1-($E$8^2))^0.5)*(COS(4*3.141592654*A376)))))</f>
        <v>17.21601244843772</v>
      </c>
      <c r="G376" s="2">
        <f>F376-B376</f>
        <v>1.29601244843772</v>
      </c>
      <c r="H376" s="2">
        <f>G376^2</f>
        <v>1.6796482665055339</v>
      </c>
      <c r="L376" s="3"/>
      <c r="M376" s="3"/>
      <c r="N376" s="19"/>
      <c r="O376" s="19"/>
      <c r="P376" s="19"/>
      <c r="Q376" s="3"/>
      <c r="S376" s="19"/>
      <c r="U376" s="19"/>
      <c r="W376" s="19"/>
      <c r="X376" s="19"/>
      <c r="AC376" s="3">
        <v>29.916665960000099</v>
      </c>
      <c r="AD376" s="2">
        <f t="shared" si="25"/>
        <v>0</v>
      </c>
      <c r="AE376" s="2">
        <f t="shared" si="26"/>
        <v>-15.92</v>
      </c>
      <c r="AF376" s="2">
        <f t="shared" si="27"/>
        <v>253.44640000000001</v>
      </c>
      <c r="AG376" s="2">
        <f t="shared" si="28"/>
        <v>15.92</v>
      </c>
    </row>
    <row r="377" spans="1:33" x14ac:dyDescent="0.3">
      <c r="A377" s="3">
        <v>29.749999300000098</v>
      </c>
      <c r="B377" s="3">
        <v>15.407999999999999</v>
      </c>
      <c r="C377" s="2">
        <f>$D$6*(A377^8)+$D$7*(A377^7)+$D$8*(A377^6)+$D$9*(A377^5)+$D$10*(A377^4)+$D$11*(A377^3)+$D$12*(A377^2)+$D$13*(A377)+$D$14 + (($D$3*EXP($D$4*A377))*(($D$5*(SIN(2*3.141592654*A377)))+(((1-($D$5^2))^0.5)*(COS(2*3.141592654*A377)))))</f>
        <v>16.655642255953044</v>
      </c>
      <c r="D377" s="2">
        <f t="shared" si="29"/>
        <v>1.2476422559530445</v>
      </c>
      <c r="E377" s="2">
        <f>D377^2</f>
        <v>1.5566111988396021</v>
      </c>
      <c r="F377" s="2">
        <f>$E$9*(A377^8)+$E$10*(A377^7)+$E$11*(A377^6)+$E$12*(A377^5)+$E$13*(A377^4)+$E$14*(A377^3)+$E$15*(A377^2)+$E$16*(A377)+$E$17+(($E$3*EXP($E$4*A377))*(($E$5*(SIN(2*3.141592654*A377)))+(((1-($E$5^2))^0.5)*(COS(2*3.141592654*A377)))))+(($E$6*EXP($E$7*A377))*(($E$8*(SIN(4*3.141592654*A377)))+(((1-($E$8^2))^0.5)*(COS(4*3.141592654*A377)))))</f>
        <v>16.634359642809493</v>
      </c>
      <c r="G377" s="2">
        <f>F377-B377</f>
        <v>1.2263596428094932</v>
      </c>
      <c r="H377" s="2">
        <f>G377^2</f>
        <v>1.5039579735118276</v>
      </c>
      <c r="L377" s="3"/>
      <c r="M377" s="3"/>
      <c r="N377" s="19"/>
      <c r="O377" s="19"/>
      <c r="P377" s="19"/>
      <c r="Q377" s="3"/>
      <c r="S377" s="19"/>
      <c r="U377" s="19"/>
      <c r="W377" s="19"/>
      <c r="X377" s="19"/>
      <c r="AC377" s="3">
        <v>29.999999290000101</v>
      </c>
      <c r="AD377" s="2">
        <f t="shared" si="25"/>
        <v>0</v>
      </c>
      <c r="AE377" s="2">
        <f t="shared" si="26"/>
        <v>-15.407999999999999</v>
      </c>
      <c r="AF377" s="2">
        <f t="shared" si="27"/>
        <v>237.40646399999997</v>
      </c>
      <c r="AG377" s="2">
        <f t="shared" si="28"/>
        <v>15.407999999999999</v>
      </c>
    </row>
    <row r="378" spans="1:33" x14ac:dyDescent="0.3">
      <c r="A378" s="3">
        <v>29.8333326300001</v>
      </c>
      <c r="B378" s="3">
        <v>15.066000000000001</v>
      </c>
      <c r="C378" s="2">
        <f>$D$6*(A378^8)+$D$7*(A378^7)+$D$8*(A378^6)+$D$9*(A378^5)+$D$10*(A378^4)+$D$11*(A378^3)+$D$12*(A378^2)+$D$13*(A378)+$D$14 + (($D$3*EXP($D$4*A378))*(($D$5*(SIN(2*3.141592654*A378)))+(((1-($D$5^2))^0.5)*(COS(2*3.141592654*A378)))))</f>
        <v>16.058492614054501</v>
      </c>
      <c r="D378" s="2">
        <f t="shared" si="29"/>
        <v>0.99249261405450007</v>
      </c>
      <c r="E378" s="2">
        <f>D378^2</f>
        <v>0.98504158895273486</v>
      </c>
      <c r="F378" s="2">
        <f>$E$9*(A378^8)+$E$10*(A378^7)+$E$11*(A378^6)+$E$12*(A378^5)+$E$13*(A378^4)+$E$14*(A378^3)+$E$15*(A378^2)+$E$16*(A378)+$E$17+(($E$3*EXP($E$4*A378))*(($E$5*(SIN(2*3.141592654*A378)))+(((1-($E$5^2))^0.5)*(COS(2*3.141592654*A378)))))+(($E$6*EXP($E$7*A378))*(($E$8*(SIN(4*3.141592654*A378)))+(((1-($E$8^2))^0.5)*(COS(4*3.141592654*A378)))))</f>
        <v>16.16250003313559</v>
      </c>
      <c r="G378" s="2">
        <f>F378-B378</f>
        <v>1.0965000331355892</v>
      </c>
      <c r="H378" s="2">
        <f>G378^2</f>
        <v>1.2023123226663481</v>
      </c>
      <c r="L378" s="3"/>
      <c r="M378" s="3"/>
      <c r="N378" s="19"/>
      <c r="O378" s="19"/>
      <c r="P378" s="19"/>
      <c r="Q378" s="3"/>
      <c r="S378" s="19"/>
      <c r="U378" s="19"/>
      <c r="W378" s="19"/>
      <c r="X378" s="19"/>
      <c r="AC378" s="3">
        <v>30.0833326200001</v>
      </c>
      <c r="AD378" s="2">
        <f t="shared" si="25"/>
        <v>0</v>
      </c>
      <c r="AE378" s="2">
        <f t="shared" si="26"/>
        <v>-15.066000000000001</v>
      </c>
      <c r="AF378" s="2">
        <f t="shared" si="27"/>
        <v>226.98435600000002</v>
      </c>
      <c r="AG378" s="2">
        <f t="shared" si="28"/>
        <v>15.066000000000001</v>
      </c>
    </row>
    <row r="379" spans="1:33" x14ac:dyDescent="0.3">
      <c r="A379" s="3">
        <v>29.916665960000099</v>
      </c>
      <c r="B379" s="3">
        <v>15.769</v>
      </c>
      <c r="C379" s="2">
        <f>$D$6*(A379^8)+$D$7*(A379^7)+$D$8*(A379^6)+$D$9*(A379^5)+$D$10*(A379^4)+$D$11*(A379^3)+$D$12*(A379^2)+$D$13*(A379)+$D$14 + (($D$3*EXP($D$4*A379))*(($D$5*(SIN(2*3.141592654*A379)))+(((1-($D$5^2))^0.5)*(COS(2*3.141592654*A379)))))</f>
        <v>15.709325867317986</v>
      </c>
      <c r="D379" s="2">
        <f t="shared" si="29"/>
        <v>-5.9674132682014047E-2</v>
      </c>
      <c r="E379" s="2">
        <f>D379^2</f>
        <v>3.5610021113506168E-3</v>
      </c>
      <c r="F379" s="2">
        <f>$E$9*(A379^8)+$E$10*(A379^7)+$E$11*(A379^6)+$E$12*(A379^5)+$E$13*(A379^4)+$E$14*(A379^3)+$E$15*(A379^2)+$E$16*(A379)+$E$17+(($E$3*EXP($E$4*A379))*(($E$5*(SIN(2*3.141592654*A379)))+(((1-($E$5^2))^0.5)*(COS(2*3.141592654*A379)))))+(($E$6*EXP($E$7*A379))*(($E$8*(SIN(4*3.141592654*A379)))+(((1-($E$8^2))^0.5)*(COS(4*3.141592654*A379)))))</f>
        <v>15.833969816460716</v>
      </c>
      <c r="G379" s="2">
        <f>F379-B379</f>
        <v>6.4969816460715535E-2</v>
      </c>
      <c r="H379" s="2">
        <f>G379^2</f>
        <v>4.221077050939063E-3</v>
      </c>
      <c r="L379" s="3"/>
      <c r="M379" s="3"/>
      <c r="N379" s="19"/>
      <c r="O379" s="19"/>
      <c r="P379" s="19"/>
      <c r="Q379" s="3"/>
      <c r="S379" s="19"/>
      <c r="U379" s="19"/>
      <c r="W379" s="19"/>
      <c r="X379" s="19"/>
      <c r="AC379" s="3">
        <v>30.166665950000102</v>
      </c>
      <c r="AD379" s="2">
        <f t="shared" si="25"/>
        <v>0</v>
      </c>
      <c r="AE379" s="2">
        <f t="shared" si="26"/>
        <v>-15.769</v>
      </c>
      <c r="AF379" s="2">
        <f t="shared" si="27"/>
        <v>248.661361</v>
      </c>
      <c r="AG379" s="2">
        <f t="shared" si="28"/>
        <v>15.769</v>
      </c>
    </row>
    <row r="380" spans="1:33" x14ac:dyDescent="0.3">
      <c r="A380" s="3">
        <v>29.999999290000101</v>
      </c>
      <c r="B380" s="3">
        <v>15.787000000000001</v>
      </c>
      <c r="C380" s="2">
        <f>$D$6*(A380^8)+$D$7*(A380^7)+$D$8*(A380^6)+$D$9*(A380^5)+$D$10*(A380^4)+$D$11*(A380^3)+$D$12*(A380^2)+$D$13*(A380)+$D$14 + (($D$3*EXP($D$4*A380))*(($D$5*(SIN(2*3.141592654*A380)))+(((1-($D$5^2))^0.5)*(COS(2*3.141592654*A380)))))</f>
        <v>15.700549740515008</v>
      </c>
      <c r="D380" s="2">
        <f t="shared" si="29"/>
        <v>-8.6450259484992742E-2</v>
      </c>
      <c r="E380" s="2">
        <f>D380^2</f>
        <v>7.4736473650225772E-3</v>
      </c>
      <c r="F380" s="2">
        <f>$E$9*(A380^8)+$E$10*(A380^7)+$E$11*(A380^6)+$E$12*(A380^5)+$E$13*(A380^4)+$E$14*(A380^3)+$E$15*(A380^2)+$E$16*(A380)+$E$17+(($E$3*EXP($E$4*A380))*(($E$5*(SIN(2*3.141592654*A380)))+(((1-($E$5^2))^0.5)*(COS(2*3.141592654*A380)))))+(($E$6*EXP($E$7*A380))*(($E$8*(SIN(4*3.141592654*A380)))+(((1-($E$8^2))^0.5)*(COS(4*3.141592654*A380)))))</f>
        <v>15.720803528402104</v>
      </c>
      <c r="G380" s="2">
        <f>F380-B380</f>
        <v>-6.6196471597896434E-2</v>
      </c>
      <c r="H380" s="2">
        <f>G380^2</f>
        <v>4.3819728520111088E-3</v>
      </c>
      <c r="L380" s="3"/>
      <c r="M380" s="3"/>
      <c r="N380" s="19"/>
      <c r="O380" s="19"/>
      <c r="P380" s="19"/>
      <c r="Q380" s="3"/>
      <c r="S380" s="19"/>
      <c r="U380" s="19"/>
      <c r="W380" s="19"/>
      <c r="X380" s="19"/>
      <c r="AC380" s="3">
        <v>30.2499992800001</v>
      </c>
      <c r="AD380" s="2">
        <f t="shared" si="25"/>
        <v>0</v>
      </c>
      <c r="AE380" s="2">
        <f t="shared" si="26"/>
        <v>-15.787000000000001</v>
      </c>
      <c r="AF380" s="2">
        <f t="shared" si="27"/>
        <v>249.22936900000002</v>
      </c>
      <c r="AG380" s="2">
        <f t="shared" si="28"/>
        <v>15.787000000000001</v>
      </c>
    </row>
    <row r="381" spans="1:33" x14ac:dyDescent="0.3">
      <c r="A381" s="3">
        <v>30.0833326200001</v>
      </c>
      <c r="B381" s="3">
        <v>15.863</v>
      </c>
      <c r="C381" s="2">
        <f>$D$6*(A381^8)+$D$7*(A381^7)+$D$8*(A381^6)+$D$9*(A381^5)+$D$10*(A381^4)+$D$11*(A381^3)+$D$12*(A381^2)+$D$13*(A381)+$D$14 + (($D$3*EXP($D$4*A381))*(($D$5*(SIN(2*3.141592654*A381)))+(((1-($D$5^2))^0.5)*(COS(2*3.141592654*A381)))))</f>
        <v>16.033284431244994</v>
      </c>
      <c r="D381" s="2">
        <f t="shared" si="29"/>
        <v>0.17028443124499404</v>
      </c>
      <c r="E381" s="2">
        <f>D381^2</f>
        <v>2.8996787524431102E-2</v>
      </c>
      <c r="F381" s="2">
        <f>$E$9*(A381^8)+$E$10*(A381^7)+$E$11*(A381^6)+$E$12*(A381^5)+$E$13*(A381^4)+$E$14*(A381^3)+$E$15*(A381^2)+$E$16*(A381)+$E$17+(($E$3*EXP($E$4*A381))*(($E$5*(SIN(2*3.141592654*A381)))+(((1-($E$5^2))^0.5)*(COS(2*3.141592654*A381)))))+(($E$6*EXP($E$7*A381))*(($E$8*(SIN(4*3.141592654*A381)))+(((1-($E$8^2))^0.5)*(COS(4*3.141592654*A381)))))</f>
        <v>15.928734723970459</v>
      </c>
      <c r="G381" s="2">
        <f>F381-B381</f>
        <v>6.5734723970459541E-2</v>
      </c>
      <c r="H381" s="2">
        <f>G381^2</f>
        <v>4.3210539354725085E-3</v>
      </c>
      <c r="L381" s="3"/>
      <c r="M381" s="3"/>
      <c r="N381" s="19"/>
      <c r="O381" s="19"/>
      <c r="P381" s="19"/>
      <c r="Q381" s="3"/>
      <c r="S381" s="19"/>
      <c r="U381" s="19"/>
      <c r="W381" s="19"/>
      <c r="X381" s="19"/>
      <c r="AC381" s="3">
        <v>30.333332610000099</v>
      </c>
      <c r="AD381" s="2">
        <f t="shared" si="25"/>
        <v>0</v>
      </c>
      <c r="AE381" s="2">
        <f t="shared" si="26"/>
        <v>-15.863</v>
      </c>
      <c r="AF381" s="2">
        <f t="shared" si="27"/>
        <v>251.63476899999998</v>
      </c>
      <c r="AG381" s="2">
        <f t="shared" si="28"/>
        <v>15.863</v>
      </c>
    </row>
    <row r="382" spans="1:33" x14ac:dyDescent="0.3">
      <c r="A382" s="3">
        <v>30.166665950000102</v>
      </c>
      <c r="B382" s="3">
        <v>17.154</v>
      </c>
      <c r="C382" s="2">
        <f>$D$6*(A382^8)+$D$7*(A382^7)+$D$8*(A382^6)+$D$9*(A382^5)+$D$10*(A382^4)+$D$11*(A382^3)+$D$12*(A382^2)+$D$13*(A382)+$D$14 + (($D$3*EXP($D$4*A382))*(($D$5*(SIN(2*3.141592654*A382)))+(((1-($D$5^2))^0.5)*(COS(2*3.141592654*A382)))))</f>
        <v>16.617014449379731</v>
      </c>
      <c r="D382" s="2">
        <f t="shared" si="29"/>
        <v>-0.53698555062026898</v>
      </c>
      <c r="E382" s="2">
        <f>D382^2</f>
        <v>0.28835348157495344</v>
      </c>
      <c r="F382" s="2">
        <f>$E$9*(A382^8)+$E$10*(A382^7)+$E$11*(A382^6)+$E$12*(A382^5)+$E$13*(A382^4)+$E$14*(A382^3)+$E$15*(A382^2)+$E$16*(A382)+$E$17+(($E$3*EXP($E$4*A382))*(($E$5*(SIN(2*3.141592654*A382)))+(((1-($E$5^2))^0.5)*(COS(2*3.141592654*A382)))))+(($E$6*EXP($E$7*A382))*(($E$8*(SIN(4*3.141592654*A382)))+(((1-($E$8^2))^0.5)*(COS(4*3.141592654*A382)))))</f>
        <v>16.491984022723337</v>
      </c>
      <c r="G382" s="2">
        <f>F382-B382</f>
        <v>-0.66201597727666339</v>
      </c>
      <c r="H382" s="2">
        <f>G382^2</f>
        <v>0.43826515416957568</v>
      </c>
      <c r="L382" s="3"/>
      <c r="M382" s="3"/>
      <c r="N382" s="19"/>
      <c r="O382" s="19"/>
      <c r="P382" s="19"/>
      <c r="Q382" s="3"/>
      <c r="S382" s="19"/>
      <c r="U382" s="19"/>
      <c r="W382" s="19"/>
      <c r="X382" s="19"/>
      <c r="AC382" s="3">
        <v>30.416665940000101</v>
      </c>
      <c r="AD382" s="2">
        <f t="shared" si="25"/>
        <v>0</v>
      </c>
      <c r="AE382" s="2">
        <f t="shared" si="26"/>
        <v>-17.154</v>
      </c>
      <c r="AF382" s="2">
        <f t="shared" si="27"/>
        <v>294.25971599999997</v>
      </c>
      <c r="AG382" s="2">
        <f t="shared" si="28"/>
        <v>17.154</v>
      </c>
    </row>
    <row r="383" spans="1:33" x14ac:dyDescent="0.3">
      <c r="A383" s="3">
        <v>30.2499992800001</v>
      </c>
      <c r="B383" s="3">
        <v>18.178000000000001</v>
      </c>
      <c r="C383" s="2">
        <f>$D$6*(A383^8)+$D$7*(A383^7)+$D$8*(A383^6)+$D$9*(A383^5)+$D$10*(A383^4)+$D$11*(A383^3)+$D$12*(A383^2)+$D$13*(A383)+$D$14 + (($D$3*EXP($D$4*A383))*(($D$5*(SIN(2*3.141592654*A383)))+(((1-($D$5^2))^0.5)*(COS(2*3.141592654*A383)))))</f>
        <v>17.29380075436422</v>
      </c>
      <c r="D383" s="2">
        <f t="shared" si="29"/>
        <v>-0.88419924563578078</v>
      </c>
      <c r="E383" s="2">
        <f>D383^2</f>
        <v>0.78180830598288376</v>
      </c>
      <c r="F383" s="2">
        <f>$E$9*(A383^8)+$E$10*(A383^7)+$E$11*(A383^6)+$E$12*(A383^5)+$E$13*(A383^4)+$E$14*(A383^3)+$E$15*(A383^2)+$E$16*(A383)+$E$17+(($E$3*EXP($E$4*A383))*(($E$5*(SIN(2*3.141592654*A383)))+(((1-($E$5^2))^0.5)*(COS(2*3.141592654*A383)))))+(($E$6*EXP($E$7*A383))*(($E$8*(SIN(4*3.141592654*A383)))+(((1-($E$8^2))^0.5)*(COS(4*3.141592654*A383)))))</f>
        <v>17.272856025871949</v>
      </c>
      <c r="G383" s="2">
        <f>F383-B383</f>
        <v>-0.90514397412805181</v>
      </c>
      <c r="H383" s="2">
        <f>G383^2</f>
        <v>0.81928561390032328</v>
      </c>
      <c r="L383" s="3"/>
      <c r="M383" s="3"/>
      <c r="N383" s="19"/>
      <c r="O383" s="19"/>
      <c r="P383" s="19"/>
      <c r="Q383" s="3"/>
      <c r="S383" s="19"/>
      <c r="U383" s="19"/>
      <c r="W383" s="19"/>
      <c r="X383" s="19"/>
      <c r="AC383" s="3">
        <v>30.499999270000099</v>
      </c>
      <c r="AD383" s="2">
        <f t="shared" si="25"/>
        <v>0</v>
      </c>
      <c r="AE383" s="2">
        <f t="shared" si="26"/>
        <v>-18.178000000000001</v>
      </c>
      <c r="AF383" s="2">
        <f t="shared" si="27"/>
        <v>330.43968400000006</v>
      </c>
      <c r="AG383" s="2">
        <f t="shared" si="28"/>
        <v>18.178000000000001</v>
      </c>
    </row>
    <row r="384" spans="1:33" x14ac:dyDescent="0.3">
      <c r="A384" s="3">
        <v>30.333332610000099</v>
      </c>
      <c r="B384" s="3">
        <v>18.652999999999999</v>
      </c>
      <c r="C384" s="2">
        <f>$D$6*(A384^8)+$D$7*(A384^7)+$D$8*(A384^6)+$D$9*(A384^5)+$D$10*(A384^4)+$D$11*(A384^3)+$D$12*(A384^2)+$D$13*(A384)+$D$14 + (($D$3*EXP($D$4*A384))*(($D$5*(SIN(2*3.141592654*A384)))+(((1-($D$5^2))^0.5)*(COS(2*3.141592654*A384)))))</f>
        <v>17.880577314761727</v>
      </c>
      <c r="D384" s="2">
        <f t="shared" si="29"/>
        <v>-0.77242268523827207</v>
      </c>
      <c r="E384" s="2">
        <f>D384^2</f>
        <v>0.59663680467070268</v>
      </c>
      <c r="F384" s="2">
        <f>$E$9*(A384^8)+$E$10*(A384^7)+$E$11*(A384^6)+$E$12*(A384^5)+$E$13*(A384^4)+$E$14*(A384^3)+$E$15*(A384^2)+$E$16*(A384)+$E$17+(($E$3*EXP($E$4*A384))*(($E$5*(SIN(2*3.141592654*A384)))+(((1-($E$5^2))^0.5)*(COS(2*3.141592654*A384)))))+(($E$6*EXP($E$7*A384))*(($E$8*(SIN(4*3.141592654*A384)))+(((1-($E$8^2))^0.5)*(COS(4*3.141592654*A384)))))</f>
        <v>17.984141790401868</v>
      </c>
      <c r="G384" s="2">
        <f>F384-B384</f>
        <v>-0.66885820959813103</v>
      </c>
      <c r="H384" s="2">
        <f>G384^2</f>
        <v>0.44737130454681739</v>
      </c>
      <c r="L384" s="3"/>
      <c r="M384" s="3"/>
      <c r="N384" s="19"/>
      <c r="O384" s="19"/>
      <c r="P384" s="19"/>
      <c r="Q384" s="3"/>
      <c r="S384" s="19"/>
      <c r="U384" s="19"/>
      <c r="W384" s="19"/>
      <c r="X384" s="19"/>
      <c r="AC384" s="3">
        <v>30.583332600000102</v>
      </c>
      <c r="AD384" s="2">
        <f t="shared" si="25"/>
        <v>0</v>
      </c>
      <c r="AE384" s="2">
        <f t="shared" si="26"/>
        <v>-18.652999999999999</v>
      </c>
      <c r="AF384" s="2">
        <f t="shared" si="27"/>
        <v>347.93440899999996</v>
      </c>
      <c r="AG384" s="2">
        <f t="shared" si="28"/>
        <v>18.652999999999999</v>
      </c>
    </row>
    <row r="385" spans="1:33" x14ac:dyDescent="0.3">
      <c r="A385" s="3">
        <v>30.416665940000101</v>
      </c>
      <c r="B385" s="3">
        <v>18.614999999999998</v>
      </c>
      <c r="C385" s="2">
        <f>$D$6*(A385^8)+$D$7*(A385^7)+$D$8*(A385^6)+$D$9*(A385^5)+$D$10*(A385^4)+$D$11*(A385^3)+$D$12*(A385^2)+$D$13*(A385)+$D$14 + (($D$3*EXP($D$4*A385))*(($D$5*(SIN(2*3.141592654*A385)))+(((1-($D$5^2))^0.5)*(COS(2*3.141592654*A385)))))</f>
        <v>18.218205601797237</v>
      </c>
      <c r="D385" s="2">
        <f t="shared" si="29"/>
        <v>-0.3967943982027613</v>
      </c>
      <c r="E385" s="2">
        <f>D385^2</f>
        <v>0.15744579444509149</v>
      </c>
      <c r="F385" s="2">
        <f>$E$9*(A385^8)+$E$10*(A385^7)+$E$11*(A385^6)+$E$12*(A385^5)+$E$13*(A385^4)+$E$14*(A385^3)+$E$15*(A385^2)+$E$16*(A385)+$E$17+(($E$3*EXP($E$4*A385))*(($E$5*(SIN(2*3.141592654*A385)))+(((1-($E$5^2))^0.5)*(COS(2*3.141592654*A385)))))+(($E$6*EXP($E$7*A385))*(($E$8*(SIN(4*3.141592654*A385)))+(((1-($E$8^2))^0.5)*(COS(4*3.141592654*A385)))))</f>
        <v>18.342506656357379</v>
      </c>
      <c r="G385" s="2">
        <f>F385-B385</f>
        <v>-0.27249334364261912</v>
      </c>
      <c r="H385" s="2">
        <f>G385^2</f>
        <v>7.4252622329534515E-2</v>
      </c>
      <c r="L385" s="3"/>
      <c r="M385" s="3"/>
      <c r="N385" s="19"/>
      <c r="O385" s="19"/>
      <c r="P385" s="19"/>
      <c r="Q385" s="3"/>
      <c r="S385" s="19"/>
      <c r="U385" s="19"/>
      <c r="W385" s="19"/>
      <c r="X385" s="19"/>
      <c r="AC385" s="3">
        <v>30.6666659300001</v>
      </c>
      <c r="AD385" s="2">
        <f t="shared" si="25"/>
        <v>0</v>
      </c>
      <c r="AE385" s="2">
        <f t="shared" si="26"/>
        <v>-18.614999999999998</v>
      </c>
      <c r="AF385" s="2">
        <f t="shared" si="27"/>
        <v>346.51822499999992</v>
      </c>
      <c r="AG385" s="2">
        <f t="shared" si="28"/>
        <v>18.614999999999998</v>
      </c>
    </row>
    <row r="386" spans="1:33" x14ac:dyDescent="0.3">
      <c r="A386" s="3">
        <v>30.499999270000099</v>
      </c>
      <c r="B386" s="3">
        <v>18.405999999999999</v>
      </c>
      <c r="C386" s="2">
        <f>$D$6*(A386^8)+$D$7*(A386^7)+$D$8*(A386^6)+$D$9*(A386^5)+$D$10*(A386^4)+$D$11*(A386^3)+$D$12*(A386^2)+$D$13*(A386)+$D$14 + (($D$3*EXP($D$4*A386))*(($D$5*(SIN(2*3.141592654*A386)))+(((1-($D$5^2))^0.5)*(COS(2*3.141592654*A386)))))</f>
        <v>18.214143002731074</v>
      </c>
      <c r="D386" s="2">
        <f t="shared" si="29"/>
        <v>-0.1918569972689248</v>
      </c>
      <c r="E386" s="2">
        <f>D386^2</f>
        <v>3.6809107401048216E-2</v>
      </c>
      <c r="F386" s="2">
        <f>$E$9*(A386^8)+$E$10*(A386^7)+$E$11*(A386^6)+$E$12*(A386^5)+$E$13*(A386^4)+$E$14*(A386^3)+$E$15*(A386^2)+$E$16*(A386)+$E$17+(($E$3*EXP($E$4*A386))*(($E$5*(SIN(2*3.141592654*A386)))+(((1-($E$5^2))^0.5)*(COS(2*3.141592654*A386)))))+(($E$6*EXP($E$7*A386))*(($E$8*(SIN(4*3.141592654*A386)))+(((1-($E$8^2))^0.5)*(COS(4*3.141592654*A386)))))</f>
        <v>18.23515080286268</v>
      </c>
      <c r="G386" s="2">
        <f>F386-B386</f>
        <v>-0.1708491971373185</v>
      </c>
      <c r="H386" s="2">
        <f>G386^2</f>
        <v>2.9189448162466318E-2</v>
      </c>
      <c r="L386" s="3"/>
      <c r="M386" s="3"/>
      <c r="N386" s="19"/>
      <c r="O386" s="19"/>
      <c r="P386" s="19"/>
      <c r="Q386" s="3"/>
      <c r="S386" s="19"/>
      <c r="U386" s="19"/>
      <c r="W386" s="19"/>
      <c r="X386" s="19"/>
      <c r="AC386" s="3">
        <v>30.749999260000099</v>
      </c>
      <c r="AD386" s="2">
        <f t="shared" si="25"/>
        <v>0</v>
      </c>
      <c r="AE386" s="2">
        <f t="shared" si="26"/>
        <v>-18.405999999999999</v>
      </c>
      <c r="AF386" s="2">
        <f t="shared" si="27"/>
        <v>338.78083599999997</v>
      </c>
      <c r="AG386" s="2">
        <f t="shared" si="28"/>
        <v>18.405999999999999</v>
      </c>
    </row>
    <row r="387" spans="1:33" x14ac:dyDescent="0.3">
      <c r="A387" s="3">
        <v>30.583332600000102</v>
      </c>
      <c r="B387" s="3">
        <v>17.837</v>
      </c>
      <c r="C387" s="2">
        <f>$D$6*(A387^8)+$D$7*(A387^7)+$D$8*(A387^6)+$D$9*(A387^5)+$D$10*(A387^4)+$D$11*(A387^3)+$D$12*(A387^2)+$D$13*(A387)+$D$14 + (($D$3*EXP($D$4*A387))*(($D$5*(SIN(2*3.141592654*A387)))+(((1-($D$5^2))^0.5)*(COS(2*3.141592654*A387)))))</f>
        <v>17.867285511329566</v>
      </c>
      <c r="D387" s="2">
        <f t="shared" si="29"/>
        <v>3.0285511329566361E-2</v>
      </c>
      <c r="E387" s="2">
        <f>D387^2</f>
        <v>9.1721219649329238E-4</v>
      </c>
      <c r="F387" s="2">
        <f>$E$9*(A387^8)+$E$10*(A387^7)+$E$11*(A387^6)+$E$12*(A387^5)+$E$13*(A387^4)+$E$14*(A387^3)+$E$15*(A387^2)+$E$16*(A387)+$E$17+(($E$3*EXP($E$4*A387))*(($E$5*(SIN(2*3.141592654*A387)))+(((1-($E$5^2))^0.5)*(COS(2*3.141592654*A387)))))+(($E$6*EXP($E$7*A387))*(($E$8*(SIN(4*3.141592654*A387)))+(((1-($E$8^2))^0.5)*(COS(4*3.141592654*A387)))))</f>
        <v>17.764474591359885</v>
      </c>
      <c r="G387" s="2">
        <f>F387-B387</f>
        <v>-7.2525408640114364E-2</v>
      </c>
      <c r="H387" s="2">
        <f>G387^2</f>
        <v>5.2599348984155754E-3</v>
      </c>
      <c r="L387" s="3"/>
      <c r="M387" s="3"/>
      <c r="N387" s="19"/>
      <c r="O387" s="19"/>
      <c r="P387" s="19"/>
      <c r="Q387" s="3"/>
      <c r="S387" s="19"/>
      <c r="U387" s="19"/>
      <c r="W387" s="19"/>
      <c r="X387" s="19"/>
      <c r="AC387" s="3">
        <v>30.833332590000101</v>
      </c>
      <c r="AD387" s="2">
        <f t="shared" si="25"/>
        <v>0</v>
      </c>
      <c r="AE387" s="2">
        <f t="shared" si="26"/>
        <v>-17.837</v>
      </c>
      <c r="AF387" s="2">
        <f t="shared" si="27"/>
        <v>318.158569</v>
      </c>
      <c r="AG387" s="2">
        <f t="shared" si="28"/>
        <v>17.837</v>
      </c>
    </row>
    <row r="388" spans="1:33" x14ac:dyDescent="0.3">
      <c r="A388" s="3">
        <v>30.6666659300001</v>
      </c>
      <c r="B388" s="3">
        <v>17.077999999999999</v>
      </c>
      <c r="C388" s="2">
        <f>$D$6*(A388^8)+$D$7*(A388^7)+$D$8*(A388^6)+$D$9*(A388^5)+$D$10*(A388^4)+$D$11*(A388^3)+$D$12*(A388^2)+$D$13*(A388)+$D$14 + (($D$3*EXP($D$4*A388))*(($D$5*(SIN(2*3.141592654*A388)))+(((1-($D$5^2))^0.5)*(COS(2*3.141592654*A388)))))</f>
        <v>17.26831645194736</v>
      </c>
      <c r="D388" s="2">
        <f t="shared" si="29"/>
        <v>0.19031645194736058</v>
      </c>
      <c r="E388" s="2">
        <f>D388^2</f>
        <v>3.6220351881832008E-2</v>
      </c>
      <c r="F388" s="2">
        <f>$E$9*(A388^8)+$E$10*(A388^7)+$E$11*(A388^6)+$E$12*(A388^5)+$E$13*(A388^4)+$E$14*(A388^3)+$E$15*(A388^2)+$E$16*(A388)+$E$17+(($E$3*EXP($E$4*A388))*(($E$5*(SIN(2*3.141592654*A388)))+(((1-($E$5^2))^0.5)*(COS(2*3.141592654*A388)))))+(($E$6*EXP($E$7*A388))*(($E$8*(SIN(4*3.141592654*A388)))+(((1-($E$8^2))^0.5)*(COS(4*3.141592654*A388)))))</f>
        <v>17.14466736841279</v>
      </c>
      <c r="G388" s="2">
        <f>F388-B388</f>
        <v>6.6667368412790751E-2</v>
      </c>
      <c r="H388" s="2">
        <f>G388^2</f>
        <v>4.44453801108677E-3</v>
      </c>
      <c r="L388" s="3"/>
      <c r="M388" s="3"/>
      <c r="N388" s="19"/>
      <c r="O388" s="19"/>
      <c r="P388" s="19"/>
      <c r="Q388" s="3"/>
      <c r="S388" s="19"/>
      <c r="U388" s="19"/>
      <c r="W388" s="19"/>
      <c r="X388" s="19"/>
      <c r="AC388" s="3">
        <v>30.916665920000099</v>
      </c>
      <c r="AD388" s="2">
        <f t="shared" si="25"/>
        <v>0</v>
      </c>
      <c r="AE388" s="2">
        <f t="shared" si="26"/>
        <v>-17.077999999999999</v>
      </c>
      <c r="AF388" s="2">
        <f t="shared" si="27"/>
        <v>291.65808399999997</v>
      </c>
      <c r="AG388" s="2">
        <f t="shared" si="28"/>
        <v>17.077999999999999</v>
      </c>
    </row>
    <row r="389" spans="1:33" x14ac:dyDescent="0.3">
      <c r="A389" s="3">
        <v>30.749999260000099</v>
      </c>
      <c r="B389" s="3">
        <v>16.471</v>
      </c>
      <c r="C389" s="2">
        <f>$D$6*(A389^8)+$D$7*(A389^7)+$D$8*(A389^6)+$D$9*(A389^5)+$D$10*(A389^4)+$D$11*(A389^3)+$D$12*(A389^2)+$D$13*(A389)+$D$14 + (($D$3*EXP($D$4*A389))*(($D$5*(SIN(2*3.141592654*A389)))+(((1-($D$5^2))^0.5)*(COS(2*3.141592654*A389)))))</f>
        <v>16.575454266551418</v>
      </c>
      <c r="D389" s="2">
        <f t="shared" si="29"/>
        <v>0.10445426655141787</v>
      </c>
      <c r="E389" s="2">
        <f>D389^2</f>
        <v>1.0910693800794655E-2</v>
      </c>
      <c r="F389" s="2">
        <f>$E$9*(A389^8)+$E$10*(A389^7)+$E$11*(A389^6)+$E$12*(A389^5)+$E$13*(A389^4)+$E$14*(A389^3)+$E$15*(A389^2)+$E$16*(A389)+$E$17+(($E$3*EXP($E$4*A389))*(($E$5*(SIN(2*3.141592654*A389)))+(((1-($E$5^2))^0.5)*(COS(2*3.141592654*A389)))))+(($E$6*EXP($E$7*A389))*(($E$8*(SIN(4*3.141592654*A389)))+(((1-($E$8^2))^0.5)*(COS(4*3.141592654*A389)))))</f>
        <v>16.554125875581633</v>
      </c>
      <c r="G389" s="2">
        <f>F389-B389</f>
        <v>8.3125875581632869E-2</v>
      </c>
      <c r="H389" s="2">
        <f>G389^2</f>
        <v>6.9099111912131073E-3</v>
      </c>
      <c r="L389" s="3"/>
      <c r="M389" s="3"/>
      <c r="N389" s="19"/>
      <c r="O389" s="19"/>
      <c r="P389" s="19"/>
      <c r="Q389" s="3"/>
      <c r="S389" s="19"/>
      <c r="U389" s="19"/>
      <c r="W389" s="19"/>
      <c r="X389" s="19"/>
      <c r="AC389" s="3">
        <v>30.999999250000101</v>
      </c>
      <c r="AD389" s="2">
        <f t="shared" si="25"/>
        <v>0</v>
      </c>
      <c r="AE389" s="2">
        <f t="shared" si="26"/>
        <v>-16.471</v>
      </c>
      <c r="AF389" s="2">
        <f t="shared" si="27"/>
        <v>271.29384099999999</v>
      </c>
      <c r="AG389" s="2">
        <f t="shared" si="28"/>
        <v>16.471</v>
      </c>
    </row>
    <row r="390" spans="1:33" x14ac:dyDescent="0.3">
      <c r="A390" s="3">
        <v>30.833332590000101</v>
      </c>
      <c r="B390" s="3">
        <v>16.224</v>
      </c>
      <c r="C390" s="2">
        <f>$D$6*(A390^8)+$D$7*(A390^7)+$D$8*(A390^6)+$D$9*(A390^5)+$D$10*(A390^4)+$D$11*(A390^3)+$D$12*(A390^2)+$D$13*(A390)+$D$14 + (($D$3*EXP($D$4*A390))*(($D$5*(SIN(2*3.141592654*A390)))+(((1-($D$5^2))^0.5)*(COS(2*3.141592654*A390)))))</f>
        <v>15.972085954128165</v>
      </c>
      <c r="D390" s="2">
        <f t="shared" si="29"/>
        <v>-0.25191404587183541</v>
      </c>
      <c r="E390" s="2">
        <f>D390^2</f>
        <v>6.3460686507517197E-2</v>
      </c>
      <c r="F390" s="2">
        <f>$E$9*(A390^8)+$E$10*(A390^7)+$E$11*(A390^6)+$E$12*(A390^5)+$E$13*(A390^4)+$E$14*(A390^3)+$E$15*(A390^2)+$E$16*(A390)+$E$17+(($E$3*EXP($E$4*A390))*(($E$5*(SIN(2*3.141592654*A390)))+(((1-($E$5^2))^0.5)*(COS(2*3.141592654*A390)))))+(($E$6*EXP($E$7*A390))*(($E$8*(SIN(4*3.141592654*A390)))+(((1-($E$8^2))^0.5)*(COS(4*3.141592654*A390)))))</f>
        <v>16.073364244425282</v>
      </c>
      <c r="G390" s="2">
        <f>F390-B390</f>
        <v>-0.15063575557471864</v>
      </c>
      <c r="H390" s="2">
        <f>G390^2</f>
        <v>2.2691130857566379E-2</v>
      </c>
      <c r="L390" s="3"/>
      <c r="M390" s="3"/>
      <c r="N390" s="19"/>
      <c r="O390" s="19"/>
      <c r="P390" s="19"/>
      <c r="Q390" s="3"/>
      <c r="S390" s="19"/>
      <c r="U390" s="19"/>
      <c r="W390" s="19"/>
      <c r="X390" s="19"/>
      <c r="AC390" s="3">
        <v>31.0833325800001</v>
      </c>
      <c r="AD390" s="2">
        <f t="shared" si="25"/>
        <v>0</v>
      </c>
      <c r="AE390" s="2">
        <f t="shared" si="26"/>
        <v>-16.224</v>
      </c>
      <c r="AF390" s="2">
        <f t="shared" si="27"/>
        <v>263.21817600000003</v>
      </c>
      <c r="AG390" s="2">
        <f t="shared" si="28"/>
        <v>16.224</v>
      </c>
    </row>
    <row r="391" spans="1:33" x14ac:dyDescent="0.3">
      <c r="A391" s="3">
        <v>30.916665920000099</v>
      </c>
      <c r="B391" s="3">
        <v>16.395</v>
      </c>
      <c r="C391" s="2">
        <f>$D$6*(A391^8)+$D$7*(A391^7)+$D$8*(A391^6)+$D$9*(A391^5)+$D$10*(A391^4)+$D$11*(A391^3)+$D$12*(A391^2)+$D$13*(A391)+$D$14 + (($D$3*EXP($D$4*A391))*(($D$5*(SIN(2*3.141592654*A391)))+(((1-($D$5^2))^0.5)*(COS(2*3.141592654*A391)))))</f>
        <v>15.617631391118467</v>
      </c>
      <c r="D391" s="2">
        <f t="shared" si="29"/>
        <v>-0.77736860888153281</v>
      </c>
      <c r="E391" s="2">
        <f>D391^2</f>
        <v>0.60430195407440956</v>
      </c>
      <c r="F391" s="2">
        <f>$E$9*(A391^8)+$E$10*(A391^7)+$E$11*(A391^6)+$E$12*(A391^5)+$E$13*(A391^4)+$E$14*(A391^3)+$E$15*(A391^2)+$E$16*(A391)+$E$17+(($E$3*EXP($E$4*A391))*(($E$5*(SIN(2*3.141592654*A391)))+(((1-($E$5^2))^0.5)*(COS(2*3.141592654*A391)))))+(($E$6*EXP($E$7*A391))*(($E$8*(SIN(4*3.141592654*A391)))+(((1-($E$8^2))^0.5)*(COS(4*3.141592654*A391)))))</f>
        <v>15.739072738698919</v>
      </c>
      <c r="G391" s="2">
        <f>F391-B391</f>
        <v>-0.65592726130108048</v>
      </c>
      <c r="H391" s="2">
        <f>G391^2</f>
        <v>0.43024057211793593</v>
      </c>
      <c r="L391" s="3"/>
      <c r="M391" s="3"/>
      <c r="N391" s="19"/>
      <c r="O391" s="19"/>
      <c r="P391" s="19"/>
      <c r="Q391" s="3"/>
      <c r="S391" s="19"/>
      <c r="U391" s="19"/>
      <c r="W391" s="19"/>
      <c r="X391" s="19"/>
      <c r="AC391" s="3">
        <v>31.166665910000098</v>
      </c>
      <c r="AD391" s="2">
        <f t="shared" si="25"/>
        <v>0</v>
      </c>
      <c r="AE391" s="2">
        <f t="shared" si="26"/>
        <v>-16.395</v>
      </c>
      <c r="AF391" s="2">
        <f t="shared" si="27"/>
        <v>268.79602499999999</v>
      </c>
      <c r="AG391" s="2">
        <f t="shared" si="28"/>
        <v>16.395</v>
      </c>
    </row>
    <row r="392" spans="1:33" x14ac:dyDescent="0.3">
      <c r="A392" s="3">
        <v>30.999999250000101</v>
      </c>
      <c r="B392" s="3">
        <v>17.399999999999999</v>
      </c>
      <c r="C392" s="2">
        <f>$D$6*(A392^8)+$D$7*(A392^7)+$D$8*(A392^6)+$D$9*(A392^5)+$D$10*(A392^4)+$D$11*(A392^3)+$D$12*(A392^2)+$D$13*(A392)+$D$14 + (($D$3*EXP($D$4*A392))*(($D$5*(SIN(2*3.141592654*A392)))+(((1-($D$5^2))^0.5)*(COS(2*3.141592654*A392)))))</f>
        <v>15.604804295526137</v>
      </c>
      <c r="D392" s="2">
        <f t="shared" si="29"/>
        <v>-1.795195704473862</v>
      </c>
      <c r="E392" s="2">
        <f>D392^2</f>
        <v>3.2227276173614059</v>
      </c>
      <c r="F392" s="2">
        <f>$E$9*(A392^8)+$E$10*(A392^7)+$E$11*(A392^6)+$E$12*(A392^5)+$E$13*(A392^4)+$E$14*(A392^3)+$E$15*(A392^2)+$E$16*(A392)+$E$17+(($E$3*EXP($E$4*A392))*(($E$5*(SIN(2*3.141592654*A392)))+(((1-($E$5^2))^0.5)*(COS(2*3.141592654*A392)))))+(($E$6*EXP($E$7*A392))*(($E$8*(SIN(4*3.141592654*A392)))+(((1-($E$8^2))^0.5)*(COS(4*3.141592654*A392)))))</f>
        <v>15.624028116197296</v>
      </c>
      <c r="G392" s="2">
        <f>F392-B392</f>
        <v>-1.7759718838027023</v>
      </c>
      <c r="H392" s="2">
        <f>G392^2</f>
        <v>3.1540761320577193</v>
      </c>
      <c r="L392" s="3"/>
      <c r="M392" s="3"/>
      <c r="N392" s="19"/>
      <c r="O392" s="19"/>
      <c r="P392" s="19"/>
      <c r="Q392" s="3"/>
      <c r="S392" s="19"/>
      <c r="U392" s="19"/>
      <c r="W392" s="19"/>
      <c r="X392" s="19"/>
      <c r="AC392" s="3">
        <v>31.249999240000101</v>
      </c>
      <c r="AD392" s="2">
        <f t="shared" si="25"/>
        <v>0</v>
      </c>
      <c r="AE392" s="2">
        <f t="shared" si="26"/>
        <v>-17.399999999999999</v>
      </c>
      <c r="AF392" s="2">
        <f t="shared" si="27"/>
        <v>302.75999999999993</v>
      </c>
      <c r="AG392" s="2">
        <f t="shared" si="28"/>
        <v>17.399999999999999</v>
      </c>
    </row>
    <row r="393" spans="1:33" x14ac:dyDescent="0.3">
      <c r="A393" s="3">
        <v>31.0833325800001</v>
      </c>
      <c r="B393" s="3">
        <v>18.672000000000001</v>
      </c>
      <c r="C393" s="2">
        <f>$D$6*(A393^8)+$D$7*(A393^7)+$D$8*(A393^6)+$D$9*(A393^5)+$D$10*(A393^4)+$D$11*(A393^3)+$D$12*(A393^2)+$D$13*(A393)+$D$14 + (($D$3*EXP($D$4*A393))*(($D$5*(SIN(2*3.141592654*A393)))+(((1-($D$5^2))^0.5)*(COS(2*3.141592654*A393)))))</f>
        <v>15.934728406788928</v>
      </c>
      <c r="D393" s="2">
        <f t="shared" si="29"/>
        <v>-2.7372715932110729</v>
      </c>
      <c r="E393" s="2">
        <f>D393^2</f>
        <v>7.4926557750002853</v>
      </c>
      <c r="F393" s="2">
        <f>$E$9*(A393^8)+$E$10*(A393^7)+$E$11*(A393^6)+$E$12*(A393^5)+$E$13*(A393^4)+$E$14*(A393^3)+$E$15*(A393^2)+$E$16*(A393)+$E$17+(($E$3*EXP($E$4*A393))*(($E$5*(SIN(2*3.141592654*A393)))+(((1-($E$5^2))^0.5)*(COS(2*3.141592654*A393)))))+(($E$6*EXP($E$7*A393))*(($E$8*(SIN(4*3.141592654*A393)))+(((1-($E$8^2))^0.5)*(COS(4*3.141592654*A393)))))</f>
        <v>15.831792923627949</v>
      </c>
      <c r="G393" s="2">
        <f>F393-B393</f>
        <v>-2.8402070763720513</v>
      </c>
      <c r="H393" s="2">
        <f>G393^2</f>
        <v>8.0667762366738742</v>
      </c>
      <c r="L393" s="3"/>
      <c r="M393" s="3"/>
      <c r="N393" s="19"/>
      <c r="O393" s="19"/>
      <c r="P393" s="19"/>
      <c r="Q393" s="3"/>
      <c r="S393" s="19"/>
      <c r="U393" s="19"/>
      <c r="W393" s="19"/>
      <c r="X393" s="19"/>
      <c r="AC393" s="3">
        <v>31.333332570000099</v>
      </c>
      <c r="AD393" s="2">
        <f t="shared" si="25"/>
        <v>0</v>
      </c>
      <c r="AE393" s="2">
        <f t="shared" si="26"/>
        <v>-18.672000000000001</v>
      </c>
      <c r="AF393" s="2">
        <f t="shared" si="27"/>
        <v>348.64358400000003</v>
      </c>
      <c r="AG393" s="2">
        <f t="shared" si="28"/>
        <v>18.672000000000001</v>
      </c>
    </row>
    <row r="394" spans="1:33" x14ac:dyDescent="0.3">
      <c r="A394" s="3">
        <v>31.166665910000098</v>
      </c>
      <c r="B394" s="3">
        <v>19.088999999999999</v>
      </c>
      <c r="C394" s="2">
        <f>$D$6*(A394^8)+$D$7*(A394^7)+$D$8*(A394^6)+$D$9*(A394^5)+$D$10*(A394^4)+$D$11*(A394^3)+$D$12*(A394^2)+$D$13*(A394)+$D$14 + (($D$3*EXP($D$4*A394))*(($D$5*(SIN(2*3.141592654*A394)))+(((1-($D$5^2))^0.5)*(COS(2*3.141592654*A394)))))</f>
        <v>16.516588159790793</v>
      </c>
      <c r="D394" s="2">
        <f t="shared" si="29"/>
        <v>-2.572411840209206</v>
      </c>
      <c r="E394" s="2">
        <f>D394^2</f>
        <v>6.6173026756485136</v>
      </c>
      <c r="F394" s="2">
        <f>$E$9*(A394^8)+$E$10*(A394^7)+$E$11*(A394^6)+$E$12*(A394^5)+$E$13*(A394^4)+$E$14*(A394^3)+$E$15*(A394^2)+$E$16*(A394)+$E$17+(($E$3*EXP($E$4*A394))*(($E$5*(SIN(2*3.141592654*A394)))+(((1-($E$5^2))^0.5)*(COS(2*3.141592654*A394)))))+(($E$6*EXP($E$7*A394))*(($E$8*(SIN(4*3.141592654*A394)))+(((1-($E$8^2))^0.5)*(COS(4*3.141592654*A394)))))</f>
        <v>16.393682323188578</v>
      </c>
      <c r="G394" s="2">
        <f>F394-B394</f>
        <v>-2.6953176768114204</v>
      </c>
      <c r="H394" s="2">
        <f>G394^2</f>
        <v>7.2647373789321126</v>
      </c>
      <c r="L394" s="3"/>
      <c r="M394" s="3"/>
      <c r="N394" s="19"/>
      <c r="O394" s="19"/>
      <c r="P394" s="19"/>
      <c r="Q394" s="3"/>
      <c r="S394" s="19"/>
      <c r="U394" s="19"/>
      <c r="W394" s="19"/>
      <c r="X394" s="19"/>
      <c r="AC394" s="3">
        <v>31.416665900000101</v>
      </c>
      <c r="AD394" s="2">
        <f t="shared" si="25"/>
        <v>0</v>
      </c>
      <c r="AE394" s="2">
        <f t="shared" si="26"/>
        <v>-19.088999999999999</v>
      </c>
      <c r="AF394" s="2">
        <f t="shared" si="27"/>
        <v>364.38992099999996</v>
      </c>
      <c r="AG394" s="2">
        <f t="shared" si="28"/>
        <v>19.088999999999999</v>
      </c>
    </row>
    <row r="395" spans="1:33" x14ac:dyDescent="0.3">
      <c r="A395" s="3">
        <v>31.249999240000101</v>
      </c>
      <c r="B395" s="3">
        <v>19.829000000000001</v>
      </c>
      <c r="C395" s="2">
        <f>$D$6*(A395^8)+$D$7*(A395^7)+$D$8*(A395^6)+$D$9*(A395^5)+$D$10*(A395^4)+$D$11*(A395^3)+$D$12*(A395^2)+$D$13*(A395)+$D$14 + (($D$3*EXP($D$4*A395))*(($D$5*(SIN(2*3.141592654*A395)))+(((1-($D$5^2))^0.5)*(COS(2*3.141592654*A395)))))</f>
        <v>17.191921002342866</v>
      </c>
      <c r="D395" s="2">
        <f t="shared" si="29"/>
        <v>-2.6370789976571345</v>
      </c>
      <c r="E395" s="2">
        <f>D395^2</f>
        <v>6.9541856398843569</v>
      </c>
      <c r="F395" s="2">
        <f>$E$9*(A395^8)+$E$10*(A395^7)+$E$11*(A395^6)+$E$12*(A395^5)+$E$13*(A395^4)+$E$14*(A395^3)+$E$15*(A395^2)+$E$16*(A395)+$E$17+(($E$3*EXP($E$4*A395))*(($E$5*(SIN(2*3.141592654*A395)))+(((1-($E$5^2))^0.5)*(COS(2*3.141592654*A395)))))+(($E$6*EXP($E$7*A395))*(($E$8*(SIN(4*3.141592654*A395)))+(((1-($E$8^2))^0.5)*(COS(4*3.141592654*A395)))))</f>
        <v>17.171035062443281</v>
      </c>
      <c r="G395" s="2">
        <f>F395-B395</f>
        <v>-2.65796493755672</v>
      </c>
      <c r="H395" s="2">
        <f>G395^2</f>
        <v>7.0647776092808989</v>
      </c>
      <c r="L395" s="3"/>
      <c r="M395" s="3"/>
      <c r="N395" s="19"/>
      <c r="O395" s="19"/>
      <c r="P395" s="19"/>
      <c r="Q395" s="3"/>
      <c r="S395" s="19"/>
      <c r="U395" s="19"/>
      <c r="W395" s="19"/>
      <c r="X395" s="19"/>
      <c r="AC395" s="3">
        <v>31.4999992300001</v>
      </c>
      <c r="AD395" s="2">
        <f t="shared" si="25"/>
        <v>0</v>
      </c>
      <c r="AE395" s="2">
        <f t="shared" si="26"/>
        <v>-19.829000000000001</v>
      </c>
      <c r="AF395" s="2">
        <f t="shared" si="27"/>
        <v>393.18924100000004</v>
      </c>
      <c r="AG395" s="2">
        <f t="shared" si="28"/>
        <v>19.829000000000001</v>
      </c>
    </row>
    <row r="396" spans="1:33" x14ac:dyDescent="0.3">
      <c r="A396" s="3">
        <v>31.333332570000099</v>
      </c>
      <c r="B396" s="3">
        <v>20</v>
      </c>
      <c r="C396" s="2">
        <f>$D$6*(A396^8)+$D$7*(A396^7)+$D$8*(A396^6)+$D$9*(A396^5)+$D$10*(A396^4)+$D$11*(A396^3)+$D$12*(A396^2)+$D$13*(A396)+$D$14 + (($D$3*EXP($D$4*A396))*(($D$5*(SIN(2*3.141592654*A396)))+(((1-($D$5^2))^0.5)*(COS(2*3.141592654*A396)))))</f>
        <v>17.777054035208185</v>
      </c>
      <c r="D396" s="2">
        <f t="shared" si="29"/>
        <v>-2.2229459647918155</v>
      </c>
      <c r="E396" s="2">
        <f>D396^2</f>
        <v>4.9414887623842159</v>
      </c>
      <c r="F396" s="2">
        <f>$E$9*(A396^8)+$E$10*(A396^7)+$E$11*(A396^6)+$E$12*(A396^5)+$E$13*(A396^4)+$E$14*(A396^3)+$E$15*(A396^2)+$E$16*(A396)+$E$17+(($E$3*EXP($E$4*A396))*(($E$5*(SIN(2*3.141592654*A396)))+(((1-($E$5^2))^0.5)*(COS(2*3.141592654*A396)))))+(($E$6*EXP($E$7*A396))*(($E$8*(SIN(4*3.141592654*A396)))+(((1-($E$8^2))^0.5)*(COS(4*3.141592654*A396)))))</f>
        <v>17.878175297435579</v>
      </c>
      <c r="G396" s="2">
        <f>F396-B396</f>
        <v>-2.121824702564421</v>
      </c>
      <c r="H396" s="2">
        <f>G396^2</f>
        <v>4.5021400684125936</v>
      </c>
      <c r="L396" s="3"/>
      <c r="M396" s="3"/>
      <c r="N396" s="19"/>
      <c r="O396" s="19"/>
      <c r="P396" s="19"/>
      <c r="Q396" s="3"/>
      <c r="S396" s="19"/>
      <c r="U396" s="19"/>
      <c r="W396" s="19"/>
      <c r="X396" s="19"/>
      <c r="AC396" s="3">
        <v>31.583332560000098</v>
      </c>
      <c r="AD396" s="2">
        <f t="shared" si="25"/>
        <v>0</v>
      </c>
      <c r="AE396" s="2">
        <f t="shared" si="26"/>
        <v>-20</v>
      </c>
      <c r="AF396" s="2">
        <f t="shared" si="27"/>
        <v>400</v>
      </c>
      <c r="AG396" s="2">
        <f t="shared" si="28"/>
        <v>20</v>
      </c>
    </row>
    <row r="397" spans="1:33" x14ac:dyDescent="0.3">
      <c r="A397" s="3">
        <v>31.416665900000101</v>
      </c>
      <c r="B397" s="3">
        <v>19.943000000000001</v>
      </c>
      <c r="C397" s="2">
        <f>$D$6*(A397^8)+$D$7*(A397^7)+$D$8*(A397^6)+$D$9*(A397^5)+$D$10*(A397^4)+$D$11*(A397^3)+$D$12*(A397^2)+$D$13*(A397)+$D$14 + (($D$3*EXP($D$4*A397))*(($D$5*(SIN(2*3.141592654*A397)))+(((1-($D$5^2))^0.5)*(COS(2*3.141592654*A397)))))</f>
        <v>18.112320974707753</v>
      </c>
      <c r="D397" s="2">
        <f t="shared" si="29"/>
        <v>-1.8306790252922482</v>
      </c>
      <c r="E397" s="2">
        <f>D397^2</f>
        <v>3.3513856936449762</v>
      </c>
      <c r="F397" s="2">
        <f>$E$9*(A397^8)+$E$10*(A397^7)+$E$11*(A397^6)+$E$12*(A397^5)+$E$13*(A397^4)+$E$14*(A397^3)+$E$15*(A397^2)+$E$16*(A397)+$E$17+(($E$3*EXP($E$4*A397))*(($E$5*(SIN(2*3.141592654*A397)))+(((1-($E$5^2))^0.5)*(COS(2*3.141592654*A397)))))+(($E$6*EXP($E$7*A397))*(($E$8*(SIN(4*3.141592654*A397)))+(((1-($E$8^2))^0.5)*(COS(4*3.141592654*A397)))))</f>
        <v>18.233800562671814</v>
      </c>
      <c r="G397" s="2">
        <f>F397-B397</f>
        <v>-1.7091994373281878</v>
      </c>
      <c r="H397" s="2">
        <f>G397^2</f>
        <v>2.9213627165629936</v>
      </c>
      <c r="L397" s="3"/>
      <c r="M397" s="3"/>
      <c r="N397" s="19"/>
      <c r="O397" s="19"/>
      <c r="P397" s="19"/>
      <c r="Q397" s="3"/>
      <c r="S397" s="19"/>
      <c r="U397" s="19"/>
      <c r="W397" s="19"/>
      <c r="X397" s="19"/>
      <c r="AC397" s="3">
        <v>31.6666658900001</v>
      </c>
      <c r="AD397" s="2">
        <f t="shared" si="25"/>
        <v>0</v>
      </c>
      <c r="AE397" s="2">
        <f t="shared" si="26"/>
        <v>-19.943000000000001</v>
      </c>
      <c r="AF397" s="2">
        <f t="shared" si="27"/>
        <v>397.72324900000007</v>
      </c>
      <c r="AG397" s="2">
        <f t="shared" si="28"/>
        <v>19.943000000000001</v>
      </c>
    </row>
    <row r="398" spans="1:33" x14ac:dyDescent="0.3">
      <c r="A398" s="3">
        <v>31.4999992300001</v>
      </c>
      <c r="B398" s="3">
        <v>19.526</v>
      </c>
      <c r="C398" s="2">
        <f>$D$6*(A398^8)+$D$7*(A398^7)+$D$8*(A398^6)+$D$9*(A398^5)+$D$10*(A398^4)+$D$11*(A398^3)+$D$12*(A398^2)+$D$13*(A398)+$D$14 + (($D$3*EXP($D$4*A398))*(($D$5*(SIN(2*3.141592654*A398)))+(((1-($D$5^2))^0.5)*(COS(2*3.141592654*A398)))))</f>
        <v>18.10487189067133</v>
      </c>
      <c r="D398" s="2">
        <f t="shared" si="29"/>
        <v>-1.4211281093286701</v>
      </c>
      <c r="E398" s="2">
        <f>D398^2</f>
        <v>2.0196051031240803</v>
      </c>
      <c r="F398" s="2">
        <f>$E$9*(A398^8)+$E$10*(A398^7)+$E$11*(A398^6)+$E$12*(A398^5)+$E$13*(A398^4)+$E$14*(A398^3)+$E$15*(A398^2)+$E$16*(A398)+$E$17+(($E$3*EXP($E$4*A398))*(($E$5*(SIN(2*3.141592654*A398)))+(((1-($E$5^2))^0.5)*(COS(2*3.141592654*A398)))))+(($E$6*EXP($E$7*A398))*(($E$8*(SIN(4*3.141592654*A398)))+(((1-($E$8^2))^0.5)*(COS(4*3.141592654*A398)))))</f>
        <v>18.125211878035536</v>
      </c>
      <c r="G398" s="2">
        <f>F398-B398</f>
        <v>-1.4007881219644638</v>
      </c>
      <c r="H398" s="2">
        <f>G398^2</f>
        <v>1.9622073626367296</v>
      </c>
      <c r="L398" s="3"/>
      <c r="M398" s="3"/>
      <c r="N398" s="19"/>
      <c r="O398" s="19"/>
      <c r="P398" s="19"/>
      <c r="Q398" s="3"/>
      <c r="S398" s="19"/>
      <c r="U398" s="19"/>
      <c r="W398" s="19"/>
      <c r="X398" s="19"/>
      <c r="AC398" s="3">
        <v>31.749999220000099</v>
      </c>
      <c r="AD398" s="2">
        <f t="shared" si="25"/>
        <v>0</v>
      </c>
      <c r="AE398" s="2">
        <f t="shared" si="26"/>
        <v>-19.526</v>
      </c>
      <c r="AF398" s="2">
        <f t="shared" si="27"/>
        <v>381.26467600000001</v>
      </c>
      <c r="AG398" s="2">
        <f t="shared" si="28"/>
        <v>19.526</v>
      </c>
    </row>
    <row r="399" spans="1:33" x14ac:dyDescent="0.3">
      <c r="A399" s="3">
        <v>31.583332560000098</v>
      </c>
      <c r="B399" s="3">
        <v>18.975000000000001</v>
      </c>
      <c r="C399" s="2">
        <f>$D$6*(A399^8)+$D$7*(A399^7)+$D$8*(A399^6)+$D$9*(A399^5)+$D$10*(A399^4)+$D$11*(A399^3)+$D$12*(A399^2)+$D$13*(A399)+$D$14 + (($D$3*EXP($D$4*A399))*(($D$5*(SIN(2*3.141592654*A399)))+(((1-($D$5^2))^0.5)*(COS(2*3.141592654*A399)))))</f>
        <v>17.753598187131388</v>
      </c>
      <c r="D399" s="2">
        <f t="shared" si="29"/>
        <v>-1.2214018128686135</v>
      </c>
      <c r="E399" s="2">
        <f>D399^2</f>
        <v>1.4918223884787356</v>
      </c>
      <c r="F399" s="2">
        <f>$E$9*(A399^8)+$E$10*(A399^7)+$E$11*(A399^6)+$E$12*(A399^5)+$E$13*(A399^4)+$E$14*(A399^3)+$E$15*(A399^2)+$E$16*(A399)+$E$17+(($E$3*EXP($E$4*A399))*(($E$5*(SIN(2*3.141592654*A399)))+(((1-($E$5^2))^0.5)*(COS(2*3.141592654*A399)))))+(($E$6*EXP($E$7*A399))*(($E$8*(SIN(4*3.141592654*A399)))+(((1-($E$8^2))^0.5)*(COS(4*3.141592654*A399)))))</f>
        <v>17.65265285232913</v>
      </c>
      <c r="G399" s="2">
        <f>F399-B399</f>
        <v>-1.3223471476708717</v>
      </c>
      <c r="H399" s="2">
        <f>G399^2</f>
        <v>1.7486019789532901</v>
      </c>
      <c r="L399" s="3"/>
      <c r="M399" s="3"/>
      <c r="N399" s="19"/>
      <c r="O399" s="19"/>
      <c r="P399" s="19"/>
      <c r="Q399" s="3"/>
      <c r="S399" s="19"/>
      <c r="U399" s="19"/>
      <c r="W399" s="19"/>
      <c r="X399" s="19"/>
      <c r="AC399" s="3">
        <v>31.833332550000101</v>
      </c>
      <c r="AD399" s="2">
        <f t="shared" si="25"/>
        <v>0</v>
      </c>
      <c r="AE399" s="2">
        <f t="shared" si="26"/>
        <v>-18.975000000000001</v>
      </c>
      <c r="AF399" s="2">
        <f t="shared" si="27"/>
        <v>360.05062500000008</v>
      </c>
      <c r="AG399" s="2">
        <f t="shared" si="28"/>
        <v>18.975000000000001</v>
      </c>
    </row>
    <row r="400" spans="1:33" x14ac:dyDescent="0.3">
      <c r="A400" s="3">
        <v>31.6666658900001</v>
      </c>
      <c r="B400" s="3">
        <v>18.463000000000001</v>
      </c>
      <c r="C400" s="2">
        <f>$D$6*(A400^8)+$D$7*(A400^7)+$D$8*(A400^6)+$D$9*(A400^5)+$D$10*(A400^4)+$D$11*(A400^3)+$D$12*(A400^2)+$D$13*(A400)+$D$14 + (($D$3*EXP($D$4*A400))*(($D$5*(SIN(2*3.141592654*A400)))+(((1-($D$5^2))^0.5)*(COS(2*3.141592654*A400)))))</f>
        <v>17.149482494221051</v>
      </c>
      <c r="D400" s="2">
        <f t="shared" si="29"/>
        <v>-1.3135175057789503</v>
      </c>
      <c r="E400" s="2">
        <f>D400^2</f>
        <v>1.7253282379877548</v>
      </c>
      <c r="F400" s="2">
        <f>$E$9*(A400^8)+$E$10*(A400^7)+$E$11*(A400^6)+$E$12*(A400^5)+$E$13*(A400^4)+$E$14*(A400^3)+$E$15*(A400^2)+$E$16*(A400)+$E$17+(($E$3*EXP($E$4*A400))*(($E$5*(SIN(2*3.141592654*A400)))+(((1-($E$5^2))^0.5)*(COS(2*3.141592654*A400)))))+(($E$6*EXP($E$7*A400))*(($E$8*(SIN(4*3.141592654*A400)))+(((1-($E$8^2))^0.5)*(COS(4*3.141592654*A400)))))</f>
        <v>17.02805693667591</v>
      </c>
      <c r="G400" s="2">
        <f>F400-B400</f>
        <v>-1.4349430633240914</v>
      </c>
      <c r="H400" s="2">
        <f>G400^2</f>
        <v>2.0590615949819275</v>
      </c>
      <c r="L400" s="3"/>
      <c r="M400" s="3"/>
      <c r="N400" s="19"/>
      <c r="O400" s="19"/>
      <c r="P400" s="19"/>
      <c r="Q400" s="3"/>
      <c r="S400" s="19"/>
      <c r="U400" s="19"/>
      <c r="W400" s="19"/>
      <c r="X400" s="19"/>
      <c r="AC400" s="3">
        <v>31.9166658800001</v>
      </c>
      <c r="AD400" s="2">
        <f t="shared" si="25"/>
        <v>0</v>
      </c>
      <c r="AE400" s="2">
        <f t="shared" si="26"/>
        <v>-18.463000000000001</v>
      </c>
      <c r="AF400" s="2">
        <f t="shared" si="27"/>
        <v>340.88236900000004</v>
      </c>
      <c r="AG400" s="2">
        <f t="shared" si="28"/>
        <v>18.463000000000001</v>
      </c>
    </row>
    <row r="401" spans="1:33" x14ac:dyDescent="0.3">
      <c r="A401" s="3">
        <v>31.749999220000099</v>
      </c>
      <c r="B401" s="3">
        <v>17.268000000000001</v>
      </c>
      <c r="C401" s="2">
        <f>$D$6*(A401^8)+$D$7*(A401^7)+$D$8*(A401^6)+$D$9*(A401^5)+$D$10*(A401^4)+$D$11*(A401^3)+$D$12*(A401^2)+$D$13*(A401)+$D$14 + (($D$3*EXP($D$4*A401))*(($D$5*(SIN(2*3.141592654*A401)))+(((1-($D$5^2))^0.5)*(COS(2*3.141592654*A401)))))</f>
        <v>16.451266142999128</v>
      </c>
      <c r="D401" s="2">
        <f t="shared" si="29"/>
        <v>-0.81673385700087309</v>
      </c>
      <c r="E401" s="2">
        <f>D401^2</f>
        <v>0.66705419317152259</v>
      </c>
      <c r="F401" s="2">
        <f>$E$9*(A401^8)+$E$10*(A401^7)+$E$11*(A401^6)+$E$12*(A401^5)+$E$13*(A401^4)+$E$14*(A401^3)+$E$15*(A401^2)+$E$16*(A401)+$E$17+(($E$3*EXP($E$4*A401))*(($E$5*(SIN(2*3.141592654*A401)))+(((1-($E$5^2))^0.5)*(COS(2*3.141592654*A401)))))+(($E$6*EXP($E$7*A401))*(($E$8*(SIN(4*3.141592654*A401)))+(((1-($E$8^2))^0.5)*(COS(4*3.141592654*A401)))))</f>
        <v>16.42994616154515</v>
      </c>
      <c r="G401" s="2">
        <f>F401-B401</f>
        <v>-0.83805383845485082</v>
      </c>
      <c r="H401" s="2">
        <f>G401^2</f>
        <v>0.70233423614890922</v>
      </c>
      <c r="L401" s="3"/>
      <c r="M401" s="3"/>
      <c r="N401" s="19"/>
      <c r="O401" s="19"/>
      <c r="P401" s="19"/>
      <c r="Q401" s="3"/>
      <c r="S401" s="19"/>
      <c r="U401" s="19"/>
      <c r="W401" s="19"/>
      <c r="X401" s="19"/>
      <c r="AC401" s="3">
        <v>31.999999210000102</v>
      </c>
      <c r="AD401" s="2">
        <f t="shared" ref="AD401:AD464" si="30">$L$4*(AC401^9)+$L$5*(AC401^8)+$L$6*(AC401^7)+$L$7*(AC401^6)+$L$8*(AC401^5)+$L$9*(AC401^4)+$L$10*(AC401^3)+$L$11*(AC401^2)+$L$12*(AC401)+$L$13</f>
        <v>0</v>
      </c>
      <c r="AE401" s="2">
        <f t="shared" ref="AE401:AE464" si="31">AD401-B401</f>
        <v>-17.268000000000001</v>
      </c>
      <c r="AF401" s="2">
        <f t="shared" si="27"/>
        <v>298.18382400000002</v>
      </c>
      <c r="AG401" s="2">
        <f t="shared" si="28"/>
        <v>17.268000000000001</v>
      </c>
    </row>
    <row r="402" spans="1:33" x14ac:dyDescent="0.3">
      <c r="A402" s="3">
        <v>31.833332550000101</v>
      </c>
      <c r="B402" s="3">
        <v>16.414000000000001</v>
      </c>
      <c r="C402" s="2">
        <f>$D$6*(A402^8)+$D$7*(A402^7)+$D$8*(A402^6)+$D$9*(A402^5)+$D$10*(A402^4)+$D$11*(A402^3)+$D$12*(A402^2)+$D$13*(A402)+$D$14 + (($D$3*EXP($D$4*A402))*(($D$5*(SIN(2*3.141592654*A402)))+(((1-($D$5^2))^0.5)*(COS(2*3.141592654*A402)))))</f>
        <v>15.84294229333678</v>
      </c>
      <c r="D402" s="2">
        <f t="shared" si="29"/>
        <v>-0.57105770666322186</v>
      </c>
      <c r="E402" s="2">
        <f>D402^2</f>
        <v>0.32610690433945833</v>
      </c>
      <c r="F402" s="2">
        <f>$E$9*(A402^8)+$E$10*(A402^7)+$E$11*(A402^6)+$E$12*(A402^5)+$E$13*(A402^4)+$E$14*(A402^3)+$E$15*(A402^2)+$E$16*(A402)+$E$17+(($E$3*EXP($E$4*A402))*(($E$5*(SIN(2*3.141592654*A402)))+(((1-($E$5^2))^0.5)*(COS(2*3.141592654*A402)))))+(($E$6*EXP($E$7*A402))*(($E$8*(SIN(4*3.141592654*A402)))+(((1-($E$8^2))^0.5)*(COS(4*3.141592654*A402)))))</f>
        <v>15.941604970657412</v>
      </c>
      <c r="G402" s="2">
        <f>F402-B402</f>
        <v>-0.47239502934258937</v>
      </c>
      <c r="H402" s="2">
        <f>G402^2</f>
        <v>0.22315706374758587</v>
      </c>
      <c r="L402" s="3"/>
      <c r="M402" s="3"/>
      <c r="N402" s="19"/>
      <c r="O402" s="19"/>
      <c r="P402" s="19"/>
      <c r="Q402" s="3"/>
      <c r="S402" s="19"/>
      <c r="U402" s="19"/>
      <c r="W402" s="19"/>
      <c r="X402" s="19"/>
      <c r="AC402" s="3">
        <v>32.0833325400001</v>
      </c>
      <c r="AD402" s="2">
        <f t="shared" si="30"/>
        <v>0</v>
      </c>
      <c r="AE402" s="2">
        <f t="shared" si="31"/>
        <v>-16.414000000000001</v>
      </c>
      <c r="AF402" s="2">
        <f t="shared" ref="AF402:AF465" si="32">AE402^2</f>
        <v>269.41939600000006</v>
      </c>
      <c r="AG402" s="2">
        <f t="shared" ref="AG402:AG465" si="33">ABS(AE402)</f>
        <v>16.414000000000001</v>
      </c>
    </row>
    <row r="403" spans="1:33" x14ac:dyDescent="0.3">
      <c r="A403" s="3">
        <v>31.9166658800001</v>
      </c>
      <c r="B403" s="3">
        <v>16.414000000000001</v>
      </c>
      <c r="C403" s="2">
        <f>$D$6*(A403^8)+$D$7*(A403^7)+$D$8*(A403^6)+$D$9*(A403^5)+$D$10*(A403^4)+$D$11*(A403^3)+$D$12*(A403^2)+$D$13*(A403)+$D$14 + (($D$3*EXP($D$4*A403))*(($D$5*(SIN(2*3.141592654*A403)))+(((1-($D$5^2))^0.5)*(COS(2*3.141592654*A403)))))</f>
        <v>15.484457517392059</v>
      </c>
      <c r="D403" s="2">
        <f t="shared" si="29"/>
        <v>-0.92954248260794259</v>
      </c>
      <c r="E403" s="2">
        <f>D403^2</f>
        <v>0.86404922697293729</v>
      </c>
      <c r="F403" s="2">
        <f>$E$9*(A403^8)+$E$10*(A403^7)+$E$11*(A403^6)+$E$12*(A403^5)+$E$13*(A403^4)+$E$14*(A403^3)+$E$15*(A403^2)+$E$16*(A403)+$E$17+(($E$3*EXP($E$4*A403))*(($E$5*(SIN(2*3.141592654*A403)))+(((1-($E$5^2))^0.5)*(COS(2*3.141592654*A403)))))+(($E$6*EXP($E$7*A403))*(($E$8*(SIN(4*3.141592654*A403)))+(((1-($E$8^2))^0.5)*(COS(4*3.141592654*A403)))))</f>
        <v>15.602824022563883</v>
      </c>
      <c r="G403" s="2">
        <f>F403-B403</f>
        <v>-0.81117597743611825</v>
      </c>
      <c r="H403" s="2">
        <f>G403^2</f>
        <v>0.65800646636944182</v>
      </c>
      <c r="L403" s="3"/>
      <c r="M403" s="3"/>
      <c r="N403" s="19"/>
      <c r="O403" s="19"/>
      <c r="P403" s="19"/>
      <c r="Q403" s="3"/>
      <c r="S403" s="19"/>
      <c r="U403" s="19"/>
      <c r="W403" s="19"/>
      <c r="X403" s="19"/>
      <c r="AC403" s="3">
        <v>32.166665870000102</v>
      </c>
      <c r="AD403" s="2">
        <f t="shared" si="30"/>
        <v>0</v>
      </c>
      <c r="AE403" s="2">
        <f t="shared" si="31"/>
        <v>-16.414000000000001</v>
      </c>
      <c r="AF403" s="2">
        <f t="shared" si="32"/>
        <v>269.41939600000006</v>
      </c>
      <c r="AG403" s="2">
        <f t="shared" si="33"/>
        <v>16.414000000000001</v>
      </c>
    </row>
    <row r="404" spans="1:33" x14ac:dyDescent="0.3">
      <c r="A404" s="3">
        <v>31.999999210000102</v>
      </c>
      <c r="B404" s="3">
        <v>16.754999999999999</v>
      </c>
      <c r="C404" s="2">
        <f>$D$6*(A404^8)+$D$7*(A404^7)+$D$8*(A404^6)+$D$9*(A404^5)+$D$10*(A404^4)+$D$11*(A404^3)+$D$12*(A404^2)+$D$13*(A404)+$D$14 + (($D$3*EXP($D$4*A404))*(($D$5*(SIN(2*3.141592654*A404)))+(((1-($D$5^2))^0.5)*(COS(2*3.141592654*A404)))))</f>
        <v>15.468831206455768</v>
      </c>
      <c r="D404" s="2">
        <f t="shared" si="29"/>
        <v>-1.2861687935442312</v>
      </c>
      <c r="E404" s="2">
        <f>D404^2</f>
        <v>1.6542301654870233</v>
      </c>
      <c r="F404" s="2">
        <f>$E$9*(A404^8)+$E$10*(A404^7)+$E$11*(A404^6)+$E$12*(A404^5)+$E$13*(A404^4)+$E$14*(A404^3)+$E$15*(A404^2)+$E$16*(A404)+$E$17+(($E$3*EXP($E$4*A404))*(($E$5*(SIN(2*3.141592654*A404)))+(((1-($E$5^2))^0.5)*(COS(2*3.141592654*A404)))))+(($E$6*EXP($E$7*A404))*(($E$8*(SIN(4*3.141592654*A404)))+(((1-($E$8^2))^0.5)*(COS(4*3.141592654*A404)))))</f>
        <v>15.487113229241862</v>
      </c>
      <c r="G404" s="2">
        <f>F404-B404</f>
        <v>-1.2678867707581372</v>
      </c>
      <c r="H404" s="2">
        <f>G404^2</f>
        <v>1.607536863463497</v>
      </c>
      <c r="L404" s="3"/>
      <c r="M404" s="3"/>
      <c r="N404" s="19"/>
      <c r="O404" s="19"/>
      <c r="P404" s="19"/>
      <c r="Q404" s="3"/>
      <c r="S404" s="19"/>
      <c r="U404" s="19"/>
      <c r="W404" s="19"/>
      <c r="X404" s="19"/>
      <c r="AC404" s="3">
        <v>32.249999200000097</v>
      </c>
      <c r="AD404" s="2">
        <f t="shared" si="30"/>
        <v>0</v>
      </c>
      <c r="AE404" s="2">
        <f t="shared" si="31"/>
        <v>-16.754999999999999</v>
      </c>
      <c r="AF404" s="2">
        <f t="shared" si="32"/>
        <v>280.73002499999996</v>
      </c>
      <c r="AG404" s="2">
        <f t="shared" si="33"/>
        <v>16.754999999999999</v>
      </c>
    </row>
    <row r="405" spans="1:33" x14ac:dyDescent="0.3">
      <c r="A405" s="3">
        <v>32.0833325400001</v>
      </c>
      <c r="B405" s="3">
        <v>16.736000000000001</v>
      </c>
      <c r="C405" s="2">
        <f>$D$6*(A405^8)+$D$7*(A405^7)+$D$8*(A405^6)+$D$9*(A405^5)+$D$10*(A405^4)+$D$11*(A405^3)+$D$12*(A405^2)+$D$13*(A405)+$D$14 + (($D$3*EXP($D$4*A405))*(($D$5*(SIN(2*3.141592654*A405)))+(((1-($D$5^2))^0.5)*(COS(2*3.141592654*A405)))))</f>
        <v>15.797189325633683</v>
      </c>
      <c r="D405" s="2">
        <f t="shared" ref="D405:D468" si="34">C405-B405</f>
        <v>-0.9388106743663176</v>
      </c>
      <c r="E405" s="2">
        <f>D405^2</f>
        <v>0.88136548230414002</v>
      </c>
      <c r="F405" s="2">
        <f>$E$9*(A405^8)+$E$10*(A405^7)+$E$11*(A405^6)+$E$12*(A405^5)+$E$13*(A405^4)+$E$14*(A405^3)+$E$15*(A405^2)+$E$16*(A405)+$E$17+(($E$3*EXP($E$4*A405))*(($E$5*(SIN(2*3.141592654*A405)))+(((1-($E$5^2))^0.5)*(COS(2*3.141592654*A405)))))+(($E$6*EXP($E$7*A405))*(($E$8*(SIN(4*3.141592654*A405)))+(((1-($E$8^2))^0.5)*(COS(4*3.141592654*A405)))))</f>
        <v>15.695908020846383</v>
      </c>
      <c r="G405" s="2">
        <f>F405-B405</f>
        <v>-1.0400919791536172</v>
      </c>
      <c r="H405" s="2">
        <f>G405^2</f>
        <v>1.0817913250996884</v>
      </c>
      <c r="L405" s="3"/>
      <c r="M405" s="3"/>
      <c r="N405" s="19"/>
      <c r="O405" s="19"/>
      <c r="P405" s="19"/>
      <c r="Q405" s="3"/>
      <c r="S405" s="19"/>
      <c r="U405" s="19"/>
      <c r="W405" s="19"/>
      <c r="X405" s="19"/>
      <c r="AC405" s="3">
        <v>32.333332530000099</v>
      </c>
      <c r="AD405" s="2">
        <f t="shared" si="30"/>
        <v>0</v>
      </c>
      <c r="AE405" s="2">
        <f t="shared" si="31"/>
        <v>-16.736000000000001</v>
      </c>
      <c r="AF405" s="2">
        <f t="shared" si="32"/>
        <v>280.09369600000002</v>
      </c>
      <c r="AG405" s="2">
        <f t="shared" si="33"/>
        <v>16.736000000000001</v>
      </c>
    </row>
    <row r="406" spans="1:33" x14ac:dyDescent="0.3">
      <c r="A406" s="3">
        <v>32.166665870000102</v>
      </c>
      <c r="B406" s="3">
        <v>17.172999999999998</v>
      </c>
      <c r="C406" s="2">
        <f>$D$6*(A406^8)+$D$7*(A406^7)+$D$8*(A406^6)+$D$9*(A406^5)+$D$10*(A406^4)+$D$11*(A406^3)+$D$12*(A406^2)+$D$13*(A406)+$D$14 + (($D$3*EXP($D$4*A406))*(($D$5*(SIN(2*3.141592654*A406)))+(((1-($D$5^2))^0.5)*(COS(2*3.141592654*A406)))))</f>
        <v>16.378413919516863</v>
      </c>
      <c r="D406" s="2">
        <f t="shared" si="34"/>
        <v>-0.7945860804831355</v>
      </c>
      <c r="E406" s="2">
        <f>D406^2</f>
        <v>0.63136703929755189</v>
      </c>
      <c r="F406" s="2">
        <f>$E$9*(A406^8)+$E$10*(A406^7)+$E$11*(A406^6)+$E$12*(A406^5)+$E$13*(A406^4)+$E$14*(A406^3)+$E$15*(A406^2)+$E$16*(A406)+$E$17+(($E$3*EXP($E$4*A406))*(($E$5*(SIN(2*3.141592654*A406)))+(((1-($E$5^2))^0.5)*(COS(2*3.141592654*A406)))))+(($E$6*EXP($E$7*A406))*(($E$8*(SIN(4*3.141592654*A406)))+(((1-($E$8^2))^0.5)*(COS(4*3.141592654*A406)))))</f>
        <v>16.257669628753579</v>
      </c>
      <c r="G406" s="2">
        <f>F406-B406</f>
        <v>-0.91533037124641936</v>
      </c>
      <c r="H406" s="2">
        <f>G406^2</f>
        <v>0.83782968852610784</v>
      </c>
      <c r="L406" s="3"/>
      <c r="M406" s="3"/>
      <c r="N406" s="19"/>
      <c r="O406" s="19"/>
      <c r="P406" s="19"/>
      <c r="Q406" s="3"/>
      <c r="S406" s="19"/>
      <c r="U406" s="19"/>
      <c r="W406" s="19"/>
      <c r="X406" s="19"/>
      <c r="AC406" s="3">
        <v>32.416665860000101</v>
      </c>
      <c r="AD406" s="2">
        <f t="shared" si="30"/>
        <v>0</v>
      </c>
      <c r="AE406" s="2">
        <f t="shared" si="31"/>
        <v>-17.172999999999998</v>
      </c>
      <c r="AF406" s="2">
        <f t="shared" si="32"/>
        <v>294.91192899999993</v>
      </c>
      <c r="AG406" s="2">
        <f t="shared" si="33"/>
        <v>17.172999999999998</v>
      </c>
    </row>
    <row r="407" spans="1:33" x14ac:dyDescent="0.3">
      <c r="A407" s="3">
        <v>32.249999200000097</v>
      </c>
      <c r="B407" s="3">
        <v>17.646999999999998</v>
      </c>
      <c r="C407" s="2">
        <f>$D$6*(A407^8)+$D$7*(A407^7)+$D$8*(A407^6)+$D$9*(A407^5)+$D$10*(A407^4)+$D$11*(A407^3)+$D$12*(A407^2)+$D$13*(A407)+$D$14 + (($D$3*EXP($D$4*A407))*(($D$5*(SIN(2*3.141592654*A407)))+(((1-($D$5^2))^0.5)*(COS(2*3.141592654*A407)))))</f>
        <v>17.05351587643737</v>
      </c>
      <c r="D407" s="2">
        <f t="shared" si="34"/>
        <v>-0.5934841235626287</v>
      </c>
      <c r="E407" s="2">
        <f>D407^2</f>
        <v>0.35222340492090154</v>
      </c>
      <c r="F407" s="2">
        <f>$E$9*(A407^8)+$E$10*(A407^7)+$E$11*(A407^6)+$E$12*(A407^5)+$E$13*(A407^4)+$E$14*(A407^3)+$E$15*(A407^2)+$E$16*(A407)+$E$17+(($E$3*EXP($E$4*A407))*(($E$5*(SIN(2*3.141592654*A407)))+(((1-($E$5^2))^0.5)*(COS(2*3.141592654*A407)))))+(($E$6*EXP($E$7*A407))*(($E$8*(SIN(4*3.141592654*A407)))+(((1-($E$8^2))^0.5)*(COS(4*3.141592654*A407)))))</f>
        <v>17.032776534998241</v>
      </c>
      <c r="G407" s="2">
        <f>F407-B407</f>
        <v>-0.61422346500175706</v>
      </c>
      <c r="H407" s="2">
        <f>G407^2</f>
        <v>0.37727046495876471</v>
      </c>
      <c r="L407" s="3"/>
      <c r="M407" s="3"/>
      <c r="N407" s="19"/>
      <c r="O407" s="19"/>
      <c r="P407" s="19"/>
      <c r="Q407" s="3"/>
      <c r="S407" s="19"/>
      <c r="U407" s="19"/>
      <c r="W407" s="19"/>
      <c r="X407" s="19"/>
      <c r="AC407" s="3">
        <v>32.499999190000104</v>
      </c>
      <c r="AD407" s="2">
        <f t="shared" si="30"/>
        <v>0</v>
      </c>
      <c r="AE407" s="2">
        <f t="shared" si="31"/>
        <v>-17.646999999999998</v>
      </c>
      <c r="AF407" s="2">
        <f t="shared" si="32"/>
        <v>311.41660899999994</v>
      </c>
      <c r="AG407" s="2">
        <f t="shared" si="33"/>
        <v>17.646999999999998</v>
      </c>
    </row>
    <row r="408" spans="1:33" x14ac:dyDescent="0.3">
      <c r="A408" s="3">
        <v>32.333332530000099</v>
      </c>
      <c r="B408" s="3">
        <v>18.216000000000001</v>
      </c>
      <c r="C408" s="2">
        <f>$D$6*(A408^8)+$D$7*(A408^7)+$D$8*(A408^6)+$D$9*(A408^5)+$D$10*(A408^4)+$D$11*(A408^3)+$D$12*(A408^2)+$D$13*(A408)+$D$14 + (($D$3*EXP($D$4*A408))*(($D$5*(SIN(2*3.141592654*A408)))+(((1-($D$5^2))^0.5)*(COS(2*3.141592654*A408)))))</f>
        <v>17.638212113882364</v>
      </c>
      <c r="D408" s="2">
        <f t="shared" si="34"/>
        <v>-0.57778788611763687</v>
      </c>
      <c r="E408" s="2">
        <f>D408^2</f>
        <v>0.33383884134428732</v>
      </c>
      <c r="F408" s="2">
        <f>$E$9*(A408^8)+$E$10*(A408^7)+$E$11*(A408^6)+$E$12*(A408^5)+$E$13*(A408^4)+$E$14*(A408^3)+$E$15*(A408^2)+$E$16*(A408)+$E$17+(($E$3*EXP($E$4*A408))*(($E$5*(SIN(2*3.141592654*A408)))+(((1-($E$5^2))^0.5)*(COS(2*3.141592654*A408)))))+(($E$6*EXP($E$7*A408))*(($E$8*(SIN(4*3.141592654*A408)))+(((1-($E$8^2))^0.5)*(COS(4*3.141592654*A408)))))</f>
        <v>17.737037542579991</v>
      </c>
      <c r="G408" s="2">
        <f>F408-B408</f>
        <v>-0.47896245742001042</v>
      </c>
      <c r="H408" s="2">
        <f>G408^2</f>
        <v>0.22940503561781531</v>
      </c>
      <c r="L408" s="3"/>
      <c r="M408" s="3"/>
      <c r="N408" s="19"/>
      <c r="O408" s="19"/>
      <c r="P408" s="19"/>
      <c r="Q408" s="3"/>
      <c r="S408" s="19"/>
      <c r="U408" s="19"/>
      <c r="W408" s="19"/>
      <c r="X408" s="19"/>
      <c r="AC408" s="3">
        <v>32.583332520000098</v>
      </c>
      <c r="AD408" s="2">
        <f t="shared" si="30"/>
        <v>0</v>
      </c>
      <c r="AE408" s="2">
        <f t="shared" si="31"/>
        <v>-18.216000000000001</v>
      </c>
      <c r="AF408" s="2">
        <f t="shared" si="32"/>
        <v>331.82265600000005</v>
      </c>
      <c r="AG408" s="2">
        <f t="shared" si="33"/>
        <v>18.216000000000001</v>
      </c>
    </row>
    <row r="409" spans="1:33" x14ac:dyDescent="0.3">
      <c r="A409" s="3">
        <v>32.416665860000101</v>
      </c>
      <c r="B409" s="3">
        <v>18.766999999999999</v>
      </c>
      <c r="C409" s="2">
        <f>$D$6*(A409^8)+$D$7*(A409^7)+$D$8*(A409^6)+$D$9*(A409^5)+$D$10*(A409^4)+$D$11*(A409^3)+$D$12*(A409^2)+$D$13*(A409)+$D$14 + (($D$3*EXP($D$4*A409))*(($D$5*(SIN(2*3.141592654*A409)))+(((1-($D$5^2))^0.5)*(COS(2*3.141592654*A409)))))</f>
        <v>17.972305549312747</v>
      </c>
      <c r="D409" s="2">
        <f t="shared" si="34"/>
        <v>-0.79469445068725264</v>
      </c>
      <c r="E409" s="2">
        <f>D409^2</f>
        <v>0.63153926995311427</v>
      </c>
      <c r="F409" s="2">
        <f>$E$9*(A409^8)+$E$10*(A409^7)+$E$11*(A409^6)+$E$12*(A409^5)+$E$13*(A409^4)+$E$14*(A409^3)+$E$15*(A409^2)+$E$16*(A409)+$E$17+(($E$3*EXP($E$4*A409))*(($E$5*(SIN(2*3.141592654*A409)))+(((1-($E$5^2))^0.5)*(COS(2*3.141592654*A409)))))+(($E$6*EXP($E$7*A409))*(($E$8*(SIN(4*3.141592654*A409)))+(((1-($E$8^2))^0.5)*(COS(4*3.141592654*A409)))))</f>
        <v>18.091125553502447</v>
      </c>
      <c r="G409" s="2">
        <f>F409-B409</f>
        <v>-0.67587444649755213</v>
      </c>
      <c r="H409" s="2">
        <f>G409^2</f>
        <v>0.45680626742837244</v>
      </c>
      <c r="L409" s="3"/>
      <c r="M409" s="3"/>
      <c r="N409" s="19"/>
      <c r="O409" s="19"/>
      <c r="P409" s="19"/>
      <c r="Q409" s="3"/>
      <c r="S409" s="19"/>
      <c r="U409" s="19"/>
      <c r="W409" s="19"/>
      <c r="X409" s="19"/>
      <c r="AC409" s="3">
        <v>32.666665850000101</v>
      </c>
      <c r="AD409" s="2">
        <f t="shared" si="30"/>
        <v>0</v>
      </c>
      <c r="AE409" s="2">
        <f t="shared" si="31"/>
        <v>-18.766999999999999</v>
      </c>
      <c r="AF409" s="2">
        <f t="shared" si="32"/>
        <v>352.200289</v>
      </c>
      <c r="AG409" s="2">
        <f t="shared" si="33"/>
        <v>18.766999999999999</v>
      </c>
    </row>
    <row r="410" spans="1:33" x14ac:dyDescent="0.3">
      <c r="A410" s="3">
        <v>32.499999190000104</v>
      </c>
      <c r="B410" s="3">
        <v>18.539000000000001</v>
      </c>
      <c r="C410" s="2">
        <f>$D$6*(A410^8)+$D$7*(A410^7)+$D$8*(A410^6)+$D$9*(A410^5)+$D$10*(A410^4)+$D$11*(A410^3)+$D$12*(A410^2)+$D$13*(A410)+$D$14 + (($D$3*EXP($D$4*A410))*(($D$5*(SIN(2*3.141592654*A410)))+(((1-($D$5^2))^0.5)*(COS(2*3.141592654*A410)))))</f>
        <v>17.962636631803758</v>
      </c>
      <c r="D410" s="2">
        <f t="shared" si="34"/>
        <v>-0.5763633681962439</v>
      </c>
      <c r="E410" s="2">
        <f>D410^2</f>
        <v>0.33219473219851903</v>
      </c>
      <c r="F410" s="2">
        <f>$E$9*(A410^8)+$E$10*(A410^7)+$E$11*(A410^6)+$E$12*(A410^5)+$E$13*(A410^4)+$E$14*(A410^3)+$E$15*(A410^2)+$E$16*(A410)+$E$17+(($E$3*EXP($E$4*A410))*(($E$5*(SIN(2*3.141592654*A410)))+(((1-($E$5^2))^0.5)*(COS(2*3.141592654*A410)))))+(($E$6*EXP($E$7*A410))*(($E$8*(SIN(4*3.141592654*A410)))+(((1-($E$8^2))^0.5)*(COS(4*3.141592654*A410)))))</f>
        <v>17.982431310567925</v>
      </c>
      <c r="G410" s="2">
        <f>F410-B410</f>
        <v>-0.55656868943207627</v>
      </c>
      <c r="H410" s="2">
        <f>G410^2</f>
        <v>0.30976870605613899</v>
      </c>
      <c r="L410" s="3"/>
      <c r="M410" s="3"/>
      <c r="N410" s="19"/>
      <c r="O410" s="19"/>
      <c r="P410" s="19"/>
      <c r="Q410" s="3"/>
      <c r="S410" s="19"/>
      <c r="U410" s="19"/>
      <c r="W410" s="19"/>
      <c r="X410" s="19"/>
      <c r="AC410" s="3">
        <v>32.749999180000103</v>
      </c>
      <c r="AD410" s="2">
        <f t="shared" si="30"/>
        <v>0</v>
      </c>
      <c r="AE410" s="2">
        <f t="shared" si="31"/>
        <v>-18.539000000000001</v>
      </c>
      <c r="AF410" s="2">
        <f t="shared" si="32"/>
        <v>343.69452100000007</v>
      </c>
      <c r="AG410" s="2">
        <f t="shared" si="33"/>
        <v>18.539000000000001</v>
      </c>
    </row>
    <row r="411" spans="1:33" x14ac:dyDescent="0.3">
      <c r="A411" s="3">
        <v>32.583332520000098</v>
      </c>
      <c r="B411" s="3">
        <v>18.273</v>
      </c>
      <c r="C411" s="2">
        <f>$D$6*(A411^8)+$D$7*(A411^7)+$D$8*(A411^6)+$D$9*(A411^5)+$D$10*(A411^4)+$D$11*(A411^3)+$D$12*(A411^2)+$D$13*(A411)+$D$14 + (($D$3*EXP($D$4*A411))*(($D$5*(SIN(2*3.141592654*A411)))+(((1-($D$5^2))^0.5)*(COS(2*3.141592654*A411)))))</f>
        <v>17.608090886655521</v>
      </c>
      <c r="D411" s="2">
        <f t="shared" si="34"/>
        <v>-0.66490911334447844</v>
      </c>
      <c r="E411" s="2">
        <f>D411^2</f>
        <v>0.44210412900854046</v>
      </c>
      <c r="F411" s="2">
        <f>$E$9*(A411^8)+$E$10*(A411^7)+$E$11*(A411^6)+$E$12*(A411^5)+$E$13*(A411^4)+$E$14*(A411^3)+$E$15*(A411^2)+$E$16*(A411)+$E$17+(($E$3*EXP($E$4*A411))*(($E$5*(SIN(2*3.141592654*A411)))+(((1-($E$5^2))^0.5)*(COS(2*3.141592654*A411)))))+(($E$6*EXP($E$7*A411))*(($E$8*(SIN(4*3.141592654*A411)))+(((1-($E$8^2))^0.5)*(COS(4*3.141592654*A411)))))</f>
        <v>17.509085114096379</v>
      </c>
      <c r="G411" s="2">
        <f>F411-B411</f>
        <v>-0.76391488590362044</v>
      </c>
      <c r="H411" s="2">
        <f>G411^2</f>
        <v>0.58356595290514146</v>
      </c>
      <c r="L411" s="3"/>
      <c r="M411" s="3"/>
      <c r="N411" s="19"/>
      <c r="O411" s="19"/>
      <c r="P411" s="19"/>
      <c r="Q411" s="3"/>
      <c r="S411" s="19"/>
      <c r="U411" s="19"/>
      <c r="W411" s="19"/>
      <c r="X411" s="19"/>
      <c r="AC411" s="3">
        <v>32.833332510000098</v>
      </c>
      <c r="AD411" s="2">
        <f t="shared" si="30"/>
        <v>0</v>
      </c>
      <c r="AE411" s="2">
        <f t="shared" si="31"/>
        <v>-18.273</v>
      </c>
      <c r="AF411" s="2">
        <f t="shared" si="32"/>
        <v>333.90252900000002</v>
      </c>
      <c r="AG411" s="2">
        <f t="shared" si="33"/>
        <v>18.273</v>
      </c>
    </row>
    <row r="412" spans="1:33" x14ac:dyDescent="0.3">
      <c r="A412" s="3">
        <v>32.666665850000101</v>
      </c>
      <c r="B412" s="3">
        <v>17.419</v>
      </c>
      <c r="C412" s="2">
        <f>$D$6*(A412^8)+$D$7*(A412^7)+$D$8*(A412^6)+$D$9*(A412^5)+$D$10*(A412^4)+$D$11*(A412^3)+$D$12*(A412^2)+$D$13*(A412)+$D$14 + (($D$3*EXP($D$4*A412))*(($D$5*(SIN(2*3.141592654*A412)))+(((1-($D$5^2))^0.5)*(COS(2*3.141592654*A412)))))</f>
        <v>16.999949980077606</v>
      </c>
      <c r="D412" s="2">
        <f t="shared" si="34"/>
        <v>-0.41905001992239477</v>
      </c>
      <c r="E412" s="2">
        <f>D412^2</f>
        <v>0.17560291919695944</v>
      </c>
      <c r="F412" s="2">
        <f>$E$9*(A412^8)+$E$10*(A412^7)+$E$11*(A412^6)+$E$12*(A412^5)+$E$13*(A412^4)+$E$14*(A412^3)+$E$15*(A412^2)+$E$16*(A412)+$E$17+(($E$3*EXP($E$4*A412))*(($E$5*(SIN(2*3.141592654*A412)))+(((1-($E$5^2))^0.5)*(COS(2*3.141592654*A412)))))+(($E$6*EXP($E$7*A412))*(($E$8*(SIN(4*3.141592654*A412)))+(((1-($E$8^2))^0.5)*(COS(4*3.141592654*A412)))))</f>
        <v>16.880817683147573</v>
      </c>
      <c r="G412" s="2">
        <f>F412-B412</f>
        <v>-0.53818231685242779</v>
      </c>
      <c r="H412" s="2">
        <f>G412^2</f>
        <v>0.28964020617264696</v>
      </c>
      <c r="L412" s="3"/>
      <c r="M412" s="3"/>
      <c r="N412" s="19"/>
      <c r="O412" s="19"/>
      <c r="P412" s="19"/>
      <c r="Q412" s="3"/>
      <c r="S412" s="19"/>
      <c r="U412" s="19"/>
      <c r="W412" s="19"/>
      <c r="X412" s="19"/>
      <c r="AC412" s="3">
        <v>32.9166658400001</v>
      </c>
      <c r="AD412" s="2">
        <f t="shared" si="30"/>
        <v>0</v>
      </c>
      <c r="AE412" s="2">
        <f t="shared" si="31"/>
        <v>-17.419</v>
      </c>
      <c r="AF412" s="2">
        <f t="shared" si="32"/>
        <v>303.421561</v>
      </c>
      <c r="AG412" s="2">
        <f t="shared" si="33"/>
        <v>17.419</v>
      </c>
    </row>
    <row r="413" spans="1:33" x14ac:dyDescent="0.3">
      <c r="A413" s="3">
        <v>32.749999180000103</v>
      </c>
      <c r="B413" s="3">
        <v>16.678999999999998</v>
      </c>
      <c r="C413" s="2">
        <f>$D$6*(A413^8)+$D$7*(A413^7)+$D$8*(A413^6)+$D$9*(A413^5)+$D$10*(A413^4)+$D$11*(A413^3)+$D$12*(A413^2)+$D$13*(A413)+$D$14 + (($D$3*EXP($D$4*A413))*(($D$5*(SIN(2*3.141592654*A413)))+(((1-($D$5^2))^0.5)*(COS(2*3.141592654*A413)))))</f>
        <v>16.297478616887837</v>
      </c>
      <c r="D413" s="2">
        <f t="shared" si="34"/>
        <v>-0.38152138311216177</v>
      </c>
      <c r="E413" s="2">
        <f>D413^2</f>
        <v>0.14555856577181692</v>
      </c>
      <c r="F413" s="2">
        <f>$E$9*(A413^8)+$E$10*(A413^7)+$E$11*(A413^6)+$E$12*(A413^5)+$E$13*(A413^4)+$E$14*(A413^3)+$E$15*(A413^2)+$E$16*(A413)+$E$17+(($E$3*EXP($E$4*A413))*(($E$5*(SIN(2*3.141592654*A413)))+(((1-($E$5^2))^0.5)*(COS(2*3.141592654*A413)))))+(($E$6*EXP($E$7*A413))*(($E$8*(SIN(4*3.141592654*A413)))+(((1-($E$8^2))^0.5)*(COS(4*3.141592654*A413)))))</f>
        <v>16.27628563646909</v>
      </c>
      <c r="G413" s="2">
        <f>F413-B413</f>
        <v>-0.40271436353090806</v>
      </c>
      <c r="H413" s="2">
        <f>G413^2</f>
        <v>0.16217885859410436</v>
      </c>
      <c r="L413" s="3"/>
      <c r="M413" s="3"/>
      <c r="N413" s="19"/>
      <c r="O413" s="19"/>
      <c r="P413" s="19"/>
      <c r="Q413" s="3"/>
      <c r="S413" s="19"/>
      <c r="U413" s="19"/>
      <c r="W413" s="19"/>
      <c r="X413" s="19"/>
      <c r="AC413" s="3">
        <v>32.999999170000102</v>
      </c>
      <c r="AD413" s="2">
        <f t="shared" si="30"/>
        <v>0</v>
      </c>
      <c r="AE413" s="2">
        <f t="shared" si="31"/>
        <v>-16.678999999999998</v>
      </c>
      <c r="AF413" s="2">
        <f t="shared" si="32"/>
        <v>278.18904099999997</v>
      </c>
      <c r="AG413" s="2">
        <f t="shared" si="33"/>
        <v>16.678999999999998</v>
      </c>
    </row>
    <row r="414" spans="1:33" x14ac:dyDescent="0.3">
      <c r="A414" s="3">
        <v>32.833332510000098</v>
      </c>
      <c r="B414" s="3">
        <v>15.996</v>
      </c>
      <c r="C414" s="2">
        <f>$D$6*(A414^8)+$D$7*(A414^7)+$D$8*(A414^6)+$D$9*(A414^5)+$D$10*(A414^4)+$D$11*(A414^3)+$D$12*(A414^2)+$D$13*(A414)+$D$14 + (($D$3*EXP($D$4*A414))*(($D$5*(SIN(2*3.141592654*A414)))+(((1-($D$5^2))^0.5)*(COS(2*3.141592654*A414)))))</f>
        <v>15.685276893355406</v>
      </c>
      <c r="D414" s="2">
        <f t="shared" si="34"/>
        <v>-0.31072310664459479</v>
      </c>
      <c r="E414" s="2">
        <f>D414^2</f>
        <v>9.6548849002868226E-2</v>
      </c>
      <c r="F414" s="2">
        <f>$E$9*(A414^8)+$E$10*(A414^7)+$E$11*(A414^6)+$E$12*(A414^5)+$E$13*(A414^4)+$E$14*(A414^3)+$E$15*(A414^2)+$E$16*(A414)+$E$17+(($E$3*EXP($E$4*A414))*(($E$5*(SIN(2*3.141592654*A414)))+(((1-($E$5^2))^0.5)*(COS(2*3.141592654*A414)))))+(($E$6*EXP($E$7*A414))*(($E$8*(SIN(4*3.141592654*A414)))+(((1-($E$8^2))^0.5)*(COS(4*3.141592654*A414)))))</f>
        <v>15.781500152373138</v>
      </c>
      <c r="G414" s="2">
        <f>F414-B414</f>
        <v>-0.21449984762686292</v>
      </c>
      <c r="H414" s="2">
        <f>G414^2</f>
        <v>4.6010184631947407E-2</v>
      </c>
      <c r="L414" s="3"/>
      <c r="M414" s="3"/>
      <c r="N414" s="19"/>
      <c r="O414" s="19"/>
      <c r="P414" s="19"/>
      <c r="Q414" s="3"/>
      <c r="S414" s="19"/>
      <c r="U414" s="19"/>
      <c r="W414" s="19"/>
      <c r="X414" s="19"/>
      <c r="AC414" s="3">
        <v>33.083332500000097</v>
      </c>
      <c r="AD414" s="2">
        <f t="shared" si="30"/>
        <v>0</v>
      </c>
      <c r="AE414" s="2">
        <f t="shared" si="31"/>
        <v>-15.996</v>
      </c>
      <c r="AF414" s="2">
        <f t="shared" si="32"/>
        <v>255.872016</v>
      </c>
      <c r="AG414" s="2">
        <f t="shared" si="33"/>
        <v>15.996</v>
      </c>
    </row>
    <row r="415" spans="1:33" x14ac:dyDescent="0.3">
      <c r="A415" s="3">
        <v>32.9166658400001</v>
      </c>
      <c r="B415" s="3">
        <v>15.465</v>
      </c>
      <c r="C415" s="2">
        <f>$D$6*(A415^8)+$D$7*(A415^7)+$D$8*(A415^6)+$D$9*(A415^5)+$D$10*(A415^4)+$D$11*(A415^3)+$D$12*(A415^2)+$D$13*(A415)+$D$14 + (($D$3*EXP($D$4*A415))*(($D$5*(SIN(2*3.141592654*A415)))+(((1-($D$5^2))^0.5)*(COS(2*3.141592654*A415)))))</f>
        <v>15.32381860586062</v>
      </c>
      <c r="D415" s="2">
        <f t="shared" si="34"/>
        <v>-0.14118139413938025</v>
      </c>
      <c r="E415" s="2">
        <f>D415^2</f>
        <v>1.9932186051139032E-2</v>
      </c>
      <c r="F415" s="2">
        <f>$E$9*(A415^8)+$E$10*(A415^7)+$E$11*(A415^6)+$E$12*(A415^5)+$E$13*(A415^4)+$E$14*(A415^3)+$E$15*(A415^2)+$E$16*(A415)+$E$17+(($E$3*EXP($E$4*A415))*(($E$5*(SIN(2*3.141592654*A415)))+(((1-($E$5^2))^0.5)*(COS(2*3.141592654*A415)))))+(($E$6*EXP($E$7*A415))*(($E$8*(SIN(4*3.141592654*A415)))+(((1-($E$8^2))^0.5)*(COS(4*3.141592654*A415)))))</f>
        <v>15.439299862941407</v>
      </c>
      <c r="G415" s="2">
        <f>F415-B415</f>
        <v>-2.5700137058592532E-2</v>
      </c>
      <c r="H415" s="2">
        <f>G415^2</f>
        <v>6.6049704483044113E-4</v>
      </c>
      <c r="L415" s="3"/>
      <c r="M415" s="3"/>
      <c r="N415" s="19"/>
      <c r="O415" s="19"/>
      <c r="P415" s="19"/>
      <c r="Q415" s="3"/>
      <c r="S415" s="19"/>
      <c r="U415" s="19"/>
      <c r="W415" s="19"/>
      <c r="X415" s="19"/>
      <c r="AC415" s="3">
        <v>33.166665830000099</v>
      </c>
      <c r="AD415" s="2">
        <f t="shared" si="30"/>
        <v>0</v>
      </c>
      <c r="AE415" s="2">
        <f t="shared" si="31"/>
        <v>-15.465</v>
      </c>
      <c r="AF415" s="2">
        <f t="shared" si="32"/>
        <v>239.166225</v>
      </c>
      <c r="AG415" s="2">
        <f t="shared" si="33"/>
        <v>15.465</v>
      </c>
    </row>
    <row r="416" spans="1:33" x14ac:dyDescent="0.3">
      <c r="A416" s="3">
        <v>32.999999170000102</v>
      </c>
      <c r="B416" s="3">
        <v>15.407999999999999</v>
      </c>
      <c r="C416" s="2">
        <f>$D$6*(A416^8)+$D$7*(A416^7)+$D$8*(A416^6)+$D$9*(A416^5)+$D$10*(A416^4)+$D$11*(A416^3)+$D$12*(A416^2)+$D$13*(A416)+$D$14 + (($D$3*EXP($D$4*A416))*(($D$5*(SIN(2*3.141592654*A416)))+(((1-($D$5^2))^0.5)*(COS(2*3.141592654*A416)))))</f>
        <v>15.306428632643412</v>
      </c>
      <c r="D416" s="2">
        <f t="shared" si="34"/>
        <v>-0.10157136735658767</v>
      </c>
      <c r="E416" s="2">
        <f>D416^2</f>
        <v>1.0316742666686883E-2</v>
      </c>
      <c r="F416" s="2">
        <f>$E$9*(A416^8)+$E$10*(A416^7)+$E$11*(A416^6)+$E$12*(A416^5)+$E$13*(A416^4)+$E$14*(A416^3)+$E$15*(A416^2)+$E$16*(A416)+$E$17+(($E$3*EXP($E$4*A416))*(($E$5*(SIN(2*3.141592654*A416)))+(((1-($E$5^2))^0.5)*(COS(2*3.141592654*A416)))))+(($E$6*EXP($E$7*A416))*(($E$8*(SIN(4*3.141592654*A416)))+(((1-($E$8^2))^0.5)*(COS(4*3.141592654*A416)))))</f>
        <v>15.323919083377644</v>
      </c>
      <c r="G416" s="2">
        <f>F416-B416</f>
        <v>-8.4080916622355062E-2</v>
      </c>
      <c r="H416" s="2">
        <f>G416^2</f>
        <v>7.0696005400554237E-3</v>
      </c>
      <c r="L416" s="3"/>
      <c r="M416" s="3"/>
      <c r="N416" s="19"/>
      <c r="O416" s="19"/>
      <c r="P416" s="19"/>
      <c r="Q416" s="3"/>
      <c r="S416" s="19"/>
      <c r="U416" s="19"/>
      <c r="W416" s="19"/>
      <c r="X416" s="19"/>
      <c r="AC416" s="3">
        <v>33.249999160000101</v>
      </c>
      <c r="AD416" s="2">
        <f t="shared" si="30"/>
        <v>0</v>
      </c>
      <c r="AE416" s="2">
        <f t="shared" si="31"/>
        <v>-15.407999999999999</v>
      </c>
      <c r="AF416" s="2">
        <f t="shared" si="32"/>
        <v>237.40646399999997</v>
      </c>
      <c r="AG416" s="2">
        <f t="shared" si="33"/>
        <v>15.407999999999999</v>
      </c>
    </row>
    <row r="417" spans="1:33" x14ac:dyDescent="0.3">
      <c r="A417" s="3">
        <v>33.083332500000097</v>
      </c>
      <c r="B417" s="3">
        <v>15.122999999999999</v>
      </c>
      <c r="C417" s="2">
        <f>$D$6*(A417^8)+$D$7*(A417^7)+$D$8*(A417^6)+$D$9*(A417^5)+$D$10*(A417^4)+$D$11*(A417^3)+$D$12*(A417^2)+$D$13*(A417)+$D$14 + (($D$3*EXP($D$4*A417))*(($D$5*(SIN(2*3.141592654*A417)))+(((1-($D$5^2))^0.5)*(COS(2*3.141592654*A417)))))</f>
        <v>15.634233991493918</v>
      </c>
      <c r="D417" s="2">
        <f t="shared" si="34"/>
        <v>0.51123399149391879</v>
      </c>
      <c r="E417" s="2">
        <f>D417^2</f>
        <v>0.26136019405880423</v>
      </c>
      <c r="F417" s="2">
        <f>$E$9*(A417^8)+$E$10*(A417^7)+$E$11*(A417^6)+$E$12*(A417^5)+$E$13*(A417^4)+$E$14*(A417^3)+$E$15*(A417^2)+$E$16*(A417)+$E$17+(($E$3*EXP($E$4*A417))*(($E$5*(SIN(2*3.141592654*A417)))+(((1-($E$5^2))^0.5)*(COS(2*3.141592654*A417)))))+(($E$6*EXP($E$7*A417))*(($E$8*(SIN(4*3.141592654*A417)))+(((1-($E$8^2))^0.5)*(COS(4*3.141592654*A417)))))</f>
        <v>15.534709221942515</v>
      </c>
      <c r="G417" s="2">
        <f>F417-B417</f>
        <v>0.41170922194251602</v>
      </c>
      <c r="H417" s="2">
        <f>G417^2</f>
        <v>0.16950448343251193</v>
      </c>
      <c r="L417" s="3"/>
      <c r="M417" s="3"/>
      <c r="N417" s="19"/>
      <c r="O417" s="19"/>
      <c r="P417" s="19"/>
      <c r="Q417" s="3"/>
      <c r="S417" s="19"/>
      <c r="U417" s="19"/>
      <c r="W417" s="19"/>
      <c r="X417" s="19"/>
      <c r="AC417" s="3">
        <v>33.333332490000103</v>
      </c>
      <c r="AD417" s="2">
        <f t="shared" si="30"/>
        <v>0</v>
      </c>
      <c r="AE417" s="2">
        <f t="shared" si="31"/>
        <v>-15.122999999999999</v>
      </c>
      <c r="AF417" s="2">
        <f t="shared" si="32"/>
        <v>228.70512899999997</v>
      </c>
      <c r="AG417" s="2">
        <f t="shared" si="33"/>
        <v>15.122999999999999</v>
      </c>
    </row>
    <row r="418" spans="1:33" x14ac:dyDescent="0.3">
      <c r="A418" s="3">
        <v>33.166665830000099</v>
      </c>
      <c r="B418" s="3">
        <v>16.071999999999999</v>
      </c>
      <c r="C418" s="2">
        <f>$D$6*(A418^8)+$D$7*(A418^7)+$D$8*(A418^6)+$D$9*(A418^5)+$D$10*(A418^4)+$D$11*(A418^3)+$D$12*(A418^2)+$D$13*(A418)+$D$14 + (($D$3*EXP($D$4*A418))*(($D$5*(SIN(2*3.141592654*A418)))+(((1-($D$5^2))^0.5)*(COS(2*3.141592654*A418)))))</f>
        <v>16.215812174320732</v>
      </c>
      <c r="D418" s="2">
        <f t="shared" si="34"/>
        <v>0.14381217432073257</v>
      </c>
      <c r="E418" s="2">
        <f>D418^2</f>
        <v>2.0681941482856771E-2</v>
      </c>
      <c r="F418" s="2">
        <f>$E$9*(A418^8)+$E$10*(A418^7)+$E$11*(A418^6)+$E$12*(A418^5)+$E$13*(A418^4)+$E$14*(A418^3)+$E$15*(A418^2)+$E$16*(A418)+$E$17+(($E$3*EXP($E$4*A418))*(($E$5*(SIN(2*3.141592654*A418)))+(((1-($E$5^2))^0.5)*(COS(2*3.141592654*A418)))))+(($E$6*EXP($E$7*A418))*(($E$8*(SIN(4*3.141592654*A418)))+(((1-($E$8^2))^0.5)*(COS(4*3.141592654*A418)))))</f>
        <v>16.097328136854447</v>
      </c>
      <c r="G418" s="2">
        <f>F418-B418</f>
        <v>2.5328136854447791E-2</v>
      </c>
      <c r="H418" s="2">
        <f>G418^2</f>
        <v>6.4151451651763643E-4</v>
      </c>
      <c r="L418" s="3"/>
      <c r="M418" s="3"/>
      <c r="N418" s="19"/>
      <c r="O418" s="19"/>
      <c r="P418" s="19"/>
      <c r="Q418" s="3"/>
      <c r="S418" s="19"/>
      <c r="U418" s="19"/>
      <c r="W418" s="19"/>
      <c r="X418" s="19"/>
      <c r="AC418" s="3">
        <v>33.416665820000098</v>
      </c>
      <c r="AD418" s="2">
        <f t="shared" si="30"/>
        <v>0</v>
      </c>
      <c r="AE418" s="2">
        <f t="shared" si="31"/>
        <v>-16.071999999999999</v>
      </c>
      <c r="AF418" s="2">
        <f t="shared" si="32"/>
        <v>258.30918399999996</v>
      </c>
      <c r="AG418" s="2">
        <f t="shared" si="33"/>
        <v>16.071999999999999</v>
      </c>
    </row>
    <row r="419" spans="1:33" x14ac:dyDescent="0.3">
      <c r="A419" s="3">
        <v>33.249999160000101</v>
      </c>
      <c r="B419" s="3">
        <v>17.684999999999999</v>
      </c>
      <c r="C419" s="2">
        <f>$D$6*(A419^8)+$D$7*(A419^7)+$D$8*(A419^6)+$D$9*(A419^5)+$D$10*(A419^4)+$D$11*(A419^3)+$D$12*(A419^2)+$D$13*(A419)+$D$14 + (($D$3*EXP($D$4*A419))*(($D$5*(SIN(2*3.141592654*A419)))+(((1-($D$5^2))^0.5)*(COS(2*3.141592654*A419)))))</f>
        <v>16.891644625713056</v>
      </c>
      <c r="D419" s="2">
        <f t="shared" si="34"/>
        <v>-0.7933553742869428</v>
      </c>
      <c r="E419" s="2">
        <f>D419^2</f>
        <v>0.62941274990997509</v>
      </c>
      <c r="F419" s="2">
        <f>$E$9*(A419^8)+$E$10*(A419^7)+$E$11*(A419^6)+$E$12*(A419^5)+$E$13*(A419^4)+$E$14*(A419^3)+$E$15*(A419^2)+$E$16*(A419)+$E$17+(($E$3*EXP($E$4*A419))*(($E$5*(SIN(2*3.141592654*A419)))+(((1-($E$5^2))^0.5)*(COS(2*3.141592654*A419)))))+(($E$6*EXP($E$7*A419))*(($E$8*(SIN(4*3.141592654*A419)))+(((1-($E$8^2))^0.5)*(COS(4*3.141592654*A419)))))</f>
        <v>16.871199612966688</v>
      </c>
      <c r="G419" s="2">
        <f>F419-B419</f>
        <v>-0.81380038703331081</v>
      </c>
      <c r="H419" s="2">
        <f>G419^2</f>
        <v>0.6622710699355665</v>
      </c>
      <c r="L419" s="3"/>
      <c r="M419" s="3"/>
      <c r="N419" s="19"/>
      <c r="O419" s="19"/>
      <c r="P419" s="19"/>
      <c r="Q419" s="3"/>
      <c r="S419" s="19"/>
      <c r="U419" s="19"/>
      <c r="W419" s="19"/>
      <c r="X419" s="19"/>
      <c r="AC419" s="3">
        <v>33.4999991500001</v>
      </c>
      <c r="AD419" s="2">
        <f t="shared" si="30"/>
        <v>0</v>
      </c>
      <c r="AE419" s="2">
        <f t="shared" si="31"/>
        <v>-17.684999999999999</v>
      </c>
      <c r="AF419" s="2">
        <f t="shared" si="32"/>
        <v>312.75922499999996</v>
      </c>
      <c r="AG419" s="2">
        <f t="shared" si="33"/>
        <v>17.684999999999999</v>
      </c>
    </row>
    <row r="420" spans="1:33" x14ac:dyDescent="0.3">
      <c r="A420" s="3">
        <v>33.333332490000103</v>
      </c>
      <c r="B420" s="3">
        <v>18.234999999999999</v>
      </c>
      <c r="C420" s="2">
        <f>$D$6*(A420^8)+$D$7*(A420^7)+$D$8*(A420^6)+$D$9*(A420^5)+$D$10*(A420^4)+$D$11*(A420^3)+$D$12*(A420^2)+$D$13*(A420)+$D$14 + (($D$3*EXP($D$4*A420))*(($D$5*(SIN(2*3.141592654*A420)))+(((1-($D$5^2))^0.5)*(COS(2*3.141592654*A420)))))</f>
        <v>17.476834940373141</v>
      </c>
      <c r="D420" s="2">
        <f t="shared" si="34"/>
        <v>-0.7581650596268581</v>
      </c>
      <c r="E420" s="2">
        <f>D420^2</f>
        <v>0.57481425763899729</v>
      </c>
      <c r="F420" s="2">
        <f>$E$9*(A420^8)+$E$10*(A420^7)+$E$11*(A420^6)+$E$12*(A420^5)+$E$13*(A420^4)+$E$14*(A420^3)+$E$15*(A420^2)+$E$16*(A420)+$E$17+(($E$3*EXP($E$4*A420))*(($E$5*(SIN(2*3.141592654*A420)))+(((1-($E$5^2))^0.5)*(COS(2*3.141592654*A420)))))+(($E$6*EXP($E$7*A420))*(($E$8*(SIN(4*3.141592654*A420)))+(((1-($E$8^2))^0.5)*(COS(4*3.141592654*A420)))))</f>
        <v>17.573569758026153</v>
      </c>
      <c r="G420" s="2">
        <f>F420-B420</f>
        <v>-0.66143024197384648</v>
      </c>
      <c r="H420" s="2">
        <f>G420^2</f>
        <v>0.43748996499758108</v>
      </c>
      <c r="L420" s="3"/>
      <c r="M420" s="3"/>
      <c r="N420" s="19"/>
      <c r="O420" s="19"/>
      <c r="P420" s="19"/>
      <c r="Q420" s="3"/>
      <c r="S420" s="19"/>
      <c r="U420" s="19"/>
      <c r="W420" s="19"/>
      <c r="X420" s="19"/>
      <c r="AC420" s="3">
        <v>33.583332480000102</v>
      </c>
      <c r="AD420" s="2">
        <f t="shared" si="30"/>
        <v>0</v>
      </c>
      <c r="AE420" s="2">
        <f t="shared" si="31"/>
        <v>-18.234999999999999</v>
      </c>
      <c r="AF420" s="2">
        <f t="shared" si="32"/>
        <v>332.51522499999999</v>
      </c>
      <c r="AG420" s="2">
        <f t="shared" si="33"/>
        <v>18.234999999999999</v>
      </c>
    </row>
    <row r="421" spans="1:33" x14ac:dyDescent="0.3">
      <c r="A421" s="3">
        <v>33.416665820000098</v>
      </c>
      <c r="B421" s="3">
        <v>18.064</v>
      </c>
      <c r="C421" s="2">
        <f>$D$6*(A421^8)+$D$7*(A421^7)+$D$8*(A421^6)+$D$9*(A421^5)+$D$10*(A421^4)+$D$11*(A421^3)+$D$12*(A421^2)+$D$13*(A421)+$D$14 + (($D$3*EXP($D$4*A421))*(($D$5*(SIN(2*3.141592654*A421)))+(((1-($D$5^2))^0.5)*(COS(2*3.141592654*A421)))))</f>
        <v>17.810652383311751</v>
      </c>
      <c r="D421" s="2">
        <f t="shared" si="34"/>
        <v>-0.25334761668824868</v>
      </c>
      <c r="E421" s="2">
        <f>D421^2</f>
        <v>6.4185014881615779E-2</v>
      </c>
      <c r="F421" s="2">
        <f>$E$9*(A421^8)+$E$10*(A421^7)+$E$11*(A421^6)+$E$12*(A421^5)+$E$13*(A421^4)+$E$14*(A421^3)+$E$15*(A421^2)+$E$16*(A421)+$E$17+(($E$3*EXP($E$4*A421))*(($E$5*(SIN(2*3.141592654*A421)))+(((1-($E$5^2))^0.5)*(COS(2*3.141592654*A421)))))+(($E$6*EXP($E$7*A421))*(($E$8*(SIN(4*3.141592654*A421)))+(((1-($E$8^2))^0.5)*(COS(4*3.141592654*A421)))))</f>
        <v>17.927031319174493</v>
      </c>
      <c r="G421" s="2">
        <f>F421-B421</f>
        <v>-0.13696868082550751</v>
      </c>
      <c r="H421" s="2">
        <f>G421^2</f>
        <v>1.8760419527079748E-2</v>
      </c>
      <c r="L421" s="3"/>
      <c r="M421" s="3"/>
      <c r="N421" s="19"/>
      <c r="O421" s="19"/>
      <c r="P421" s="19"/>
      <c r="Q421" s="3"/>
      <c r="S421" s="19"/>
      <c r="U421" s="19"/>
      <c r="W421" s="19"/>
      <c r="X421" s="19"/>
      <c r="AC421" s="3">
        <v>33.666665810000097</v>
      </c>
      <c r="AD421" s="2">
        <f t="shared" si="30"/>
        <v>0</v>
      </c>
      <c r="AE421" s="2">
        <f t="shared" si="31"/>
        <v>-18.064</v>
      </c>
      <c r="AF421" s="2">
        <f t="shared" si="32"/>
        <v>326.30809599999998</v>
      </c>
      <c r="AG421" s="2">
        <f t="shared" si="33"/>
        <v>18.064</v>
      </c>
    </row>
    <row r="422" spans="1:33" x14ac:dyDescent="0.3">
      <c r="A422" s="3">
        <v>33.4999991500001</v>
      </c>
      <c r="B422" s="3">
        <v>17.818000000000001</v>
      </c>
      <c r="C422" s="2">
        <f>$D$6*(A422^8)+$D$7*(A422^7)+$D$8*(A422^6)+$D$9*(A422^5)+$D$10*(A422^4)+$D$11*(A422^3)+$D$12*(A422^2)+$D$13*(A422)+$D$14 + (($D$3*EXP($D$4*A422))*(($D$5*(SIN(2*3.141592654*A422)))+(((1-($D$5^2))^0.5)*(COS(2*3.141592654*A422)))))</f>
        <v>17.799625685933051</v>
      </c>
      <c r="D422" s="2">
        <f t="shared" si="34"/>
        <v>-1.8374314066949893E-2</v>
      </c>
      <c r="E422" s="2">
        <f>D422^2</f>
        <v>3.3761541743091268E-4</v>
      </c>
      <c r="F422" s="2">
        <f>$E$9*(A422^8)+$E$10*(A422^7)+$E$11*(A422^6)+$E$12*(A422^5)+$E$13*(A422^4)+$E$14*(A422^3)+$E$15*(A422^2)+$E$16*(A422)+$E$17+(($E$3*EXP($E$4*A422))*(($E$5*(SIN(2*3.141592654*A422)))+(((1-($E$5^2))^0.5)*(COS(2*3.141592654*A422)))))+(($E$6*EXP($E$7*A422))*(($E$8*(SIN(4*3.141592654*A422)))+(((1-($E$8^2))^0.5)*(COS(4*3.141592654*A422)))))</f>
        <v>17.819054031507832</v>
      </c>
      <c r="G422" s="2">
        <f>F422-B422</f>
        <v>1.0540315078308993E-3</v>
      </c>
      <c r="H422" s="2">
        <f>G422^2</f>
        <v>1.1109824195002792E-6</v>
      </c>
      <c r="L422" s="3"/>
      <c r="M422" s="3"/>
      <c r="N422" s="19"/>
      <c r="O422" s="19"/>
      <c r="P422" s="19"/>
      <c r="Q422" s="3"/>
      <c r="S422" s="19"/>
      <c r="U422" s="19"/>
      <c r="W422" s="19"/>
      <c r="X422" s="19"/>
      <c r="AC422" s="3">
        <v>33.749999140000099</v>
      </c>
      <c r="AD422" s="2">
        <f t="shared" si="30"/>
        <v>0</v>
      </c>
      <c r="AE422" s="2">
        <f t="shared" si="31"/>
        <v>-17.818000000000001</v>
      </c>
      <c r="AF422" s="2">
        <f t="shared" si="32"/>
        <v>317.48112400000002</v>
      </c>
      <c r="AG422" s="2">
        <f t="shared" si="33"/>
        <v>17.818000000000001</v>
      </c>
    </row>
    <row r="423" spans="1:33" x14ac:dyDescent="0.3">
      <c r="A423" s="3">
        <v>33.583332480000102</v>
      </c>
      <c r="B423" s="3">
        <v>17.437999999999999</v>
      </c>
      <c r="C423" s="2">
        <f>$D$6*(A423^8)+$D$7*(A423^7)+$D$8*(A423^6)+$D$9*(A423^5)+$D$10*(A423^4)+$D$11*(A423^3)+$D$12*(A423^2)+$D$13*(A423)+$D$14 + (($D$3*EXP($D$4*A423))*(($D$5*(SIN(2*3.141592654*A423)))+(((1-($D$5^2))^0.5)*(COS(2*3.141592654*A423)))))</f>
        <v>17.442633429278452</v>
      </c>
      <c r="D423" s="2">
        <f t="shared" si="34"/>
        <v>4.6334292784528941E-3</v>
      </c>
      <c r="E423" s="2">
        <f>D423^2</f>
        <v>2.1468666878424507E-5</v>
      </c>
      <c r="F423" s="2">
        <f>$E$9*(A423^8)+$E$10*(A423^7)+$E$11*(A423^6)+$E$12*(A423^5)+$E$13*(A423^4)+$E$14*(A423^3)+$E$15*(A423^2)+$E$16*(A423)+$E$17+(($E$3*EXP($E$4*A423))*(($E$5*(SIN(2*3.141592654*A423)))+(((1-($E$5^2))^0.5)*(COS(2*3.141592654*A423)))))+(($E$6*EXP($E$7*A423))*(($E$8*(SIN(4*3.141592654*A423)))+(((1-($E$8^2))^0.5)*(COS(4*3.141592654*A423)))))</f>
        <v>17.345697624208775</v>
      </c>
      <c r="G423" s="2">
        <f>F423-B423</f>
        <v>-9.2302375791224023E-2</v>
      </c>
      <c r="H423" s="2">
        <f>G423^2</f>
        <v>8.5197285767043378E-3</v>
      </c>
      <c r="L423" s="3"/>
      <c r="M423" s="3"/>
      <c r="N423" s="19"/>
      <c r="O423" s="19"/>
      <c r="P423" s="19"/>
      <c r="Q423" s="3"/>
      <c r="S423" s="19"/>
      <c r="U423" s="19"/>
      <c r="W423" s="19"/>
      <c r="X423" s="19"/>
      <c r="AC423" s="3">
        <v>33.833332470000101</v>
      </c>
      <c r="AD423" s="2">
        <f t="shared" si="30"/>
        <v>0</v>
      </c>
      <c r="AE423" s="2">
        <f t="shared" si="31"/>
        <v>-17.437999999999999</v>
      </c>
      <c r="AF423" s="2">
        <f t="shared" si="32"/>
        <v>304.08384399999994</v>
      </c>
      <c r="AG423" s="2">
        <f t="shared" si="33"/>
        <v>17.437999999999999</v>
      </c>
    </row>
    <row r="424" spans="1:33" x14ac:dyDescent="0.3">
      <c r="A424" s="3">
        <v>33.666665810000097</v>
      </c>
      <c r="B424" s="3">
        <v>16.812000000000001</v>
      </c>
      <c r="C424" s="2">
        <f>$D$6*(A424^8)+$D$7*(A424^7)+$D$8*(A424^6)+$D$9*(A424^5)+$D$10*(A424^4)+$D$11*(A424^3)+$D$12*(A424^2)+$D$13*(A424)+$D$14 + (($D$3*EXP($D$4*A424))*(($D$5*(SIN(2*3.141592654*A424)))+(((1-($D$5^2))^0.5)*(COS(2*3.141592654*A424)))))</f>
        <v>16.831256286688632</v>
      </c>
      <c r="D424" s="2">
        <f t="shared" si="34"/>
        <v>1.9256286688630553E-2</v>
      </c>
      <c r="E424" s="2">
        <f>D424^2</f>
        <v>3.7080457703473024E-4</v>
      </c>
      <c r="F424" s="2">
        <f>$E$9*(A424^8)+$E$10*(A424^7)+$E$11*(A424^6)+$E$12*(A424^5)+$E$13*(A424^4)+$E$14*(A424^3)+$E$15*(A424^2)+$E$16*(A424)+$E$17+(($E$3*EXP($E$4*A424))*(($E$5*(SIN(2*3.141592654*A424)))+(((1-($E$5^2))^0.5)*(COS(2*3.141592654*A424)))))+(($E$6*EXP($E$7*A424))*(($E$8*(SIN(4*3.141592654*A424)))+(((1-($E$8^2))^0.5)*(COS(4*3.141592654*A424)))))</f>
        <v>16.714542379346366</v>
      </c>
      <c r="G424" s="2">
        <f>F424-B424</f>
        <v>-9.7457620653635502E-2</v>
      </c>
      <c r="H424" s="2">
        <f>G424^2</f>
        <v>9.4979878234679217E-3</v>
      </c>
      <c r="L424" s="3"/>
      <c r="M424" s="3"/>
      <c r="N424" s="19"/>
      <c r="O424" s="19"/>
      <c r="P424" s="19"/>
      <c r="Q424" s="3"/>
      <c r="S424" s="19"/>
      <c r="U424" s="19"/>
      <c r="W424" s="19"/>
      <c r="X424" s="19"/>
      <c r="AC424" s="3">
        <v>33.916665800000096</v>
      </c>
      <c r="AD424" s="2">
        <f t="shared" si="30"/>
        <v>0</v>
      </c>
      <c r="AE424" s="2">
        <f t="shared" si="31"/>
        <v>-16.812000000000001</v>
      </c>
      <c r="AF424" s="2">
        <f t="shared" si="32"/>
        <v>282.64334400000001</v>
      </c>
      <c r="AG424" s="2">
        <f t="shared" si="33"/>
        <v>16.812000000000001</v>
      </c>
    </row>
    <row r="425" spans="1:33" x14ac:dyDescent="0.3">
      <c r="A425" s="3">
        <v>33.749999140000099</v>
      </c>
      <c r="B425" s="3">
        <v>17.116</v>
      </c>
      <c r="C425" s="2">
        <f>$D$6*(A425^8)+$D$7*(A425^7)+$D$8*(A425^6)+$D$9*(A425^5)+$D$10*(A425^4)+$D$11*(A425^3)+$D$12*(A425^2)+$D$13*(A425)+$D$14 + (($D$3*EXP($D$4*A425))*(($D$5*(SIN(2*3.141592654*A425)))+(((1-($D$5^2))^0.5)*(COS(2*3.141592654*A425)))))</f>
        <v>16.12528307876957</v>
      </c>
      <c r="D425" s="2">
        <f t="shared" si="34"/>
        <v>-0.99071692123042965</v>
      </c>
      <c r="E425" s="2">
        <f>D425^2</f>
        <v>0.98152001801230138</v>
      </c>
      <c r="F425" s="2">
        <f>$E$9*(A425^8)+$E$10*(A425^7)+$E$11*(A425^6)+$E$12*(A425^5)+$E$13*(A425^4)+$E$14*(A425^3)+$E$15*(A425^2)+$E$16*(A425)+$E$17+(($E$3*EXP($E$4*A425))*(($E$5*(SIN(2*3.141592654*A425)))+(((1-($E$5^2))^0.5)*(COS(2*3.141592654*A425)))))+(($E$6*EXP($E$7*A425))*(($E$8*(SIN(4*3.141592654*A425)))+(((1-($E$8^2))^0.5)*(COS(4*3.141592654*A425)))))</f>
        <v>16.10438888063176</v>
      </c>
      <c r="G425" s="2">
        <f>F425-B425</f>
        <v>-1.01161111936824</v>
      </c>
      <c r="H425" s="2">
        <f>G425^2</f>
        <v>1.0233570568294634</v>
      </c>
      <c r="L425" s="3"/>
      <c r="M425" s="3"/>
      <c r="N425" s="19"/>
      <c r="O425" s="19"/>
      <c r="P425" s="19"/>
      <c r="Q425" s="3"/>
      <c r="S425" s="19"/>
      <c r="U425" s="19"/>
      <c r="W425" s="19"/>
      <c r="X425" s="19"/>
      <c r="AC425" s="3">
        <v>33.999999130000099</v>
      </c>
      <c r="AD425" s="2">
        <f t="shared" si="30"/>
        <v>0</v>
      </c>
      <c r="AE425" s="2">
        <f t="shared" si="31"/>
        <v>-17.116</v>
      </c>
      <c r="AF425" s="2">
        <f t="shared" si="32"/>
        <v>292.95745599999998</v>
      </c>
      <c r="AG425" s="2">
        <f t="shared" si="33"/>
        <v>17.116</v>
      </c>
    </row>
    <row r="426" spans="1:33" x14ac:dyDescent="0.3">
      <c r="A426" s="3">
        <v>33.833332470000101</v>
      </c>
      <c r="B426" s="3">
        <v>17.210999999999999</v>
      </c>
      <c r="C426" s="2">
        <f>$D$6*(A426^8)+$D$7*(A426^7)+$D$8*(A426^6)+$D$9*(A426^5)+$D$10*(A426^4)+$D$11*(A426^3)+$D$12*(A426^2)+$D$13*(A426)+$D$14 + (($D$3*EXP($D$4*A426))*(($D$5*(SIN(2*3.141592654*A426)))+(((1-($D$5^2))^0.5)*(COS(2*3.141592654*A426)))))</f>
        <v>15.509921886183431</v>
      </c>
      <c r="D426" s="2">
        <f t="shared" si="34"/>
        <v>-1.7010781138165676</v>
      </c>
      <c r="E426" s="2">
        <f>D426^2</f>
        <v>2.8936667493057313</v>
      </c>
      <c r="F426" s="2">
        <f>$E$9*(A426^8)+$E$10*(A426^7)+$E$11*(A426^6)+$E$12*(A426^5)+$E$13*(A426^4)+$E$14*(A426^3)+$E$15*(A426^2)+$E$16*(A426)+$E$17+(($E$3*EXP($E$4*A426))*(($E$5*(SIN(2*3.141592654*A426)))+(((1-($E$5^2))^0.5)*(COS(2*3.141592654*A426)))))+(($E$6*EXP($E$7*A426))*(($E$8*(SIN(4*3.141592654*A426)))+(((1-($E$8^2))^0.5)*(COS(4*3.141592654*A426)))))</f>
        <v>15.60393266183171</v>
      </c>
      <c r="G426" s="2">
        <f>F426-B426</f>
        <v>-1.6070673381682887</v>
      </c>
      <c r="H426" s="2">
        <f>G426^2</f>
        <v>2.5826654294073088</v>
      </c>
      <c r="L426" s="3"/>
      <c r="M426" s="3"/>
      <c r="N426" s="19"/>
      <c r="O426" s="19"/>
      <c r="P426" s="19"/>
      <c r="Q426" s="3"/>
      <c r="S426" s="19"/>
      <c r="U426" s="19"/>
      <c r="W426" s="19"/>
      <c r="X426" s="19"/>
      <c r="AC426" s="3">
        <v>34.083332460000101</v>
      </c>
      <c r="AD426" s="2">
        <f t="shared" si="30"/>
        <v>0</v>
      </c>
      <c r="AE426" s="2">
        <f t="shared" si="31"/>
        <v>-17.210999999999999</v>
      </c>
      <c r="AF426" s="2">
        <f t="shared" si="32"/>
        <v>296.21852099999995</v>
      </c>
      <c r="AG426" s="2">
        <f t="shared" si="33"/>
        <v>17.210999999999999</v>
      </c>
    </row>
    <row r="427" spans="1:33" x14ac:dyDescent="0.3">
      <c r="A427" s="3">
        <v>33.916665800000096</v>
      </c>
      <c r="B427" s="3">
        <v>17.097000000000001</v>
      </c>
      <c r="C427" s="2">
        <f>$D$6*(A427^8)+$D$7*(A427^7)+$D$8*(A427^6)+$D$9*(A427^5)+$D$10*(A427^4)+$D$11*(A427^3)+$D$12*(A427^2)+$D$13*(A427)+$D$14 + (($D$3*EXP($D$4*A427))*(($D$5*(SIN(2*3.141592654*A427)))+(((1-($D$5^2))^0.5)*(COS(2*3.141592654*A427)))))</f>
        <v>15.146174544023454</v>
      </c>
      <c r="D427" s="2">
        <f t="shared" si="34"/>
        <v>-1.9508254559765472</v>
      </c>
      <c r="E427" s="2">
        <f>D427^2</f>
        <v>3.8057199596861033</v>
      </c>
      <c r="F427" s="2">
        <f>$E$9*(A427^8)+$E$10*(A427^7)+$E$11*(A427^6)+$E$12*(A427^5)+$E$13*(A427^4)+$E$14*(A427^3)+$E$15*(A427^2)+$E$16*(A427)+$E$17+(($E$3*EXP($E$4*A427))*(($E$5*(SIN(2*3.141592654*A427)))+(((1-($E$5^2))^0.5)*(COS(2*3.141592654*A427)))))+(($E$6*EXP($E$7*A427))*(($E$8*(SIN(4*3.141592654*A427)))+(((1-($E$8^2))^0.5)*(COS(4*3.141592654*A427)))))</f>
        <v>15.259009297388456</v>
      </c>
      <c r="G427" s="2">
        <f>F427-B427</f>
        <v>-1.8379907026115454</v>
      </c>
      <c r="H427" s="2">
        <f>G427^2</f>
        <v>3.3782098228864825</v>
      </c>
      <c r="L427" s="3"/>
      <c r="M427" s="3"/>
      <c r="N427" s="19"/>
      <c r="O427" s="19"/>
      <c r="P427" s="19"/>
      <c r="Q427" s="3"/>
      <c r="S427" s="19"/>
      <c r="U427" s="19"/>
      <c r="W427" s="19"/>
      <c r="X427" s="19"/>
      <c r="AC427" s="3">
        <v>34.166665790000103</v>
      </c>
      <c r="AD427" s="2">
        <f t="shared" si="30"/>
        <v>0</v>
      </c>
      <c r="AE427" s="2">
        <f t="shared" si="31"/>
        <v>-17.097000000000001</v>
      </c>
      <c r="AF427" s="2">
        <f t="shared" si="32"/>
        <v>292.30740900000006</v>
      </c>
      <c r="AG427" s="2">
        <f t="shared" si="33"/>
        <v>17.097000000000001</v>
      </c>
    </row>
    <row r="428" spans="1:33" x14ac:dyDescent="0.3">
      <c r="A428" s="3">
        <v>33.999999130000099</v>
      </c>
      <c r="B428" s="3">
        <v>17.495000000000001</v>
      </c>
      <c r="C428" s="2">
        <f>$D$6*(A428^8)+$D$7*(A428^7)+$D$8*(A428^6)+$D$9*(A428^5)+$D$10*(A428^4)+$D$11*(A428^3)+$D$12*(A428^2)+$D$13*(A428)+$D$14 + (($D$3*EXP($D$4*A428))*(($D$5*(SIN(2*3.141592654*A428)))+(((1-($D$5^2))^0.5)*(COS(2*3.141592654*A428)))))</f>
        <v>15.127671529326323</v>
      </c>
      <c r="D428" s="2">
        <f t="shared" si="34"/>
        <v>-2.3673284706736784</v>
      </c>
      <c r="E428" s="2">
        <f>D428^2</f>
        <v>5.6042440880621767</v>
      </c>
      <c r="F428" s="2">
        <f>$E$9*(A428^8)+$E$10*(A428^7)+$E$11*(A428^6)+$E$12*(A428^5)+$E$13*(A428^4)+$E$14*(A428^3)+$E$15*(A428^2)+$E$16*(A428)+$E$17+(($E$3*EXP($E$4*A428))*(($E$5*(SIN(2*3.141592654*A428)))+(((1-($E$5^2))^0.5)*(COS(2*3.141592654*A428)))))+(($E$6*EXP($E$7*A428))*(($E$8*(SIN(4*3.141592654*A428)))+(((1-($E$8^2))^0.5)*(COS(4*3.141592654*A428)))))</f>
        <v>15.144569232903837</v>
      </c>
      <c r="G428" s="2">
        <f>F428-B428</f>
        <v>-2.3504307670961637</v>
      </c>
      <c r="H428" s="2">
        <f>G428^2</f>
        <v>5.5245247909122606</v>
      </c>
      <c r="L428" s="3"/>
      <c r="M428" s="3"/>
      <c r="N428" s="19"/>
      <c r="O428" s="19"/>
      <c r="P428" s="19"/>
      <c r="Q428" s="3"/>
      <c r="S428" s="19"/>
      <c r="U428" s="19"/>
      <c r="W428" s="19"/>
      <c r="X428" s="19"/>
      <c r="AC428" s="3">
        <v>34.249999120000098</v>
      </c>
      <c r="AD428" s="2">
        <f t="shared" si="30"/>
        <v>0</v>
      </c>
      <c r="AE428" s="2">
        <f t="shared" si="31"/>
        <v>-17.495000000000001</v>
      </c>
      <c r="AF428" s="2">
        <f t="shared" si="32"/>
        <v>306.07502500000004</v>
      </c>
      <c r="AG428" s="2">
        <f t="shared" si="33"/>
        <v>17.495000000000001</v>
      </c>
    </row>
    <row r="429" spans="1:33" x14ac:dyDescent="0.3">
      <c r="A429" s="3">
        <v>34.083332460000101</v>
      </c>
      <c r="B429" s="3">
        <v>17.097000000000001</v>
      </c>
      <c r="C429" s="2">
        <f>$D$6*(A429^8)+$D$7*(A429^7)+$D$8*(A429^6)+$D$9*(A429^5)+$D$10*(A429^4)+$D$11*(A429^3)+$D$12*(A429^2)+$D$13*(A429)+$D$14 + (($D$3*EXP($D$4*A429))*(($D$5*(SIN(2*3.141592654*A429)))+(((1-($D$5^2))^0.5)*(COS(2*3.141592654*A429)))))</f>
        <v>15.455540049148563</v>
      </c>
      <c r="D429" s="2">
        <f t="shared" si="34"/>
        <v>-1.6414599508514378</v>
      </c>
      <c r="E429" s="2">
        <f>D429^2</f>
        <v>2.6943907702492047</v>
      </c>
      <c r="F429" s="2">
        <f>$E$9*(A429^8)+$E$10*(A429^7)+$E$11*(A429^6)+$E$12*(A429^5)+$E$13*(A429^4)+$E$14*(A429^3)+$E$15*(A429^2)+$E$16*(A429)+$E$17+(($E$3*EXP($E$4*A429))*(($E$5*(SIN(2*3.141592654*A429)))+(((1-($E$5^2))^0.5)*(COS(2*3.141592654*A429)))))+(($E$6*EXP($E$7*A429))*(($E$8*(SIN(4*3.141592654*A429)))+(((1-($E$8^2))^0.5)*(COS(4*3.141592654*A429)))))</f>
        <v>15.357922338507539</v>
      </c>
      <c r="G429" s="2">
        <f>F429-B429</f>
        <v>-1.7390776614924626</v>
      </c>
      <c r="H429" s="2">
        <f>G429^2</f>
        <v>3.0243911127020922</v>
      </c>
      <c r="L429" s="3"/>
      <c r="M429" s="3"/>
      <c r="N429" s="19"/>
      <c r="O429" s="19"/>
      <c r="P429" s="19"/>
      <c r="Q429" s="3"/>
      <c r="S429" s="19"/>
      <c r="U429" s="19"/>
      <c r="W429" s="19"/>
      <c r="X429" s="19"/>
      <c r="AC429" s="3">
        <v>34.3333324500001</v>
      </c>
      <c r="AD429" s="2">
        <f t="shared" si="30"/>
        <v>0</v>
      </c>
      <c r="AE429" s="2">
        <f t="shared" si="31"/>
        <v>-17.097000000000001</v>
      </c>
      <c r="AF429" s="2">
        <f t="shared" si="32"/>
        <v>292.30740900000006</v>
      </c>
      <c r="AG429" s="2">
        <f t="shared" si="33"/>
        <v>17.097000000000001</v>
      </c>
    </row>
    <row r="430" spans="1:33" x14ac:dyDescent="0.3">
      <c r="A430" s="3">
        <v>34.166665790000103</v>
      </c>
      <c r="B430" s="3">
        <v>18.120999999999999</v>
      </c>
      <c r="C430" s="2">
        <f>$D$6*(A430^8)+$D$7*(A430^7)+$D$8*(A430^6)+$D$9*(A430^5)+$D$10*(A430^4)+$D$11*(A430^3)+$D$12*(A430^2)+$D$13*(A430)+$D$14 + (($D$3*EXP($D$4*A430))*(($D$5*(SIN(2*3.141592654*A430)))+(((1-($D$5^2))^0.5)*(COS(2*3.141592654*A430)))))</f>
        <v>16.038051201375843</v>
      </c>
      <c r="D430" s="2">
        <f t="shared" si="34"/>
        <v>-2.0829487986241553</v>
      </c>
      <c r="E430" s="2">
        <f>D430^2</f>
        <v>4.338675697689812</v>
      </c>
      <c r="F430" s="2">
        <f>$E$9*(A430^8)+$E$10*(A430^7)+$E$11*(A430^6)+$E$12*(A430^5)+$E$13*(A430^4)+$E$14*(A430^3)+$E$15*(A430^2)+$E$16*(A430)+$E$17+(($E$3*EXP($E$4*A430))*(($E$5*(SIN(2*3.141592654*A430)))+(((1-($E$5^2))^0.5)*(COS(2*3.141592654*A430)))))+(($E$6*EXP($E$7*A430))*(($E$8*(SIN(4*3.141592654*A430)))+(((1-($E$8^2))^0.5)*(COS(4*3.141592654*A430)))))</f>
        <v>15.921972879876341</v>
      </c>
      <c r="G430" s="2">
        <f>F430-B430</f>
        <v>-2.1990271201236578</v>
      </c>
      <c r="H430" s="2">
        <f>G430^2</f>
        <v>4.835720275039348</v>
      </c>
      <c r="L430" s="3"/>
      <c r="M430" s="3"/>
      <c r="N430" s="19"/>
      <c r="O430" s="19"/>
      <c r="P430" s="19"/>
      <c r="Q430" s="3"/>
      <c r="S430" s="19"/>
      <c r="U430" s="19"/>
      <c r="W430" s="19"/>
      <c r="X430" s="19"/>
      <c r="AC430" s="3">
        <v>34.416665780000102</v>
      </c>
      <c r="AD430" s="2">
        <f t="shared" si="30"/>
        <v>0</v>
      </c>
      <c r="AE430" s="2">
        <f t="shared" si="31"/>
        <v>-18.120999999999999</v>
      </c>
      <c r="AF430" s="2">
        <f t="shared" si="32"/>
        <v>328.37064099999998</v>
      </c>
      <c r="AG430" s="2">
        <f t="shared" si="33"/>
        <v>18.120999999999999</v>
      </c>
    </row>
    <row r="431" spans="1:33" x14ac:dyDescent="0.3">
      <c r="A431" s="3">
        <v>34.249999120000098</v>
      </c>
      <c r="B431" s="3">
        <v>18.748000000000001</v>
      </c>
      <c r="C431" s="2">
        <f>$D$6*(A431^8)+$D$7*(A431^7)+$D$8*(A431^6)+$D$9*(A431^5)+$D$10*(A431^4)+$D$11*(A431^3)+$D$12*(A431^2)+$D$13*(A431)+$D$14 + (($D$3*EXP($D$4*A431))*(($D$5*(SIN(2*3.141592654*A431)))+(((1-($D$5^2))^0.5)*(COS(2*3.141592654*A431)))))</f>
        <v>16.715154436201331</v>
      </c>
      <c r="D431" s="2">
        <f t="shared" si="34"/>
        <v>-2.03284556379867</v>
      </c>
      <c r="E431" s="2">
        <f>D431^2</f>
        <v>4.1324610862559323</v>
      </c>
      <c r="F431" s="2">
        <f>$E$9*(A431^8)+$E$10*(A431^7)+$E$11*(A431^6)+$E$12*(A431^5)+$E$13*(A431^4)+$E$14*(A431^3)+$E$15*(A431^2)+$E$16*(A431)+$E$17+(($E$3*EXP($E$4*A431))*(($E$5*(SIN(2*3.141592654*A431)))+(((1-($E$5^2))^0.5)*(COS(2*3.141592654*A431)))))+(($E$6*EXP($E$7*A431))*(($E$8*(SIN(4*3.141592654*A431)))+(((1-($E$8^2))^0.5)*(COS(4*3.141592654*A431)))))</f>
        <v>16.695195667321194</v>
      </c>
      <c r="G431" s="2">
        <f>F431-B431</f>
        <v>-2.0528043326788072</v>
      </c>
      <c r="H431" s="2">
        <f>G431^2</f>
        <v>4.214005628264883</v>
      </c>
      <c r="L431" s="3"/>
      <c r="M431" s="3"/>
      <c r="N431" s="19"/>
      <c r="O431" s="19"/>
      <c r="P431" s="19"/>
      <c r="Q431" s="3"/>
      <c r="S431" s="19"/>
      <c r="U431" s="19"/>
      <c r="W431" s="19"/>
      <c r="X431" s="19"/>
      <c r="AC431" s="3">
        <v>34.499999110000097</v>
      </c>
      <c r="AD431" s="2">
        <f t="shared" si="30"/>
        <v>0</v>
      </c>
      <c r="AE431" s="2">
        <f t="shared" si="31"/>
        <v>-18.748000000000001</v>
      </c>
      <c r="AF431" s="2">
        <f t="shared" si="32"/>
        <v>351.48750400000006</v>
      </c>
      <c r="AG431" s="2">
        <f t="shared" si="33"/>
        <v>18.748000000000001</v>
      </c>
    </row>
    <row r="432" spans="1:33" x14ac:dyDescent="0.3">
      <c r="A432" s="3">
        <v>34.3333324500001</v>
      </c>
      <c r="B432" s="3">
        <v>18.766999999999999</v>
      </c>
      <c r="C432" s="2">
        <f>$D$6*(A432^8)+$D$7*(A432^7)+$D$8*(A432^6)+$D$9*(A432^5)+$D$10*(A432^4)+$D$11*(A432^3)+$D$12*(A432^2)+$D$13*(A432)+$D$14 + (($D$3*EXP($D$4*A432))*(($D$5*(SIN(2*3.141592654*A432)))+(((1-($D$5^2))^0.5)*(COS(2*3.141592654*A432)))))</f>
        <v>17.301337234038368</v>
      </c>
      <c r="D432" s="2">
        <f t="shared" si="34"/>
        <v>-1.4656627659616319</v>
      </c>
      <c r="E432" s="2">
        <f>D432^2</f>
        <v>2.1481673435263016</v>
      </c>
      <c r="F432" s="2">
        <f>$E$9*(A432^8)+$E$10*(A432^7)+$E$11*(A432^6)+$E$12*(A432^5)+$E$13*(A432^4)+$E$14*(A432^3)+$E$15*(A432^2)+$E$16*(A432)+$E$17+(($E$3*EXP($E$4*A432))*(($E$5*(SIN(2*3.141592654*A432)))+(((1-($E$5^2))^0.5)*(COS(2*3.141592654*A432)))))+(($E$6*EXP($E$7*A432))*(($E$8*(SIN(4*3.141592654*A432)))+(((1-($E$8^2))^0.5)*(COS(4*3.141592654*A432)))))</f>
        <v>17.396228033986375</v>
      </c>
      <c r="G432" s="2">
        <f>F432-B432</f>
        <v>-1.3707719660136242</v>
      </c>
      <c r="H432" s="2">
        <f>G432^2</f>
        <v>1.8790157828088565</v>
      </c>
      <c r="L432" s="3"/>
      <c r="M432" s="3"/>
      <c r="N432" s="19"/>
      <c r="O432" s="19"/>
      <c r="P432" s="19"/>
      <c r="Q432" s="3"/>
      <c r="S432" s="19"/>
      <c r="U432" s="19"/>
      <c r="W432" s="19"/>
      <c r="X432" s="19"/>
      <c r="AC432" s="3">
        <v>34.583332440000099</v>
      </c>
      <c r="AD432" s="2">
        <f t="shared" si="30"/>
        <v>0</v>
      </c>
      <c r="AE432" s="2">
        <f t="shared" si="31"/>
        <v>-18.766999999999999</v>
      </c>
      <c r="AF432" s="2">
        <f t="shared" si="32"/>
        <v>352.200289</v>
      </c>
      <c r="AG432" s="2">
        <f t="shared" si="33"/>
        <v>18.766999999999999</v>
      </c>
    </row>
    <row r="433" spans="1:33" x14ac:dyDescent="0.3">
      <c r="A433" s="3">
        <v>34.416665780000102</v>
      </c>
      <c r="B433" s="3">
        <v>18.539000000000001</v>
      </c>
      <c r="C433" s="2">
        <f>$D$6*(A433^8)+$D$7*(A433^7)+$D$8*(A433^6)+$D$9*(A433^5)+$D$10*(A433^4)+$D$11*(A433^3)+$D$12*(A433^2)+$D$13*(A433)+$D$14 + (($D$3*EXP($D$4*A433))*(($D$5*(SIN(2*3.141592654*A433)))+(((1-($D$5^2))^0.5)*(COS(2*3.141592654*A433)))))</f>
        <v>17.635332717866973</v>
      </c>
      <c r="D433" s="2">
        <f t="shared" si="34"/>
        <v>-0.90366728213302849</v>
      </c>
      <c r="E433" s="2">
        <f>D433^2</f>
        <v>0.81661455679769457</v>
      </c>
      <c r="F433" s="2">
        <f>$E$9*(A433^8)+$E$10*(A433^7)+$E$11*(A433^6)+$E$12*(A433^5)+$E$13*(A433^4)+$E$14*(A433^3)+$E$15*(A433^2)+$E$16*(A433)+$E$17+(($E$3*EXP($E$4*A433))*(($E$5*(SIN(2*3.141592654*A433)))+(((1-($E$5^2))^0.5)*(COS(2*3.141592654*A433)))))+(($E$6*EXP($E$7*A433))*(($E$8*(SIN(4*3.141592654*A433)))+(((1-($E$8^2))^0.5)*(COS(4*3.141592654*A433)))))</f>
        <v>17.749528505166495</v>
      </c>
      <c r="G433" s="2">
        <f>F433-B433</f>
        <v>-0.78947149483350643</v>
      </c>
      <c r="H433" s="2">
        <f>G433^2</f>
        <v>0.62326524115465121</v>
      </c>
      <c r="L433" s="3"/>
      <c r="M433" s="3"/>
      <c r="N433" s="19"/>
      <c r="O433" s="19"/>
      <c r="P433" s="19"/>
      <c r="Q433" s="3"/>
      <c r="S433" s="19"/>
      <c r="U433" s="19"/>
      <c r="W433" s="19"/>
      <c r="X433" s="19"/>
      <c r="AC433" s="3">
        <v>34.666665770000101</v>
      </c>
      <c r="AD433" s="2">
        <f t="shared" si="30"/>
        <v>0</v>
      </c>
      <c r="AE433" s="2">
        <f t="shared" si="31"/>
        <v>-18.539000000000001</v>
      </c>
      <c r="AF433" s="2">
        <f t="shared" si="32"/>
        <v>343.69452100000007</v>
      </c>
      <c r="AG433" s="2">
        <f t="shared" si="33"/>
        <v>18.539000000000001</v>
      </c>
    </row>
    <row r="434" spans="1:33" x14ac:dyDescent="0.3">
      <c r="A434" s="3">
        <v>34.499999110000097</v>
      </c>
      <c r="B434" s="3">
        <v>18.102</v>
      </c>
      <c r="C434" s="2">
        <f>$D$6*(A434^8)+$D$7*(A434^7)+$D$8*(A434^6)+$D$9*(A434^5)+$D$10*(A434^4)+$D$11*(A434^3)+$D$12*(A434^2)+$D$13*(A434)+$D$14 + (($D$3*EXP($D$4*A434))*(($D$5*(SIN(2*3.141592654*A434)))+(((1-($D$5^2))^0.5)*(COS(2*3.141592654*A434)))))</f>
        <v>17.623356186571399</v>
      </c>
      <c r="D434" s="2">
        <f t="shared" si="34"/>
        <v>-0.47864381342860085</v>
      </c>
      <c r="E434" s="2">
        <f>D434^2</f>
        <v>0.22909990013347326</v>
      </c>
      <c r="F434" s="2">
        <f>$E$9*(A434^8)+$E$10*(A434^7)+$E$11*(A434^6)+$E$12*(A434^5)+$E$13*(A434^4)+$E$14*(A434^3)+$E$15*(A434^2)+$E$16*(A434)+$E$17+(($E$3*EXP($E$4*A434))*(($E$5*(SIN(2*3.141592654*A434)))+(((1-($E$5^2))^0.5)*(COS(2*3.141592654*A434)))))+(($E$6*EXP($E$7*A434))*(($E$8*(SIN(4*3.141592654*A434)))+(((1-($E$8^2))^0.5)*(COS(4*3.141592654*A434)))))</f>
        <v>17.642635637149095</v>
      </c>
      <c r="G434" s="2">
        <f>F434-B434</f>
        <v>-0.45936436285090565</v>
      </c>
      <c r="H434" s="2">
        <f>G434^2</f>
        <v>0.21101561785741851</v>
      </c>
      <c r="L434" s="3"/>
      <c r="M434" s="3"/>
      <c r="N434" s="19"/>
      <c r="O434" s="19"/>
      <c r="P434" s="19"/>
      <c r="Q434" s="3"/>
      <c r="S434" s="19"/>
      <c r="U434" s="19"/>
      <c r="W434" s="19"/>
      <c r="X434" s="19"/>
      <c r="AC434" s="3">
        <v>34.749999100000103</v>
      </c>
      <c r="AD434" s="2">
        <f t="shared" si="30"/>
        <v>0</v>
      </c>
      <c r="AE434" s="2">
        <f t="shared" si="31"/>
        <v>-18.102</v>
      </c>
      <c r="AF434" s="2">
        <f t="shared" si="32"/>
        <v>327.68240400000002</v>
      </c>
      <c r="AG434" s="2">
        <f t="shared" si="33"/>
        <v>18.102</v>
      </c>
    </row>
    <row r="435" spans="1:33" x14ac:dyDescent="0.3">
      <c r="A435" s="3">
        <v>34.583332440000099</v>
      </c>
      <c r="B435" s="3">
        <v>17.818000000000001</v>
      </c>
      <c r="C435" s="2">
        <f>$D$6*(A435^8)+$D$7*(A435^7)+$D$8*(A435^6)+$D$9*(A435^5)+$D$10*(A435^4)+$D$11*(A435^3)+$D$12*(A435^2)+$D$13*(A435)+$D$14 + (($D$3*EXP($D$4*A435))*(($D$5*(SIN(2*3.141592654*A435)))+(((1-($D$5^2))^0.5)*(COS(2*3.141592654*A435)))))</f>
        <v>17.264278612433863</v>
      </c>
      <c r="D435" s="2">
        <f t="shared" si="34"/>
        <v>-0.55372138756613865</v>
      </c>
      <c r="E435" s="2">
        <f>D435^2</f>
        <v>0.30660737504816993</v>
      </c>
      <c r="F435" s="2">
        <f>$E$9*(A435^8)+$E$10*(A435^7)+$E$11*(A435^6)+$E$12*(A435^5)+$E$13*(A435^4)+$E$14*(A435^3)+$E$15*(A435^2)+$E$16*(A435)+$E$17+(($E$3*EXP($E$4*A435))*(($E$5*(SIN(2*3.141592654*A435)))+(((1-($E$5^2))^0.5)*(COS(2*3.141592654*A435)))))+(($E$6*EXP($E$7*A435))*(($E$8*(SIN(4*3.141592654*A435)))+(((1-($E$8^2))^0.5)*(COS(4*3.141592654*A435)))))</f>
        <v>17.169580815675324</v>
      </c>
      <c r="G435" s="2">
        <f>F435-B435</f>
        <v>-0.64841918432467693</v>
      </c>
      <c r="H435" s="2">
        <f>G435^2</f>
        <v>0.42044743860027939</v>
      </c>
      <c r="L435" s="3"/>
      <c r="M435" s="3"/>
      <c r="N435" s="19"/>
      <c r="O435" s="19"/>
      <c r="P435" s="19"/>
      <c r="Q435" s="3"/>
      <c r="S435" s="19"/>
      <c r="U435" s="19"/>
      <c r="W435" s="19"/>
      <c r="X435" s="19"/>
      <c r="AC435" s="3">
        <v>34.833332430000098</v>
      </c>
      <c r="AD435" s="2">
        <f t="shared" si="30"/>
        <v>0</v>
      </c>
      <c r="AE435" s="2">
        <f t="shared" si="31"/>
        <v>-17.818000000000001</v>
      </c>
      <c r="AF435" s="2">
        <f t="shared" si="32"/>
        <v>317.48112400000002</v>
      </c>
      <c r="AG435" s="2">
        <f t="shared" si="33"/>
        <v>17.818000000000001</v>
      </c>
    </row>
    <row r="436" spans="1:33" x14ac:dyDescent="0.3">
      <c r="A436" s="3">
        <v>34.666665770000101</v>
      </c>
      <c r="B436" s="3">
        <v>17.001999999999999</v>
      </c>
      <c r="C436" s="2">
        <f>$D$6*(A436^8)+$D$7*(A436^7)+$D$8*(A436^6)+$D$9*(A436^5)+$D$10*(A436^4)+$D$11*(A436^3)+$D$12*(A436^2)+$D$13*(A436)+$D$14 + (($D$3*EXP($D$4*A436))*(($D$5*(SIN(2*3.141592654*A436)))+(((1-($D$5^2))^0.5)*(COS(2*3.141592654*A436)))))</f>
        <v>16.649980067109276</v>
      </c>
      <c r="D436" s="2">
        <f t="shared" si="34"/>
        <v>-0.3520199328907232</v>
      </c>
      <c r="E436" s="2">
        <f>D436^2</f>
        <v>0.12391803315238926</v>
      </c>
      <c r="F436" s="2">
        <f>$E$9*(A436^8)+$E$10*(A436^7)+$E$11*(A436^6)+$E$12*(A436^5)+$E$13*(A436^4)+$E$14*(A436^3)+$E$15*(A436^2)+$E$16*(A436)+$E$17+(($E$3*EXP($E$4*A436))*(($E$5*(SIN(2*3.141592654*A436)))+(((1-($E$5^2))^0.5)*(COS(2*3.141592654*A436)))))+(($E$6*EXP($E$7*A436))*(($E$8*(SIN(4*3.141592654*A436)))+(((1-($E$8^2))^0.5)*(COS(4*3.141592654*A436)))))</f>
        <v>16.535845515293083</v>
      </c>
      <c r="G436" s="2">
        <f>F436-B436</f>
        <v>-0.46615448470691589</v>
      </c>
      <c r="H436" s="2">
        <f>G436^2</f>
        <v>0.21730000361237028</v>
      </c>
      <c r="L436" s="3"/>
      <c r="M436" s="3"/>
      <c r="N436" s="19"/>
      <c r="O436" s="19"/>
      <c r="P436" s="19"/>
      <c r="Q436" s="3"/>
      <c r="S436" s="19"/>
      <c r="U436" s="19"/>
      <c r="W436" s="19"/>
      <c r="X436" s="19"/>
      <c r="AC436" s="3">
        <v>34.9166657600001</v>
      </c>
      <c r="AD436" s="2">
        <f t="shared" si="30"/>
        <v>0</v>
      </c>
      <c r="AE436" s="2">
        <f t="shared" si="31"/>
        <v>-17.001999999999999</v>
      </c>
      <c r="AF436" s="2">
        <f t="shared" si="32"/>
        <v>289.06800399999997</v>
      </c>
      <c r="AG436" s="2">
        <f t="shared" si="33"/>
        <v>17.001999999999999</v>
      </c>
    </row>
    <row r="437" spans="1:33" x14ac:dyDescent="0.3">
      <c r="A437" s="3">
        <v>34.749999100000103</v>
      </c>
      <c r="B437" s="3">
        <v>16.356999999999999</v>
      </c>
      <c r="C437" s="2">
        <f>$D$6*(A437^8)+$D$7*(A437^7)+$D$8*(A437^6)+$D$9*(A437^5)+$D$10*(A437^4)+$D$11*(A437^3)+$D$12*(A437^2)+$D$13*(A437)+$D$14 + (($D$3*EXP($D$4*A437))*(($D$5*(SIN(2*3.141592654*A437)))+(((1-($D$5^2))^0.5)*(COS(2*3.141592654*A437)))))</f>
        <v>15.940774667594129</v>
      </c>
      <c r="D437" s="2">
        <f t="shared" si="34"/>
        <v>-0.41622533240587067</v>
      </c>
      <c r="E437" s="2">
        <f>D437^2</f>
        <v>0.17324352733637755</v>
      </c>
      <c r="F437" s="2">
        <f>$E$9*(A437^8)+$E$10*(A437^7)+$E$11*(A437^6)+$E$12*(A437^5)+$E$13*(A437^4)+$E$14*(A437^3)+$E$15*(A437^2)+$E$16*(A437)+$E$17+(($E$3*EXP($E$4*A437))*(($E$5*(SIN(2*3.141592654*A437)))+(((1-($E$5^2))^0.5)*(COS(2*3.141592654*A437)))))+(($E$6*EXP($E$7*A437))*(($E$8*(SIN(4*3.141592654*A437)))+(((1-($E$8^2))^0.5)*(COS(4*3.141592654*A437)))))</f>
        <v>15.920383924150663</v>
      </c>
      <c r="G437" s="2">
        <f>F437-B437</f>
        <v>-0.43661607584933648</v>
      </c>
      <c r="H437" s="2">
        <f>G437^2</f>
        <v>0.19063359769007354</v>
      </c>
      <c r="L437" s="3"/>
      <c r="M437" s="3"/>
      <c r="N437" s="19"/>
      <c r="O437" s="19"/>
      <c r="P437" s="19"/>
      <c r="Q437" s="3"/>
      <c r="S437" s="19"/>
      <c r="U437" s="19"/>
      <c r="W437" s="19"/>
      <c r="X437" s="19"/>
      <c r="AC437" s="3">
        <v>34.999999090000102</v>
      </c>
      <c r="AD437" s="2">
        <f t="shared" si="30"/>
        <v>0</v>
      </c>
      <c r="AE437" s="2">
        <f t="shared" si="31"/>
        <v>-16.356999999999999</v>
      </c>
      <c r="AF437" s="2">
        <f t="shared" si="32"/>
        <v>267.55144899999999</v>
      </c>
      <c r="AG437" s="2">
        <f t="shared" si="33"/>
        <v>16.356999999999999</v>
      </c>
    </row>
    <row r="438" spans="1:33" x14ac:dyDescent="0.3">
      <c r="A438" s="3">
        <v>34.833332430000098</v>
      </c>
      <c r="B438" s="3">
        <v>15.56</v>
      </c>
      <c r="C438" s="2">
        <f>$D$6*(A438^8)+$D$7*(A438^7)+$D$8*(A438^6)+$D$9*(A438^5)+$D$10*(A438^4)+$D$11*(A438^3)+$D$12*(A438^2)+$D$13*(A438)+$D$14 + (($D$3*EXP($D$4*A438))*(($D$5*(SIN(2*3.141592654*A438)))+(((1-($D$5^2))^0.5)*(COS(2*3.141592654*A438)))))</f>
        <v>15.322479982556812</v>
      </c>
      <c r="D438" s="2">
        <f t="shared" si="34"/>
        <v>-0.23752001744318818</v>
      </c>
      <c r="E438" s="2">
        <f>D438^2</f>
        <v>5.6415758686212417E-2</v>
      </c>
      <c r="F438" s="2">
        <f>$E$9*(A438^8)+$E$10*(A438^7)+$E$11*(A438^6)+$E$12*(A438^5)+$E$13*(A438^4)+$E$14*(A438^3)+$E$15*(A438^2)+$E$16*(A438)+$E$17+(($E$3*EXP($E$4*A438))*(($E$5*(SIN(2*3.141592654*A438)))+(((1-($E$5^2))^0.5)*(COS(2*3.141592654*A438)))))+(($E$6*EXP($E$7*A438))*(($E$8*(SIN(4*3.141592654*A438)))+(((1-($E$8^2))^0.5)*(COS(4*3.141592654*A438)))))</f>
        <v>15.414534914928467</v>
      </c>
      <c r="G438" s="2">
        <f>F438-B438</f>
        <v>-0.14546508507153355</v>
      </c>
      <c r="H438" s="2">
        <f>G438^2</f>
        <v>2.1160090974868494E-2</v>
      </c>
      <c r="L438" s="3"/>
      <c r="M438" s="3"/>
      <c r="N438" s="19"/>
      <c r="O438" s="19"/>
      <c r="P438" s="19"/>
      <c r="Q438" s="3"/>
      <c r="S438" s="19"/>
      <c r="U438" s="19"/>
      <c r="W438" s="19"/>
      <c r="X438" s="19"/>
      <c r="AC438" s="3">
        <v>35.083332420000097</v>
      </c>
      <c r="AD438" s="2">
        <f t="shared" si="30"/>
        <v>0</v>
      </c>
      <c r="AE438" s="2">
        <f t="shared" si="31"/>
        <v>-15.56</v>
      </c>
      <c r="AF438" s="2">
        <f t="shared" si="32"/>
        <v>242.11360000000002</v>
      </c>
      <c r="AG438" s="2">
        <f t="shared" si="33"/>
        <v>15.56</v>
      </c>
    </row>
    <row r="439" spans="1:33" x14ac:dyDescent="0.3">
      <c r="A439" s="3">
        <v>34.9166657600001</v>
      </c>
      <c r="B439" s="3">
        <v>15.313000000000001</v>
      </c>
      <c r="C439" s="2">
        <f>$D$6*(A439^8)+$D$7*(A439^7)+$D$8*(A439^6)+$D$9*(A439^5)+$D$10*(A439^4)+$D$11*(A439^3)+$D$12*(A439^2)+$D$13*(A439)+$D$14 + (($D$3*EXP($D$4*A439))*(($D$5*(SIN(2*3.141592654*A439)))+(((1-($D$5^2))^0.5)*(COS(2*3.141592654*A439)))))</f>
        <v>14.956627171244564</v>
      </c>
      <c r="D439" s="2">
        <f t="shared" si="34"/>
        <v>-0.35637282875543619</v>
      </c>
      <c r="E439" s="2">
        <f>D439^2</f>
        <v>0.12700159307515144</v>
      </c>
      <c r="F439" s="2">
        <f>$E$9*(A439^8)+$E$10*(A439^7)+$E$11*(A439^6)+$E$12*(A439^5)+$E$13*(A439^4)+$E$14*(A439^3)+$E$15*(A439^2)+$E$16*(A439)+$E$17+(($E$3*EXP($E$4*A439))*(($E$5*(SIN(2*3.141592654*A439)))+(((1-($E$5^2))^0.5)*(COS(2*3.141592654*A439)))))+(($E$6*EXP($E$7*A439))*(($E$8*(SIN(4*3.141592654*A439)))+(((1-($E$8^2))^0.5)*(COS(4*3.141592654*A439)))))</f>
        <v>15.067081525830744</v>
      </c>
      <c r="G439" s="2">
        <f>F439-B439</f>
        <v>-0.24591847416925638</v>
      </c>
      <c r="H439" s="2">
        <f>G439^2</f>
        <v>6.0475895937735218E-2</v>
      </c>
      <c r="L439" s="3"/>
      <c r="M439" s="3"/>
      <c r="N439" s="19"/>
      <c r="O439" s="19"/>
      <c r="P439" s="19"/>
      <c r="Q439" s="3"/>
      <c r="S439" s="19"/>
      <c r="U439" s="19"/>
      <c r="W439" s="19"/>
      <c r="X439" s="19"/>
      <c r="AC439" s="3">
        <v>35.166665750000099</v>
      </c>
      <c r="AD439" s="2">
        <f t="shared" si="30"/>
        <v>0</v>
      </c>
      <c r="AE439" s="2">
        <f t="shared" si="31"/>
        <v>-15.313000000000001</v>
      </c>
      <c r="AF439" s="2">
        <f t="shared" si="32"/>
        <v>234.48796900000002</v>
      </c>
      <c r="AG439" s="2">
        <f t="shared" si="33"/>
        <v>15.313000000000001</v>
      </c>
    </row>
    <row r="440" spans="1:33" x14ac:dyDescent="0.3">
      <c r="A440" s="3">
        <v>34.999999090000102</v>
      </c>
      <c r="B440" s="3">
        <v>14.782</v>
      </c>
      <c r="C440" s="2">
        <f>$D$6*(A440^8)+$D$7*(A440^7)+$D$8*(A440^6)+$D$9*(A440^5)+$D$10*(A440^4)+$D$11*(A440^3)+$D$12*(A440^2)+$D$13*(A440)+$D$14 + (($D$3*EXP($D$4*A440))*(($D$5*(SIN(2*3.141592654*A440)))+(((1-($D$5^2))^0.5)*(COS(2*3.141592654*A440)))))</f>
        <v>14.937152906360311</v>
      </c>
      <c r="D440" s="2">
        <f t="shared" si="34"/>
        <v>0.15515290636031054</v>
      </c>
      <c r="E440" s="2">
        <f>D440^2</f>
        <v>2.4072424352051289E-2</v>
      </c>
      <c r="F440" s="2">
        <f>$E$9*(A440^8)+$E$10*(A440^7)+$E$11*(A440^6)+$E$12*(A440^5)+$E$13*(A440^4)+$E$14*(A440^3)+$E$15*(A440^2)+$E$16*(A440)+$E$17+(($E$3*EXP($E$4*A440))*(($E$5*(SIN(2*3.141592654*A440)))+(((1-($E$5^2))^0.5)*(COS(2*3.141592654*A440)))))+(($E$6*EXP($E$7*A440))*(($E$8*(SIN(4*3.141592654*A440)))+(((1-($E$8^2))^0.5)*(COS(4*3.141592654*A440)))))</f>
        <v>14.953682721498401</v>
      </c>
      <c r="G440" s="2">
        <f>F440-B440</f>
        <v>0.17168272149840114</v>
      </c>
      <c r="H440" s="2">
        <f>G440^2</f>
        <v>2.9474956861097568E-2</v>
      </c>
      <c r="L440" s="3"/>
      <c r="M440" s="3"/>
      <c r="N440" s="19"/>
      <c r="O440" s="19"/>
      <c r="P440" s="19"/>
      <c r="Q440" s="3"/>
      <c r="S440" s="19"/>
      <c r="U440" s="19"/>
      <c r="W440" s="19"/>
      <c r="X440" s="19"/>
      <c r="AC440" s="3">
        <v>35.249999080000102</v>
      </c>
      <c r="AD440" s="2">
        <f t="shared" si="30"/>
        <v>0</v>
      </c>
      <c r="AE440" s="2">
        <f t="shared" si="31"/>
        <v>-14.782</v>
      </c>
      <c r="AF440" s="2">
        <f t="shared" si="32"/>
        <v>218.50752399999999</v>
      </c>
      <c r="AG440" s="2">
        <f t="shared" si="33"/>
        <v>14.782</v>
      </c>
    </row>
    <row r="441" spans="1:33" x14ac:dyDescent="0.3">
      <c r="A441" s="3">
        <v>35.083332420000097</v>
      </c>
      <c r="B441" s="3">
        <v>13.718999999999999</v>
      </c>
      <c r="C441" s="2">
        <f>$D$6*(A441^8)+$D$7*(A441^7)+$D$8*(A441^6)+$D$9*(A441^5)+$D$10*(A441^4)+$D$11*(A441^3)+$D$12*(A441^2)+$D$13*(A441)+$D$14 + (($D$3*EXP($D$4*A441))*(($D$5*(SIN(2*3.141592654*A441)))+(((1-($D$5^2))^0.5)*(COS(2*3.141592654*A441)))))</f>
        <v>15.265184218960016</v>
      </c>
      <c r="D441" s="2">
        <f t="shared" si="34"/>
        <v>1.5461842189600166</v>
      </c>
      <c r="E441" s="2">
        <f>D441^2</f>
        <v>2.3906856389609965</v>
      </c>
      <c r="F441" s="2">
        <f>$E$9*(A441^8)+$E$10*(A441^7)+$E$11*(A441^6)+$E$12*(A441^5)+$E$13*(A441^4)+$E$14*(A441^3)+$E$15*(A441^2)+$E$16*(A441)+$E$17+(($E$3*EXP($E$4*A441))*(($E$5*(SIN(2*3.141592654*A441)))+(((1-($E$5^2))^0.5)*(COS(2*3.141592654*A441)))))+(($E$6*EXP($E$7*A441))*(($E$8*(SIN(4*3.141592654*A441)))+(((1-($E$8^2))^0.5)*(COS(4*3.141592654*A441)))))</f>
        <v>15.169648914975726</v>
      </c>
      <c r="G441" s="2">
        <f>F441-B441</f>
        <v>1.4506489149757265</v>
      </c>
      <c r="H441" s="2">
        <f>G441^2</f>
        <v>2.1043822745202525</v>
      </c>
      <c r="L441" s="3"/>
      <c r="M441" s="3"/>
      <c r="N441" s="19"/>
      <c r="O441" s="19"/>
      <c r="P441" s="19"/>
      <c r="Q441" s="3"/>
      <c r="S441" s="19"/>
      <c r="U441" s="19"/>
      <c r="W441" s="19"/>
      <c r="X441" s="19"/>
      <c r="AC441" s="3">
        <v>35.333332410000097</v>
      </c>
      <c r="AD441" s="2">
        <f t="shared" si="30"/>
        <v>0</v>
      </c>
      <c r="AE441" s="2">
        <f t="shared" si="31"/>
        <v>-13.718999999999999</v>
      </c>
      <c r="AF441" s="2">
        <f t="shared" si="32"/>
        <v>188.210961</v>
      </c>
      <c r="AG441" s="2">
        <f t="shared" si="33"/>
        <v>13.718999999999999</v>
      </c>
    </row>
    <row r="442" spans="1:33" x14ac:dyDescent="0.3">
      <c r="A442" s="3">
        <v>35.166665750000099</v>
      </c>
      <c r="B442" s="3">
        <v>14.839</v>
      </c>
      <c r="C442" s="2">
        <f>$D$6*(A442^8)+$D$7*(A442^7)+$D$8*(A442^6)+$D$9*(A442^5)+$D$10*(A442^4)+$D$11*(A442^3)+$D$12*(A442^2)+$D$13*(A442)+$D$14 + (($D$3*EXP($D$4*A442))*(($D$5*(SIN(2*3.141592654*A442)))+(((1-($D$5^2))^0.5)*(COS(2*3.141592654*A442)))))</f>
        <v>15.848684483202337</v>
      </c>
      <c r="D442" s="2">
        <f t="shared" si="34"/>
        <v>1.0096844832023368</v>
      </c>
      <c r="E442" s="2">
        <f>D442^2</f>
        <v>1.0194627556195701</v>
      </c>
      <c r="F442" s="2">
        <f>$E$9*(A442^8)+$E$10*(A442^7)+$E$11*(A442^6)+$E$12*(A442^5)+$E$13*(A442^4)+$E$14*(A442^3)+$E$15*(A442^2)+$E$16*(A442)+$E$17+(($E$3*EXP($E$4*A442))*(($E$5*(SIN(2*3.141592654*A442)))+(((1-($E$5^2))^0.5)*(COS(2*3.141592654*A442)))))+(($E$6*EXP($E$7*A442))*(($E$8*(SIN(4*3.141592654*A442)))+(((1-($E$8^2))^0.5)*(COS(4*3.141592654*A442)))))</f>
        <v>15.735179996734905</v>
      </c>
      <c r="G442" s="2">
        <f>F442-B442</f>
        <v>0.89617999673490445</v>
      </c>
      <c r="H442" s="2">
        <f>G442^2</f>
        <v>0.80313858654777337</v>
      </c>
      <c r="L442" s="3"/>
      <c r="M442" s="3"/>
      <c r="N442" s="19"/>
      <c r="O442" s="19"/>
      <c r="P442" s="19"/>
      <c r="Q442" s="3"/>
      <c r="S442" s="19"/>
      <c r="U442" s="19"/>
      <c r="W442" s="19"/>
      <c r="X442" s="19"/>
      <c r="AC442" s="3">
        <v>35.416665740000099</v>
      </c>
      <c r="AD442" s="2">
        <f t="shared" si="30"/>
        <v>0</v>
      </c>
      <c r="AE442" s="2">
        <f t="shared" si="31"/>
        <v>-14.839</v>
      </c>
      <c r="AF442" s="2">
        <f t="shared" si="32"/>
        <v>220.195921</v>
      </c>
      <c r="AG442" s="2">
        <f t="shared" si="33"/>
        <v>14.839</v>
      </c>
    </row>
    <row r="443" spans="1:33" x14ac:dyDescent="0.3">
      <c r="A443" s="3">
        <v>35.249999080000102</v>
      </c>
      <c r="B443" s="3">
        <v>15.824999999999999</v>
      </c>
      <c r="C443" s="2">
        <f>$D$6*(A443^8)+$D$7*(A443^7)+$D$8*(A443^6)+$D$9*(A443^5)+$D$10*(A443^4)+$D$11*(A443^3)+$D$12*(A443^2)+$D$13*(A443)+$D$14 + (($D$3*EXP($D$4*A443))*(($D$5*(SIN(2*3.141592654*A443)))+(((1-($D$5^2))^0.5)*(COS(2*3.141592654*A443)))))</f>
        <v>16.52706913027583</v>
      </c>
      <c r="D443" s="2">
        <f t="shared" si="34"/>
        <v>0.70206913027583084</v>
      </c>
      <c r="E443" s="2">
        <f>D443^2</f>
        <v>0.49290106368626152</v>
      </c>
      <c r="F443" s="2">
        <f>$E$9*(A443^8)+$E$10*(A443^7)+$E$11*(A443^6)+$E$12*(A443^5)+$E$13*(A443^4)+$E$14*(A443^3)+$E$15*(A443^2)+$E$16*(A443)+$E$17+(($E$3*EXP($E$4*A443))*(($E$5*(SIN(2*3.141592654*A443)))+(((1-($E$5^2))^0.5)*(COS(2*3.141592654*A443)))))+(($E$6*EXP($E$7*A443))*(($E$8*(SIN(4*3.141592654*A443)))+(((1-($E$8^2))^0.5)*(COS(4*3.141592654*A443)))))</f>
        <v>16.507807875999649</v>
      </c>
      <c r="G443" s="2">
        <f>F443-B443</f>
        <v>0.68280787599965009</v>
      </c>
      <c r="H443" s="2">
        <f>G443^2</f>
        <v>0.46622659552715356</v>
      </c>
      <c r="L443" s="3"/>
      <c r="M443" s="3"/>
      <c r="N443" s="19"/>
      <c r="O443" s="19"/>
      <c r="P443" s="19"/>
      <c r="Q443" s="3"/>
      <c r="S443" s="19"/>
      <c r="U443" s="19"/>
      <c r="W443" s="19"/>
      <c r="X443" s="19"/>
      <c r="AC443" s="3">
        <v>35.499999070000101</v>
      </c>
      <c r="AD443" s="2">
        <f t="shared" si="30"/>
        <v>0</v>
      </c>
      <c r="AE443" s="2">
        <f t="shared" si="31"/>
        <v>-15.824999999999999</v>
      </c>
      <c r="AF443" s="2">
        <f t="shared" si="32"/>
        <v>250.43062499999996</v>
      </c>
      <c r="AG443" s="2">
        <f t="shared" si="33"/>
        <v>15.824999999999999</v>
      </c>
    </row>
    <row r="444" spans="1:33" x14ac:dyDescent="0.3">
      <c r="A444" s="3">
        <v>35.333332410000097</v>
      </c>
      <c r="B444" s="3">
        <v>17.324000000000002</v>
      </c>
      <c r="C444" s="2">
        <f>$D$6*(A444^8)+$D$7*(A444^7)+$D$8*(A444^6)+$D$9*(A444^5)+$D$10*(A444^4)+$D$11*(A444^3)+$D$12*(A444^2)+$D$13*(A444)+$D$14 + (($D$3*EXP($D$4*A444))*(($D$5*(SIN(2*3.141592654*A444)))+(((1-($D$5^2))^0.5)*(COS(2*3.141592654*A444)))))</f>
        <v>17.114207276820835</v>
      </c>
      <c r="D444" s="2">
        <f t="shared" si="34"/>
        <v>-0.20979272317916653</v>
      </c>
      <c r="E444" s="2">
        <f>D444^2</f>
        <v>4.4012986698930397E-2</v>
      </c>
      <c r="F444" s="2">
        <f>$E$9*(A444^8)+$E$10*(A444^7)+$E$11*(A444^6)+$E$12*(A444^5)+$E$13*(A444^4)+$E$14*(A444^3)+$E$15*(A444^2)+$E$16*(A444)+$E$17+(($E$3*EXP($E$4*A444))*(($E$5*(SIN(2*3.141592654*A444)))+(((1-($E$5^2))^0.5)*(COS(2*3.141592654*A444)))))+(($E$6*EXP($E$7*A444))*(($E$8*(SIN(4*3.141592654*A444)))+(((1-($E$8^2))^0.5)*(COS(4*3.141592654*A444)))))</f>
        <v>17.207516470178994</v>
      </c>
      <c r="G444" s="2">
        <f>F444-B444</f>
        <v>-0.11648352982100718</v>
      </c>
      <c r="H444" s="2">
        <f>G444^2</f>
        <v>1.356841271956147E-2</v>
      </c>
      <c r="L444" s="3"/>
      <c r="M444" s="3"/>
      <c r="N444" s="19"/>
      <c r="O444" s="19"/>
      <c r="P444" s="19"/>
      <c r="Q444" s="3"/>
      <c r="S444" s="19"/>
      <c r="U444" s="19"/>
      <c r="W444" s="19"/>
      <c r="X444" s="19"/>
      <c r="AC444" s="3">
        <v>35.583332400000103</v>
      </c>
      <c r="AD444" s="2">
        <f t="shared" si="30"/>
        <v>0</v>
      </c>
      <c r="AE444" s="2">
        <f t="shared" si="31"/>
        <v>-17.324000000000002</v>
      </c>
      <c r="AF444" s="2">
        <f t="shared" si="32"/>
        <v>300.12097600000004</v>
      </c>
      <c r="AG444" s="2">
        <f t="shared" si="33"/>
        <v>17.324000000000002</v>
      </c>
    </row>
    <row r="445" spans="1:33" x14ac:dyDescent="0.3">
      <c r="A445" s="3">
        <v>35.416665740000099</v>
      </c>
      <c r="B445" s="3">
        <v>17.722999999999999</v>
      </c>
      <c r="C445" s="2">
        <f>$D$6*(A445^8)+$D$7*(A445^7)+$D$8*(A445^6)+$D$9*(A445^5)+$D$10*(A445^4)+$D$11*(A445^3)+$D$12*(A445^2)+$D$13*(A445)+$D$14 + (($D$3*EXP($D$4*A445))*(($D$5*(SIN(2*3.141592654*A445)))+(((1-($D$5^2))^0.5)*(COS(2*3.141592654*A445)))))</f>
        <v>17.448293974535346</v>
      </c>
      <c r="D445" s="2">
        <f t="shared" si="34"/>
        <v>-0.27470602546465273</v>
      </c>
      <c r="E445" s="2">
        <f>D445^2</f>
        <v>7.5463400426586433E-2</v>
      </c>
      <c r="F445" s="2">
        <f>$E$9*(A445^8)+$E$10*(A445^7)+$E$11*(A445^6)+$E$12*(A445^5)+$E$13*(A445^4)+$E$14*(A445^3)+$E$15*(A445^2)+$E$16*(A445)+$E$17+(($E$3*EXP($E$4*A445))*(($E$5*(SIN(2*3.141592654*A445)))+(((1-($E$5^2))^0.5)*(COS(2*3.141592654*A445)))))+(($E$6*EXP($E$7*A445))*(($E$8*(SIN(4*3.141592654*A445)))+(((1-($E$8^2))^0.5)*(COS(4*3.141592654*A445)))))</f>
        <v>17.560577645107131</v>
      </c>
      <c r="G445" s="2">
        <f>F445-B445</f>
        <v>-0.16242235489286827</v>
      </c>
      <c r="H445" s="2">
        <f>G445^2</f>
        <v>2.6381021368944848E-2</v>
      </c>
      <c r="L445" s="3"/>
      <c r="M445" s="3"/>
      <c r="N445" s="19"/>
      <c r="O445" s="19"/>
      <c r="P445" s="19"/>
      <c r="Q445" s="3"/>
      <c r="S445" s="19"/>
      <c r="U445" s="19"/>
      <c r="W445" s="19"/>
      <c r="X445" s="19"/>
      <c r="AC445" s="3">
        <v>35.666665730000098</v>
      </c>
      <c r="AD445" s="2">
        <f t="shared" si="30"/>
        <v>0</v>
      </c>
      <c r="AE445" s="2">
        <f t="shared" si="31"/>
        <v>-17.722999999999999</v>
      </c>
      <c r="AF445" s="2">
        <f t="shared" si="32"/>
        <v>314.10472899999996</v>
      </c>
      <c r="AG445" s="2">
        <f t="shared" si="33"/>
        <v>17.722999999999999</v>
      </c>
    </row>
    <row r="446" spans="1:33" x14ac:dyDescent="0.3">
      <c r="A446" s="3">
        <v>35.499999070000101</v>
      </c>
      <c r="B446" s="3">
        <v>17.684999999999999</v>
      </c>
      <c r="C446" s="2">
        <f>$D$6*(A446^8)+$D$7*(A446^7)+$D$8*(A446^6)+$D$9*(A446^5)+$D$10*(A446^4)+$D$11*(A446^3)+$D$12*(A446^2)+$D$13*(A446)+$D$14 + (($D$3*EXP($D$4*A446))*(($D$5*(SIN(2*3.141592654*A446)))+(((1-($D$5^2))^0.5)*(COS(2*3.141592654*A446)))))</f>
        <v>17.435229954823154</v>
      </c>
      <c r="D446" s="2">
        <f t="shared" si="34"/>
        <v>-0.2497700451768452</v>
      </c>
      <c r="E446" s="2">
        <f>D446^2</f>
        <v>6.238507546764329E-2</v>
      </c>
      <c r="F446" s="2">
        <f>$E$9*(A446^8)+$E$10*(A446^7)+$E$11*(A446^6)+$E$12*(A446^5)+$E$13*(A446^4)+$E$14*(A446^3)+$E$15*(A446^2)+$E$16*(A446)+$E$17+(($E$3*EXP($E$4*A446))*(($E$5*(SIN(2*3.141592654*A446)))+(((1-($E$5^2))^0.5)*(COS(2*3.141592654*A446)))))+(($E$6*EXP($E$7*A446))*(($E$8*(SIN(4*3.141592654*A446)))+(((1-($E$8^2))^0.5)*(COS(4*3.141592654*A446)))))</f>
        <v>17.454589361165826</v>
      </c>
      <c r="G446" s="2">
        <f>F446-B446</f>
        <v>-0.23041063883417223</v>
      </c>
      <c r="H446" s="2">
        <f>G446^2</f>
        <v>5.3089062487971357E-2</v>
      </c>
      <c r="L446" s="3"/>
      <c r="M446" s="3"/>
      <c r="N446" s="19"/>
      <c r="O446" s="19"/>
      <c r="P446" s="19"/>
      <c r="Q446" s="3"/>
      <c r="S446" s="19"/>
      <c r="U446" s="19"/>
      <c r="W446" s="19"/>
      <c r="X446" s="19"/>
      <c r="AC446" s="3">
        <v>35.7499990600001</v>
      </c>
      <c r="AD446" s="2">
        <f t="shared" si="30"/>
        <v>0</v>
      </c>
      <c r="AE446" s="2">
        <f t="shared" si="31"/>
        <v>-17.684999999999999</v>
      </c>
      <c r="AF446" s="2">
        <f t="shared" si="32"/>
        <v>312.75922499999996</v>
      </c>
      <c r="AG446" s="2">
        <f t="shared" si="33"/>
        <v>17.684999999999999</v>
      </c>
    </row>
    <row r="447" spans="1:33" x14ac:dyDescent="0.3">
      <c r="A447" s="3">
        <v>35.583332400000103</v>
      </c>
      <c r="B447" s="3">
        <v>17.513999999999999</v>
      </c>
      <c r="C447" s="2">
        <f>$D$6*(A447^8)+$D$7*(A447^7)+$D$8*(A447^6)+$D$9*(A447^5)+$D$10*(A447^4)+$D$11*(A447^3)+$D$12*(A447^2)+$D$13*(A447)+$D$14 + (($D$3*EXP($D$4*A447))*(($D$5*(SIN(2*3.141592654*A447)))+(((1-($D$5^2))^0.5)*(COS(2*3.141592654*A447)))))</f>
        <v>17.073878517565419</v>
      </c>
      <c r="D447" s="2">
        <f t="shared" si="34"/>
        <v>-0.44012148243458071</v>
      </c>
      <c r="E447" s="2">
        <f>D447^2</f>
        <v>0.19370691930041295</v>
      </c>
      <c r="F447" s="2">
        <f>$E$9*(A447^8)+$E$10*(A447^7)+$E$11*(A447^6)+$E$12*(A447^5)+$E$13*(A447^4)+$E$14*(A447^3)+$E$15*(A447^2)+$E$16*(A447)+$E$17+(($E$3*EXP($E$4*A447))*(($E$5*(SIN(2*3.141592654*A447)))+(((1-($E$5^2))^0.5)*(COS(2*3.141592654*A447)))))+(($E$6*EXP($E$7*A447))*(($E$8*(SIN(4*3.141592654*A447)))+(((1-($E$8^2))^0.5)*(COS(4*3.141592654*A447)))))</f>
        <v>16.981596597888139</v>
      </c>
      <c r="G447" s="2">
        <f>F447-B447</f>
        <v>-0.53240340211186066</v>
      </c>
      <c r="H447" s="2">
        <f>G447^2</f>
        <v>0.28345338258028357</v>
      </c>
      <c r="L447" s="3"/>
      <c r="M447" s="3"/>
      <c r="N447" s="19"/>
      <c r="O447" s="19"/>
      <c r="P447" s="19"/>
      <c r="Q447" s="3"/>
      <c r="S447" s="19"/>
      <c r="U447" s="19"/>
      <c r="W447" s="19"/>
      <c r="X447" s="19"/>
      <c r="AC447" s="3">
        <v>35.833332390000102</v>
      </c>
      <c r="AD447" s="2">
        <f t="shared" si="30"/>
        <v>0</v>
      </c>
      <c r="AE447" s="2">
        <f t="shared" si="31"/>
        <v>-17.513999999999999</v>
      </c>
      <c r="AF447" s="2">
        <f t="shared" si="32"/>
        <v>306.74019599999997</v>
      </c>
      <c r="AG447" s="2">
        <f t="shared" si="33"/>
        <v>17.513999999999999</v>
      </c>
    </row>
    <row r="448" spans="1:33" x14ac:dyDescent="0.3">
      <c r="A448" s="3">
        <v>35.666665730000098</v>
      </c>
      <c r="B448" s="3">
        <v>16.907</v>
      </c>
      <c r="C448" s="2">
        <f>$D$6*(A448^8)+$D$7*(A448^7)+$D$8*(A448^6)+$D$9*(A448^5)+$D$10*(A448^4)+$D$11*(A448^3)+$D$12*(A448^2)+$D$13*(A448)+$D$14 + (($D$3*EXP($D$4*A448))*(($D$5*(SIN(2*3.141592654*A448)))+(((1-($D$5^2))^0.5)*(COS(2*3.141592654*A448)))))</f>
        <v>16.456420145814835</v>
      </c>
      <c r="D448" s="2">
        <f t="shared" si="34"/>
        <v>-0.45057985418516466</v>
      </c>
      <c r="E448" s="2">
        <f>D448^2</f>
        <v>0.20302220499752424</v>
      </c>
      <c r="F448" s="2">
        <f>$E$9*(A448^8)+$E$10*(A448^7)+$E$11*(A448^6)+$E$12*(A448^5)+$E$13*(A448^4)+$E$14*(A448^3)+$E$15*(A448^2)+$E$16*(A448)+$E$17+(($E$3*EXP($E$4*A448))*(($E$5*(SIN(2*3.141592654*A448)))+(((1-($E$5^2))^0.5)*(COS(2*3.141592654*A448)))))+(($E$6*EXP($E$7*A448))*(($E$8*(SIN(4*3.141592654*A448)))+(((1-($E$8^2))^0.5)*(COS(4*3.141592654*A448)))))</f>
        <v>16.345033210979988</v>
      </c>
      <c r="G448" s="2">
        <f>F448-B448</f>
        <v>-0.56196678902001196</v>
      </c>
      <c r="H448" s="2">
        <f>G448^2</f>
        <v>0.31580667196146261</v>
      </c>
      <c r="L448" s="3"/>
      <c r="M448" s="3"/>
      <c r="N448" s="19"/>
      <c r="O448" s="19"/>
      <c r="P448" s="19"/>
      <c r="Q448" s="3"/>
      <c r="S448" s="19"/>
      <c r="U448" s="19"/>
      <c r="W448" s="19"/>
      <c r="X448" s="19"/>
      <c r="AC448" s="3">
        <v>35.916665720000097</v>
      </c>
      <c r="AD448" s="2">
        <f t="shared" si="30"/>
        <v>0</v>
      </c>
      <c r="AE448" s="2">
        <f t="shared" si="31"/>
        <v>-16.907</v>
      </c>
      <c r="AF448" s="2">
        <f t="shared" si="32"/>
        <v>285.84664900000001</v>
      </c>
      <c r="AG448" s="2">
        <f t="shared" si="33"/>
        <v>16.907</v>
      </c>
    </row>
    <row r="449" spans="1:33" x14ac:dyDescent="0.3">
      <c r="A449" s="3">
        <v>35.7499990600001</v>
      </c>
      <c r="B449" s="3">
        <v>15.863</v>
      </c>
      <c r="C449" s="2">
        <f>$D$6*(A449^8)+$D$7*(A449^7)+$D$8*(A449^6)+$D$9*(A449^5)+$D$10*(A449^4)+$D$11*(A449^3)+$D$12*(A449^2)+$D$13*(A449)+$D$14 + (($D$3*EXP($D$4*A449))*(($D$5*(SIN(2*3.141592654*A449)))+(((1-($D$5^2))^0.5)*(COS(2*3.141592654*A449)))))</f>
        <v>15.743696075601258</v>
      </c>
      <c r="D449" s="2">
        <f t="shared" si="34"/>
        <v>-0.11930392439874105</v>
      </c>
      <c r="E449" s="2">
        <f>D449^2</f>
        <v>1.4233426376940519E-2</v>
      </c>
      <c r="F449" s="2">
        <f>$E$9*(A449^8)+$E$10*(A449^7)+$E$11*(A449^6)+$E$12*(A449^5)+$E$13*(A449^4)+$E$14*(A449^3)+$E$15*(A449^2)+$E$16*(A449)+$E$17+(($E$3*EXP($E$4*A449))*(($E$5*(SIN(2*3.141592654*A449)))+(((1-($E$5^2))^0.5)*(COS(2*3.141592654*A449)))))+(($E$6*EXP($E$7*A449))*(($E$8*(SIN(4*3.141592654*A449)))+(((1-($E$8^2))^0.5)*(COS(4*3.141592654*A449)))))</f>
        <v>15.724017102750325</v>
      </c>
      <c r="G449" s="2">
        <f>F449-B449</f>
        <v>-0.13898289724967405</v>
      </c>
      <c r="H449" s="2">
        <f>G449^2</f>
        <v>1.9316245727913454E-2</v>
      </c>
      <c r="L449" s="3"/>
      <c r="M449" s="3"/>
      <c r="N449" s="19"/>
      <c r="O449" s="19"/>
      <c r="P449" s="19"/>
      <c r="Q449" s="3"/>
      <c r="S449" s="19"/>
      <c r="U449" s="19"/>
      <c r="W449" s="19"/>
      <c r="X449" s="19"/>
      <c r="AC449" s="3">
        <v>35.999999050000099</v>
      </c>
      <c r="AD449" s="2">
        <f t="shared" si="30"/>
        <v>0</v>
      </c>
      <c r="AE449" s="2">
        <f t="shared" si="31"/>
        <v>-15.863</v>
      </c>
      <c r="AF449" s="2">
        <f t="shared" si="32"/>
        <v>251.63476899999998</v>
      </c>
      <c r="AG449" s="2">
        <f t="shared" si="33"/>
        <v>15.863</v>
      </c>
    </row>
    <row r="450" spans="1:33" x14ac:dyDescent="0.3">
      <c r="A450" s="3">
        <v>35.833332390000102</v>
      </c>
      <c r="B450" s="3">
        <v>14.933999999999999</v>
      </c>
      <c r="C450" s="2">
        <f>$D$6*(A450^8)+$D$7*(A450^7)+$D$8*(A450^6)+$D$9*(A450^5)+$D$10*(A450^4)+$D$11*(A450^3)+$D$12*(A450^2)+$D$13*(A450)+$D$14 + (($D$3*EXP($D$4*A450))*(($D$5*(SIN(2*3.141592654*A450)))+(((1-($D$5^2))^0.5)*(COS(2*3.141592654*A450)))))</f>
        <v>15.122135528273656</v>
      </c>
      <c r="D450" s="2">
        <f t="shared" si="34"/>
        <v>0.18813552827365676</v>
      </c>
      <c r="E450" s="2">
        <f>D450^2</f>
        <v>3.5394976998807899E-2</v>
      </c>
      <c r="F450" s="2">
        <f>$E$9*(A450^8)+$E$10*(A450^7)+$E$11*(A450^6)+$E$12*(A450^5)+$E$13*(A450^4)+$E$14*(A450^3)+$E$15*(A450^2)+$E$16*(A450)+$E$17+(($E$3*EXP($E$4*A450))*(($E$5*(SIN(2*3.141592654*A450)))+(((1-($E$5^2))^0.5)*(COS(2*3.141592654*A450)))))+(($E$6*EXP($E$7*A450))*(($E$8*(SIN(4*3.141592654*A450)))+(((1-($E$8^2))^0.5)*(COS(4*3.141592654*A450)))))</f>
        <v>15.212491017994671</v>
      </c>
      <c r="G450" s="2">
        <f>F450-B450</f>
        <v>0.27849101799467135</v>
      </c>
      <c r="H450" s="2">
        <f>G450^2</f>
        <v>7.7557247103708357E-2</v>
      </c>
      <c r="L450" s="3"/>
      <c r="M450" s="3"/>
      <c r="N450" s="19"/>
      <c r="O450" s="19"/>
      <c r="P450" s="19"/>
      <c r="Q450" s="3"/>
      <c r="S450" s="19"/>
      <c r="U450" s="19"/>
      <c r="W450" s="19"/>
      <c r="X450" s="19"/>
      <c r="AC450" s="3">
        <v>36.083332380000101</v>
      </c>
      <c r="AD450" s="2">
        <f t="shared" si="30"/>
        <v>0</v>
      </c>
      <c r="AE450" s="2">
        <f t="shared" si="31"/>
        <v>-14.933999999999999</v>
      </c>
      <c r="AF450" s="2">
        <f t="shared" si="32"/>
        <v>223.02435599999998</v>
      </c>
      <c r="AG450" s="2">
        <f t="shared" si="33"/>
        <v>14.933999999999999</v>
      </c>
    </row>
    <row r="451" spans="1:33" x14ac:dyDescent="0.3">
      <c r="A451" s="3">
        <v>35.916665720000097</v>
      </c>
      <c r="B451" s="3">
        <v>14.706</v>
      </c>
      <c r="C451" s="2">
        <f>$D$6*(A451^8)+$D$7*(A451^7)+$D$8*(A451^6)+$D$9*(A451^5)+$D$10*(A451^4)+$D$11*(A451^3)+$D$12*(A451^2)+$D$13*(A451)+$D$14 + (($D$3*EXP($D$4*A451))*(($D$5*(SIN(2*3.141592654*A451)))+(((1-($D$5^2))^0.5)*(COS(2*3.141592654*A451)))))</f>
        <v>14.753800950984143</v>
      </c>
      <c r="D451" s="2">
        <f t="shared" si="34"/>
        <v>4.7800950984143498E-2</v>
      </c>
      <c r="E451" s="2">
        <f>D451^2</f>
        <v>2.2849309149884892E-3</v>
      </c>
      <c r="F451" s="2">
        <f>$E$9*(A451^8)+$E$10*(A451^7)+$E$11*(A451^6)+$E$12*(A451^5)+$E$13*(A451^4)+$E$14*(A451^3)+$E$15*(A451^2)+$E$16*(A451)+$E$17+(($E$3*EXP($E$4*A451))*(($E$5*(SIN(2*3.141592654*A451)))+(((1-($E$5^2))^0.5)*(COS(2*3.141592654*A451)))))+(($E$6*EXP($E$7*A451))*(($E$8*(SIN(4*3.141592654*A451)))+(((1-($E$8^2))^0.5)*(COS(4*3.141592654*A451)))))</f>
        <v>14.862137717762495</v>
      </c>
      <c r="G451" s="2">
        <f>F451-B451</f>
        <v>0.15613771776249585</v>
      </c>
      <c r="H451" s="2">
        <f>G451^2</f>
        <v>2.4378986908080814E-2</v>
      </c>
      <c r="L451" s="3"/>
      <c r="M451" s="3"/>
      <c r="N451" s="19"/>
      <c r="O451" s="19"/>
      <c r="P451" s="19"/>
      <c r="Q451" s="3"/>
      <c r="S451" s="19"/>
      <c r="U451" s="19"/>
      <c r="W451" s="19"/>
      <c r="X451" s="19"/>
      <c r="AC451" s="3">
        <v>36.166665710000103</v>
      </c>
      <c r="AD451" s="2">
        <f t="shared" si="30"/>
        <v>0</v>
      </c>
      <c r="AE451" s="2">
        <f t="shared" si="31"/>
        <v>-14.706</v>
      </c>
      <c r="AF451" s="2">
        <f t="shared" si="32"/>
        <v>216.266436</v>
      </c>
      <c r="AG451" s="2">
        <f t="shared" si="33"/>
        <v>14.706</v>
      </c>
    </row>
    <row r="452" spans="1:33" x14ac:dyDescent="0.3">
      <c r="A452" s="3">
        <v>35.999999050000099</v>
      </c>
      <c r="B452" s="3">
        <v>14.382999999999999</v>
      </c>
      <c r="C452" s="2">
        <f>$D$6*(A452^8)+$D$7*(A452^7)+$D$8*(A452^6)+$D$9*(A452^5)+$D$10*(A452^4)+$D$11*(A452^3)+$D$12*(A452^2)+$D$13*(A452)+$D$14 + (($D$3*EXP($D$4*A452))*(($D$5*(SIN(2*3.141592654*A452)))+(((1-($D$5^2))^0.5)*(COS(2*3.141592654*A452)))))</f>
        <v>14.732936503013562</v>
      </c>
      <c r="D452" s="2">
        <f t="shared" si="34"/>
        <v>0.34993650301356283</v>
      </c>
      <c r="E452" s="2">
        <f>D452^2</f>
        <v>0.12245555614136126</v>
      </c>
      <c r="F452" s="2">
        <f>$E$9*(A452^8)+$E$10*(A452^7)+$E$11*(A452^6)+$E$12*(A452^5)+$E$13*(A452^4)+$E$14*(A452^3)+$E$15*(A452^2)+$E$16*(A452)+$E$17+(($E$3*EXP($E$4*A452))*(($E$5*(SIN(2*3.141592654*A452)))+(((1-($E$5^2))^0.5)*(COS(2*3.141592654*A452)))))+(($E$6*EXP($E$7*A452))*(($E$8*(SIN(4*3.141592654*A452)))+(((1-($E$8^2))^0.5)*(COS(4*3.141592654*A452)))))</f>
        <v>14.749317941809959</v>
      </c>
      <c r="G452" s="2">
        <f>F452-B452</f>
        <v>0.36631794180996025</v>
      </c>
      <c r="H452" s="2">
        <f>G452^2</f>
        <v>0.13418883449188543</v>
      </c>
      <c r="L452" s="3"/>
      <c r="M452" s="3"/>
      <c r="N452" s="19"/>
      <c r="O452" s="19"/>
      <c r="P452" s="19"/>
      <c r="Q452" s="3"/>
      <c r="S452" s="19"/>
      <c r="U452" s="19"/>
      <c r="W452" s="19"/>
      <c r="X452" s="19"/>
      <c r="AC452" s="3">
        <v>36.249999040000098</v>
      </c>
      <c r="AD452" s="2">
        <f t="shared" si="30"/>
        <v>0</v>
      </c>
      <c r="AE452" s="2">
        <f t="shared" si="31"/>
        <v>-14.382999999999999</v>
      </c>
      <c r="AF452" s="2">
        <f t="shared" si="32"/>
        <v>206.87068899999997</v>
      </c>
      <c r="AG452" s="2">
        <f t="shared" si="33"/>
        <v>14.382999999999999</v>
      </c>
    </row>
    <row r="453" spans="1:33" x14ac:dyDescent="0.3">
      <c r="A453" s="3">
        <v>36.083332380000101</v>
      </c>
      <c r="B453" s="3">
        <v>14.345000000000001</v>
      </c>
      <c r="C453" s="2">
        <f>$D$6*(A453^8)+$D$7*(A453^7)+$D$8*(A453^6)+$D$9*(A453^5)+$D$10*(A453^4)+$D$11*(A453^3)+$D$12*(A453^2)+$D$13*(A453)+$D$14 + (($D$3*EXP($D$4*A453))*(($D$5*(SIN(2*3.141592654*A453)))+(((1-($D$5^2))^0.5)*(COS(2*3.141592654*A453)))))</f>
        <v>15.060669383425232</v>
      </c>
      <c r="D453" s="2">
        <f t="shared" si="34"/>
        <v>0.71566938342523123</v>
      </c>
      <c r="E453" s="2">
        <f>D453^2</f>
        <v>0.51218266637225063</v>
      </c>
      <c r="F453" s="2">
        <f>$E$9*(A453^8)+$E$10*(A453^7)+$E$11*(A453^6)+$E$12*(A453^5)+$E$13*(A453^4)+$E$14*(A453^3)+$E$15*(A453^2)+$E$16*(A453)+$E$17+(($E$3*EXP($E$4*A453))*(($E$5*(SIN(2*3.141592654*A453)))+(((1-($E$5^2))^0.5)*(COS(2*3.141592654*A453)))))+(($E$6*EXP($E$7*A453))*(($E$8*(SIN(4*3.141592654*A453)))+(((1-($E$8^2))^0.5)*(COS(4*3.141592654*A453)))))</f>
        <v>14.967384554660663</v>
      </c>
      <c r="G453" s="2">
        <f>F453-B453</f>
        <v>0.62238455466066256</v>
      </c>
      <c r="H453" s="2">
        <f>G453^2</f>
        <v>0.38736253388015124</v>
      </c>
      <c r="L453" s="3"/>
      <c r="M453" s="3"/>
      <c r="N453" s="19"/>
      <c r="O453" s="19"/>
      <c r="P453" s="19"/>
      <c r="Q453" s="3"/>
      <c r="S453" s="19"/>
      <c r="U453" s="19"/>
      <c r="W453" s="19"/>
      <c r="X453" s="19"/>
      <c r="AC453" s="3">
        <v>36.3333323700001</v>
      </c>
      <c r="AD453" s="2">
        <f t="shared" si="30"/>
        <v>0</v>
      </c>
      <c r="AE453" s="2">
        <f t="shared" si="31"/>
        <v>-14.345000000000001</v>
      </c>
      <c r="AF453" s="2">
        <f t="shared" si="32"/>
        <v>205.77902500000002</v>
      </c>
      <c r="AG453" s="2">
        <f t="shared" si="33"/>
        <v>14.345000000000001</v>
      </c>
    </row>
    <row r="454" spans="1:33" x14ac:dyDescent="0.3">
      <c r="A454" s="3">
        <v>36.166665710000103</v>
      </c>
      <c r="B454" s="3">
        <v>14.763</v>
      </c>
      <c r="C454" s="2">
        <f>$D$6*(A454^8)+$D$7*(A454^7)+$D$8*(A454^6)+$D$9*(A454^5)+$D$10*(A454^4)+$D$11*(A454^3)+$D$12*(A454^2)+$D$13*(A454)+$D$14 + (($D$3*EXP($D$4*A454))*(($D$5*(SIN(2*3.141592654*A454)))+(((1-($D$5^2))^0.5)*(COS(2*3.141592654*A454)))))</f>
        <v>15.644654637323216</v>
      </c>
      <c r="D454" s="2">
        <f t="shared" si="34"/>
        <v>0.8816546373232157</v>
      </c>
      <c r="E454" s="2">
        <f>D454^2</f>
        <v>0.77731489951353105</v>
      </c>
      <c r="F454" s="2">
        <f>$E$9*(A454^8)+$E$10*(A454^7)+$E$11*(A454^6)+$E$12*(A454^5)+$E$13*(A454^4)+$E$14*(A454^3)+$E$15*(A454^2)+$E$16*(A454)+$E$17+(($E$3*EXP($E$4*A454))*(($E$5*(SIN(2*3.141592654*A454)))+(((1-($E$5^2))^0.5)*(COS(2*3.141592654*A454)))))+(($E$6*EXP($E$7*A454))*(($E$8*(SIN(4*3.141592654*A454)))+(((1-($E$8^2))^0.5)*(COS(4*3.141592654*A454)))))</f>
        <v>15.533881961067474</v>
      </c>
      <c r="G454" s="2">
        <f>F454-B454</f>
        <v>0.77088196106747375</v>
      </c>
      <c r="H454" s="2">
        <f>G454^2</f>
        <v>0.59425899789923409</v>
      </c>
      <c r="L454" s="3"/>
      <c r="M454" s="3"/>
      <c r="N454" s="19"/>
      <c r="O454" s="19"/>
      <c r="P454" s="19"/>
      <c r="Q454" s="3"/>
      <c r="S454" s="19"/>
      <c r="U454" s="19"/>
      <c r="W454" s="19"/>
      <c r="X454" s="19"/>
      <c r="AC454" s="3">
        <v>36.416665700000102</v>
      </c>
      <c r="AD454" s="2">
        <f t="shared" si="30"/>
        <v>0</v>
      </c>
      <c r="AE454" s="2">
        <f t="shared" si="31"/>
        <v>-14.763</v>
      </c>
      <c r="AF454" s="2">
        <f t="shared" si="32"/>
        <v>217.946169</v>
      </c>
      <c r="AG454" s="2">
        <f t="shared" si="33"/>
        <v>14.763</v>
      </c>
    </row>
    <row r="455" spans="1:33" x14ac:dyDescent="0.3">
      <c r="A455" s="3">
        <v>36.249999040000098</v>
      </c>
      <c r="B455" s="3">
        <v>15.958</v>
      </c>
      <c r="C455" s="2">
        <f>$D$6*(A455^8)+$D$7*(A455^7)+$D$8*(A455^6)+$D$9*(A455^5)+$D$10*(A455^4)+$D$11*(A455^3)+$D$12*(A455^2)+$D$13*(A455)+$D$14 + (($D$3*EXP($D$4*A455))*(($D$5*(SIN(2*3.141592654*A455)))+(((1-($D$5^2))^0.5)*(COS(2*3.141592654*A455)))))</f>
        <v>16.323772392961185</v>
      </c>
      <c r="D455" s="2">
        <f t="shared" si="34"/>
        <v>0.36577239296118513</v>
      </c>
      <c r="E455" s="2">
        <f>D455^2</f>
        <v>0.13378944345255164</v>
      </c>
      <c r="F455" s="2">
        <f>$E$9*(A455^8)+$E$10*(A455^7)+$E$11*(A455^6)+$E$12*(A455^5)+$E$13*(A455^4)+$E$14*(A455^3)+$E$15*(A455^2)+$E$16*(A455)+$E$17+(($E$3*EXP($E$4*A455))*(($E$5*(SIN(2*3.141592654*A455)))+(((1-($E$5^2))^0.5)*(COS(2*3.141592654*A455)))))+(($E$6*EXP($E$7*A455))*(($E$8*(SIN(4*3.141592654*A455)))+(((1-($E$8^2))^0.5)*(COS(4*3.141592654*A455)))))</f>
        <v>16.305405812242739</v>
      </c>
      <c r="G455" s="2">
        <f>F455-B455</f>
        <v>0.34740581224273903</v>
      </c>
      <c r="H455" s="2">
        <f>G455^2</f>
        <v>0.12069079838003724</v>
      </c>
      <c r="L455" s="3"/>
      <c r="M455" s="3"/>
      <c r="N455" s="19"/>
      <c r="O455" s="19"/>
      <c r="P455" s="19"/>
      <c r="Q455" s="3"/>
      <c r="S455" s="19"/>
      <c r="U455" s="19"/>
      <c r="W455" s="19"/>
      <c r="X455" s="19"/>
      <c r="AC455" s="3">
        <v>36.499999030000097</v>
      </c>
      <c r="AD455" s="2">
        <f t="shared" si="30"/>
        <v>0</v>
      </c>
      <c r="AE455" s="2">
        <f t="shared" si="31"/>
        <v>-15.958</v>
      </c>
      <c r="AF455" s="2">
        <f t="shared" si="32"/>
        <v>254.65776400000001</v>
      </c>
      <c r="AG455" s="2">
        <f t="shared" si="33"/>
        <v>15.958</v>
      </c>
    </row>
    <row r="456" spans="1:33" x14ac:dyDescent="0.3">
      <c r="A456" s="3">
        <v>36.3333323700001</v>
      </c>
      <c r="B456" s="3">
        <v>16.698</v>
      </c>
      <c r="C456" s="2">
        <f>$D$6*(A456^8)+$D$7*(A456^7)+$D$8*(A456^6)+$D$9*(A456^5)+$D$10*(A456^4)+$D$11*(A456^3)+$D$12*(A456^2)+$D$13*(A456)+$D$14 + (($D$3*EXP($D$4*A456))*(($D$5*(SIN(2*3.141592654*A456)))+(((1-($D$5^2))^0.5)*(COS(2*3.141592654*A456)))))</f>
        <v>16.911271912454001</v>
      </c>
      <c r="D456" s="2">
        <f t="shared" si="34"/>
        <v>0.21327191245400101</v>
      </c>
      <c r="E456" s="2">
        <f>D456^2</f>
        <v>4.5484908641787072E-2</v>
      </c>
      <c r="F456" s="2">
        <f>$E$9*(A456^8)+$E$10*(A456^7)+$E$11*(A456^6)+$E$12*(A456^5)+$E$13*(A456^4)+$E$14*(A456^3)+$E$15*(A456^2)+$E$16*(A456)+$E$17+(($E$3*EXP($E$4*A456))*(($E$5*(SIN(2*3.141592654*A456)))+(((1-($E$5^2))^0.5)*(COS(2*3.141592654*A456)))))+(($E$6*EXP($E$7*A456))*(($E$8*(SIN(4*3.141592654*A456)))+(((1-($E$8^2))^0.5)*(COS(4*3.141592654*A456)))))</f>
        <v>17.003243605392061</v>
      </c>
      <c r="G456" s="2">
        <f>F456-B456</f>
        <v>0.30524360539206086</v>
      </c>
      <c r="H456" s="2">
        <f>G456^2</f>
        <v>9.3173658632744169E-2</v>
      </c>
      <c r="L456" s="3"/>
      <c r="M456" s="3"/>
      <c r="N456" s="19"/>
      <c r="O456" s="19"/>
      <c r="P456" s="19"/>
      <c r="Q456" s="3"/>
      <c r="S456" s="19"/>
      <c r="U456" s="19"/>
      <c r="W456" s="19"/>
      <c r="X456" s="19"/>
      <c r="AC456" s="3">
        <v>36.583332360000099</v>
      </c>
      <c r="AD456" s="2">
        <f t="shared" si="30"/>
        <v>0</v>
      </c>
      <c r="AE456" s="2">
        <f t="shared" si="31"/>
        <v>-16.698</v>
      </c>
      <c r="AF456" s="2">
        <f t="shared" si="32"/>
        <v>278.82320400000003</v>
      </c>
      <c r="AG456" s="2">
        <f t="shared" si="33"/>
        <v>16.698</v>
      </c>
    </row>
    <row r="457" spans="1:33" x14ac:dyDescent="0.3">
      <c r="A457" s="3">
        <v>36.416665700000102</v>
      </c>
      <c r="B457" s="3">
        <v>16.792999999999999</v>
      </c>
      <c r="C457" s="2">
        <f>$D$6*(A457^8)+$D$7*(A457^7)+$D$8*(A457^6)+$D$9*(A457^5)+$D$10*(A457^4)+$D$11*(A457^3)+$D$12*(A457^2)+$D$13*(A457)+$D$14 + (($D$3*EXP($D$4*A457))*(($D$5*(SIN(2*3.141592654*A457)))+(((1-($D$5^2))^0.5)*(COS(2*3.141592654*A457)))))</f>
        <v>17.244809025469639</v>
      </c>
      <c r="D457" s="2">
        <f t="shared" si="34"/>
        <v>0.45180902546963964</v>
      </c>
      <c r="E457" s="2">
        <f>D457^2</f>
        <v>0.20413139549582549</v>
      </c>
      <c r="F457" s="2">
        <f>$E$9*(A457^8)+$E$10*(A457^7)+$E$11*(A457^6)+$E$12*(A457^5)+$E$13*(A457^4)+$E$14*(A457^3)+$E$15*(A457^2)+$E$16*(A457)+$E$17+(($E$3*EXP($E$4*A457))*(($E$5*(SIN(2*3.141592654*A457)))+(((1-($E$5^2))^0.5)*(COS(2*3.141592654*A457)))))+(($E$6*EXP($E$7*A457))*(($E$8*(SIN(4*3.141592654*A457)))+(((1-($E$8^2))^0.5)*(COS(4*3.141592654*A457)))))</f>
        <v>17.355429935093156</v>
      </c>
      <c r="G457" s="2">
        <f>F457-B457</f>
        <v>0.56242993509315653</v>
      </c>
      <c r="H457" s="2">
        <f>G457^2</f>
        <v>0.31632743188889229</v>
      </c>
      <c r="L457" s="3"/>
      <c r="M457" s="3"/>
      <c r="N457" s="19"/>
      <c r="O457" s="19"/>
      <c r="P457" s="19"/>
      <c r="Q457" s="3"/>
      <c r="S457" s="19"/>
      <c r="U457" s="19"/>
      <c r="W457" s="19"/>
      <c r="X457" s="19"/>
      <c r="AC457" s="3">
        <v>36.666665690000102</v>
      </c>
      <c r="AD457" s="2">
        <f t="shared" si="30"/>
        <v>0</v>
      </c>
      <c r="AE457" s="2">
        <f t="shared" si="31"/>
        <v>-16.792999999999999</v>
      </c>
      <c r="AF457" s="2">
        <f t="shared" si="32"/>
        <v>282.00484899999998</v>
      </c>
      <c r="AG457" s="2">
        <f t="shared" si="33"/>
        <v>16.792999999999999</v>
      </c>
    </row>
    <row r="458" spans="1:33" x14ac:dyDescent="0.3">
      <c r="A458" s="3">
        <v>36.499999030000097</v>
      </c>
      <c r="B458" s="3">
        <v>17.23</v>
      </c>
      <c r="C458" s="2">
        <f>$D$6*(A458^8)+$D$7*(A458^7)+$D$8*(A458^6)+$D$9*(A458^5)+$D$10*(A458^4)+$D$11*(A458^3)+$D$12*(A458^2)+$D$13*(A458)+$D$14 + (($D$3*EXP($D$4*A458))*(($D$5*(SIN(2*3.141592654*A458)))+(((1-($D$5^2))^0.5)*(COS(2*3.141592654*A458)))))</f>
        <v>17.229969561334809</v>
      </c>
      <c r="D458" s="2">
        <f t="shared" si="34"/>
        <v>-3.0438665191923064E-5</v>
      </c>
      <c r="E458" s="2">
        <f>D458^2</f>
        <v>9.2651233866598879E-10</v>
      </c>
      <c r="F458" s="2">
        <f>$E$9*(A458^8)+$E$10*(A458^7)+$E$11*(A458^6)+$E$12*(A458^5)+$E$13*(A458^4)+$E$14*(A458^3)+$E$15*(A458^2)+$E$16*(A458)+$E$17+(($E$3*EXP($E$4*A458))*(($E$5*(SIN(2*3.141592654*A458)))+(((1-($E$5^2))^0.5)*(COS(2*3.141592654*A458)))))+(($E$6*EXP($E$7*A458))*(($E$8*(SIN(4*3.141592654*A458)))+(((1-($E$8^2))^0.5)*(COS(4*3.141592654*A458)))))</f>
        <v>17.249613719947842</v>
      </c>
      <c r="G458" s="2">
        <f>F458-B458</f>
        <v>1.9613719947841446E-2</v>
      </c>
      <c r="H458" s="2">
        <f>G458^2</f>
        <v>3.8469801019235347E-4</v>
      </c>
      <c r="L458" s="3"/>
      <c r="M458" s="3"/>
      <c r="N458" s="19"/>
      <c r="O458" s="19"/>
      <c r="P458" s="19"/>
      <c r="Q458" s="3"/>
      <c r="S458" s="19"/>
      <c r="U458" s="19"/>
      <c r="W458" s="19"/>
      <c r="X458" s="19"/>
      <c r="AC458" s="3">
        <v>36.749999020000097</v>
      </c>
      <c r="AD458" s="2">
        <f t="shared" si="30"/>
        <v>0</v>
      </c>
      <c r="AE458" s="2">
        <f t="shared" si="31"/>
        <v>-17.23</v>
      </c>
      <c r="AF458" s="2">
        <f t="shared" si="32"/>
        <v>296.87290000000002</v>
      </c>
      <c r="AG458" s="2">
        <f t="shared" si="33"/>
        <v>17.23</v>
      </c>
    </row>
    <row r="459" spans="1:33" x14ac:dyDescent="0.3">
      <c r="A459" s="3">
        <v>36.583332360000099</v>
      </c>
      <c r="B459" s="3">
        <v>16.509</v>
      </c>
      <c r="C459" s="2">
        <f>$D$6*(A459^8)+$D$7*(A459^7)+$D$8*(A459^6)+$D$9*(A459^5)+$D$10*(A459^4)+$D$11*(A459^3)+$D$12*(A459^2)+$D$13*(A459)+$D$14 + (($D$3*EXP($D$4*A459))*(($D$5*(SIN(2*3.141592654*A459)))+(((1-($D$5^2))^0.5)*(COS(2*3.141592654*A459)))))</f>
        <v>16.865609906809567</v>
      </c>
      <c r="D459" s="2">
        <f t="shared" si="34"/>
        <v>0.35660990680956672</v>
      </c>
      <c r="E459" s="2">
        <f>D459^2</f>
        <v>0.12717062563472786</v>
      </c>
      <c r="F459" s="2">
        <f>$E$9*(A459^8)+$E$10*(A459^7)+$E$11*(A459^6)+$E$12*(A459^5)+$E$13*(A459^4)+$E$14*(A459^3)+$E$15*(A459^2)+$E$16*(A459)+$E$17+(($E$3*EXP($E$4*A459))*(($E$5*(SIN(2*3.141592654*A459)))+(((1-($E$5^2))^0.5)*(COS(2*3.141592654*A459)))))+(($E$6*EXP($E$7*A459))*(($E$8*(SIN(4*3.141592654*A459)))+(((1-($E$8^2))^0.5)*(COS(4*3.141592654*A459)))))</f>
        <v>16.775895421144345</v>
      </c>
      <c r="G459" s="2">
        <f>F459-B459</f>
        <v>0.26689542114434417</v>
      </c>
      <c r="H459" s="2">
        <f>G459^2</f>
        <v>7.123316582781683E-2</v>
      </c>
      <c r="L459" s="3"/>
      <c r="M459" s="3"/>
      <c r="N459" s="19"/>
      <c r="O459" s="19"/>
      <c r="P459" s="19"/>
      <c r="Q459" s="3"/>
      <c r="S459" s="19"/>
      <c r="U459" s="19"/>
      <c r="W459" s="19"/>
      <c r="X459" s="19"/>
      <c r="AC459" s="3">
        <v>36.833332350000099</v>
      </c>
      <c r="AD459" s="2">
        <f t="shared" si="30"/>
        <v>0</v>
      </c>
      <c r="AE459" s="2">
        <f t="shared" si="31"/>
        <v>-16.509</v>
      </c>
      <c r="AF459" s="2">
        <f t="shared" si="32"/>
        <v>272.54708099999999</v>
      </c>
      <c r="AG459" s="2">
        <f t="shared" si="33"/>
        <v>16.509</v>
      </c>
    </row>
    <row r="460" spans="1:33" x14ac:dyDescent="0.3">
      <c r="A460" s="3">
        <v>36.666665690000102</v>
      </c>
      <c r="B460" s="3">
        <v>15.787000000000001</v>
      </c>
      <c r="C460" s="2">
        <f>$D$6*(A460^8)+$D$7*(A460^7)+$D$8*(A460^6)+$D$9*(A460^5)+$D$10*(A460^4)+$D$11*(A460^3)+$D$12*(A460^2)+$D$13*(A460)+$D$14 + (($D$3*EXP($D$4*A460))*(($D$5*(SIN(2*3.141592654*A460)))+(((1-($D$5^2))^0.5)*(COS(2*3.141592654*A460)))))</f>
        <v>16.244212815216805</v>
      </c>
      <c r="D460" s="2">
        <f t="shared" si="34"/>
        <v>0.45721281521680446</v>
      </c>
      <c r="E460" s="2">
        <f>D460^2</f>
        <v>0.20904355839847577</v>
      </c>
      <c r="F460" s="2">
        <f>$E$9*(A460^8)+$E$10*(A460^7)+$E$11*(A460^6)+$E$12*(A460^5)+$E$13*(A460^4)+$E$14*(A460^3)+$E$15*(A460^2)+$E$16*(A460)+$E$17+(($E$3*EXP($E$4*A460))*(($E$5*(SIN(2*3.141592654*A460)))+(((1-($E$5^2))^0.5)*(COS(2*3.141592654*A460)))))+(($E$6*EXP($E$7*A460))*(($E$8*(SIN(4*3.141592654*A460)))+(((1-($E$8^2))^0.5)*(COS(4*3.141592654*A460)))))</f>
        <v>16.13571226993048</v>
      </c>
      <c r="G460" s="2">
        <f>F460-B460</f>
        <v>0.34871226993047877</v>
      </c>
      <c r="H460" s="2">
        <f>G460^2</f>
        <v>0.12160024720006708</v>
      </c>
      <c r="L460" s="3"/>
      <c r="M460" s="3"/>
      <c r="N460" s="19"/>
      <c r="O460" s="19"/>
      <c r="P460" s="19"/>
      <c r="Q460" s="3"/>
      <c r="S460" s="19"/>
      <c r="U460" s="19"/>
      <c r="W460" s="19"/>
      <c r="X460" s="19"/>
      <c r="AC460" s="3">
        <v>36.916665680000101</v>
      </c>
      <c r="AD460" s="2">
        <f t="shared" si="30"/>
        <v>0</v>
      </c>
      <c r="AE460" s="2">
        <f t="shared" si="31"/>
        <v>-15.787000000000001</v>
      </c>
      <c r="AF460" s="2">
        <f t="shared" si="32"/>
        <v>249.22936900000002</v>
      </c>
      <c r="AG460" s="2">
        <f t="shared" si="33"/>
        <v>15.787000000000001</v>
      </c>
    </row>
    <row r="461" spans="1:33" x14ac:dyDescent="0.3">
      <c r="A461" s="3">
        <v>36.749999020000097</v>
      </c>
      <c r="B461" s="3">
        <v>14.991</v>
      </c>
      <c r="C461" s="2">
        <f>$D$6*(A461^8)+$D$7*(A461^7)+$D$8*(A461^6)+$D$9*(A461^5)+$D$10*(A461^4)+$D$11*(A461^3)+$D$12*(A461^2)+$D$13*(A461)+$D$14 + (($D$3*EXP($D$4*A461))*(($D$5*(SIN(2*3.141592654*A461)))+(((1-($D$5^2))^0.5)*(COS(2*3.141592654*A461)))))</f>
        <v>15.527149332409804</v>
      </c>
      <c r="D461" s="2">
        <f t="shared" si="34"/>
        <v>0.53614933240980456</v>
      </c>
      <c r="E461" s="2">
        <f>D461^2</f>
        <v>0.28745610664347909</v>
      </c>
      <c r="F461" s="2">
        <f>$E$9*(A461^8)+$E$10*(A461^7)+$E$11*(A461^6)+$E$12*(A461^5)+$E$13*(A461^4)+$E$14*(A461^3)+$E$15*(A461^2)+$E$16*(A461)+$E$17+(($E$3*EXP($E$4*A461))*(($E$5*(SIN(2*3.141592654*A461)))+(((1-($E$5^2))^0.5)*(COS(2*3.141592654*A461)))))+(($E$6*EXP($E$7*A461))*(($E$8*(SIN(4*3.141592654*A461)))+(((1-($E$8^2))^0.5)*(COS(4*3.141592654*A461)))))</f>
        <v>15.508356692860106</v>
      </c>
      <c r="G461" s="2">
        <f>F461-B461</f>
        <v>0.51735669286010655</v>
      </c>
      <c r="H461" s="2">
        <f>G461^2</f>
        <v>0.26765794764714662</v>
      </c>
      <c r="L461" s="3"/>
      <c r="M461" s="3"/>
      <c r="N461" s="19"/>
      <c r="O461" s="19"/>
      <c r="P461" s="19"/>
      <c r="Q461" s="3"/>
      <c r="S461" s="19"/>
      <c r="U461" s="19"/>
      <c r="W461" s="19"/>
      <c r="X461" s="19"/>
      <c r="AC461" s="3">
        <v>36.999999010000103</v>
      </c>
      <c r="AD461" s="2">
        <f t="shared" si="30"/>
        <v>0</v>
      </c>
      <c r="AE461" s="2">
        <f t="shared" si="31"/>
        <v>-14.991</v>
      </c>
      <c r="AF461" s="2">
        <f t="shared" si="32"/>
        <v>224.73008099999998</v>
      </c>
      <c r="AG461" s="2">
        <f t="shared" si="33"/>
        <v>14.991</v>
      </c>
    </row>
    <row r="462" spans="1:33" x14ac:dyDescent="0.3">
      <c r="A462" s="3">
        <v>36.833332350000099</v>
      </c>
      <c r="B462" s="3">
        <v>14.08</v>
      </c>
      <c r="C462" s="2">
        <f>$D$6*(A462^8)+$D$7*(A462^7)+$D$8*(A462^6)+$D$9*(A462^5)+$D$10*(A462^4)+$D$11*(A462^3)+$D$12*(A462^2)+$D$13*(A462)+$D$14 + (($D$3*EXP($D$4*A462))*(($D$5*(SIN(2*3.141592654*A462)))+(((1-($D$5^2))^0.5)*(COS(2*3.141592654*A462)))))</f>
        <v>14.901463385751985</v>
      </c>
      <c r="D462" s="2">
        <f t="shared" si="34"/>
        <v>0.82146338575198463</v>
      </c>
      <c r="E462" s="2">
        <f>D462^2</f>
        <v>0.67480209413111392</v>
      </c>
      <c r="F462" s="2">
        <f>$E$9*(A462^8)+$E$10*(A462^7)+$E$11*(A462^6)+$E$12*(A462^5)+$E$13*(A462^4)+$E$14*(A462^3)+$E$15*(A462^2)+$E$16*(A462)+$E$17+(($E$3*EXP($E$4*A462))*(($E$5*(SIN(2*3.141592654*A462)))+(((1-($E$5^2))^0.5)*(COS(2*3.141592654*A462)))))+(($E$6*EXP($E$7*A462))*(($E$8*(SIN(4*3.141592654*A462)))+(((1-($E$8^2))^0.5)*(COS(4*3.141592654*A462)))))</f>
        <v>14.990337599340483</v>
      </c>
      <c r="G462" s="2">
        <f>F462-B462</f>
        <v>0.91033759934048319</v>
      </c>
      <c r="H462" s="2">
        <f>G462^2</f>
        <v>0.82871454477299411</v>
      </c>
      <c r="L462" s="3"/>
      <c r="M462" s="3"/>
      <c r="N462" s="19"/>
      <c r="O462" s="19"/>
      <c r="P462" s="19"/>
      <c r="Q462" s="3"/>
      <c r="S462" s="19"/>
      <c r="U462" s="19"/>
      <c r="W462" s="19"/>
      <c r="X462" s="19"/>
      <c r="AC462" s="3">
        <v>37.083332340000098</v>
      </c>
      <c r="AD462" s="2">
        <f t="shared" si="30"/>
        <v>0</v>
      </c>
      <c r="AE462" s="2">
        <f t="shared" si="31"/>
        <v>-14.08</v>
      </c>
      <c r="AF462" s="2">
        <f t="shared" si="32"/>
        <v>198.24639999999999</v>
      </c>
      <c r="AG462" s="2">
        <f t="shared" si="33"/>
        <v>14.08</v>
      </c>
    </row>
    <row r="463" spans="1:33" x14ac:dyDescent="0.3">
      <c r="A463" s="3">
        <v>36.916665680000101</v>
      </c>
      <c r="B463" s="3">
        <v>14.326000000000001</v>
      </c>
      <c r="C463" s="2">
        <f>$D$6*(A463^8)+$D$7*(A463^7)+$D$8*(A463^6)+$D$9*(A463^5)+$D$10*(A463^4)+$D$11*(A463^3)+$D$12*(A463^2)+$D$13*(A463)+$D$14 + (($D$3*EXP($D$4*A463))*(($D$5*(SIN(2*3.141592654*A463)))+(((1-($D$5^2))^0.5)*(COS(2*3.141592654*A463)))))</f>
        <v>14.529751581973303</v>
      </c>
      <c r="D463" s="2">
        <f t="shared" si="34"/>
        <v>0.20375158197330201</v>
      </c>
      <c r="E463" s="2">
        <f>D463^2</f>
        <v>4.1514707156623205E-2</v>
      </c>
      <c r="F463" s="2">
        <f>$E$9*(A463^8)+$E$10*(A463^7)+$E$11*(A463^6)+$E$12*(A463^5)+$E$13*(A463^4)+$E$14*(A463^3)+$E$15*(A463^2)+$E$16*(A463)+$E$17+(($E$3*EXP($E$4*A463))*(($E$5*(SIN(2*3.141592654*A463)))+(((1-($E$5^2))^0.5)*(COS(2*3.141592654*A463)))))+(($E$6*EXP($E$7*A463))*(($E$8*(SIN(4*3.141592654*A463)))+(((1-($E$8^2))^0.5)*(COS(4*3.141592654*A463)))))</f>
        <v>14.636191678273203</v>
      </c>
      <c r="G463" s="2">
        <f>F463-B463</f>
        <v>0.3101916782732026</v>
      </c>
      <c r="H463" s="2">
        <f>G463^2</f>
        <v>9.6218877269946032E-2</v>
      </c>
      <c r="L463" s="3"/>
      <c r="M463" s="3"/>
      <c r="N463" s="19"/>
      <c r="O463" s="19"/>
      <c r="P463" s="19"/>
      <c r="Q463" s="3"/>
      <c r="S463" s="19"/>
      <c r="U463" s="19"/>
      <c r="W463" s="19"/>
      <c r="X463" s="19"/>
      <c r="AC463" s="3">
        <v>37.1666656700001</v>
      </c>
      <c r="AD463" s="2">
        <f t="shared" si="30"/>
        <v>0</v>
      </c>
      <c r="AE463" s="2">
        <f t="shared" si="31"/>
        <v>-14.326000000000001</v>
      </c>
      <c r="AF463" s="2">
        <f t="shared" si="32"/>
        <v>205.23427600000002</v>
      </c>
      <c r="AG463" s="2">
        <f t="shared" si="33"/>
        <v>14.326000000000001</v>
      </c>
    </row>
    <row r="464" spans="1:33" x14ac:dyDescent="0.3">
      <c r="A464" s="3">
        <v>36.999999010000103</v>
      </c>
      <c r="B464" s="3">
        <v>14.497</v>
      </c>
      <c r="C464" s="2">
        <f>$D$6*(A464^8)+$D$7*(A464^7)+$D$8*(A464^6)+$D$9*(A464^5)+$D$10*(A464^4)+$D$11*(A464^3)+$D$12*(A464^2)+$D$13*(A464)+$D$14 + (($D$3*EXP($D$4*A464))*(($D$5*(SIN(2*3.141592654*A464)))+(((1-($D$5^2))^0.5)*(COS(2*3.141592654*A464)))))</f>
        <v>14.506567783407379</v>
      </c>
      <c r="D464" s="2">
        <f t="shared" si="34"/>
        <v>9.5677834073786272E-3</v>
      </c>
      <c r="E464" s="2">
        <f>D464^2</f>
        <v>9.1542479330509772E-5</v>
      </c>
      <c r="F464" s="2">
        <f>$E$9*(A464^8)+$E$10*(A464^7)+$E$11*(A464^6)+$E$12*(A464^5)+$E$13*(A464^4)+$E$14*(A464^3)+$E$15*(A464^2)+$E$16*(A464)+$E$17+(($E$3*EXP($E$4*A464))*(($E$5*(SIN(2*3.141592654*A464)))+(((1-($E$5^2))^0.5)*(COS(2*3.141592654*A464)))))+(($E$6*EXP($E$7*A464))*(($E$8*(SIN(4*3.141592654*A464)))+(((1-($E$8^2))^0.5)*(COS(4*3.141592654*A464)))))</f>
        <v>14.522975796425685</v>
      </c>
      <c r="G464" s="2">
        <f>F464-B464</f>
        <v>2.597579642568526E-2</v>
      </c>
      <c r="H464" s="2">
        <f>G464^2</f>
        <v>6.7474199994864317E-4</v>
      </c>
      <c r="L464" s="3"/>
      <c r="M464" s="3"/>
      <c r="N464" s="19"/>
      <c r="O464" s="19"/>
      <c r="P464" s="19"/>
      <c r="Q464" s="3"/>
      <c r="S464" s="19"/>
      <c r="U464" s="19"/>
      <c r="W464" s="19"/>
      <c r="X464" s="19"/>
      <c r="AC464" s="3">
        <v>37.249999000000102</v>
      </c>
      <c r="AD464" s="2">
        <f t="shared" si="30"/>
        <v>0</v>
      </c>
      <c r="AE464" s="2">
        <f t="shared" si="31"/>
        <v>-14.497</v>
      </c>
      <c r="AF464" s="2">
        <f t="shared" si="32"/>
        <v>210.16300899999999</v>
      </c>
      <c r="AG464" s="2">
        <f t="shared" si="33"/>
        <v>14.497</v>
      </c>
    </row>
    <row r="465" spans="1:33" x14ac:dyDescent="0.3">
      <c r="A465" s="3">
        <v>37.083332340000098</v>
      </c>
      <c r="B465" s="3">
        <v>13.51</v>
      </c>
      <c r="C465" s="2">
        <f>$D$6*(A465^8)+$D$7*(A465^7)+$D$8*(A465^6)+$D$9*(A465^5)+$D$10*(A465^4)+$D$11*(A465^3)+$D$12*(A465^2)+$D$13*(A465)+$D$14 + (($D$3*EXP($D$4*A465))*(($D$5*(SIN(2*3.141592654*A465)))+(((1-($D$5^2))^0.5)*(COS(2*3.141592654*A465)))))</f>
        <v>14.833040643596615</v>
      </c>
      <c r="D465" s="2">
        <f t="shared" si="34"/>
        <v>1.3230406435966149</v>
      </c>
      <c r="E465" s="2">
        <f>D465^2</f>
        <v>1.750436544608545</v>
      </c>
      <c r="F465" s="2">
        <f>$E$9*(A465^8)+$E$10*(A465^7)+$E$11*(A465^6)+$E$12*(A465^5)+$E$13*(A465^4)+$E$14*(A465^3)+$E$15*(A465^2)+$E$16*(A465)+$E$17+(($E$3*EXP($E$4*A465))*(($E$5*(SIN(2*3.141592654*A465)))+(((1-($E$5^2))^0.5)*(COS(2*3.141592654*A465)))))+(($E$6*EXP($E$7*A465))*(($E$8*(SIN(4*3.141592654*A465)))+(((1-($E$8^2))^0.5)*(COS(4*3.141592654*A465)))))</f>
        <v>14.742127257800192</v>
      </c>
      <c r="G465" s="2">
        <f>F465-B465</f>
        <v>1.2321272578001921</v>
      </c>
      <c r="H465" s="2">
        <f>G465^2</f>
        <v>1.5181375794142209</v>
      </c>
      <c r="L465" s="3"/>
      <c r="M465" s="3"/>
      <c r="N465" s="19"/>
      <c r="O465" s="19"/>
      <c r="P465" s="19"/>
      <c r="Q465" s="3"/>
      <c r="S465" s="19"/>
      <c r="U465" s="19"/>
      <c r="W465" s="19"/>
      <c r="X465" s="19"/>
      <c r="AC465" s="3">
        <v>37.333332330000097</v>
      </c>
      <c r="AD465" s="2">
        <f t="shared" ref="AD465:AD528" si="35">$L$4*(AC465^9)+$L$5*(AC465^8)+$L$6*(AC465^7)+$L$7*(AC465^6)+$L$8*(AC465^5)+$L$9*(AC465^4)+$L$10*(AC465^3)+$L$11*(AC465^2)+$L$12*(AC465)+$L$13</f>
        <v>0</v>
      </c>
      <c r="AE465" s="2">
        <f t="shared" ref="AE465:AE528" si="36">AD465-B465</f>
        <v>-13.51</v>
      </c>
      <c r="AF465" s="2">
        <f t="shared" si="32"/>
        <v>182.52009999999999</v>
      </c>
      <c r="AG465" s="2">
        <f t="shared" si="33"/>
        <v>13.51</v>
      </c>
    </row>
    <row r="466" spans="1:33" x14ac:dyDescent="0.3">
      <c r="A466" s="3">
        <v>37.1666656700001</v>
      </c>
      <c r="B466" s="3">
        <v>13.662000000000001</v>
      </c>
      <c r="C466" s="2">
        <f>$D$6*(A466^8)+$D$7*(A466^7)+$D$8*(A466^6)+$D$9*(A466^5)+$D$10*(A466^4)+$D$11*(A466^3)+$D$12*(A466^2)+$D$13*(A466)+$D$14 + (($D$3*EXP($D$4*A466))*(($D$5*(SIN(2*3.141592654*A466)))+(((1-($D$5^2))^0.5)*(COS(2*3.141592654*A466)))))</f>
        <v>15.416517232855419</v>
      </c>
      <c r="D466" s="2">
        <f t="shared" si="34"/>
        <v>1.7545172328554184</v>
      </c>
      <c r="E466" s="2">
        <f>D466^2</f>
        <v>3.0783307203866346</v>
      </c>
      <c r="F466" s="2">
        <f>$E$9*(A466^8)+$E$10*(A466^7)+$E$11*(A466^6)+$E$12*(A466^5)+$E$13*(A466^4)+$E$14*(A466^3)+$E$15*(A466^2)+$E$16*(A466)+$E$17+(($E$3*EXP($E$4*A466))*(($E$5*(SIN(2*3.141592654*A466)))+(((1-($E$5^2))^0.5)*(COS(2*3.141592654*A466)))))+(($E$6*EXP($E$7*A466))*(($E$8*(SIN(4*3.141592654*A466)))+(((1-($E$8^2))^0.5)*(COS(4*3.141592654*A466)))))</f>
        <v>15.308583800755276</v>
      </c>
      <c r="G466" s="2">
        <f>F466-B466</f>
        <v>1.6465838007552751</v>
      </c>
      <c r="H466" s="2">
        <f>G466^2</f>
        <v>2.7112382129096875</v>
      </c>
      <c r="L466" s="3"/>
      <c r="M466" s="3"/>
      <c r="N466" s="19"/>
      <c r="O466" s="19"/>
      <c r="P466" s="19"/>
      <c r="Q466" s="3"/>
      <c r="S466" s="19"/>
      <c r="U466" s="19"/>
      <c r="W466" s="19"/>
      <c r="X466" s="19"/>
      <c r="AC466" s="3">
        <v>37.416665660000099</v>
      </c>
      <c r="AD466" s="2">
        <f t="shared" si="35"/>
        <v>0</v>
      </c>
      <c r="AE466" s="2">
        <f t="shared" si="36"/>
        <v>-13.662000000000001</v>
      </c>
      <c r="AF466" s="2">
        <f t="shared" ref="AF466:AF529" si="37">AE466^2</f>
        <v>186.65024400000001</v>
      </c>
      <c r="AG466" s="2">
        <f t="shared" ref="AG466:AG529" si="38">ABS(AE466)</f>
        <v>13.662000000000001</v>
      </c>
    </row>
    <row r="467" spans="1:33" x14ac:dyDescent="0.3">
      <c r="A467" s="3">
        <v>37.249999000000102</v>
      </c>
      <c r="B467" s="3">
        <v>14.042</v>
      </c>
      <c r="C467" s="2">
        <f>$D$6*(A467^8)+$D$7*(A467^7)+$D$8*(A467^6)+$D$9*(A467^5)+$D$10*(A467^4)+$D$11*(A467^3)+$D$12*(A467^2)+$D$13*(A467)+$D$14 + (($D$3*EXP($D$4*A467))*(($D$5*(SIN(2*3.141592654*A467)))+(((1-($D$5^2))^0.5)*(COS(2*3.141592654*A467)))))</f>
        <v>16.095342070286542</v>
      </c>
      <c r="D467" s="2">
        <f t="shared" si="34"/>
        <v>2.0533420702865417</v>
      </c>
      <c r="E467" s="2">
        <f>D467^2</f>
        <v>4.2162136576086215</v>
      </c>
      <c r="F467" s="2">
        <f>$E$9*(A467^8)+$E$10*(A467^7)+$E$11*(A467^6)+$E$12*(A467^5)+$E$13*(A467^4)+$E$14*(A467^3)+$E$15*(A467^2)+$E$16*(A467)+$E$17+(($E$3*EXP($E$4*A467))*(($E$5*(SIN(2*3.141592654*A467)))+(((1-($E$5^2))^0.5)*(COS(2*3.141592654*A467)))))+(($E$6*EXP($E$7*A467))*(($E$8*(SIN(4*3.141592654*A467)))+(((1-($E$8^2))^0.5)*(COS(4*3.141592654*A467)))))</f>
        <v>16.078012272158855</v>
      </c>
      <c r="G467" s="2">
        <f>F467-B467</f>
        <v>2.0360122721588549</v>
      </c>
      <c r="H467" s="2">
        <f>G467^2</f>
        <v>4.1453459723814632</v>
      </c>
      <c r="L467" s="3"/>
      <c r="M467" s="3"/>
      <c r="N467" s="19"/>
      <c r="O467" s="19"/>
      <c r="P467" s="19"/>
      <c r="Q467" s="3"/>
      <c r="S467" s="19"/>
      <c r="U467" s="19"/>
      <c r="W467" s="19"/>
      <c r="X467" s="19"/>
      <c r="AC467" s="3">
        <v>37.499998990000101</v>
      </c>
      <c r="AD467" s="2">
        <f t="shared" si="35"/>
        <v>0</v>
      </c>
      <c r="AE467" s="2">
        <f t="shared" si="36"/>
        <v>-14.042</v>
      </c>
      <c r="AF467" s="2">
        <f t="shared" si="37"/>
        <v>197.177764</v>
      </c>
      <c r="AG467" s="2">
        <f t="shared" si="38"/>
        <v>14.042</v>
      </c>
    </row>
    <row r="468" spans="1:33" x14ac:dyDescent="0.3">
      <c r="A468" s="3">
        <v>37.333332330000097</v>
      </c>
      <c r="B468" s="3">
        <v>14.269</v>
      </c>
      <c r="C468" s="2">
        <f>$D$6*(A468^8)+$D$7*(A468^7)+$D$8*(A468^6)+$D$9*(A468^5)+$D$10*(A468^4)+$D$11*(A468^3)+$D$12*(A468^2)+$D$13*(A468)+$D$14 + (($D$3*EXP($D$4*A468))*(($D$5*(SIN(2*3.141592654*A468)))+(((1-($D$5^2))^0.5)*(COS(2*3.141592654*A468)))))</f>
        <v>16.682144070189036</v>
      </c>
      <c r="D468" s="2">
        <f t="shared" si="34"/>
        <v>2.4131440701890359</v>
      </c>
      <c r="E468" s="2">
        <f>D468^2</f>
        <v>5.8232643034885063</v>
      </c>
      <c r="F468" s="2">
        <f>$E$9*(A468^8)+$E$10*(A468^7)+$E$11*(A468^6)+$E$12*(A468^5)+$E$13*(A468^4)+$E$14*(A468^3)+$E$15*(A468^2)+$E$16*(A468)+$E$17+(($E$3*EXP($E$4*A468))*(($E$5*(SIN(2*3.141592654*A468)))+(((1-($E$5^2))^0.5)*(COS(2*3.141592654*A468)))))+(($E$6*EXP($E$7*A468))*(($E$8*(SIN(4*3.141592654*A468)))+(((1-($E$8^2))^0.5)*(COS(4*3.141592654*A468)))))</f>
        <v>16.772962602235307</v>
      </c>
      <c r="G468" s="2">
        <f>F468-B468</f>
        <v>2.5039626022353065</v>
      </c>
      <c r="H468" s="2">
        <f>G468^2</f>
        <v>6.2698287133930082</v>
      </c>
      <c r="L468" s="3"/>
      <c r="M468" s="3"/>
      <c r="N468" s="19"/>
      <c r="O468" s="19"/>
      <c r="P468" s="19"/>
      <c r="Q468" s="3"/>
      <c r="S468" s="19"/>
      <c r="U468" s="19"/>
      <c r="W468" s="19"/>
      <c r="X468" s="19"/>
      <c r="AC468" s="3">
        <v>37.583332320000103</v>
      </c>
      <c r="AD468" s="2">
        <f t="shared" si="35"/>
        <v>0</v>
      </c>
      <c r="AE468" s="2">
        <f t="shared" si="36"/>
        <v>-14.269</v>
      </c>
      <c r="AF468" s="2">
        <f t="shared" si="37"/>
        <v>203.60436100000001</v>
      </c>
      <c r="AG468" s="2">
        <f t="shared" si="38"/>
        <v>14.269</v>
      </c>
    </row>
    <row r="469" spans="1:33" x14ac:dyDescent="0.3">
      <c r="A469" s="3">
        <v>37.416665660000099</v>
      </c>
      <c r="B469" s="3">
        <v>14.478</v>
      </c>
      <c r="C469" s="2">
        <f>$D$6*(A469^8)+$D$7*(A469^7)+$D$8*(A469^6)+$D$9*(A469^5)+$D$10*(A469^4)+$D$11*(A469^3)+$D$12*(A469^2)+$D$13*(A469)+$D$14 + (($D$3*EXP($D$4*A469))*(($D$5*(SIN(2*3.141592654*A469)))+(((1-($D$5^2))^0.5)*(COS(2*3.141592654*A469)))))</f>
        <v>17.01403970886496</v>
      </c>
      <c r="D469" s="2">
        <f t="shared" ref="D469:D532" si="39">C469-B469</f>
        <v>2.5360397088649602</v>
      </c>
      <c r="E469" s="2">
        <f>D469^2</f>
        <v>6.4314974049398721</v>
      </c>
      <c r="F469" s="2">
        <f>$E$9*(A469^8)+$E$10*(A469^7)+$E$11*(A469^6)+$E$12*(A469^5)+$E$13*(A469^4)+$E$14*(A469^3)+$E$15*(A469^2)+$E$16*(A469)+$E$17+(($E$3*EXP($E$4*A469))*(($E$5*(SIN(2*3.141592654*A469)))+(((1-($E$5^2))^0.5)*(COS(2*3.141592654*A469)))))+(($E$6*EXP($E$7*A469))*(($E$8*(SIN(4*3.141592654*A469)))+(((1-($E$8^2))^0.5)*(COS(4*3.141592654*A469)))))</f>
        <v>17.123183547905207</v>
      </c>
      <c r="G469" s="2">
        <f>F469-B469</f>
        <v>2.6451835479052068</v>
      </c>
      <c r="H469" s="2">
        <f>G469^2</f>
        <v>6.9969960021083777</v>
      </c>
      <c r="L469" s="3"/>
      <c r="M469" s="3"/>
      <c r="N469" s="19"/>
      <c r="O469" s="19"/>
      <c r="P469" s="19"/>
      <c r="Q469" s="3"/>
      <c r="S469" s="19"/>
      <c r="U469" s="19"/>
      <c r="W469" s="19"/>
      <c r="X469" s="19"/>
      <c r="AC469" s="3">
        <v>37.666665650000098</v>
      </c>
      <c r="AD469" s="2">
        <f t="shared" si="35"/>
        <v>0</v>
      </c>
      <c r="AE469" s="2">
        <f t="shared" si="36"/>
        <v>-14.478</v>
      </c>
      <c r="AF469" s="2">
        <f t="shared" si="37"/>
        <v>209.61248399999999</v>
      </c>
      <c r="AG469" s="2">
        <f t="shared" si="38"/>
        <v>14.478</v>
      </c>
    </row>
    <row r="470" spans="1:33" x14ac:dyDescent="0.3">
      <c r="A470" s="3">
        <v>37.499998990000101</v>
      </c>
      <c r="B470" s="3">
        <v>14.972</v>
      </c>
      <c r="C470" s="2">
        <f>$D$6*(A470^8)+$D$7*(A470^7)+$D$8*(A470^6)+$D$9*(A470^5)+$D$10*(A470^4)+$D$11*(A470^3)+$D$12*(A470^2)+$D$13*(A470)+$D$14 + (($D$3*EXP($D$4*A470))*(($D$5*(SIN(2*3.141592654*A470)))+(((1-($D$5^2))^0.5)*(COS(2*3.141592654*A470)))))</f>
        <v>16.996300621697969</v>
      </c>
      <c r="D470" s="2">
        <f t="shared" si="39"/>
        <v>2.0243006216979698</v>
      </c>
      <c r="E470" s="2">
        <f>D470^2</f>
        <v>4.0977930070067865</v>
      </c>
      <c r="F470" s="2">
        <f>$E$9*(A470^8)+$E$10*(A470^7)+$E$11*(A470^6)+$E$12*(A470^5)+$E$13*(A470^4)+$E$14*(A470^3)+$E$15*(A470^2)+$E$16*(A470)+$E$17+(($E$3*EXP($E$4*A470))*(($E$5*(SIN(2*3.141592654*A470)))+(((1-($E$5^2))^0.5)*(COS(2*3.141592654*A470)))))+(($E$6*EXP($E$7*A470))*(($E$8*(SIN(4*3.141592654*A470)))+(((1-($E$8^2))^0.5)*(COS(4*3.141592654*A470)))))</f>
        <v>17.0163677507649</v>
      </c>
      <c r="G470" s="2">
        <f>F470-B470</f>
        <v>2.0443677507649003</v>
      </c>
      <c r="H470" s="2">
        <f>G470^2</f>
        <v>4.1794395003675371</v>
      </c>
      <c r="L470" s="3"/>
      <c r="M470" s="3"/>
      <c r="N470" s="19"/>
      <c r="O470" s="19"/>
      <c r="P470" s="19"/>
      <c r="Q470" s="3"/>
      <c r="S470" s="19"/>
      <c r="U470" s="19"/>
      <c r="W470" s="19"/>
      <c r="X470" s="19"/>
      <c r="AC470" s="3">
        <v>37.7499989800001</v>
      </c>
      <c r="AD470" s="2">
        <f t="shared" si="35"/>
        <v>0</v>
      </c>
      <c r="AE470" s="2">
        <f t="shared" si="36"/>
        <v>-14.972</v>
      </c>
      <c r="AF470" s="2">
        <f t="shared" si="37"/>
        <v>224.16078399999998</v>
      </c>
      <c r="AG470" s="2">
        <f t="shared" si="38"/>
        <v>14.972</v>
      </c>
    </row>
    <row r="471" spans="1:33" x14ac:dyDescent="0.3">
      <c r="A471" s="3">
        <v>37.583332320000103</v>
      </c>
      <c r="B471" s="3">
        <v>14.972</v>
      </c>
      <c r="C471" s="2">
        <f>$D$6*(A471^8)+$D$7*(A471^7)+$D$8*(A471^6)+$D$9*(A471^5)+$D$10*(A471^4)+$D$11*(A471^3)+$D$12*(A471^2)+$D$13*(A471)+$D$14 + (($D$3*EXP($D$4*A471))*(($D$5*(SIN(2*3.141592654*A471)))+(((1-($D$5^2))^0.5)*(COS(2*3.141592654*A471)))))</f>
        <v>16.627778109094915</v>
      </c>
      <c r="D471" s="2">
        <f t="shared" si="39"/>
        <v>1.655778109094916</v>
      </c>
      <c r="E471" s="2">
        <f>D471^2</f>
        <v>2.7416011465579353</v>
      </c>
      <c r="F471" s="2">
        <f>$E$9*(A471^8)+$E$10*(A471^7)+$E$11*(A471^6)+$E$12*(A471^5)+$E$13*(A471^4)+$E$14*(A471^3)+$E$15*(A471^2)+$E$16*(A471)+$E$17+(($E$3*EXP($E$4*A471))*(($E$5*(SIN(2*3.141592654*A471)))+(((1-($E$5^2))^0.5)*(COS(2*3.141592654*A471)))))+(($E$6*EXP($E$7*A471))*(($E$8*(SIN(4*3.141592654*A471)))+(((1-($E$8^2))^0.5)*(COS(4*3.141592654*A471)))))</f>
        <v>16.540713255333834</v>
      </c>
      <c r="G471" s="2">
        <f>F471-B471</f>
        <v>1.5687132553338348</v>
      </c>
      <c r="H471" s="2">
        <f>G471^2</f>
        <v>2.4608612774600771</v>
      </c>
      <c r="L471" s="3"/>
      <c r="M471" s="3"/>
      <c r="N471" s="19"/>
      <c r="O471" s="19"/>
      <c r="P471" s="19"/>
      <c r="Q471" s="3"/>
      <c r="S471" s="19"/>
      <c r="U471" s="19"/>
      <c r="W471" s="19"/>
      <c r="X471" s="19"/>
      <c r="AC471" s="3">
        <v>37.833332310000102</v>
      </c>
      <c r="AD471" s="2">
        <f t="shared" si="35"/>
        <v>0</v>
      </c>
      <c r="AE471" s="2">
        <f t="shared" si="36"/>
        <v>-14.972</v>
      </c>
      <c r="AF471" s="2">
        <f t="shared" si="37"/>
        <v>224.16078399999998</v>
      </c>
      <c r="AG471" s="2">
        <f t="shared" si="38"/>
        <v>14.972</v>
      </c>
    </row>
    <row r="472" spans="1:33" x14ac:dyDescent="0.3">
      <c r="A472" s="3">
        <v>37.666665650000098</v>
      </c>
      <c r="B472" s="3">
        <v>14.573</v>
      </c>
      <c r="C472" s="2">
        <f>$D$6*(A472^8)+$D$7*(A472^7)+$D$8*(A472^6)+$D$9*(A472^5)+$D$10*(A472^4)+$D$11*(A472^3)+$D$12*(A472^2)+$D$13*(A472)+$D$14 + (($D$3*EXP($D$4*A472))*(($D$5*(SIN(2*3.141592654*A472)))+(((1-($D$5^2))^0.5)*(COS(2*3.141592654*A472)))))</f>
        <v>16.001260145711257</v>
      </c>
      <c r="D472" s="2">
        <f t="shared" si="39"/>
        <v>1.4282601457112563</v>
      </c>
      <c r="E472" s="2">
        <f>D472^2</f>
        <v>2.0399270438271389</v>
      </c>
      <c r="F472" s="2">
        <f>$E$9*(A472^8)+$E$10*(A472^7)+$E$11*(A472^6)+$E$12*(A472^5)+$E$13*(A472^4)+$E$14*(A472^3)+$E$15*(A472^2)+$E$16*(A472)+$E$17+(($E$3*EXP($E$4*A472))*(($E$5*(SIN(2*3.141592654*A472)))+(((1-($E$5^2))^0.5)*(COS(2*3.141592654*A472)))))+(($E$6*EXP($E$7*A472))*(($E$8*(SIN(4*3.141592654*A472)))+(((1-($E$8^2))^0.5)*(COS(4*3.141592654*A472)))))</f>
        <v>15.895711736999347</v>
      </c>
      <c r="G472" s="2">
        <f>F472-B472</f>
        <v>1.3227117369993469</v>
      </c>
      <c r="H472" s="2">
        <f>G472^2</f>
        <v>1.7495663391958294</v>
      </c>
      <c r="L472" s="3"/>
      <c r="M472" s="3"/>
      <c r="N472" s="19"/>
      <c r="O472" s="19"/>
      <c r="P472" s="19"/>
      <c r="Q472" s="3"/>
      <c r="S472" s="19"/>
      <c r="U472" s="19"/>
      <c r="W472" s="19"/>
      <c r="X472" s="19"/>
      <c r="AC472" s="3">
        <v>37.916665640000097</v>
      </c>
      <c r="AD472" s="2">
        <f t="shared" si="35"/>
        <v>0</v>
      </c>
      <c r="AE472" s="2">
        <f t="shared" si="36"/>
        <v>-14.573</v>
      </c>
      <c r="AF472" s="2">
        <f t="shared" si="37"/>
        <v>212.37232900000001</v>
      </c>
      <c r="AG472" s="2">
        <f t="shared" si="38"/>
        <v>14.573</v>
      </c>
    </row>
    <row r="473" spans="1:33" x14ac:dyDescent="0.3">
      <c r="A473" s="3">
        <v>37.7499989800001</v>
      </c>
      <c r="B473" s="3">
        <v>13.776</v>
      </c>
      <c r="C473" s="2">
        <f>$D$6*(A473^8)+$D$7*(A473^7)+$D$8*(A473^6)+$D$9*(A473^5)+$D$10*(A473^4)+$D$11*(A473^3)+$D$12*(A473^2)+$D$13*(A473)+$D$14 + (($D$3*EXP($D$4*A473))*(($D$5*(SIN(2*3.141592654*A473)))+(((1-($D$5^2))^0.5)*(COS(2*3.141592654*A473)))))</f>
        <v>15.278651394219654</v>
      </c>
      <c r="D473" s="2">
        <f t="shared" si="39"/>
        <v>1.5026513942196544</v>
      </c>
      <c r="E473" s="2">
        <f>D473^2</f>
        <v>2.2579612125502715</v>
      </c>
      <c r="F473" s="2">
        <f>$E$9*(A473^8)+$E$10*(A473^7)+$E$11*(A473^6)+$E$12*(A473^5)+$E$13*(A473^4)+$E$14*(A473^3)+$E$15*(A473^2)+$E$16*(A473)+$E$17+(($E$3*EXP($E$4*A473))*(($E$5*(SIN(2*3.141592654*A473)))+(((1-($E$5^2))^0.5)*(COS(2*3.141592654*A473)))))+(($E$6*EXP($E$7*A473))*(($E$8*(SIN(4*3.141592654*A473)))+(((1-($E$8^2))^0.5)*(COS(4*3.141592654*A473)))))</f>
        <v>15.260841909122732</v>
      </c>
      <c r="G473" s="2">
        <f>F473-B473</f>
        <v>1.4848419091227321</v>
      </c>
      <c r="H473" s="2">
        <f>G473^2</f>
        <v>2.2047554950872397</v>
      </c>
      <c r="L473" s="3"/>
      <c r="M473" s="3"/>
      <c r="N473" s="19"/>
      <c r="O473" s="19"/>
      <c r="P473" s="19"/>
      <c r="Q473" s="3"/>
      <c r="S473" s="19"/>
      <c r="U473" s="19"/>
      <c r="W473" s="19"/>
      <c r="X473" s="19"/>
      <c r="AC473" s="3">
        <v>37.9999989700001</v>
      </c>
      <c r="AD473" s="2">
        <f t="shared" si="35"/>
        <v>0</v>
      </c>
      <c r="AE473" s="2">
        <f t="shared" si="36"/>
        <v>-13.776</v>
      </c>
      <c r="AF473" s="2">
        <f t="shared" si="37"/>
        <v>189.778176</v>
      </c>
      <c r="AG473" s="2">
        <f t="shared" si="38"/>
        <v>13.776</v>
      </c>
    </row>
    <row r="474" spans="1:33" x14ac:dyDescent="0.3">
      <c r="A474" s="3">
        <v>37.833332310000102</v>
      </c>
      <c r="B474" s="3">
        <v>13.016999999999999</v>
      </c>
      <c r="C474" s="2">
        <f>$D$6*(A474^8)+$D$7*(A474^7)+$D$8*(A474^6)+$D$9*(A474^5)+$D$10*(A474^4)+$D$11*(A474^3)+$D$12*(A474^2)+$D$13*(A474)+$D$14 + (($D$3*EXP($D$4*A474))*(($D$5*(SIN(2*3.141592654*A474)))+(((1-($D$5^2))^0.5)*(COS(2*3.141592654*A474)))))</f>
        <v>14.647614680174417</v>
      </c>
      <c r="D474" s="2">
        <f t="shared" si="39"/>
        <v>1.6306146801744177</v>
      </c>
      <c r="E474" s="2">
        <f>D474^2</f>
        <v>2.6589042352003185</v>
      </c>
      <c r="F474" s="2">
        <f>$E$9*(A474^8)+$E$10*(A474^7)+$E$11*(A474^6)+$E$12*(A474^5)+$E$13*(A474^4)+$E$14*(A474^3)+$E$15*(A474^2)+$E$16*(A474)+$E$17+(($E$3*EXP($E$4*A474))*(($E$5*(SIN(2*3.141592654*A474)))+(((1-($E$5^2))^0.5)*(COS(2*3.141592654*A474)))))+(($E$6*EXP($E$7*A474))*(($E$8*(SIN(4*3.141592654*A474)))+(((1-($E$8^2))^0.5)*(COS(4*3.141592654*A474)))))</f>
        <v>14.735143130209011</v>
      </c>
      <c r="G474" s="2">
        <f>F474-B474</f>
        <v>1.7181431302090111</v>
      </c>
      <c r="H474" s="2">
        <f>G474^2</f>
        <v>2.952015815884419</v>
      </c>
      <c r="L474" s="3"/>
      <c r="M474" s="3"/>
      <c r="N474" s="19"/>
      <c r="O474" s="19"/>
      <c r="P474" s="19"/>
      <c r="Q474" s="3"/>
      <c r="S474" s="19"/>
      <c r="U474" s="19"/>
      <c r="W474" s="19"/>
      <c r="X474" s="19"/>
      <c r="AC474" s="3">
        <v>38.083332300000102</v>
      </c>
      <c r="AD474" s="2">
        <f t="shared" si="35"/>
        <v>0</v>
      </c>
      <c r="AE474" s="2">
        <f t="shared" si="36"/>
        <v>-13.016999999999999</v>
      </c>
      <c r="AF474" s="2">
        <f t="shared" si="37"/>
        <v>169.44228899999999</v>
      </c>
      <c r="AG474" s="2">
        <f t="shared" si="38"/>
        <v>13.016999999999999</v>
      </c>
    </row>
    <row r="475" spans="1:33" x14ac:dyDescent="0.3">
      <c r="A475" s="3">
        <v>37.916665640000097</v>
      </c>
      <c r="B475" s="3">
        <v>12.6</v>
      </c>
      <c r="C475" s="2">
        <f>$D$6*(A475^8)+$D$7*(A475^7)+$D$8*(A475^6)+$D$9*(A475^5)+$D$10*(A475^4)+$D$11*(A475^3)+$D$12*(A475^2)+$D$13*(A475)+$D$14 + (($D$3*EXP($D$4*A475))*(($D$5*(SIN(2*3.141592654*A475)))+(((1-($D$5^2))^0.5)*(COS(2*3.141592654*A475)))))</f>
        <v>14.271284801289088</v>
      </c>
      <c r="D475" s="2">
        <f t="shared" si="39"/>
        <v>1.6712848012890884</v>
      </c>
      <c r="E475" s="2">
        <f>D475^2</f>
        <v>2.7931928870199076</v>
      </c>
      <c r="F475" s="2">
        <f>$E$9*(A475^8)+$E$10*(A475^7)+$E$11*(A475^6)+$E$12*(A475^5)+$E$13*(A475^4)+$E$14*(A475^3)+$E$15*(A475^2)+$E$16*(A475)+$E$17+(($E$3*EXP($E$4*A475))*(($E$5*(SIN(2*3.141592654*A475)))+(((1-($E$5^2))^0.5)*(COS(2*3.141592654*A475)))))+(($E$6*EXP($E$7*A475))*(($E$8*(SIN(4*3.141592654*A475)))+(((1-($E$8^2))^0.5)*(COS(4*3.141592654*A475)))))</f>
        <v>14.375962398773213</v>
      </c>
      <c r="G475" s="2">
        <f>F475-B475</f>
        <v>1.7759623987732134</v>
      </c>
      <c r="H475" s="2">
        <f>G475^2</f>
        <v>3.1540424418563062</v>
      </c>
      <c r="L475" s="3"/>
      <c r="M475" s="3"/>
      <c r="N475" s="19"/>
      <c r="O475" s="19"/>
      <c r="P475" s="19"/>
      <c r="Q475" s="3"/>
      <c r="S475" s="19"/>
      <c r="U475" s="19"/>
      <c r="W475" s="19"/>
      <c r="X475" s="19"/>
      <c r="AC475" s="3">
        <v>38.166665630000097</v>
      </c>
      <c r="AD475" s="2">
        <f t="shared" si="35"/>
        <v>0</v>
      </c>
      <c r="AE475" s="2">
        <f t="shared" si="36"/>
        <v>-12.6</v>
      </c>
      <c r="AF475" s="2">
        <f t="shared" si="37"/>
        <v>158.76</v>
      </c>
      <c r="AG475" s="2">
        <f t="shared" si="38"/>
        <v>12.6</v>
      </c>
    </row>
    <row r="476" spans="1:33" x14ac:dyDescent="0.3">
      <c r="A476" s="3">
        <v>37.9999989700001</v>
      </c>
      <c r="B476" s="3">
        <v>12.295999999999999</v>
      </c>
      <c r="C476" s="2">
        <f>$D$6*(A476^8)+$D$7*(A476^7)+$D$8*(A476^6)+$D$9*(A476^5)+$D$10*(A476^4)+$D$11*(A476^3)+$D$12*(A476^2)+$D$13*(A476)+$D$14 + (($D$3*EXP($D$4*A476))*(($D$5*(SIN(2*3.141592654*A476)))+(((1-($D$5^2))^0.5)*(COS(2*3.141592654*A476)))))</f>
        <v>14.244528718783901</v>
      </c>
      <c r="D476" s="2">
        <f t="shared" si="39"/>
        <v>1.9485287187839013</v>
      </c>
      <c r="E476" s="2">
        <f>D476^2</f>
        <v>3.7967641679256321</v>
      </c>
      <c r="F476" s="2">
        <f>$E$9*(A476^8)+$E$10*(A476^7)+$E$11*(A476^6)+$E$12*(A476^5)+$E$13*(A476^4)+$E$14*(A476^3)+$E$15*(A476^2)+$E$16*(A476)+$E$17+(($E$3*EXP($E$4*A476))*(($E$5*(SIN(2*3.141592654*A476)))+(((1-($E$5^2))^0.5)*(COS(2*3.141592654*A476)))))+(($E$6*EXP($E$7*A476))*(($E$8*(SIN(4*3.141592654*A476)))+(((1-($E$8^2))^0.5)*(COS(4*3.141592654*A476)))))</f>
        <v>14.26104840689832</v>
      </c>
      <c r="G476" s="2">
        <f>F476-B476</f>
        <v>1.9650484068983207</v>
      </c>
      <c r="H476" s="2">
        <f>G476^2</f>
        <v>3.8614152414536282</v>
      </c>
      <c r="L476" s="3"/>
      <c r="M476" s="3"/>
      <c r="N476" s="19"/>
      <c r="O476" s="19"/>
      <c r="P476" s="19"/>
      <c r="Q476" s="3"/>
      <c r="S476" s="19"/>
      <c r="U476" s="19"/>
      <c r="W476" s="19"/>
      <c r="X476" s="19"/>
      <c r="AC476" s="3">
        <v>38.249998960000099</v>
      </c>
      <c r="AD476" s="2">
        <f t="shared" si="35"/>
        <v>0</v>
      </c>
      <c r="AE476" s="2">
        <f t="shared" si="36"/>
        <v>-12.295999999999999</v>
      </c>
      <c r="AF476" s="2">
        <f t="shared" si="37"/>
        <v>151.19161599999998</v>
      </c>
      <c r="AG476" s="2">
        <f t="shared" si="38"/>
        <v>12.295999999999999</v>
      </c>
    </row>
    <row r="477" spans="1:33" x14ac:dyDescent="0.3">
      <c r="A477" s="3">
        <v>38.083332300000102</v>
      </c>
      <c r="B477" s="3">
        <v>13.131</v>
      </c>
      <c r="C477" s="2">
        <f>$D$6*(A477^8)+$D$7*(A477^7)+$D$8*(A477^6)+$D$9*(A477^5)+$D$10*(A477^4)+$D$11*(A477^3)+$D$12*(A477^2)+$D$13*(A477)+$D$14 + (($D$3*EXP($D$4*A477))*(($D$5*(SIN(2*3.141592654*A477)))+(((1-($D$5^2))^0.5)*(COS(2*3.141592654*A477)))))</f>
        <v>14.568479025268424</v>
      </c>
      <c r="D477" s="2">
        <f t="shared" si="39"/>
        <v>1.4374790252684235</v>
      </c>
      <c r="E477" s="2">
        <f>D477^2</f>
        <v>2.0663459480866568</v>
      </c>
      <c r="F477" s="2">
        <f>$E$9*(A477^8)+$E$10*(A477^7)+$E$11*(A477^6)+$E$12*(A477^5)+$E$13*(A477^4)+$E$14*(A477^3)+$E$15*(A477^2)+$E$16*(A477)+$E$17+(($E$3*EXP($E$4*A477))*(($E$5*(SIN(2*3.141592654*A477)))+(((1-($E$5^2))^0.5)*(COS(2*3.141592654*A477)))))+(($E$6*EXP($E$7*A477))*(($E$8*(SIN(4*3.141592654*A477)))+(((1-($E$8^2))^0.5)*(COS(4*3.141592654*A477)))))</f>
        <v>14.479965239861942</v>
      </c>
      <c r="G477" s="2">
        <f>F477-B477</f>
        <v>1.3489652398619416</v>
      </c>
      <c r="H477" s="2">
        <f>G477^2</f>
        <v>1.8197072183557856</v>
      </c>
      <c r="L477" s="3"/>
      <c r="M477" s="3"/>
      <c r="N477" s="19"/>
      <c r="O477" s="19"/>
      <c r="P477" s="19"/>
      <c r="Q477" s="3"/>
      <c r="S477" s="19"/>
      <c r="U477" s="19"/>
      <c r="W477" s="19"/>
      <c r="X477" s="19"/>
      <c r="AC477" s="3">
        <v>38.333332290000101</v>
      </c>
      <c r="AD477" s="2">
        <f t="shared" si="35"/>
        <v>0</v>
      </c>
      <c r="AE477" s="2">
        <f t="shared" si="36"/>
        <v>-13.131</v>
      </c>
      <c r="AF477" s="2">
        <f t="shared" si="37"/>
        <v>172.42316099999999</v>
      </c>
      <c r="AG477" s="2">
        <f t="shared" si="38"/>
        <v>13.131</v>
      </c>
    </row>
    <row r="478" spans="1:33" x14ac:dyDescent="0.3">
      <c r="A478" s="3">
        <v>38.166665630000097</v>
      </c>
      <c r="B478" s="3">
        <v>13.965999999999999</v>
      </c>
      <c r="C478" s="2">
        <f>$D$6*(A478^8)+$D$7*(A478^7)+$D$8*(A478^6)+$D$9*(A478^5)+$D$10*(A478^4)+$D$11*(A478^3)+$D$12*(A478^2)+$D$13*(A478)+$D$14 + (($D$3*EXP($D$4*A478))*(($D$5*(SIN(2*3.141592654*A478)))+(((1-($D$5^2))^0.5)*(COS(2*3.141592654*A478)))))</f>
        <v>15.150176387539947</v>
      </c>
      <c r="D478" s="2">
        <f t="shared" si="39"/>
        <v>1.1841763875399476</v>
      </c>
      <c r="E478" s="2">
        <f>D478^2</f>
        <v>1.4022737168071602</v>
      </c>
      <c r="F478" s="2">
        <f>$E$9*(A478^8)+$E$10*(A478^7)+$E$11*(A478^6)+$E$12*(A478^5)+$E$13*(A478^4)+$E$14*(A478^3)+$E$15*(A478^2)+$E$16*(A478)+$E$17+(($E$3*EXP($E$4*A478))*(($E$5*(SIN(2*3.141592654*A478)))+(((1-($E$5^2))^0.5)*(COS(2*3.141592654*A478)))))+(($E$6*EXP($E$7*A478))*(($E$8*(SIN(4*3.141592654*A478)))+(((1-($E$8^2))^0.5)*(COS(4*3.141592654*A478)))))</f>
        <v>15.045092998140039</v>
      </c>
      <c r="G478" s="2">
        <f>F478-B478</f>
        <v>1.0790929981400392</v>
      </c>
      <c r="H478" s="2">
        <f>G478^2</f>
        <v>1.1644416986348587</v>
      </c>
      <c r="L478" s="3"/>
      <c r="M478" s="3"/>
      <c r="N478" s="19"/>
      <c r="O478" s="19"/>
      <c r="P478" s="19"/>
      <c r="Q478" s="3"/>
      <c r="S478" s="19"/>
      <c r="U478" s="19"/>
      <c r="W478" s="19"/>
      <c r="X478" s="19"/>
      <c r="AC478" s="3">
        <v>38.416665620000103</v>
      </c>
      <c r="AD478" s="2">
        <f t="shared" si="35"/>
        <v>0</v>
      </c>
      <c r="AE478" s="2">
        <f t="shared" si="36"/>
        <v>-13.965999999999999</v>
      </c>
      <c r="AF478" s="2">
        <f t="shared" si="37"/>
        <v>195.04915599999998</v>
      </c>
      <c r="AG478" s="2">
        <f t="shared" si="38"/>
        <v>13.965999999999999</v>
      </c>
    </row>
    <row r="479" spans="1:33" x14ac:dyDescent="0.3">
      <c r="A479" s="3">
        <v>38.249998960000099</v>
      </c>
      <c r="B479" s="3">
        <v>15.028</v>
      </c>
      <c r="C479" s="2">
        <f>$D$6*(A479^8)+$D$7*(A479^7)+$D$8*(A479^6)+$D$9*(A479^5)+$D$10*(A479^4)+$D$11*(A479^3)+$D$12*(A479^2)+$D$13*(A479)+$D$14 + (($D$3*EXP($D$4*A479))*(($D$5*(SIN(2*3.141592654*A479)))+(((1-($D$5^2))^0.5)*(COS(2*3.141592654*A479)))))</f>
        <v>15.82743064633816</v>
      </c>
      <c r="D479" s="2">
        <f t="shared" si="39"/>
        <v>0.79943064633815908</v>
      </c>
      <c r="E479" s="2">
        <f>D479^2</f>
        <v>0.63908935830464675</v>
      </c>
      <c r="F479" s="2">
        <f>$E$9*(A479^8)+$E$10*(A479^7)+$E$11*(A479^6)+$E$12*(A479^5)+$E$13*(A479^4)+$E$14*(A479^3)+$E$15*(A479^2)+$E$16*(A479)+$E$17+(($E$3*EXP($E$4*A479))*(($E$5*(SIN(2*3.141592654*A479)))+(((1-($E$5^2))^0.5)*(COS(2*3.141592654*A479)))))+(($E$6*EXP($E$7*A479))*(($E$8*(SIN(4*3.141592654*A479)))+(((1-($E$8^2))^0.5)*(COS(4*3.141592654*A479)))))</f>
        <v>15.811178251805947</v>
      </c>
      <c r="G479" s="2">
        <f>F479-B479</f>
        <v>0.78317825180594625</v>
      </c>
      <c r="H479" s="2">
        <f>G479^2</f>
        <v>0.6133681741018181</v>
      </c>
      <c r="L479" s="3"/>
      <c r="M479" s="3"/>
      <c r="N479" s="19"/>
      <c r="O479" s="19"/>
      <c r="P479" s="19"/>
      <c r="Q479" s="3"/>
      <c r="S479" s="19"/>
      <c r="U479" s="19"/>
      <c r="W479" s="19"/>
      <c r="X479" s="19"/>
      <c r="AC479" s="3">
        <v>38.499998950000098</v>
      </c>
      <c r="AD479" s="2">
        <f t="shared" si="35"/>
        <v>0</v>
      </c>
      <c r="AE479" s="2">
        <f t="shared" si="36"/>
        <v>-15.028</v>
      </c>
      <c r="AF479" s="2">
        <f t="shared" si="37"/>
        <v>225.84078400000001</v>
      </c>
      <c r="AG479" s="2">
        <f t="shared" si="38"/>
        <v>15.028</v>
      </c>
    </row>
    <row r="480" spans="1:33" x14ac:dyDescent="0.3">
      <c r="A480" s="3">
        <v>38.333332290000101</v>
      </c>
      <c r="B480" s="3">
        <v>15.843999999999999</v>
      </c>
      <c r="C480" s="2">
        <f>$D$6*(A480^8)+$D$7*(A480^7)+$D$8*(A480^6)+$D$9*(A480^5)+$D$10*(A480^4)+$D$11*(A480^3)+$D$12*(A480^2)+$D$13*(A480)+$D$14 + (($D$3*EXP($D$4*A480))*(($D$5*(SIN(2*3.141592654*A480)))+(((1-($D$5^2))^0.5)*(COS(2*3.141592654*A480)))))</f>
        <v>16.41225113361957</v>
      </c>
      <c r="D480" s="2">
        <f t="shared" si="39"/>
        <v>0.56825113361957058</v>
      </c>
      <c r="E480" s="2">
        <f>D480^2</f>
        <v>0.32290935085992706</v>
      </c>
      <c r="F480" s="2">
        <f>$E$9*(A480^8)+$E$10*(A480^7)+$E$11*(A480^6)+$E$12*(A480^5)+$E$13*(A480^4)+$E$14*(A480^3)+$E$15*(A480^2)+$E$16*(A480)+$E$17+(($E$3*EXP($E$4*A480))*(($E$5*(SIN(2*3.141592654*A480)))+(((1-($E$5^2))^0.5)*(COS(2*3.141592654*A480)))))+(($E$6*EXP($E$7*A480))*(($E$8*(SIN(4*3.141592654*A480)))+(((1-($E$8^2))^0.5)*(COS(4*3.141592654*A480)))))</f>
        <v>16.50199431900441</v>
      </c>
      <c r="G480" s="2">
        <f>F480-B480</f>
        <v>0.65799431900441085</v>
      </c>
      <c r="H480" s="2">
        <f>G480^2</f>
        <v>0.43295652384207839</v>
      </c>
      <c r="L480" s="3"/>
      <c r="M480" s="3"/>
      <c r="N480" s="19"/>
      <c r="O480" s="19"/>
      <c r="P480" s="19"/>
      <c r="Q480" s="3"/>
      <c r="S480" s="19"/>
      <c r="U480" s="19"/>
      <c r="W480" s="19"/>
      <c r="X480" s="19"/>
      <c r="AC480" s="3">
        <v>38.5833322800001</v>
      </c>
      <c r="AD480" s="2">
        <f t="shared" si="35"/>
        <v>0</v>
      </c>
      <c r="AE480" s="2">
        <f t="shared" si="36"/>
        <v>-15.843999999999999</v>
      </c>
      <c r="AF480" s="2">
        <f t="shared" si="37"/>
        <v>251.03233599999999</v>
      </c>
      <c r="AG480" s="2">
        <f t="shared" si="38"/>
        <v>15.843999999999999</v>
      </c>
    </row>
    <row r="481" spans="1:33" x14ac:dyDescent="0.3">
      <c r="A481" s="3">
        <v>38.416665620000103</v>
      </c>
      <c r="B481" s="3">
        <v>15.769</v>
      </c>
      <c r="C481" s="2">
        <f>$D$6*(A481^8)+$D$7*(A481^7)+$D$8*(A481^6)+$D$9*(A481^5)+$D$10*(A481^4)+$D$11*(A481^3)+$D$12*(A481^2)+$D$13*(A481)+$D$14 + (($D$3*EXP($D$4*A481))*(($D$5*(SIN(2*3.141592654*A481)))+(((1-($D$5^2))^0.5)*(COS(2*3.141592654*A481)))))</f>
        <v>16.741216123241649</v>
      </c>
      <c r="D481" s="2">
        <f t="shared" si="39"/>
        <v>0.9722161232416493</v>
      </c>
      <c r="E481" s="2">
        <f>D481^2</f>
        <v>0.94520419029102187</v>
      </c>
      <c r="F481" s="2">
        <f>$E$9*(A481^8)+$E$10*(A481^7)+$E$11*(A481^6)+$E$12*(A481^5)+$E$13*(A481^4)+$E$14*(A481^3)+$E$15*(A481^2)+$E$16*(A481)+$E$17+(($E$3*EXP($E$4*A481))*(($E$5*(SIN(2*3.141592654*A481)))+(((1-($E$5^2))^0.5)*(COS(2*3.141592654*A481)))))+(($E$6*EXP($E$7*A481))*(($E$8*(SIN(4*3.141592654*A481)))+(((1-($E$8^2))^0.5)*(COS(4*3.141592654*A481)))))</f>
        <v>16.848957840026632</v>
      </c>
      <c r="G481" s="2">
        <f>F481-B481</f>
        <v>1.0799578400266316</v>
      </c>
      <c r="H481" s="2">
        <f>G481^2</f>
        <v>1.1663089362349877</v>
      </c>
      <c r="L481" s="3"/>
      <c r="M481" s="3"/>
      <c r="N481" s="19"/>
      <c r="O481" s="19"/>
      <c r="P481" s="19"/>
      <c r="Q481" s="3"/>
      <c r="S481" s="19"/>
      <c r="U481" s="19"/>
      <c r="W481" s="19"/>
      <c r="X481" s="19"/>
      <c r="AC481" s="3">
        <v>38.666665610000102</v>
      </c>
      <c r="AD481" s="2">
        <f t="shared" si="35"/>
        <v>0</v>
      </c>
      <c r="AE481" s="2">
        <f t="shared" si="36"/>
        <v>-15.769</v>
      </c>
      <c r="AF481" s="2">
        <f t="shared" si="37"/>
        <v>248.661361</v>
      </c>
      <c r="AG481" s="2">
        <f t="shared" si="38"/>
        <v>15.769</v>
      </c>
    </row>
    <row r="482" spans="1:33" x14ac:dyDescent="0.3">
      <c r="A482" s="3">
        <v>38.499998950000098</v>
      </c>
      <c r="B482" s="3">
        <v>15.237</v>
      </c>
      <c r="C482" s="2">
        <f>$D$6*(A482^8)+$D$7*(A482^7)+$D$8*(A482^6)+$D$9*(A482^5)+$D$10*(A482^4)+$D$11*(A482^3)+$D$12*(A482^2)+$D$13*(A482)+$D$14 + (($D$3*EXP($D$4*A482))*(($D$5*(SIN(2*3.141592654*A482)))+(((1-($D$5^2))^0.5)*(COS(2*3.141592654*A482)))))</f>
        <v>16.719285072641483</v>
      </c>
      <c r="D482" s="2">
        <f t="shared" si="39"/>
        <v>1.4822850726414831</v>
      </c>
      <c r="E482" s="2">
        <f>D482^2</f>
        <v>2.197169036575767</v>
      </c>
      <c r="F482" s="2">
        <f>$E$9*(A482^8)+$E$10*(A482^7)+$E$11*(A482^6)+$E$12*(A482^5)+$E$13*(A482^4)+$E$14*(A482^3)+$E$15*(A482^2)+$E$16*(A482)+$E$17+(($E$3*EXP($E$4*A482))*(($E$5*(SIN(2*3.141592654*A482)))+(((1-($E$5^2))^0.5)*(COS(2*3.141592654*A482)))))+(($E$6*EXP($E$7*A482))*(($E$8*(SIN(4*3.141592654*A482)))+(((1-($E$8^2))^0.5)*(COS(4*3.141592654*A482)))))</f>
        <v>16.739799417060595</v>
      </c>
      <c r="G482" s="2">
        <f>F482-B482</f>
        <v>1.5027994170605954</v>
      </c>
      <c r="H482" s="2">
        <f>G482^2</f>
        <v>2.2584060879176655</v>
      </c>
      <c r="L482" s="3"/>
      <c r="M482" s="3"/>
      <c r="N482" s="19"/>
      <c r="O482" s="19"/>
      <c r="P482" s="19"/>
      <c r="Q482" s="3"/>
      <c r="S482" s="19"/>
      <c r="U482" s="19"/>
      <c r="W482" s="19"/>
      <c r="X482" s="19"/>
      <c r="AC482" s="3">
        <v>38.749998940000097</v>
      </c>
      <c r="AD482" s="2">
        <f t="shared" si="35"/>
        <v>0</v>
      </c>
      <c r="AE482" s="2">
        <f t="shared" si="36"/>
        <v>-15.237</v>
      </c>
      <c r="AF482" s="2">
        <f t="shared" si="37"/>
        <v>232.166169</v>
      </c>
      <c r="AG482" s="2">
        <f t="shared" si="38"/>
        <v>15.237</v>
      </c>
    </row>
    <row r="483" spans="1:33" x14ac:dyDescent="0.3">
      <c r="A483" s="3">
        <v>38.5833322800001</v>
      </c>
      <c r="B483" s="3">
        <v>14.801</v>
      </c>
      <c r="C483" s="2">
        <f>$D$6*(A483^8)+$D$7*(A483^7)+$D$8*(A483^6)+$D$9*(A483^5)+$D$10*(A483^4)+$D$11*(A483^3)+$D$12*(A483^2)+$D$13*(A483)+$D$14 + (($D$3*EXP($D$4*A483))*(($D$5*(SIN(2*3.141592654*A483)))+(((1-($D$5^2))^0.5)*(COS(2*3.141592654*A483)))))</f>
        <v>16.345307356725755</v>
      </c>
      <c r="D483" s="2">
        <f t="shared" si="39"/>
        <v>1.5443073567257546</v>
      </c>
      <c r="E483" s="2">
        <f>D483^2</f>
        <v>2.384885212037287</v>
      </c>
      <c r="F483" s="2">
        <f>$E$9*(A483^8)+$E$10*(A483^7)+$E$11*(A483^6)+$E$12*(A483^5)+$E$13*(A483^4)+$E$14*(A483^3)+$E$15*(A483^2)+$E$16*(A483)+$E$17+(($E$3*EXP($E$4*A483))*(($E$5*(SIN(2*3.141592654*A483)))+(((1-($E$5^2))^0.5)*(COS(2*3.141592654*A483)))))+(($E$6*EXP($E$7*A483))*(($E$8*(SIN(4*3.141592654*A483)))+(((1-($E$8^2))^0.5)*(COS(4*3.141592654*A483)))))</f>
        <v>16.260857278469263</v>
      </c>
      <c r="G483" s="2">
        <f>F483-B483</f>
        <v>1.4598572784692632</v>
      </c>
      <c r="H483" s="2">
        <f>G483^2</f>
        <v>2.1311832734996838</v>
      </c>
      <c r="L483" s="3"/>
      <c r="M483" s="3"/>
      <c r="N483" s="19"/>
      <c r="O483" s="19"/>
      <c r="P483" s="19"/>
      <c r="Q483" s="3"/>
      <c r="S483" s="19"/>
      <c r="U483" s="19"/>
      <c r="W483" s="19"/>
      <c r="X483" s="19"/>
      <c r="AC483" s="3">
        <v>38.833332270000099</v>
      </c>
      <c r="AD483" s="2">
        <f t="shared" si="35"/>
        <v>0</v>
      </c>
      <c r="AE483" s="2">
        <f t="shared" si="36"/>
        <v>-14.801</v>
      </c>
      <c r="AF483" s="2">
        <f t="shared" si="37"/>
        <v>219.06960100000001</v>
      </c>
      <c r="AG483" s="2">
        <f t="shared" si="38"/>
        <v>14.801</v>
      </c>
    </row>
    <row r="484" spans="1:33" x14ac:dyDescent="0.3">
      <c r="A484" s="3">
        <v>38.666665610000102</v>
      </c>
      <c r="B484" s="3">
        <v>14.137</v>
      </c>
      <c r="C484" s="2">
        <f>$D$6*(A484^8)+$D$7*(A484^7)+$D$8*(A484^6)+$D$9*(A484^5)+$D$10*(A484^4)+$D$11*(A484^3)+$D$12*(A484^2)+$D$13*(A484)+$D$14 + (($D$3*EXP($D$4*A484))*(($D$5*(SIN(2*3.141592654*A484)))+(((1-($D$5^2))^0.5)*(COS(2*3.141592654*A484)))))</f>
        <v>15.712380483492169</v>
      </c>
      <c r="D484" s="2">
        <f t="shared" si="39"/>
        <v>1.5753804834921681</v>
      </c>
      <c r="E484" s="2">
        <f>D484^2</f>
        <v>2.4818236677680172</v>
      </c>
      <c r="F484" s="2">
        <f>$E$9*(A484^8)+$E$10*(A484^7)+$E$11*(A484^6)+$E$12*(A484^5)+$E$13*(A484^4)+$E$14*(A484^3)+$E$15*(A484^2)+$E$16*(A484)+$E$17+(($E$3*EXP($E$4*A484))*(($E$5*(SIN(2*3.141592654*A484)))+(((1-($E$5^2))^0.5)*(COS(2*3.141592654*A484)))))+(($E$6*EXP($E$7*A484))*(($E$8*(SIN(4*3.141592654*A484)))+(((1-($E$8^2))^0.5)*(COS(4*3.141592654*A484)))))</f>
        <v>15.609728976974294</v>
      </c>
      <c r="G484" s="2">
        <f>F484-B484</f>
        <v>1.4727289769742935</v>
      </c>
      <c r="H484" s="2">
        <f>G484^2</f>
        <v>2.1689306396197492</v>
      </c>
      <c r="L484" s="3"/>
      <c r="M484" s="3"/>
      <c r="N484" s="19"/>
      <c r="O484" s="19"/>
      <c r="P484" s="19"/>
      <c r="Q484" s="3"/>
      <c r="S484" s="19"/>
      <c r="U484" s="19"/>
      <c r="W484" s="19"/>
      <c r="X484" s="19"/>
      <c r="AC484" s="3">
        <v>38.916665600000101</v>
      </c>
      <c r="AD484" s="2">
        <f t="shared" si="35"/>
        <v>0</v>
      </c>
      <c r="AE484" s="2">
        <f t="shared" si="36"/>
        <v>-14.137</v>
      </c>
      <c r="AF484" s="2">
        <f t="shared" si="37"/>
        <v>199.854769</v>
      </c>
      <c r="AG484" s="2">
        <f t="shared" si="38"/>
        <v>14.137</v>
      </c>
    </row>
    <row r="485" spans="1:33" x14ac:dyDescent="0.3">
      <c r="A485" s="3">
        <v>38.749998940000097</v>
      </c>
      <c r="B485" s="3">
        <v>13.89</v>
      </c>
      <c r="C485" s="2">
        <f>$D$6*(A485^8)+$D$7*(A485^7)+$D$8*(A485^6)+$D$9*(A485^5)+$D$10*(A485^4)+$D$11*(A485^3)+$D$12*(A485^2)+$D$13*(A485)+$D$14 + (($D$3*EXP($D$4*A485))*(($D$5*(SIN(2*3.141592654*A485)))+(((1-($D$5^2))^0.5)*(COS(2*3.141592654*A485)))))</f>
        <v>14.982947926011205</v>
      </c>
      <c r="D485" s="2">
        <f t="shared" si="39"/>
        <v>1.0929479260112043</v>
      </c>
      <c r="E485" s="2">
        <f>D485^2</f>
        <v>1.1945351689721928</v>
      </c>
      <c r="F485" s="2">
        <f>$E$9*(A485^8)+$E$10*(A485^7)+$E$11*(A485^6)+$E$12*(A485^5)+$E$13*(A485^4)+$E$14*(A485^3)+$E$15*(A485^2)+$E$16*(A485)+$E$17+(($E$3*EXP($E$4*A485))*(($E$5*(SIN(2*3.141592654*A485)))+(((1-($E$5^2))^0.5)*(COS(2*3.141592654*A485)))))+(($E$6*EXP($E$7*A485))*(($E$8*(SIN(4*3.141592654*A485)))+(((1-($E$8^2))^0.5)*(COS(4*3.141592654*A485)))))</f>
        <v>14.966092502394707</v>
      </c>
      <c r="G485" s="2">
        <f>F485-B485</f>
        <v>1.0760925023947063</v>
      </c>
      <c r="H485" s="2">
        <f>G485^2</f>
        <v>1.1579750737101011</v>
      </c>
      <c r="L485" s="3"/>
      <c r="M485" s="3"/>
      <c r="N485" s="19"/>
      <c r="O485" s="19"/>
      <c r="P485" s="19"/>
      <c r="Q485" s="3"/>
      <c r="S485" s="19"/>
      <c r="U485" s="19"/>
      <c r="W485" s="19"/>
      <c r="X485" s="19"/>
      <c r="AC485" s="3">
        <v>38.999998930000103</v>
      </c>
      <c r="AD485" s="2">
        <f t="shared" si="35"/>
        <v>0</v>
      </c>
      <c r="AE485" s="2">
        <f t="shared" si="36"/>
        <v>-13.89</v>
      </c>
      <c r="AF485" s="2">
        <f t="shared" si="37"/>
        <v>192.93210000000002</v>
      </c>
      <c r="AG485" s="2">
        <f t="shared" si="38"/>
        <v>13.89</v>
      </c>
    </row>
    <row r="486" spans="1:33" x14ac:dyDescent="0.3">
      <c r="A486" s="3">
        <v>38.833332270000099</v>
      </c>
      <c r="B486" s="3">
        <v>13.416</v>
      </c>
      <c r="C486" s="2">
        <f>$D$6*(A486^8)+$D$7*(A486^7)+$D$8*(A486^6)+$D$9*(A486^5)+$D$10*(A486^4)+$D$11*(A486^3)+$D$12*(A486^2)+$D$13*(A486)+$D$14 + (($D$3*EXP($D$4*A486))*(($D$5*(SIN(2*3.141592654*A486)))+(((1-($D$5^2))^0.5)*(COS(2*3.141592654*A486)))))</f>
        <v>14.345297011499531</v>
      </c>
      <c r="D486" s="2">
        <f t="shared" si="39"/>
        <v>0.92929701149953026</v>
      </c>
      <c r="E486" s="2">
        <f>D486^2</f>
        <v>0.86359293558195804</v>
      </c>
      <c r="F486" s="2">
        <f>$E$9*(A486^8)+$E$10*(A486^7)+$E$11*(A486^6)+$E$12*(A486^5)+$E$13*(A486^4)+$E$14*(A486^3)+$E$15*(A486^2)+$E$16*(A486)+$E$17+(($E$3*EXP($E$4*A486))*(($E$5*(SIN(2*3.141592654*A486)))+(((1-($E$5^2))^0.5)*(COS(2*3.141592654*A486)))))+(($E$6*EXP($E$7*A486))*(($E$8*(SIN(4*3.141592654*A486)))+(((1-($E$8^2))^0.5)*(COS(4*3.141592654*A486)))))</f>
        <v>14.431484194064012</v>
      </c>
      <c r="G486" s="2">
        <f>F486-B486</f>
        <v>1.0154841940640118</v>
      </c>
      <c r="H486" s="2">
        <f>G486^2</f>
        <v>1.0312081483938356</v>
      </c>
      <c r="L486" s="3"/>
      <c r="M486" s="3"/>
      <c r="N486" s="19"/>
      <c r="O486" s="19"/>
      <c r="P486" s="19"/>
      <c r="Q486" s="3"/>
      <c r="S486" s="19"/>
      <c r="U486" s="19"/>
      <c r="W486" s="19"/>
      <c r="X486" s="19"/>
      <c r="AC486" s="3">
        <v>39.083332260000098</v>
      </c>
      <c r="AD486" s="2">
        <f t="shared" si="35"/>
        <v>0</v>
      </c>
      <c r="AE486" s="2">
        <f t="shared" si="36"/>
        <v>-13.416</v>
      </c>
      <c r="AF486" s="2">
        <f t="shared" si="37"/>
        <v>179.98905600000001</v>
      </c>
      <c r="AG486" s="2">
        <f t="shared" si="38"/>
        <v>13.416</v>
      </c>
    </row>
    <row r="487" spans="1:33" x14ac:dyDescent="0.3">
      <c r="A487" s="3">
        <v>38.916665600000101</v>
      </c>
      <c r="B487" s="3">
        <v>13.871</v>
      </c>
      <c r="C487" s="2">
        <f>$D$6*(A487^8)+$D$7*(A487^7)+$D$8*(A487^6)+$D$9*(A487^5)+$D$10*(A487^4)+$D$11*(A487^3)+$D$12*(A487^2)+$D$13*(A487)+$D$14 + (($D$3*EXP($D$4*A487))*(($D$5*(SIN(2*3.141592654*A487)))+(((1-($D$5^2))^0.5)*(COS(2*3.141592654*A487)))))</f>
        <v>13.963106193996554</v>
      </c>
      <c r="D487" s="2">
        <f t="shared" si="39"/>
        <v>9.2106193996553287E-2</v>
      </c>
      <c r="E487" s="2">
        <f>D487^2</f>
        <v>8.4835509725307082E-3</v>
      </c>
      <c r="F487" s="2">
        <f>$E$9*(A487^8)+$E$10*(A487^7)+$E$11*(A487^6)+$E$12*(A487^5)+$E$13*(A487^4)+$E$14*(A487^3)+$E$15*(A487^2)+$E$16*(A487)+$E$17+(($E$3*EXP($E$4*A487))*(($E$5*(SIN(2*3.141592654*A487)))+(((1-($E$5^2))^0.5)*(COS(2*3.141592654*A487)))))+(($E$6*EXP($E$7*A487))*(($E$8*(SIN(4*3.141592654*A487)))+(((1-($E$8^2))^0.5)*(COS(4*3.141592654*A487)))))</f>
        <v>14.066020172138078</v>
      </c>
      <c r="G487" s="2">
        <f>F487-B487</f>
        <v>0.19502017213807754</v>
      </c>
      <c r="H487" s="2">
        <f>G487^2</f>
        <v>3.8032867540765396E-2</v>
      </c>
      <c r="L487" s="3"/>
      <c r="M487" s="3"/>
      <c r="N487" s="19"/>
      <c r="O487" s="19"/>
      <c r="P487" s="19"/>
      <c r="Q487" s="3"/>
      <c r="S487" s="19"/>
      <c r="U487" s="19"/>
      <c r="W487" s="19"/>
      <c r="X487" s="19"/>
      <c r="AC487" s="3">
        <v>39.1666655900001</v>
      </c>
      <c r="AD487" s="2">
        <f t="shared" si="35"/>
        <v>0</v>
      </c>
      <c r="AE487" s="2">
        <f t="shared" si="36"/>
        <v>-13.871</v>
      </c>
      <c r="AF487" s="2">
        <f t="shared" si="37"/>
        <v>192.404641</v>
      </c>
      <c r="AG487" s="2">
        <f t="shared" si="38"/>
        <v>13.871</v>
      </c>
    </row>
    <row r="488" spans="1:33" x14ac:dyDescent="0.3">
      <c r="A488" s="3">
        <v>38.999998930000103</v>
      </c>
      <c r="B488" s="3">
        <v>14.478</v>
      </c>
      <c r="C488" s="2">
        <f>$D$6*(A488^8)+$D$7*(A488^7)+$D$8*(A488^6)+$D$9*(A488^5)+$D$10*(A488^4)+$D$11*(A488^3)+$D$12*(A488^2)+$D$13*(A488)+$D$14 + (($D$3*EXP($D$4*A488))*(($D$5*(SIN(2*3.141592654*A488)))+(((1-($D$5^2))^0.5)*(COS(2*3.141592654*A488)))))</f>
        <v>13.931560384931593</v>
      </c>
      <c r="D488" s="2">
        <f t="shared" si="39"/>
        <v>-0.54643961506840633</v>
      </c>
      <c r="E488" s="2">
        <f>D488^2</f>
        <v>0.29859625291610808</v>
      </c>
      <c r="F488" s="2">
        <f>$E$9*(A488^8)+$E$10*(A488^7)+$E$11*(A488^6)+$E$12*(A488^5)+$E$13*(A488^4)+$E$14*(A488^3)+$E$15*(A488^2)+$E$16*(A488)+$E$17+(($E$3*EXP($E$4*A488))*(($E$5*(SIN(2*3.141592654*A488)))+(((1-($E$5^2))^0.5)*(COS(2*3.141592654*A488)))))+(($E$6*EXP($E$7*A488))*(($E$8*(SIN(4*3.141592654*A488)))+(((1-($E$8^2))^0.5)*(COS(4*3.141592654*A488)))))</f>
        <v>13.948138272322403</v>
      </c>
      <c r="G488" s="2">
        <f>F488-B488</f>
        <v>-0.52986172767759676</v>
      </c>
      <c r="H488" s="2">
        <f>G488^2</f>
        <v>0.28075345045748773</v>
      </c>
      <c r="L488" s="3"/>
      <c r="M488" s="3"/>
      <c r="N488" s="19"/>
      <c r="O488" s="19"/>
      <c r="P488" s="19"/>
      <c r="Q488" s="3"/>
      <c r="S488" s="19"/>
      <c r="U488" s="19"/>
      <c r="W488" s="19"/>
      <c r="X488" s="19"/>
      <c r="AC488" s="3">
        <v>39.249998920000102</v>
      </c>
      <c r="AD488" s="2">
        <f t="shared" si="35"/>
        <v>0</v>
      </c>
      <c r="AE488" s="2">
        <f t="shared" si="36"/>
        <v>-14.478</v>
      </c>
      <c r="AF488" s="2">
        <f t="shared" si="37"/>
        <v>209.61248399999999</v>
      </c>
      <c r="AG488" s="2">
        <f t="shared" si="38"/>
        <v>14.478</v>
      </c>
    </row>
    <row r="489" spans="1:33" x14ac:dyDescent="0.3">
      <c r="A489" s="3">
        <v>39.083332260000098</v>
      </c>
      <c r="B489" s="3">
        <v>14.725</v>
      </c>
      <c r="C489" s="2">
        <f>$D$6*(A489^8)+$D$7*(A489^7)+$D$8*(A489^6)+$D$9*(A489^5)+$D$10*(A489^4)+$D$11*(A489^3)+$D$12*(A489^2)+$D$13*(A489)+$D$14 + (($D$3*EXP($D$4*A489))*(($D$5*(SIN(2*3.141592654*A489)))+(((1-($D$5^2))^0.5)*(COS(2*3.141592654*A489)))))</f>
        <v>14.251800076615199</v>
      </c>
      <c r="D489" s="2">
        <f t="shared" si="39"/>
        <v>-0.47319992338480077</v>
      </c>
      <c r="E489" s="2">
        <f>D489^2</f>
        <v>0.22391816749138133</v>
      </c>
      <c r="F489" s="2">
        <f>$E$9*(A489^8)+$E$10*(A489^7)+$E$11*(A489^6)+$E$12*(A489^5)+$E$13*(A489^4)+$E$14*(A489^3)+$E$15*(A489^2)+$E$16*(A489)+$E$17+(($E$3*EXP($E$4*A489))*(($E$5*(SIN(2*3.141592654*A489)))+(((1-($E$5^2))^0.5)*(COS(2*3.141592654*A489)))))+(($E$6*EXP($E$7*A489))*(($E$8*(SIN(4*3.141592654*A489)))+(((1-($E$8^2))^0.5)*(COS(4*3.141592654*A489)))))</f>
        <v>14.165572352667382</v>
      </c>
      <c r="G489" s="2">
        <f>F489-B489</f>
        <v>-0.55942764733261718</v>
      </c>
      <c r="H489" s="2">
        <f>G489^2</f>
        <v>0.31295929260010713</v>
      </c>
      <c r="L489" s="3"/>
      <c r="M489" s="3"/>
      <c r="N489" s="19"/>
      <c r="O489" s="19"/>
      <c r="P489" s="19"/>
      <c r="Q489" s="3"/>
      <c r="S489" s="19"/>
      <c r="U489" s="19"/>
      <c r="W489" s="19"/>
      <c r="X489" s="19"/>
      <c r="AC489" s="3">
        <v>39.333332250000097</v>
      </c>
      <c r="AD489" s="2">
        <f t="shared" si="35"/>
        <v>0</v>
      </c>
      <c r="AE489" s="2">
        <f t="shared" si="36"/>
        <v>-14.725</v>
      </c>
      <c r="AF489" s="2">
        <f t="shared" si="37"/>
        <v>216.825625</v>
      </c>
      <c r="AG489" s="2">
        <f t="shared" si="38"/>
        <v>14.725</v>
      </c>
    </row>
    <row r="490" spans="1:33" x14ac:dyDescent="0.3">
      <c r="A490" s="3">
        <v>39.1666655900001</v>
      </c>
      <c r="B490" s="3">
        <v>14.763</v>
      </c>
      <c r="C490" s="2">
        <f>$D$6*(A490^8)+$D$7*(A490^7)+$D$8*(A490^6)+$D$9*(A490^5)+$D$10*(A490^4)+$D$11*(A490^3)+$D$12*(A490^2)+$D$13*(A490)+$D$14 + (($D$3*EXP($D$4*A490))*(($D$5*(SIN(2*3.141592654*A490)))+(((1-($D$5^2))^0.5)*(COS(2*3.141592654*A490)))))</f>
        <v>14.830562600355949</v>
      </c>
      <c r="D490" s="2">
        <f t="shared" si="39"/>
        <v>6.7562600355948632E-2</v>
      </c>
      <c r="E490" s="2">
        <f>D490^2</f>
        <v>4.5647049668576306E-3</v>
      </c>
      <c r="F490" s="2">
        <f>$E$9*(A490^8)+$E$10*(A490^7)+$E$11*(A490^6)+$E$12*(A490^5)+$E$13*(A490^4)+$E$14*(A490^3)+$E$15*(A490^2)+$E$16*(A490)+$E$17+(($E$3*EXP($E$4*A490))*(($E$5*(SIN(2*3.141592654*A490)))+(((1-($E$5^2))^0.5)*(COS(2*3.141592654*A490)))))+(($E$6*EXP($E$7*A490))*(($E$8*(SIN(4*3.141592654*A490)))+(((1-($E$8^2))^0.5)*(COS(4*3.141592654*A490)))))</f>
        <v>14.728194414772663</v>
      </c>
      <c r="G490" s="2">
        <f>F490-B490</f>
        <v>-3.4805585227337232E-2</v>
      </c>
      <c r="H490" s="2">
        <f>G490^2</f>
        <v>1.2114287630174358E-3</v>
      </c>
      <c r="L490" s="3"/>
      <c r="M490" s="3"/>
      <c r="N490" s="19"/>
      <c r="O490" s="19"/>
      <c r="P490" s="19"/>
      <c r="Q490" s="3"/>
      <c r="S490" s="19"/>
      <c r="U490" s="19"/>
      <c r="W490" s="19"/>
      <c r="X490" s="19"/>
      <c r="AC490" s="3">
        <v>39.4166655800001</v>
      </c>
      <c r="AD490" s="2">
        <f t="shared" si="35"/>
        <v>0</v>
      </c>
      <c r="AE490" s="2">
        <f t="shared" si="36"/>
        <v>-14.763</v>
      </c>
      <c r="AF490" s="2">
        <f t="shared" si="37"/>
        <v>217.946169</v>
      </c>
      <c r="AG490" s="2">
        <f t="shared" si="38"/>
        <v>14.763</v>
      </c>
    </row>
    <row r="491" spans="1:33" x14ac:dyDescent="0.3">
      <c r="A491" s="3">
        <v>39.249998920000102</v>
      </c>
      <c r="B491" s="3">
        <v>15.805999999999999</v>
      </c>
      <c r="C491" s="2">
        <f>$D$6*(A491^8)+$D$7*(A491^7)+$D$8*(A491^6)+$D$9*(A491^5)+$D$10*(A491^4)+$D$11*(A491^3)+$D$12*(A491^2)+$D$13*(A491)+$D$14 + (($D$3*EXP($D$4*A491))*(($D$5*(SIN(2*3.141592654*A491)))+(((1-($D$5^2))^0.5)*(COS(2*3.141592654*A491)))))</f>
        <v>15.505125568017098</v>
      </c>
      <c r="D491" s="2">
        <f t="shared" si="39"/>
        <v>-0.30087443198290131</v>
      </c>
      <c r="E491" s="2">
        <f>D491^2</f>
        <v>9.0525423821033513E-2</v>
      </c>
      <c r="F491" s="2">
        <f>$E$9*(A491^8)+$E$10*(A491^7)+$E$11*(A491^6)+$E$12*(A491^5)+$E$13*(A491^4)+$E$14*(A491^3)+$E$15*(A491^2)+$E$16*(A491)+$E$17+(($E$3*EXP($E$4*A491))*(($E$5*(SIN(2*3.141592654*A491)))+(((1-($E$5^2))^0.5)*(COS(2*3.141592654*A491)))))+(($E$6*EXP($E$7*A491))*(($E$8*(SIN(4*3.141592654*A491)))+(((1-($E$8^2))^0.5)*(COS(4*3.141592654*A491)))))</f>
        <v>15.489840639066914</v>
      </c>
      <c r="G491" s="2">
        <f>F491-B491</f>
        <v>-0.31615936093308505</v>
      </c>
      <c r="H491" s="2">
        <f>G491^2</f>
        <v>9.9956741505616745E-2</v>
      </c>
      <c r="L491" s="3"/>
      <c r="M491" s="3"/>
      <c r="N491" s="19"/>
      <c r="O491" s="19"/>
      <c r="P491" s="19"/>
      <c r="Q491" s="3"/>
      <c r="S491" s="19"/>
      <c r="U491" s="19"/>
      <c r="W491" s="19"/>
      <c r="X491" s="19"/>
      <c r="AC491" s="3">
        <v>39.499998910000102</v>
      </c>
      <c r="AD491" s="2">
        <f t="shared" si="35"/>
        <v>0</v>
      </c>
      <c r="AE491" s="2">
        <f t="shared" si="36"/>
        <v>-15.805999999999999</v>
      </c>
      <c r="AF491" s="2">
        <f t="shared" si="37"/>
        <v>249.82963599999997</v>
      </c>
      <c r="AG491" s="2">
        <f t="shared" si="38"/>
        <v>15.805999999999999</v>
      </c>
    </row>
    <row r="492" spans="1:33" x14ac:dyDescent="0.3">
      <c r="A492" s="3">
        <v>39.333332250000097</v>
      </c>
      <c r="B492" s="3">
        <v>16.565000000000001</v>
      </c>
      <c r="C492" s="2">
        <f>$D$6*(A492^8)+$D$7*(A492^7)+$D$8*(A492^6)+$D$9*(A492^5)+$D$10*(A492^4)+$D$11*(A492^3)+$D$12*(A492^2)+$D$13*(A492)+$D$14 + (($D$3*EXP($D$4*A492))*(($D$5*(SIN(2*3.141592654*A492)))+(((1-($D$5^2))^0.5)*(COS(2*3.141592654*A492)))))</f>
        <v>16.086881036818294</v>
      </c>
      <c r="D492" s="2">
        <f t="shared" si="39"/>
        <v>-0.4781189631817071</v>
      </c>
      <c r="E492" s="2">
        <f>D492^2</f>
        <v>0.22859774295395058</v>
      </c>
      <c r="F492" s="2">
        <f>$E$9*(A492^8)+$E$10*(A492^7)+$E$11*(A492^6)+$E$12*(A492^5)+$E$13*(A492^4)+$E$14*(A492^3)+$E$15*(A492^2)+$E$16*(A492)+$E$17+(($E$3*EXP($E$4*A492))*(($E$5*(SIN(2*3.141592654*A492)))+(((1-($E$5^2))^0.5)*(COS(2*3.141592654*A492)))))+(($E$6*EXP($E$7*A492))*(($E$8*(SIN(4*3.141592654*A492)))+(((1-($E$8^2))^0.5)*(COS(4*3.141592654*A492)))))</f>
        <v>16.17547105467321</v>
      </c>
      <c r="G492" s="2">
        <f>F492-B492</f>
        <v>-0.38952894532679139</v>
      </c>
      <c r="H492" s="2">
        <f>G492^2</f>
        <v>0.15173279924740243</v>
      </c>
      <c r="L492" s="3"/>
      <c r="M492" s="3"/>
      <c r="N492" s="19"/>
      <c r="O492" s="19"/>
      <c r="P492" s="19"/>
      <c r="Q492" s="3"/>
      <c r="S492" s="19"/>
      <c r="U492" s="19"/>
      <c r="W492" s="19"/>
      <c r="X492" s="19"/>
      <c r="AC492" s="3">
        <v>39.583332240000097</v>
      </c>
      <c r="AD492" s="2">
        <f t="shared" si="35"/>
        <v>0</v>
      </c>
      <c r="AE492" s="2">
        <f t="shared" si="36"/>
        <v>-16.565000000000001</v>
      </c>
      <c r="AF492" s="2">
        <f t="shared" si="37"/>
        <v>274.39922500000006</v>
      </c>
      <c r="AG492" s="2">
        <f t="shared" si="38"/>
        <v>16.565000000000001</v>
      </c>
    </row>
    <row r="493" spans="1:33" x14ac:dyDescent="0.3">
      <c r="A493" s="3">
        <v>39.4166655800001</v>
      </c>
      <c r="B493" s="3">
        <v>17.097000000000001</v>
      </c>
      <c r="C493" s="2">
        <f>$D$6*(A493^8)+$D$7*(A493^7)+$D$8*(A493^6)+$D$9*(A493^5)+$D$10*(A493^4)+$D$11*(A493^3)+$D$12*(A493^2)+$D$13*(A493)+$D$14 + (($D$3*EXP($D$4*A493))*(($D$5*(SIN(2*3.141592654*A493)))+(((1-($D$5^2))^0.5)*(COS(2*3.141592654*A493)))))</f>
        <v>16.41187179684789</v>
      </c>
      <c r="D493" s="2">
        <f t="shared" si="39"/>
        <v>-0.68512820315211087</v>
      </c>
      <c r="E493" s="2">
        <f>D493^2</f>
        <v>0.46940065475444009</v>
      </c>
      <c r="F493" s="2">
        <f>$E$9*(A493^8)+$E$10*(A493^7)+$E$11*(A493^6)+$E$12*(A493^5)+$E$13*(A493^4)+$E$14*(A493^3)+$E$15*(A493^2)+$E$16*(A493)+$E$17+(($E$3*EXP($E$4*A493))*(($E$5*(SIN(2*3.141592654*A493)))+(((1-($E$5^2))^0.5)*(COS(2*3.141592654*A493)))))+(($E$6*EXP($E$7*A493))*(($E$8*(SIN(4*3.141592654*A493)))+(((1-($E$8^2))^0.5)*(COS(4*3.141592654*A493)))))</f>
        <v>16.518126458934621</v>
      </c>
      <c r="G493" s="2">
        <f>F493-B493</f>
        <v>-0.57887354106538069</v>
      </c>
      <c r="H493" s="2">
        <f>G493^2</f>
        <v>0.33509457654557301</v>
      </c>
      <c r="L493" s="3"/>
      <c r="M493" s="3"/>
      <c r="N493" s="19"/>
      <c r="O493" s="19"/>
      <c r="P493" s="19"/>
      <c r="Q493" s="3"/>
      <c r="S493" s="19"/>
      <c r="U493" s="19"/>
      <c r="W493" s="19"/>
      <c r="X493" s="19"/>
      <c r="AC493" s="3">
        <v>39.666665570000099</v>
      </c>
      <c r="AD493" s="2">
        <f t="shared" si="35"/>
        <v>0</v>
      </c>
      <c r="AE493" s="2">
        <f t="shared" si="36"/>
        <v>-17.097000000000001</v>
      </c>
      <c r="AF493" s="2">
        <f t="shared" si="37"/>
        <v>292.30740900000006</v>
      </c>
      <c r="AG493" s="2">
        <f t="shared" si="38"/>
        <v>17.097000000000001</v>
      </c>
    </row>
    <row r="494" spans="1:33" x14ac:dyDescent="0.3">
      <c r="A494" s="3">
        <v>39.499998910000102</v>
      </c>
      <c r="B494" s="3">
        <v>17.306000000000001</v>
      </c>
      <c r="C494" s="2">
        <f>$D$6*(A494^8)+$D$7*(A494^7)+$D$8*(A494^6)+$D$9*(A494^5)+$D$10*(A494^4)+$D$11*(A494^3)+$D$12*(A494^2)+$D$13*(A494)+$D$14 + (($D$3*EXP($D$4*A494))*(($D$5*(SIN(2*3.141592654*A494)))+(((1-($D$5^2))^0.5)*(COS(2*3.141592654*A494)))))</f>
        <v>16.384748738460747</v>
      </c>
      <c r="D494" s="2">
        <f t="shared" si="39"/>
        <v>-0.92125126153925407</v>
      </c>
      <c r="E494" s="2">
        <f>D494^2</f>
        <v>0.84870388688766707</v>
      </c>
      <c r="F494" s="2">
        <f>$E$9*(A494^8)+$E$10*(A494^7)+$E$11*(A494^6)+$E$12*(A494^5)+$E$13*(A494^4)+$E$14*(A494^3)+$E$15*(A494^2)+$E$16*(A494)+$E$17+(($E$3*EXP($E$4*A494))*(($E$5*(SIN(2*3.141592654*A494)))+(((1-($E$5^2))^0.5)*(COS(2*3.141592654*A494)))))+(($E$6*EXP($E$7*A494))*(($E$8*(SIN(4*3.141592654*A494)))+(((1-($E$8^2))^0.5)*(COS(4*3.141592654*A494)))))</f>
        <v>16.405571409361183</v>
      </c>
      <c r="G494" s="2">
        <f>F494-B494</f>
        <v>-0.90042859063881764</v>
      </c>
      <c r="H494" s="2">
        <f>G494^2</f>
        <v>0.8107716468398074</v>
      </c>
      <c r="L494" s="3"/>
      <c r="M494" s="3"/>
      <c r="N494" s="19"/>
      <c r="O494" s="19"/>
      <c r="P494" s="19"/>
      <c r="Q494" s="3"/>
      <c r="S494" s="19"/>
      <c r="U494" s="19"/>
      <c r="W494" s="19"/>
      <c r="X494" s="19"/>
      <c r="AC494" s="3">
        <v>39.749998900000101</v>
      </c>
      <c r="AD494" s="2">
        <f t="shared" si="35"/>
        <v>0</v>
      </c>
      <c r="AE494" s="2">
        <f t="shared" si="36"/>
        <v>-17.306000000000001</v>
      </c>
      <c r="AF494" s="2">
        <f t="shared" si="37"/>
        <v>299.49763600000006</v>
      </c>
      <c r="AG494" s="2">
        <f t="shared" si="38"/>
        <v>17.306000000000001</v>
      </c>
    </row>
    <row r="495" spans="1:33" x14ac:dyDescent="0.3">
      <c r="A495" s="3">
        <v>39.583332240000097</v>
      </c>
      <c r="B495" s="3">
        <v>17.210999999999999</v>
      </c>
      <c r="C495" s="2">
        <f>$D$6*(A495^8)+$D$7*(A495^7)+$D$8*(A495^6)+$D$9*(A495^5)+$D$10*(A495^4)+$D$11*(A495^3)+$D$12*(A495^2)+$D$13*(A495)+$D$14 + (($D$3*EXP($D$4*A495))*(($D$5*(SIN(2*3.141592654*A495)))+(((1-($D$5^2))^0.5)*(COS(2*3.141592654*A495)))))</f>
        <v>16.004364095318298</v>
      </c>
      <c r="D495" s="2">
        <f t="shared" si="39"/>
        <v>-1.2066359046817006</v>
      </c>
      <c r="E495" s="2">
        <f>D495^2</f>
        <v>1.4559702064670259</v>
      </c>
      <c r="F495" s="2">
        <f>$E$9*(A495^8)+$E$10*(A495^7)+$E$11*(A495^6)+$E$12*(A495^5)+$E$13*(A495^4)+$E$14*(A495^3)+$E$15*(A495^2)+$E$16*(A495)+$E$17+(($E$3*EXP($E$4*A495))*(($E$5*(SIN(2*3.141592654*A495)))+(((1-($E$5^2))^0.5)*(COS(2*3.141592654*A495)))))+(($E$6*EXP($E$7*A495))*(($E$8*(SIN(4*3.141592654*A495)))+(((1-($E$8^2))^0.5)*(COS(4*3.141592654*A495)))))</f>
        <v>15.92232772466412</v>
      </c>
      <c r="G495" s="2">
        <f>F495-B495</f>
        <v>-1.2886722753358786</v>
      </c>
      <c r="H495" s="2">
        <f>G495^2</f>
        <v>1.6606762332193505</v>
      </c>
      <c r="L495" s="3"/>
      <c r="M495" s="3"/>
      <c r="N495" s="19"/>
      <c r="O495" s="19"/>
      <c r="P495" s="19"/>
      <c r="Q495" s="3"/>
      <c r="S495" s="19"/>
      <c r="U495" s="19"/>
      <c r="W495" s="19"/>
      <c r="X495" s="19"/>
      <c r="AC495" s="3">
        <v>39.833332230000103</v>
      </c>
      <c r="AD495" s="2">
        <f t="shared" si="35"/>
        <v>0</v>
      </c>
      <c r="AE495" s="2">
        <f t="shared" si="36"/>
        <v>-17.210999999999999</v>
      </c>
      <c r="AF495" s="2">
        <f t="shared" si="37"/>
        <v>296.21852099999995</v>
      </c>
      <c r="AG495" s="2">
        <f t="shared" si="38"/>
        <v>17.210999999999999</v>
      </c>
    </row>
    <row r="496" spans="1:33" x14ac:dyDescent="0.3">
      <c r="A496" s="3">
        <v>39.666665570000099</v>
      </c>
      <c r="B496" s="3">
        <v>16.716999999999999</v>
      </c>
      <c r="C496" s="2">
        <f>$D$6*(A496^8)+$D$7*(A496^7)+$D$8*(A496^6)+$D$9*(A496^5)+$D$10*(A496^4)+$D$11*(A496^3)+$D$12*(A496^2)+$D$13*(A496)+$D$14 + (($D$3*EXP($D$4*A496))*(($D$5*(SIN(2*3.141592654*A496)))+(((1-($D$5^2))^0.5)*(COS(2*3.141592654*A496)))))</f>
        <v>15.36413087245465</v>
      </c>
      <c r="D496" s="2">
        <f t="shared" si="39"/>
        <v>-1.3528691275453486</v>
      </c>
      <c r="E496" s="2">
        <f>D496^2</f>
        <v>1.8302548762653128</v>
      </c>
      <c r="F496" s="2">
        <f>$E$9*(A496^8)+$E$10*(A496^7)+$E$11*(A496^6)+$E$12*(A496^5)+$E$13*(A496^4)+$E$14*(A496^3)+$E$15*(A496^2)+$E$16*(A496)+$E$17+(($E$3*EXP($E$4*A496))*(($E$5*(SIN(2*3.141592654*A496)))+(((1-($E$5^2))^0.5)*(COS(2*3.141592654*A496)))))+(($E$6*EXP($E$7*A496))*(($E$8*(SIN(4*3.141592654*A496)))+(((1-($E$8^2))^0.5)*(COS(4*3.141592654*A496)))))</f>
        <v>15.264150945062863</v>
      </c>
      <c r="G496" s="2">
        <f>F496-B496</f>
        <v>-1.4528490549371362</v>
      </c>
      <c r="H496" s="2">
        <f>G496^2</f>
        <v>2.1107703764317298</v>
      </c>
      <c r="L496" s="3"/>
      <c r="M496" s="3"/>
      <c r="N496" s="19"/>
      <c r="O496" s="19"/>
      <c r="P496" s="19"/>
      <c r="Q496" s="3"/>
      <c r="S496" s="19"/>
      <c r="U496" s="19"/>
      <c r="W496" s="19"/>
      <c r="X496" s="19"/>
      <c r="AC496" s="3">
        <v>39.916665560000098</v>
      </c>
      <c r="AD496" s="2">
        <f t="shared" si="35"/>
        <v>0</v>
      </c>
      <c r="AE496" s="2">
        <f t="shared" si="36"/>
        <v>-16.716999999999999</v>
      </c>
      <c r="AF496" s="2">
        <f t="shared" si="37"/>
        <v>279.45808899999997</v>
      </c>
      <c r="AG496" s="2">
        <f t="shared" si="38"/>
        <v>16.716999999999999</v>
      </c>
    </row>
    <row r="497" spans="1:33" x14ac:dyDescent="0.3">
      <c r="A497" s="3">
        <v>39.749998900000101</v>
      </c>
      <c r="B497" s="3">
        <v>15.787000000000001</v>
      </c>
      <c r="C497" s="2">
        <f>$D$6*(A497^8)+$D$7*(A497^7)+$D$8*(A497^6)+$D$9*(A497^5)+$D$10*(A497^4)+$D$11*(A497^3)+$D$12*(A497^2)+$D$13*(A497)+$D$14 + (($D$3*EXP($D$4*A497))*(($D$5*(SIN(2*3.141592654*A497)))+(((1-($D$5^2))^0.5)*(COS(2*3.141592654*A497)))))</f>
        <v>14.627038226566365</v>
      </c>
      <c r="D497" s="2">
        <f t="shared" si="39"/>
        <v>-1.1599617734336363</v>
      </c>
      <c r="E497" s="2">
        <f>D497^2</f>
        <v>1.3455113158273064</v>
      </c>
      <c r="F497" s="2">
        <f>$E$9*(A497^8)+$E$10*(A497^7)+$E$11*(A497^6)+$E$12*(A497^5)+$E$13*(A497^4)+$E$14*(A497^3)+$E$15*(A497^2)+$E$16*(A497)+$E$17+(($E$3*EXP($E$4*A497))*(($E$5*(SIN(2*3.141592654*A497)))+(((1-($E$5^2))^0.5)*(COS(2*3.141592654*A497)))))+(($E$6*EXP($E$7*A497))*(($E$8*(SIN(4*3.141592654*A497)))+(((1-($E$8^2))^0.5)*(COS(4*3.141592654*A497)))))</f>
        <v>14.610932850375093</v>
      </c>
      <c r="G497" s="2">
        <f>F497-B497</f>
        <v>-1.1760671496249078</v>
      </c>
      <c r="H497" s="2">
        <f>G497^2</f>
        <v>1.3831339404268552</v>
      </c>
      <c r="L497" s="3"/>
      <c r="M497" s="3"/>
      <c r="N497" s="19"/>
      <c r="O497" s="19"/>
      <c r="P497" s="19"/>
      <c r="Q497" s="3"/>
      <c r="S497" s="19"/>
      <c r="U497" s="19"/>
      <c r="W497" s="19"/>
      <c r="X497" s="19"/>
      <c r="AC497" s="3">
        <v>39.9999988900001</v>
      </c>
      <c r="AD497" s="2">
        <f t="shared" si="35"/>
        <v>0</v>
      </c>
      <c r="AE497" s="2">
        <f t="shared" si="36"/>
        <v>-15.787000000000001</v>
      </c>
      <c r="AF497" s="2">
        <f t="shared" si="37"/>
        <v>249.22936900000002</v>
      </c>
      <c r="AG497" s="2">
        <f t="shared" si="38"/>
        <v>15.787000000000001</v>
      </c>
    </row>
    <row r="498" spans="1:33" x14ac:dyDescent="0.3">
      <c r="A498" s="3">
        <v>39.833332230000103</v>
      </c>
      <c r="B498" s="3">
        <v>14.801</v>
      </c>
      <c r="C498" s="2">
        <f>$D$6*(A498^8)+$D$7*(A498^7)+$D$8*(A498^6)+$D$9*(A498^5)+$D$10*(A498^4)+$D$11*(A498^3)+$D$12*(A498^2)+$D$13*(A498)+$D$14 + (($D$3*EXP($D$4*A498))*(($D$5*(SIN(2*3.141592654*A498)))+(((1-($D$5^2))^0.5)*(COS(2*3.141592654*A498)))))</f>
        <v>13.982005295780745</v>
      </c>
      <c r="D498" s="2">
        <f t="shared" si="39"/>
        <v>-0.81899470421925535</v>
      </c>
      <c r="E498" s="2">
        <f>D498^2</f>
        <v>0.67075232553918551</v>
      </c>
      <c r="F498" s="2">
        <f>$E$9*(A498^8)+$E$10*(A498^7)+$E$11*(A498^6)+$E$12*(A498^5)+$E$13*(A498^4)+$E$14*(A498^3)+$E$15*(A498^2)+$E$16*(A498)+$E$17+(($E$3*EXP($E$4*A498))*(($E$5*(SIN(2*3.141592654*A498)))+(((1-($E$5^2))^0.5)*(COS(2*3.141592654*A498)))))+(($E$6*EXP($E$7*A498))*(($E$8*(SIN(4*3.141592654*A498)))+(((1-($E$8^2))^0.5)*(COS(4*3.141592654*A498)))))</f>
        <v>14.066675817538616</v>
      </c>
      <c r="G498" s="2">
        <f>F498-B498</f>
        <v>-0.73432418246138376</v>
      </c>
      <c r="H498" s="2">
        <f>G498^2</f>
        <v>0.53923200494757961</v>
      </c>
      <c r="L498" s="3"/>
      <c r="M498" s="3"/>
      <c r="N498" s="19"/>
      <c r="O498" s="19"/>
      <c r="P498" s="19"/>
      <c r="Q498" s="3"/>
      <c r="S498" s="19"/>
      <c r="U498" s="19"/>
      <c r="W498" s="19"/>
      <c r="X498" s="19"/>
      <c r="AC498" s="3">
        <v>40.083332220000102</v>
      </c>
      <c r="AD498" s="2">
        <f t="shared" si="35"/>
        <v>0</v>
      </c>
      <c r="AE498" s="2">
        <f t="shared" si="36"/>
        <v>-14.801</v>
      </c>
      <c r="AF498" s="2">
        <f t="shared" si="37"/>
        <v>219.06960100000001</v>
      </c>
      <c r="AG498" s="2">
        <f t="shared" si="38"/>
        <v>14.801</v>
      </c>
    </row>
    <row r="499" spans="1:33" x14ac:dyDescent="0.3">
      <c r="A499" s="3">
        <v>39.916665560000098</v>
      </c>
      <c r="B499" s="3">
        <v>14.231</v>
      </c>
      <c r="C499" s="2">
        <f>$D$6*(A499^8)+$D$7*(A499^7)+$D$8*(A499^6)+$D$9*(A499^5)+$D$10*(A499^4)+$D$11*(A499^3)+$D$12*(A499^2)+$D$13*(A499)+$D$14 + (($D$3*EXP($D$4*A499))*(($D$5*(SIN(2*3.141592654*A499)))+(((1-($D$5^2))^0.5)*(COS(2*3.141592654*A499)))))</f>
        <v>13.593261386548361</v>
      </c>
      <c r="D499" s="2">
        <f t="shared" si="39"/>
        <v>-0.63773861345163851</v>
      </c>
      <c r="E499" s="2">
        <f>D499^2</f>
        <v>0.40671053908721838</v>
      </c>
      <c r="F499" s="2">
        <f>$E$9*(A499^8)+$E$10*(A499^7)+$E$11*(A499^6)+$E$12*(A499^5)+$E$13*(A499^4)+$E$14*(A499^3)+$E$15*(A499^2)+$E$16*(A499)+$E$17+(($E$3*EXP($E$4*A499))*(($E$5*(SIN(2*3.141592654*A499)))+(((1-($E$5^2))^0.5)*(COS(2*3.141592654*A499)))))+(($E$6*EXP($E$7*A499))*(($E$8*(SIN(4*3.141592654*A499)))+(((1-($E$8^2))^0.5)*(COS(4*3.141592654*A499)))))</f>
        <v>13.694226607606421</v>
      </c>
      <c r="G499" s="2">
        <f>F499-B499</f>
        <v>-0.53677339239357913</v>
      </c>
      <c r="H499" s="2">
        <f>G499^2</f>
        <v>0.28812567478171125</v>
      </c>
      <c r="L499" s="3"/>
      <c r="M499" s="3"/>
      <c r="N499" s="19"/>
      <c r="O499" s="19"/>
      <c r="P499" s="19"/>
      <c r="Q499" s="3"/>
      <c r="S499" s="19"/>
      <c r="U499" s="19"/>
      <c r="W499" s="19"/>
      <c r="X499" s="19"/>
      <c r="AC499" s="3">
        <v>40.166665550000097</v>
      </c>
      <c r="AD499" s="2">
        <f t="shared" si="35"/>
        <v>0</v>
      </c>
      <c r="AE499" s="2">
        <f t="shared" si="36"/>
        <v>-14.231</v>
      </c>
      <c r="AF499" s="2">
        <f t="shared" si="37"/>
        <v>202.52136099999998</v>
      </c>
      <c r="AG499" s="2">
        <f t="shared" si="38"/>
        <v>14.231</v>
      </c>
    </row>
    <row r="500" spans="1:33" x14ac:dyDescent="0.3">
      <c r="A500" s="3">
        <v>39.9999988900001</v>
      </c>
      <c r="B500" s="3">
        <v>13.965999999999999</v>
      </c>
      <c r="C500" s="2">
        <f>$D$6*(A500^8)+$D$7*(A500^7)+$D$8*(A500^6)+$D$9*(A500^5)+$D$10*(A500^4)+$D$11*(A500^3)+$D$12*(A500^2)+$D$13*(A500)+$D$14 + (($D$3*EXP($D$4*A500))*(($D$5*(SIN(2*3.141592654*A500)))+(((1-($D$5^2))^0.5)*(COS(2*3.141592654*A500)))))</f>
        <v>13.556315965475665</v>
      </c>
      <c r="D500" s="2">
        <f t="shared" si="39"/>
        <v>-0.409684034524334</v>
      </c>
      <c r="E500" s="2">
        <f>D500^2</f>
        <v>0.16784100814413569</v>
      </c>
      <c r="F500" s="2">
        <f>$E$9*(A500^8)+$E$10*(A500^7)+$E$11*(A500^6)+$E$12*(A500^5)+$E$13*(A500^4)+$E$14*(A500^3)+$E$15*(A500^2)+$E$16*(A500)+$E$17+(($E$3*EXP($E$4*A500))*(($E$5*(SIN(2*3.141592654*A500)))+(((1-($E$5^2))^0.5)*(COS(2*3.141592654*A500)))))+(($E$6*EXP($E$7*A500))*(($E$8*(SIN(4*3.141592654*A500)))+(((1-($E$8^2))^0.5)*(COS(4*3.141592654*A500)))))</f>
        <v>13.572711433500714</v>
      </c>
      <c r="G500" s="2">
        <f>F500-B500</f>
        <v>-0.3932885664992849</v>
      </c>
      <c r="H500" s="2">
        <f>G500^2</f>
        <v>0.15467589653906244</v>
      </c>
      <c r="L500" s="3"/>
      <c r="M500" s="3"/>
      <c r="N500" s="19"/>
      <c r="O500" s="19"/>
      <c r="P500" s="19"/>
      <c r="Q500" s="3"/>
      <c r="S500" s="19"/>
      <c r="U500" s="19"/>
      <c r="W500" s="19"/>
      <c r="X500" s="19"/>
      <c r="AC500" s="3">
        <v>40.249998880000099</v>
      </c>
      <c r="AD500" s="2">
        <f t="shared" si="35"/>
        <v>0</v>
      </c>
      <c r="AE500" s="2">
        <f t="shared" si="36"/>
        <v>-13.965999999999999</v>
      </c>
      <c r="AF500" s="2">
        <f t="shared" si="37"/>
        <v>195.04915599999998</v>
      </c>
      <c r="AG500" s="2">
        <f t="shared" si="38"/>
        <v>13.965999999999999</v>
      </c>
    </row>
    <row r="501" spans="1:33" x14ac:dyDescent="0.3">
      <c r="A501" s="3">
        <v>40.083332220000102</v>
      </c>
      <c r="B501" s="3">
        <v>14.004</v>
      </c>
      <c r="C501" s="2">
        <f>$D$6*(A501^8)+$D$7*(A501^7)+$D$8*(A501^6)+$D$9*(A501^5)+$D$10*(A501^4)+$D$11*(A501^3)+$D$12*(A501^2)+$D$13*(A501)+$D$14 + (($D$3*EXP($D$4*A501))*(($D$5*(SIN(2*3.141592654*A501)))+(((1-($D$5^2))^0.5)*(COS(2*3.141592654*A501)))))</f>
        <v>13.872323161480109</v>
      </c>
      <c r="D501" s="2">
        <f t="shared" si="39"/>
        <v>-0.13167683851989054</v>
      </c>
      <c r="E501" s="2">
        <f>D501^2</f>
        <v>1.7338789802593329E-2</v>
      </c>
      <c r="F501" s="2">
        <f>$E$9*(A501^8)+$E$10*(A501^7)+$E$11*(A501^6)+$E$12*(A501^5)+$E$13*(A501^4)+$E$14*(A501^3)+$E$15*(A501^2)+$E$16*(A501)+$E$17+(($E$3*EXP($E$4*A501))*(($E$5*(SIN(2*3.141592654*A501)))+(((1-($E$5^2))^0.5)*(COS(2*3.141592654*A501)))))+(($E$6*EXP($E$7*A501))*(($E$8*(SIN(4*3.141592654*A501)))+(((1-($E$8^2))^0.5)*(COS(4*3.141592654*A501)))))</f>
        <v>13.788077885422251</v>
      </c>
      <c r="G501" s="2">
        <f>F501-B501</f>
        <v>-0.21592211457774901</v>
      </c>
      <c r="H501" s="2">
        <f>G501^2</f>
        <v>4.6622359563726574E-2</v>
      </c>
      <c r="L501" s="3"/>
      <c r="M501" s="3"/>
      <c r="N501" s="19"/>
      <c r="O501" s="19"/>
      <c r="P501" s="19"/>
      <c r="Q501" s="3"/>
      <c r="S501" s="19"/>
      <c r="U501" s="19"/>
      <c r="W501" s="19"/>
      <c r="X501" s="19"/>
      <c r="AC501" s="3">
        <v>40.333332210000101</v>
      </c>
      <c r="AD501" s="2">
        <f t="shared" si="35"/>
        <v>0</v>
      </c>
      <c r="AE501" s="2">
        <f t="shared" si="36"/>
        <v>-14.004</v>
      </c>
      <c r="AF501" s="2">
        <f t="shared" si="37"/>
        <v>196.11201599999998</v>
      </c>
      <c r="AG501" s="2">
        <f t="shared" si="38"/>
        <v>14.004</v>
      </c>
    </row>
    <row r="502" spans="1:33" x14ac:dyDescent="0.3">
      <c r="A502" s="3">
        <v>40.166665550000097</v>
      </c>
      <c r="B502" s="3">
        <v>15.313000000000001</v>
      </c>
      <c r="C502" s="2">
        <f>$D$6*(A502^8)+$D$7*(A502^7)+$D$8*(A502^6)+$D$9*(A502^5)+$D$10*(A502^4)+$D$11*(A502^3)+$D$12*(A502^2)+$D$13*(A502)+$D$14 + (($D$3*EXP($D$4*A502))*(($D$5*(SIN(2*3.141592654*A502)))+(((1-($D$5^2))^0.5)*(COS(2*3.141592654*A502)))))</f>
        <v>14.447721837484355</v>
      </c>
      <c r="D502" s="2">
        <f t="shared" si="39"/>
        <v>-0.86527816251564538</v>
      </c>
      <c r="E502" s="2">
        <f>D502^2</f>
        <v>0.74870629852645165</v>
      </c>
      <c r="F502" s="2">
        <f>$E$9*(A502^8)+$E$10*(A502^7)+$E$11*(A502^6)+$E$12*(A502^5)+$E$13*(A502^4)+$E$14*(A502^3)+$E$15*(A502^2)+$E$16*(A502)+$E$17+(($E$3*EXP($E$4*A502))*(($E$5*(SIN(2*3.141592654*A502)))+(((1-($E$5^2))^0.5)*(COS(2*3.141592654*A502)))))+(($E$6*EXP($E$7*A502))*(($E$8*(SIN(4*3.141592654*A502)))+(((1-($E$8^2))^0.5)*(COS(4*3.141592654*A502)))))</f>
        <v>14.347740239012202</v>
      </c>
      <c r="G502" s="2">
        <f>F502-B502</f>
        <v>-0.96525976098779864</v>
      </c>
      <c r="H502" s="2">
        <f>G502^2</f>
        <v>0.93172640618222213</v>
      </c>
      <c r="L502" s="3"/>
      <c r="M502" s="3"/>
      <c r="N502" s="19"/>
      <c r="O502" s="19"/>
      <c r="P502" s="19"/>
      <c r="Q502" s="3"/>
      <c r="S502" s="19"/>
      <c r="U502" s="19"/>
      <c r="W502" s="19"/>
      <c r="X502" s="19"/>
      <c r="AC502" s="3">
        <v>40.416665540000103</v>
      </c>
      <c r="AD502" s="2">
        <f t="shared" si="35"/>
        <v>0</v>
      </c>
      <c r="AE502" s="2">
        <f t="shared" si="36"/>
        <v>-15.313000000000001</v>
      </c>
      <c r="AF502" s="2">
        <f t="shared" si="37"/>
        <v>234.48796900000002</v>
      </c>
      <c r="AG502" s="2">
        <f t="shared" si="38"/>
        <v>15.313000000000001</v>
      </c>
    </row>
    <row r="503" spans="1:33" x14ac:dyDescent="0.3">
      <c r="A503" s="3">
        <v>40.249998880000099</v>
      </c>
      <c r="B503" s="3">
        <v>16.356999999999999</v>
      </c>
      <c r="C503" s="2">
        <f>$D$6*(A503^8)+$D$7*(A503^7)+$D$8*(A503^6)+$D$9*(A503^5)+$D$10*(A503^4)+$D$11*(A503^3)+$D$12*(A503^2)+$D$13*(A503)+$D$14 + (($D$3*EXP($D$4*A503))*(($D$5*(SIN(2*3.141592654*A503)))+(((1-($D$5^2))^0.5)*(COS(2*3.141592654*A503)))))</f>
        <v>15.11926164839854</v>
      </c>
      <c r="D503" s="2">
        <f t="shared" si="39"/>
        <v>-1.2377383516014593</v>
      </c>
      <c r="E503" s="2">
        <f>D503^2</f>
        <v>1.5319962270250977</v>
      </c>
      <c r="F503" s="2">
        <f>$E$9*(A503^8)+$E$10*(A503^7)+$E$11*(A503^6)+$E$12*(A503^5)+$E$13*(A503^4)+$E$14*(A503^3)+$E$15*(A503^2)+$E$16*(A503)+$E$17+(($E$3*EXP($E$4*A503))*(($E$5*(SIN(2*3.141592654*A503)))+(((1-($E$5^2))^0.5)*(COS(2*3.141592654*A503)))))+(($E$6*EXP($E$7*A503))*(($E$8*(SIN(4*3.141592654*A503)))+(((1-($E$8^2))^0.5)*(COS(4*3.141592654*A503)))))</f>
        <v>15.104635839702315</v>
      </c>
      <c r="G503" s="2">
        <f>F503-B503</f>
        <v>-1.2523641602976845</v>
      </c>
      <c r="H503" s="2">
        <f>G503^2</f>
        <v>1.5684159899981245</v>
      </c>
      <c r="L503" s="3"/>
      <c r="M503" s="3"/>
      <c r="N503" s="19"/>
      <c r="O503" s="19"/>
      <c r="P503" s="19"/>
      <c r="Q503" s="3"/>
      <c r="S503" s="19"/>
      <c r="U503" s="19"/>
      <c r="W503" s="19"/>
      <c r="X503" s="19"/>
      <c r="AC503" s="3">
        <v>40.499998870000098</v>
      </c>
      <c r="AD503" s="2">
        <f t="shared" si="35"/>
        <v>0</v>
      </c>
      <c r="AE503" s="2">
        <f t="shared" si="36"/>
        <v>-16.356999999999999</v>
      </c>
      <c r="AF503" s="2">
        <f t="shared" si="37"/>
        <v>267.55144899999999</v>
      </c>
      <c r="AG503" s="2">
        <f t="shared" si="38"/>
        <v>16.356999999999999</v>
      </c>
    </row>
    <row r="504" spans="1:33" x14ac:dyDescent="0.3">
      <c r="A504" s="3">
        <v>40.333332210000101</v>
      </c>
      <c r="B504" s="3">
        <v>17.742000000000001</v>
      </c>
      <c r="C504" s="2">
        <f>$D$6*(A504^8)+$D$7*(A504^7)+$D$8*(A504^6)+$D$9*(A504^5)+$D$10*(A504^4)+$D$11*(A504^3)+$D$12*(A504^2)+$D$13*(A504)+$D$14 + (($D$3*EXP($D$4*A504))*(($D$5*(SIN(2*3.141592654*A504)))+(((1-($D$5^2))^0.5)*(COS(2*3.141592654*A504)))))</f>
        <v>15.697721532330513</v>
      </c>
      <c r="D504" s="2">
        <f t="shared" si="39"/>
        <v>-2.0442784676694874</v>
      </c>
      <c r="E504" s="2">
        <f>D504^2</f>
        <v>4.1790744533771074</v>
      </c>
      <c r="F504" s="2">
        <f>$E$9*(A504^8)+$E$10*(A504^7)+$E$11*(A504^6)+$E$12*(A504^5)+$E$13*(A504^4)+$E$14*(A504^3)+$E$15*(A504^2)+$E$16*(A504)+$E$17+(($E$3*EXP($E$4*A504))*(($E$5*(SIN(2*3.141592654*A504)))+(((1-($E$5^2))^0.5)*(COS(2*3.141592654*A504)))))+(($E$6*EXP($E$7*A504))*(($E$8*(SIN(4*3.141592654*A504)))+(((1-($E$8^2))^0.5)*(COS(4*3.141592654*A504)))))</f>
        <v>15.784877408000458</v>
      </c>
      <c r="G504" s="2">
        <f>F504-B504</f>
        <v>-1.9571225919995427</v>
      </c>
      <c r="H504" s="2">
        <f>G504^2</f>
        <v>3.8303288401150088</v>
      </c>
      <c r="L504" s="3"/>
      <c r="M504" s="3"/>
      <c r="N504" s="19"/>
      <c r="O504" s="19"/>
      <c r="P504" s="19"/>
      <c r="Q504" s="3"/>
      <c r="S504" s="19"/>
      <c r="U504" s="19"/>
      <c r="W504" s="19"/>
      <c r="X504" s="19"/>
      <c r="AC504" s="3">
        <v>40.5833322000001</v>
      </c>
      <c r="AD504" s="2">
        <f t="shared" si="35"/>
        <v>0</v>
      </c>
      <c r="AE504" s="2">
        <f t="shared" si="36"/>
        <v>-17.742000000000001</v>
      </c>
      <c r="AF504" s="2">
        <f t="shared" si="37"/>
        <v>314.77856400000002</v>
      </c>
      <c r="AG504" s="2">
        <f t="shared" si="38"/>
        <v>17.742000000000001</v>
      </c>
    </row>
    <row r="505" spans="1:33" x14ac:dyDescent="0.3">
      <c r="A505" s="3">
        <v>40.416665540000103</v>
      </c>
      <c r="B505" s="3">
        <v>17.609000000000002</v>
      </c>
      <c r="C505" s="2">
        <f>$D$6*(A505^8)+$D$7*(A505^7)+$D$8*(A505^6)+$D$9*(A505^5)+$D$10*(A505^4)+$D$11*(A505^3)+$D$12*(A505^2)+$D$13*(A505)+$D$14 + (($D$3*EXP($D$4*A505))*(($D$5*(SIN(2*3.141592654*A505)))+(((1-($D$5^2))^0.5)*(COS(2*3.141592654*A505)))))</f>
        <v>16.018613389719157</v>
      </c>
      <c r="D505" s="2">
        <f t="shared" si="39"/>
        <v>-1.590386610280845</v>
      </c>
      <c r="E505" s="2">
        <f>D505^2</f>
        <v>2.5293295701605967</v>
      </c>
      <c r="F505" s="2">
        <f>$E$9*(A505^8)+$E$10*(A505^7)+$E$11*(A505^6)+$E$12*(A505^5)+$E$13*(A505^4)+$E$14*(A505^3)+$E$15*(A505^2)+$E$16*(A505)+$E$17+(($E$3*EXP($E$4*A505))*(($E$5*(SIN(2*3.141592654*A505)))+(((1-($E$5^2))^0.5)*(COS(2*3.141592654*A505)))))+(($E$6*EXP($E$7*A505))*(($E$8*(SIN(4*3.141592654*A505)))+(((1-($E$8^2))^0.5)*(COS(4*3.141592654*A505)))))</f>
        <v>16.123089012731015</v>
      </c>
      <c r="G505" s="2">
        <f>F505-B505</f>
        <v>-1.4859109872689871</v>
      </c>
      <c r="H505" s="2">
        <f>G505^2</f>
        <v>2.2079314620866959</v>
      </c>
      <c r="L505" s="3"/>
      <c r="M505" s="3"/>
      <c r="N505" s="19"/>
      <c r="O505" s="19"/>
      <c r="P505" s="19"/>
      <c r="Q505" s="3"/>
      <c r="S505" s="19"/>
      <c r="U505" s="19"/>
      <c r="W505" s="19"/>
      <c r="X505" s="19"/>
      <c r="AC505" s="3">
        <v>40.666665530000103</v>
      </c>
      <c r="AD505" s="2">
        <f t="shared" si="35"/>
        <v>0</v>
      </c>
      <c r="AE505" s="2">
        <f t="shared" si="36"/>
        <v>-17.609000000000002</v>
      </c>
      <c r="AF505" s="2">
        <f t="shared" si="37"/>
        <v>310.07688100000007</v>
      </c>
      <c r="AG505" s="2">
        <f t="shared" si="38"/>
        <v>17.609000000000002</v>
      </c>
    </row>
    <row r="506" spans="1:33" x14ac:dyDescent="0.3">
      <c r="A506" s="3">
        <v>40.499998870000098</v>
      </c>
      <c r="B506" s="3">
        <v>17.248999999999999</v>
      </c>
      <c r="C506" s="2">
        <f>$D$6*(A506^8)+$D$7*(A506^7)+$D$8*(A506^6)+$D$9*(A506^5)+$D$10*(A506^4)+$D$11*(A506^3)+$D$12*(A506^2)+$D$13*(A506)+$D$14 + (($D$3*EXP($D$4*A506))*(($D$5*(SIN(2*3.141592654*A506)))+(((1-($D$5^2))^0.5)*(COS(2*3.141592654*A506)))))</f>
        <v>15.986285059071388</v>
      </c>
      <c r="D506" s="2">
        <f t="shared" si="39"/>
        <v>-1.2627149409286105</v>
      </c>
      <c r="E506" s="2">
        <f>D506^2</f>
        <v>1.5944490220443441</v>
      </c>
      <c r="F506" s="2">
        <f>$E$9*(A506^8)+$E$10*(A506^7)+$E$11*(A506^6)+$E$12*(A506^5)+$E$13*(A506^4)+$E$14*(A506^3)+$E$15*(A506^2)+$E$16*(A506)+$E$17+(($E$3*EXP($E$4*A506))*(($E$5*(SIN(2*3.141592654*A506)))+(((1-($E$5^2))^0.5)*(COS(2*3.141592654*A506)))))+(($E$6*EXP($E$7*A506))*(($E$8*(SIN(4*3.141592654*A506)))+(((1-($E$8^2))^0.5)*(COS(4*3.141592654*A506)))))</f>
        <v>16.00706722519211</v>
      </c>
      <c r="G506" s="2">
        <f>F506-B506</f>
        <v>-1.2419327748078892</v>
      </c>
      <c r="H506" s="2">
        <f>G506^2</f>
        <v>1.5423970171420234</v>
      </c>
      <c r="L506" s="3"/>
      <c r="M506" s="3"/>
      <c r="N506" s="19"/>
      <c r="O506" s="19"/>
      <c r="P506" s="19"/>
      <c r="Q506" s="3"/>
      <c r="S506" s="19"/>
      <c r="U506" s="19"/>
      <c r="W506" s="19"/>
      <c r="X506" s="19"/>
      <c r="AC506" s="3">
        <v>40.749998860000098</v>
      </c>
      <c r="AD506" s="2">
        <f t="shared" si="35"/>
        <v>0</v>
      </c>
      <c r="AE506" s="2">
        <f t="shared" si="36"/>
        <v>-17.248999999999999</v>
      </c>
      <c r="AF506" s="2">
        <f t="shared" si="37"/>
        <v>297.52800099999996</v>
      </c>
      <c r="AG506" s="2">
        <f t="shared" si="38"/>
        <v>17.248999999999999</v>
      </c>
    </row>
    <row r="507" spans="1:33" x14ac:dyDescent="0.3">
      <c r="A507" s="3">
        <v>40.5833322000001</v>
      </c>
      <c r="B507" s="3">
        <v>17.077999999999999</v>
      </c>
      <c r="C507" s="2">
        <f>$D$6*(A507^8)+$D$7*(A507^7)+$D$8*(A507^6)+$D$9*(A507^5)+$D$10*(A507^4)+$D$11*(A507^3)+$D$12*(A507^2)+$D$13*(A507)+$D$14 + (($D$3*EXP($D$4*A507))*(($D$5*(SIN(2*3.141592654*A507)))+(((1-($D$5^2))^0.5)*(COS(2*3.141592654*A507)))))</f>
        <v>15.599598351868183</v>
      </c>
      <c r="D507" s="2">
        <f t="shared" si="39"/>
        <v>-1.4784016481318165</v>
      </c>
      <c r="E507" s="2">
        <f>D507^2</f>
        <v>2.1856714331988716</v>
      </c>
      <c r="F507" s="2">
        <f>$E$9*(A507^8)+$E$10*(A507^7)+$E$11*(A507^6)+$E$12*(A507^5)+$E$13*(A507^4)+$E$14*(A507^3)+$E$15*(A507^2)+$E$16*(A507)+$E$17+(($E$3*EXP($E$4*A507))*(($E$5*(SIN(2*3.141592654*A507)))+(((1-($E$5^2))^0.5)*(COS(2*3.141592654*A507)))))+(($E$6*EXP($E$7*A507))*(($E$8*(SIN(4*3.141592654*A507)))+(((1-($E$8^2))^0.5)*(COS(4*3.141592654*A507)))))</f>
        <v>15.519561996206212</v>
      </c>
      <c r="G507" s="2">
        <f>F507-B507</f>
        <v>-1.5584380037937873</v>
      </c>
      <c r="H507" s="2">
        <f>G507^2</f>
        <v>2.4287290116687643</v>
      </c>
      <c r="L507" s="3"/>
      <c r="M507" s="3"/>
      <c r="N507" s="19"/>
      <c r="O507" s="19"/>
      <c r="P507" s="19"/>
      <c r="Q507" s="3"/>
      <c r="S507" s="19"/>
      <c r="U507" s="19"/>
      <c r="W507" s="19"/>
      <c r="X507" s="19"/>
      <c r="AC507" s="3">
        <v>40.8333321900001</v>
      </c>
      <c r="AD507" s="2">
        <f t="shared" si="35"/>
        <v>0</v>
      </c>
      <c r="AE507" s="2">
        <f t="shared" si="36"/>
        <v>-17.077999999999999</v>
      </c>
      <c r="AF507" s="2">
        <f t="shared" si="37"/>
        <v>291.65808399999997</v>
      </c>
      <c r="AG507" s="2">
        <f t="shared" si="38"/>
        <v>17.077999999999999</v>
      </c>
    </row>
    <row r="508" spans="1:33" x14ac:dyDescent="0.3">
      <c r="A508" s="3">
        <v>40.666665530000103</v>
      </c>
      <c r="B508" s="3">
        <v>16.509</v>
      </c>
      <c r="C508" s="2">
        <f>$D$6*(A508^8)+$D$7*(A508^7)+$D$8*(A508^6)+$D$9*(A508^5)+$D$10*(A508^4)+$D$11*(A508^3)+$D$12*(A508^2)+$D$13*(A508)+$D$14 + (($D$3*EXP($D$4*A508))*(($D$5*(SIN(2*3.141592654*A508)))+(((1-($D$5^2))^0.5)*(COS(2*3.141592654*A508)))))</f>
        <v>14.952289698908309</v>
      </c>
      <c r="D508" s="2">
        <f t="shared" si="39"/>
        <v>-1.556710301091691</v>
      </c>
      <c r="E508" s="2">
        <f>D508^2</f>
        <v>2.4233469615249832</v>
      </c>
      <c r="F508" s="2">
        <f>$E$9*(A508^8)+$E$10*(A508^7)+$E$11*(A508^6)+$E$12*(A508^5)+$E$13*(A508^4)+$E$14*(A508^3)+$E$15*(A508^2)+$E$16*(A508)+$E$17+(($E$3*EXP($E$4*A508))*(($E$5*(SIN(2*3.141592654*A508)))+(((1-($E$5^2))^0.5)*(COS(2*3.141592654*A508)))))+(($E$6*EXP($E$7*A508))*(($E$8*(SIN(4*3.141592654*A508)))+(((1-($E$8^2))^0.5)*(COS(4*3.141592654*A508)))))</f>
        <v>14.854539974885443</v>
      </c>
      <c r="G508" s="2">
        <f>F508-B508</f>
        <v>-1.6544600251145578</v>
      </c>
      <c r="H508" s="2">
        <f>G508^2</f>
        <v>2.7372379747020634</v>
      </c>
      <c r="L508" s="3"/>
      <c r="M508" s="3"/>
      <c r="N508" s="19"/>
      <c r="O508" s="19"/>
      <c r="P508" s="19"/>
      <c r="Q508" s="3"/>
      <c r="S508" s="19"/>
      <c r="U508" s="19"/>
      <c r="W508" s="19"/>
      <c r="X508" s="19"/>
      <c r="AC508" s="3">
        <v>40.916665520000102</v>
      </c>
      <c r="AD508" s="2">
        <f t="shared" si="35"/>
        <v>0</v>
      </c>
      <c r="AE508" s="2">
        <f t="shared" si="36"/>
        <v>-16.509</v>
      </c>
      <c r="AF508" s="2">
        <f t="shared" si="37"/>
        <v>272.54708099999999</v>
      </c>
      <c r="AG508" s="2">
        <f t="shared" si="38"/>
        <v>16.509</v>
      </c>
    </row>
    <row r="509" spans="1:33" x14ac:dyDescent="0.3">
      <c r="A509" s="3">
        <v>40.749998860000098</v>
      </c>
      <c r="B509" s="3">
        <v>15.465</v>
      </c>
      <c r="C509" s="2">
        <f>$D$6*(A509^8)+$D$7*(A509^7)+$D$8*(A509^6)+$D$9*(A509^5)+$D$10*(A509^4)+$D$11*(A509^3)+$D$12*(A509^2)+$D$13*(A509)+$D$14 + (($D$3*EXP($D$4*A509))*(($D$5*(SIN(2*3.141592654*A509)))+(((1-($D$5^2))^0.5)*(COS(2*3.141592654*A509)))))</f>
        <v>14.207902808362377</v>
      </c>
      <c r="D509" s="2">
        <f t="shared" si="39"/>
        <v>-1.257097191637623</v>
      </c>
      <c r="E509" s="2">
        <f>D509^2</f>
        <v>1.5802933492231988</v>
      </c>
      <c r="F509" s="2">
        <f>$E$9*(A509^8)+$E$10*(A509^7)+$E$11*(A509^6)+$E$12*(A509^5)+$E$13*(A509^4)+$E$14*(A509^3)+$E$15*(A509^2)+$E$16*(A509)+$E$17+(($E$3*EXP($E$4*A509))*(($E$5*(SIN(2*3.141592654*A509)))+(((1-($E$5^2))^0.5)*(COS(2*3.141592654*A509)))))+(($E$6*EXP($E$7*A509))*(($E$8*(SIN(4*3.141592654*A509)))+(((1-($E$8^2))^0.5)*(COS(4*3.141592654*A509)))))</f>
        <v>14.192123087494593</v>
      </c>
      <c r="G509" s="2">
        <f>F509-B509</f>
        <v>-1.2728769125054065</v>
      </c>
      <c r="H509" s="2">
        <f>G509^2</f>
        <v>1.6202156343892962</v>
      </c>
      <c r="L509" s="3"/>
      <c r="M509" s="3"/>
      <c r="N509" s="19"/>
      <c r="O509" s="19"/>
      <c r="P509" s="19"/>
      <c r="Q509" s="3"/>
      <c r="S509" s="19"/>
      <c r="U509" s="19"/>
      <c r="W509" s="19"/>
      <c r="X509" s="19"/>
      <c r="AC509" s="3">
        <v>40.999998850000097</v>
      </c>
      <c r="AD509" s="2">
        <f t="shared" si="35"/>
        <v>0</v>
      </c>
      <c r="AE509" s="2">
        <f t="shared" si="36"/>
        <v>-15.465</v>
      </c>
      <c r="AF509" s="2">
        <f t="shared" si="37"/>
        <v>239.166225</v>
      </c>
      <c r="AG509" s="2">
        <f t="shared" si="38"/>
        <v>15.465</v>
      </c>
    </row>
    <row r="510" spans="1:33" x14ac:dyDescent="0.3">
      <c r="A510" s="3">
        <v>40.8333321900001</v>
      </c>
      <c r="B510" s="3">
        <v>14.706</v>
      </c>
      <c r="C510" s="2">
        <f>$D$6*(A510^8)+$D$7*(A510^7)+$D$8*(A510^6)+$D$9*(A510^5)+$D$10*(A510^4)+$D$11*(A510^3)+$D$12*(A510^2)+$D$13*(A510)+$D$14 + (($D$3*EXP($D$4*A510))*(($D$5*(SIN(2*3.141592654*A510)))+(((1-($D$5^2))^0.5)*(COS(2*3.141592654*A510)))))</f>
        <v>13.555997961509137</v>
      </c>
      <c r="D510" s="2">
        <f t="shared" si="39"/>
        <v>-1.1500020384908627</v>
      </c>
      <c r="E510" s="2">
        <f>D510^2</f>
        <v>1.3225046885331397</v>
      </c>
      <c r="F510" s="2">
        <f>$E$9*(A510^8)+$E$10*(A510^7)+$E$11*(A510^6)+$E$12*(A510^5)+$E$13*(A510^4)+$E$14*(A510^3)+$E$15*(A510^2)+$E$16*(A510)+$E$17+(($E$3*EXP($E$4*A510))*(($E$5*(SIN(2*3.141592654*A510)))+(((1-($E$5^2))^0.5)*(COS(2*3.141592654*A510)))))+(($E$6*EXP($E$7*A510))*(($E$8*(SIN(4*3.141592654*A510)))+(((1-($E$8^2))^0.5)*(COS(4*3.141592654*A510)))))</f>
        <v>13.63875163149619</v>
      </c>
      <c r="G510" s="2">
        <f>F510-B510</f>
        <v>-1.0672483685038099</v>
      </c>
      <c r="H510" s="2">
        <f>G510^2</f>
        <v>1.1390190800740441</v>
      </c>
      <c r="L510" s="3"/>
      <c r="M510" s="3"/>
      <c r="N510" s="19"/>
      <c r="O510" s="19"/>
      <c r="P510" s="19"/>
      <c r="Q510" s="3"/>
      <c r="S510" s="19"/>
      <c r="U510" s="19"/>
      <c r="W510" s="19"/>
      <c r="X510" s="19"/>
      <c r="AC510" s="3">
        <v>41.083332180000099</v>
      </c>
      <c r="AD510" s="2">
        <f t="shared" si="35"/>
        <v>0</v>
      </c>
      <c r="AE510" s="2">
        <f t="shared" si="36"/>
        <v>-14.706</v>
      </c>
      <c r="AF510" s="2">
        <f t="shared" si="37"/>
        <v>216.266436</v>
      </c>
      <c r="AG510" s="2">
        <f t="shared" si="38"/>
        <v>14.706</v>
      </c>
    </row>
    <row r="511" spans="1:33" x14ac:dyDescent="0.3">
      <c r="A511" s="3">
        <v>40.916665520000102</v>
      </c>
      <c r="B511" s="3">
        <v>14.212999999999999</v>
      </c>
      <c r="C511" s="2">
        <f>$D$6*(A511^8)+$D$7*(A511^7)+$D$8*(A511^6)+$D$9*(A511^5)+$D$10*(A511^4)+$D$11*(A511^3)+$D$12*(A511^2)+$D$13*(A511)+$D$14 + (($D$3*EXP($D$4*A511))*(($D$5*(SIN(2*3.141592654*A511)))+(((1-($D$5^2))^0.5)*(COS(2*3.141592654*A511)))))</f>
        <v>13.161364562648467</v>
      </c>
      <c r="D511" s="2">
        <f t="shared" si="39"/>
        <v>-1.051635437351532</v>
      </c>
      <c r="E511" s="2">
        <f>D511^2</f>
        <v>1.1059370930935479</v>
      </c>
      <c r="F511" s="2">
        <f>$E$9*(A511^8)+$E$10*(A511^7)+$E$11*(A511^6)+$E$12*(A511^5)+$E$13*(A511^4)+$E$14*(A511^3)+$E$15*(A511^2)+$E$16*(A511)+$E$17+(($E$3*EXP($E$4*A511))*(($E$5*(SIN(2*3.141592654*A511)))+(((1-($E$5^2))^0.5)*(COS(2*3.141592654*A511)))))+(($E$6*EXP($E$7*A511))*(($E$8*(SIN(4*3.141592654*A511)))+(((1-($E$8^2))^0.5)*(COS(4*3.141592654*A511)))))</f>
        <v>13.259967534134095</v>
      </c>
      <c r="G511" s="2">
        <f>F511-B511</f>
        <v>-0.9530324658659044</v>
      </c>
      <c r="H511" s="2">
        <f>G511^2</f>
        <v>0.90827088099444619</v>
      </c>
      <c r="L511" s="3"/>
      <c r="M511" s="3"/>
      <c r="N511" s="19"/>
      <c r="O511" s="19"/>
      <c r="P511" s="19"/>
      <c r="Q511" s="3"/>
      <c r="S511" s="19"/>
      <c r="U511" s="19"/>
      <c r="W511" s="19"/>
      <c r="X511" s="19"/>
      <c r="AC511" s="3">
        <v>41.166665510000101</v>
      </c>
      <c r="AD511" s="2">
        <f t="shared" si="35"/>
        <v>0</v>
      </c>
      <c r="AE511" s="2">
        <f t="shared" si="36"/>
        <v>-14.212999999999999</v>
      </c>
      <c r="AF511" s="2">
        <f t="shared" si="37"/>
        <v>202.00936899999996</v>
      </c>
      <c r="AG511" s="2">
        <f t="shared" si="38"/>
        <v>14.212999999999999</v>
      </c>
    </row>
    <row r="512" spans="1:33" x14ac:dyDescent="0.3">
      <c r="A512" s="3">
        <v>40.999998850000097</v>
      </c>
      <c r="B512" s="3">
        <v>13.662000000000001</v>
      </c>
      <c r="C512" s="2">
        <f>$D$6*(A512^8)+$D$7*(A512^7)+$D$8*(A512^6)+$D$9*(A512^5)+$D$10*(A512^4)+$D$11*(A512^3)+$D$12*(A512^2)+$D$13*(A512)+$D$14 + (($D$3*EXP($D$4*A512))*(($D$5*(SIN(2*3.141592654*A512)))+(((1-($D$5^2))^0.5)*(COS(2*3.141592654*A512)))))</f>
        <v>13.119845313100702</v>
      </c>
      <c r="D512" s="2">
        <f t="shared" si="39"/>
        <v>-0.54215468689929835</v>
      </c>
      <c r="E512" s="2">
        <f>D512^2</f>
        <v>0.29393170452687623</v>
      </c>
      <c r="F512" s="2">
        <f>$E$9*(A512^8)+$E$10*(A512^7)+$E$11*(A512^6)+$E$12*(A512^5)+$E$13*(A512^4)+$E$14*(A512^3)+$E$15*(A512^2)+$E$16*(A512)+$E$17+(($E$3*EXP($E$4*A512))*(($E$5*(SIN(2*3.141592654*A512)))+(((1-($E$5^2))^0.5)*(COS(2*3.141592654*A512)))))+(($E$6*EXP($E$7*A512))*(($E$8*(SIN(4*3.141592654*A512)))+(((1-($E$8^2))^0.5)*(COS(4*3.141592654*A512)))))</f>
        <v>13.135586852879193</v>
      </c>
      <c r="G512" s="2">
        <f>F512-B512</f>
        <v>-0.52641314712080778</v>
      </c>
      <c r="H512" s="2">
        <f>G512^2</f>
        <v>0.27711080146163319</v>
      </c>
      <c r="L512" s="3"/>
      <c r="M512" s="3"/>
      <c r="N512" s="19"/>
      <c r="O512" s="19"/>
      <c r="P512" s="19"/>
      <c r="Q512" s="3"/>
      <c r="S512" s="19"/>
      <c r="U512" s="19"/>
      <c r="W512" s="19"/>
      <c r="X512" s="19"/>
      <c r="AC512" s="3">
        <v>41.249998840000103</v>
      </c>
      <c r="AD512" s="2">
        <f t="shared" si="35"/>
        <v>0</v>
      </c>
      <c r="AE512" s="2">
        <f t="shared" si="36"/>
        <v>-13.662000000000001</v>
      </c>
      <c r="AF512" s="2">
        <f t="shared" si="37"/>
        <v>186.65024400000001</v>
      </c>
      <c r="AG512" s="2">
        <f t="shared" si="38"/>
        <v>13.662000000000001</v>
      </c>
    </row>
    <row r="513" spans="1:33" x14ac:dyDescent="0.3">
      <c r="A513" s="3">
        <v>41.083332180000099</v>
      </c>
      <c r="B513" s="3">
        <v>13.928000000000001</v>
      </c>
      <c r="C513" s="2">
        <f>$D$6*(A513^8)+$D$7*(A513^7)+$D$8*(A513^6)+$D$9*(A513^5)+$D$10*(A513^4)+$D$11*(A513^3)+$D$12*(A513^2)+$D$13*(A513)+$D$14 + (($D$3*EXP($D$4*A513))*(($D$5*(SIN(2*3.141592654*A513)))+(((1-($D$5^2))^0.5)*(COS(2*3.141592654*A513)))))</f>
        <v>13.432615814195353</v>
      </c>
      <c r="D513" s="2">
        <f t="shared" si="39"/>
        <v>-0.49538418580464771</v>
      </c>
      <c r="E513" s="2">
        <f>D513^2</f>
        <v>0.24540549154533373</v>
      </c>
      <c r="F513" s="2">
        <f>$E$9*(A513^8)+$E$10*(A513^7)+$E$11*(A513^6)+$E$12*(A513^5)+$E$13*(A513^4)+$E$14*(A513^3)+$E$15*(A513^2)+$E$16*(A513)+$E$17+(($E$3*EXP($E$4*A513))*(($E$5*(SIN(2*3.141592654*A513)))+(((1-($E$5^2))^0.5)*(COS(2*3.141592654*A513)))))+(($E$6*EXP($E$7*A513))*(($E$8*(SIN(4*3.141592654*A513)))+(((1-($E$8^2))^0.5)*(COS(4*3.141592654*A513)))))</f>
        <v>13.34981617742554</v>
      </c>
      <c r="G513" s="2">
        <f>F513-B513</f>
        <v>-0.5781838225744611</v>
      </c>
      <c r="H513" s="2">
        <f>G513^2</f>
        <v>0.33429653268681592</v>
      </c>
      <c r="L513" s="3"/>
      <c r="M513" s="3"/>
      <c r="N513" s="19"/>
      <c r="O513" s="19"/>
      <c r="P513" s="19"/>
      <c r="Q513" s="3"/>
      <c r="S513" s="19"/>
      <c r="U513" s="19"/>
      <c r="W513" s="19"/>
      <c r="X513" s="19"/>
      <c r="AC513" s="3">
        <v>41.333332170000098</v>
      </c>
      <c r="AD513" s="2">
        <f t="shared" si="35"/>
        <v>0</v>
      </c>
      <c r="AE513" s="2">
        <f t="shared" si="36"/>
        <v>-13.928000000000001</v>
      </c>
      <c r="AF513" s="2">
        <f t="shared" si="37"/>
        <v>193.98918400000002</v>
      </c>
      <c r="AG513" s="2">
        <f t="shared" si="38"/>
        <v>13.928000000000001</v>
      </c>
    </row>
    <row r="514" spans="1:33" x14ac:dyDescent="0.3">
      <c r="A514" s="3">
        <v>41.166665510000101</v>
      </c>
      <c r="B514" s="3">
        <v>14.516</v>
      </c>
      <c r="C514" s="2">
        <f>$D$6*(A514^8)+$D$7*(A514^7)+$D$8*(A514^6)+$D$9*(A514^5)+$D$10*(A514^4)+$D$11*(A514^3)+$D$12*(A514^2)+$D$13*(A514)+$D$14 + (($D$3*EXP($D$4*A514))*(($D$5*(SIN(2*3.141592654*A514)))+(((1-($D$5^2))^0.5)*(COS(2*3.141592654*A514)))))</f>
        <v>14.005823450737335</v>
      </c>
      <c r="D514" s="2">
        <f t="shared" si="39"/>
        <v>-0.51017654926266509</v>
      </c>
      <c r="E514" s="2">
        <f>D514^2</f>
        <v>0.26028011141756052</v>
      </c>
      <c r="F514" s="2">
        <f>$E$9*(A514^8)+$E$10*(A514^7)+$E$11*(A514^6)+$E$12*(A514^5)+$E$13*(A514^4)+$E$14*(A514^3)+$E$15*(A514^2)+$E$16*(A514)+$E$17+(($E$3*EXP($E$4*A514))*(($E$5*(SIN(2*3.141592654*A514)))+(((1-($E$5^2))^0.5)*(COS(2*3.141592654*A514)))))+(($E$6*EXP($E$7*A514))*(($E$8*(SIN(4*3.141592654*A514)))+(((1-($E$8^2))^0.5)*(COS(4*3.141592654*A514)))))</f>
        <v>13.90766360939846</v>
      </c>
      <c r="G514" s="2">
        <f>F514-B514</f>
        <v>-0.60833639060153999</v>
      </c>
      <c r="H514" s="2">
        <f>G514^2</f>
        <v>0.37007316413010943</v>
      </c>
      <c r="L514" s="3"/>
      <c r="M514" s="3"/>
      <c r="N514" s="19"/>
      <c r="O514" s="19"/>
      <c r="P514" s="19"/>
      <c r="Q514" s="3"/>
      <c r="S514" s="19"/>
      <c r="U514" s="19"/>
      <c r="W514" s="19"/>
      <c r="X514" s="19"/>
      <c r="AC514" s="3">
        <v>41.4166655000001</v>
      </c>
      <c r="AD514" s="2">
        <f t="shared" si="35"/>
        <v>0</v>
      </c>
      <c r="AE514" s="2">
        <f t="shared" si="36"/>
        <v>-14.516</v>
      </c>
      <c r="AF514" s="2">
        <f t="shared" si="37"/>
        <v>210.71425600000001</v>
      </c>
      <c r="AG514" s="2">
        <f t="shared" si="38"/>
        <v>14.516</v>
      </c>
    </row>
    <row r="515" spans="1:33" x14ac:dyDescent="0.3">
      <c r="A515" s="3">
        <v>41.249998840000103</v>
      </c>
      <c r="B515" s="3">
        <v>15.18</v>
      </c>
      <c r="C515" s="2">
        <f>$D$6*(A515^8)+$D$7*(A515^7)+$D$8*(A515^6)+$D$9*(A515^5)+$D$10*(A515^4)+$D$11*(A515^3)+$D$12*(A515^2)+$D$13*(A515)+$D$14 + (($D$3*EXP($D$4*A515))*(($D$5*(SIN(2*3.141592654*A515)))+(((1-($D$5^2))^0.5)*(COS(2*3.141592654*A515)))))</f>
        <v>14.675696341586224</v>
      </c>
      <c r="D515" s="2">
        <f t="shared" si="39"/>
        <v>-0.50430365841377522</v>
      </c>
      <c r="E515" s="2">
        <f>D515^2</f>
        <v>0.25432217988951766</v>
      </c>
      <c r="F515" s="2">
        <f>$E$9*(A515^8)+$E$10*(A515^7)+$E$11*(A515^6)+$E$12*(A515^5)+$E$13*(A515^4)+$E$14*(A515^3)+$E$15*(A515^2)+$E$16*(A515)+$E$17+(($E$3*EXP($E$4*A515))*(($E$5*(SIN(2*3.141592654*A515)))+(((1-($E$5^2))^0.5)*(COS(2*3.141592654*A515)))))+(($E$6*EXP($E$7*A515))*(($E$8*(SIN(4*3.141592654*A515)))+(((1-($E$8^2))^0.5)*(COS(4*3.141592654*A515)))))</f>
        <v>14.661181211627127</v>
      </c>
      <c r="G515" s="2">
        <f>F515-B515</f>
        <v>-0.51881878837287232</v>
      </c>
      <c r="H515" s="2">
        <f>G515^2</f>
        <v>0.26917293516869528</v>
      </c>
      <c r="L515" s="3"/>
      <c r="M515" s="3"/>
      <c r="N515" s="19"/>
      <c r="O515" s="19"/>
      <c r="P515" s="19"/>
      <c r="Q515" s="3"/>
      <c r="S515" s="19"/>
      <c r="U515" s="19"/>
      <c r="W515" s="19"/>
      <c r="X515" s="19"/>
      <c r="AC515" s="3">
        <v>41.499998830000102</v>
      </c>
      <c r="AD515" s="2">
        <f t="shared" si="35"/>
        <v>0</v>
      </c>
      <c r="AE515" s="2">
        <f t="shared" si="36"/>
        <v>-15.18</v>
      </c>
      <c r="AF515" s="2">
        <f t="shared" si="37"/>
        <v>230.4324</v>
      </c>
      <c r="AG515" s="2">
        <f t="shared" si="38"/>
        <v>15.18</v>
      </c>
    </row>
    <row r="516" spans="1:33" x14ac:dyDescent="0.3">
      <c r="A516" s="3">
        <v>41.333332170000098</v>
      </c>
      <c r="B516" s="3">
        <v>15.351000000000001</v>
      </c>
      <c r="C516" s="2">
        <f>$D$6*(A516^8)+$D$7*(A516^7)+$D$8*(A516^6)+$D$9*(A516^5)+$D$10*(A516^4)+$D$11*(A516^3)+$D$12*(A516^2)+$D$13*(A516)+$D$14 + (($D$3*EXP($D$4*A516))*(($D$5*(SIN(2*3.141592654*A516)))+(((1-($D$5^2))^0.5)*(COS(2*3.141592654*A516)))))</f>
        <v>15.252406637499917</v>
      </c>
      <c r="D516" s="2">
        <f t="shared" si="39"/>
        <v>-9.8593362500084325E-2</v>
      </c>
      <c r="E516" s="2">
        <f>D516^2</f>
        <v>9.7206511290730338E-3</v>
      </c>
      <c r="F516" s="2">
        <f>$E$9*(A516^8)+$E$10*(A516^7)+$E$11*(A516^6)+$E$12*(A516^5)+$E$13*(A516^4)+$E$14*(A516^3)+$E$15*(A516^2)+$E$16*(A516)+$E$17+(($E$3*EXP($E$4*A516))*(($E$5*(SIN(2*3.141592654*A516)))+(((1-($E$5^2))^0.5)*(COS(2*3.141592654*A516)))))+(($E$6*EXP($E$7*A516))*(($E$8*(SIN(4*3.141592654*A516)))+(((1-($E$8^2))^0.5)*(COS(4*3.141592654*A516)))))</f>
        <v>15.33760334594503</v>
      </c>
      <c r="G516" s="2">
        <f>F516-B516</f>
        <v>-1.3396654054970369E-2</v>
      </c>
      <c r="H516" s="2">
        <f>G516^2</f>
        <v>1.7947033986855405E-4</v>
      </c>
      <c r="L516" s="3"/>
      <c r="M516" s="3"/>
      <c r="N516" s="19"/>
      <c r="O516" s="19"/>
      <c r="P516" s="19"/>
      <c r="Q516" s="3"/>
      <c r="S516" s="19"/>
      <c r="U516" s="19"/>
      <c r="W516" s="19"/>
      <c r="X516" s="19"/>
      <c r="AC516" s="3">
        <v>41.583332160000097</v>
      </c>
      <c r="AD516" s="2">
        <f t="shared" si="35"/>
        <v>0</v>
      </c>
      <c r="AE516" s="2">
        <f t="shared" si="36"/>
        <v>-15.351000000000001</v>
      </c>
      <c r="AF516" s="2">
        <f t="shared" si="37"/>
        <v>235.65320100000002</v>
      </c>
      <c r="AG516" s="2">
        <f t="shared" si="38"/>
        <v>15.351000000000001</v>
      </c>
    </row>
    <row r="517" spans="1:33" x14ac:dyDescent="0.3">
      <c r="A517" s="3">
        <v>41.4166655000001</v>
      </c>
      <c r="B517" s="3">
        <v>15.579000000000001</v>
      </c>
      <c r="C517" s="2">
        <f>$D$6*(A517^8)+$D$7*(A517^7)+$D$8*(A517^6)+$D$9*(A517^5)+$D$10*(A517^4)+$D$11*(A517^3)+$D$12*(A517^2)+$D$13*(A517)+$D$14 + (($D$3*EXP($D$4*A517))*(($D$5*(SIN(2*3.141592654*A517)))+(((1-($D$5^2))^0.5)*(COS(2*3.141592654*A517)))))</f>
        <v>15.570942148515412</v>
      </c>
      <c r="D517" s="2">
        <f t="shared" si="39"/>
        <v>-8.0578514845885962E-3</v>
      </c>
      <c r="E517" s="2">
        <f>D517^2</f>
        <v>6.4928970547686651E-5</v>
      </c>
      <c r="F517" s="2">
        <f>$E$9*(A517^8)+$E$10*(A517^7)+$E$11*(A517^6)+$E$12*(A517^5)+$E$13*(A517^4)+$E$14*(A517^3)+$E$15*(A517^2)+$E$16*(A517)+$E$17+(($E$3*EXP($E$4*A517))*(($E$5*(SIN(2*3.141592654*A517)))+(((1-($E$5^2))^0.5)*(COS(2*3.141592654*A517)))))+(($E$6*EXP($E$7*A517))*(($E$8*(SIN(4*3.141592654*A517)))+(((1-($E$8^2))^0.5)*(COS(4*3.141592654*A517)))))</f>
        <v>15.673099618098593</v>
      </c>
      <c r="G517" s="2">
        <f>F517-B517</f>
        <v>9.4099618098592686E-2</v>
      </c>
      <c r="H517" s="2">
        <f>G517^2</f>
        <v>8.8547381263009914E-3</v>
      </c>
      <c r="L517" s="3"/>
      <c r="M517" s="3"/>
      <c r="N517" s="19"/>
      <c r="O517" s="19"/>
      <c r="P517" s="19"/>
      <c r="Q517" s="3"/>
      <c r="S517" s="19"/>
      <c r="U517" s="19"/>
      <c r="W517" s="19"/>
      <c r="X517" s="19"/>
      <c r="AC517" s="3">
        <v>41.666665490000099</v>
      </c>
      <c r="AD517" s="2">
        <f t="shared" si="35"/>
        <v>0</v>
      </c>
      <c r="AE517" s="2">
        <f t="shared" si="36"/>
        <v>-15.579000000000001</v>
      </c>
      <c r="AF517" s="2">
        <f t="shared" si="37"/>
        <v>242.70524100000003</v>
      </c>
      <c r="AG517" s="2">
        <f t="shared" si="38"/>
        <v>15.579000000000001</v>
      </c>
    </row>
    <row r="518" spans="1:33" x14ac:dyDescent="0.3">
      <c r="A518" s="3">
        <v>41.499998830000102</v>
      </c>
      <c r="B518" s="3">
        <v>15.446</v>
      </c>
      <c r="C518" s="2">
        <f>$D$6*(A518^8)+$D$7*(A518^7)+$D$8*(A518^6)+$D$9*(A518^5)+$D$10*(A518^4)+$D$11*(A518^3)+$D$12*(A518^2)+$D$13*(A518)+$D$14 + (($D$3*EXP($D$4*A518))*(($D$5*(SIN(2*3.141592654*A518)))+(((1-($D$5^2))^0.5)*(COS(2*3.141592654*A518)))))</f>
        <v>15.535355413260127</v>
      </c>
      <c r="D518" s="2">
        <f t="shared" si="39"/>
        <v>8.9355413260127747E-2</v>
      </c>
      <c r="E518" s="2">
        <f>D518^2</f>
        <v>7.9843898788882137E-3</v>
      </c>
      <c r="F518" s="2">
        <f>$E$9*(A518^8)+$E$10*(A518^7)+$E$11*(A518^6)+$E$12*(A518^5)+$E$13*(A518^4)+$E$14*(A518^3)+$E$15*(A518^2)+$E$16*(A518)+$E$17+(($E$3*EXP($E$4*A518))*(($E$5*(SIN(2*3.141592654*A518)))+(((1-($E$5^2))^0.5)*(COS(2*3.141592654*A518)))))+(($E$6*EXP($E$7*A518))*(($E$8*(SIN(4*3.141592654*A518)))+(((1-($E$8^2))^0.5)*(COS(4*3.141592654*A518)))))</f>
        <v>15.555499065399399</v>
      </c>
      <c r="G518" s="2">
        <f>F518-B518</f>
        <v>0.10949906539939924</v>
      </c>
      <c r="H518" s="2">
        <f>G518^2</f>
        <v>1.1990045323341912E-2</v>
      </c>
      <c r="L518" s="3"/>
      <c r="M518" s="3"/>
      <c r="N518" s="19"/>
      <c r="O518" s="19"/>
      <c r="P518" s="19"/>
      <c r="Q518" s="3"/>
      <c r="S518" s="19"/>
      <c r="U518" s="19"/>
      <c r="W518" s="19"/>
      <c r="X518" s="19"/>
      <c r="AC518" s="3">
        <v>41.749998820000101</v>
      </c>
      <c r="AD518" s="2">
        <f t="shared" si="35"/>
        <v>0</v>
      </c>
      <c r="AE518" s="2">
        <f t="shared" si="36"/>
        <v>-15.446</v>
      </c>
      <c r="AF518" s="2">
        <f t="shared" si="37"/>
        <v>238.57891599999999</v>
      </c>
      <c r="AG518" s="2">
        <f t="shared" si="38"/>
        <v>15.446</v>
      </c>
    </row>
    <row r="519" spans="1:33" x14ac:dyDescent="0.3">
      <c r="A519" s="3">
        <v>41.583332160000097</v>
      </c>
      <c r="B519" s="3">
        <v>15.199</v>
      </c>
      <c r="C519" s="2">
        <f>$D$6*(A519^8)+$D$7*(A519^7)+$D$8*(A519^6)+$D$9*(A519^5)+$D$10*(A519^4)+$D$11*(A519^3)+$D$12*(A519^2)+$D$13*(A519)+$D$14 + (($D$3*EXP($D$4*A519))*(($D$5*(SIN(2*3.141592654*A519)))+(((1-($D$5^2))^0.5)*(COS(2*3.141592654*A519)))))</f>
        <v>15.144526808139133</v>
      </c>
      <c r="D519" s="2">
        <f t="shared" si="39"/>
        <v>-5.4473191860866521E-2</v>
      </c>
      <c r="E519" s="2">
        <f>D519^2</f>
        <v>2.9673286315107746E-3</v>
      </c>
      <c r="F519" s="2">
        <f>$E$9*(A519^8)+$E$10*(A519^7)+$E$11*(A519^6)+$E$12*(A519^5)+$E$13*(A519^4)+$E$14*(A519^3)+$E$15*(A519^2)+$E$16*(A519)+$E$17+(($E$3*EXP($E$4*A519))*(($E$5*(SIN(2*3.141592654*A519)))+(((1-($E$5^2))^0.5)*(COS(2*3.141592654*A519)))))+(($E$6*EXP($E$7*A519))*(($E$8*(SIN(4*3.141592654*A519)))+(((1-($E$8^2))^0.5)*(COS(4*3.141592654*A519)))))</f>
        <v>15.065825798313744</v>
      </c>
      <c r="G519" s="2">
        <f>F519-B519</f>
        <v>-0.1331742016862556</v>
      </c>
      <c r="H519" s="2">
        <f>G519^2</f>
        <v>1.7735367994771482E-2</v>
      </c>
      <c r="L519" s="3"/>
      <c r="M519" s="3"/>
      <c r="N519" s="19"/>
      <c r="O519" s="19"/>
      <c r="P519" s="19"/>
      <c r="Q519" s="3"/>
      <c r="S519" s="19"/>
      <c r="U519" s="19"/>
      <c r="W519" s="19"/>
      <c r="X519" s="19"/>
      <c r="AC519" s="3">
        <v>41.833332150000103</v>
      </c>
      <c r="AD519" s="2">
        <f t="shared" si="35"/>
        <v>0</v>
      </c>
      <c r="AE519" s="2">
        <f t="shared" si="36"/>
        <v>-15.199</v>
      </c>
      <c r="AF519" s="2">
        <f t="shared" si="37"/>
        <v>231.009601</v>
      </c>
      <c r="AG519" s="2">
        <f t="shared" si="38"/>
        <v>15.199</v>
      </c>
    </row>
    <row r="520" spans="1:33" x14ac:dyDescent="0.3">
      <c r="A520" s="3">
        <v>41.666665490000099</v>
      </c>
      <c r="B520" s="3">
        <v>14.725</v>
      </c>
      <c r="C520" s="2">
        <f>$D$6*(A520^8)+$D$7*(A520^7)+$D$8*(A520^6)+$D$9*(A520^5)+$D$10*(A520^4)+$D$11*(A520^3)+$D$12*(A520^2)+$D$13*(A520)+$D$14 + (($D$3*EXP($D$4*A520))*(($D$5*(SIN(2*3.141592654*A520)))+(((1-($D$5^2))^0.5)*(COS(2*3.141592654*A520)))))</f>
        <v>14.492526419234526</v>
      </c>
      <c r="D520" s="2">
        <f t="shared" si="39"/>
        <v>-0.23247358076547364</v>
      </c>
      <c r="E520" s="2">
        <f>D520^2</f>
        <v>5.4043965753921196E-2</v>
      </c>
      <c r="F520" s="2">
        <f>$E$9*(A520^8)+$E$10*(A520^7)+$E$11*(A520^6)+$E$12*(A520^5)+$E$13*(A520^4)+$E$14*(A520^3)+$E$15*(A520^2)+$E$16*(A520)+$E$17+(($E$3*EXP($E$4*A520))*(($E$5*(SIN(2*3.141592654*A520)))+(((1-($E$5^2))^0.5)*(COS(2*3.141592654*A520)))))+(($E$6*EXP($E$7*A520))*(($E$8*(SIN(4*3.141592654*A520)))+(((1-($E$8^2))^0.5)*(COS(4*3.141592654*A520)))))</f>
        <v>14.396312063943304</v>
      </c>
      <c r="G520" s="2">
        <f>F520-B520</f>
        <v>-0.32868793605669566</v>
      </c>
      <c r="H520" s="2">
        <f>G520^2</f>
        <v>0.10803575930921046</v>
      </c>
      <c r="L520" s="3"/>
      <c r="M520" s="3"/>
      <c r="N520" s="19"/>
      <c r="O520" s="19"/>
      <c r="P520" s="19"/>
      <c r="Q520" s="3"/>
      <c r="S520" s="19"/>
      <c r="U520" s="19"/>
      <c r="W520" s="19"/>
      <c r="X520" s="19"/>
      <c r="AC520" s="3">
        <v>41.916665480000098</v>
      </c>
      <c r="AD520" s="2">
        <f t="shared" si="35"/>
        <v>0</v>
      </c>
      <c r="AE520" s="2">
        <f t="shared" si="36"/>
        <v>-14.725</v>
      </c>
      <c r="AF520" s="2">
        <f t="shared" si="37"/>
        <v>216.825625</v>
      </c>
      <c r="AG520" s="2">
        <f t="shared" si="38"/>
        <v>14.725</v>
      </c>
    </row>
    <row r="521" spans="1:33" x14ac:dyDescent="0.3">
      <c r="A521" s="3">
        <v>41.749998820000101</v>
      </c>
      <c r="B521" s="3">
        <v>14.382999999999999</v>
      </c>
      <c r="C521" s="2">
        <f>$D$6*(A521^8)+$D$7*(A521^7)+$D$8*(A521^6)+$D$9*(A521^5)+$D$10*(A521^4)+$D$11*(A521^3)+$D$12*(A521^2)+$D$13*(A521)+$D$14 + (($D$3*EXP($D$4*A521))*(($D$5*(SIN(2*3.141592654*A521)))+(((1-($D$5^2))^0.5)*(COS(2*3.141592654*A521)))))</f>
        <v>13.743463706275962</v>
      </c>
      <c r="D521" s="2">
        <f t="shared" si="39"/>
        <v>-0.63953629372403675</v>
      </c>
      <c r="E521" s="2">
        <f>D521^2</f>
        <v>0.40900667099027743</v>
      </c>
      <c r="F521" s="2">
        <f>$E$9*(A521^8)+$E$10*(A521^7)+$E$11*(A521^6)+$E$12*(A521^5)+$E$13*(A521^4)+$E$14*(A521^3)+$E$15*(A521^2)+$E$16*(A521)+$E$17+(($E$3*EXP($E$4*A521))*(($E$5*(SIN(2*3.141592654*A521)))+(((1-($E$5^2))^0.5)*(COS(2*3.141592654*A521)))))+(($E$6*EXP($E$7*A521))*(($E$8*(SIN(4*3.141592654*A521)))+(((1-($E$8^2))^0.5)*(COS(4*3.141592654*A521)))))</f>
        <v>13.727328475817583</v>
      </c>
      <c r="G521" s="2">
        <f>F521-B521</f>
        <v>-0.65567152418241648</v>
      </c>
      <c r="H521" s="2">
        <f>G521^2</f>
        <v>0.42990514762369314</v>
      </c>
      <c r="L521" s="3"/>
      <c r="M521" s="3"/>
      <c r="N521" s="19"/>
      <c r="O521" s="19"/>
      <c r="P521" s="19"/>
      <c r="Q521" s="3"/>
      <c r="S521" s="19"/>
      <c r="U521" s="19"/>
      <c r="W521" s="19"/>
      <c r="X521" s="19"/>
      <c r="AC521" s="3">
        <v>41.9999988100001</v>
      </c>
      <c r="AD521" s="2">
        <f t="shared" si="35"/>
        <v>0</v>
      </c>
      <c r="AE521" s="2">
        <f t="shared" si="36"/>
        <v>-14.382999999999999</v>
      </c>
      <c r="AF521" s="2">
        <f t="shared" si="37"/>
        <v>206.87068899999997</v>
      </c>
      <c r="AG521" s="2">
        <f t="shared" si="38"/>
        <v>14.382999999999999</v>
      </c>
    </row>
    <row r="522" spans="1:33" x14ac:dyDescent="0.3">
      <c r="A522" s="3">
        <v>41.833332150000103</v>
      </c>
      <c r="B522" s="3">
        <v>14.231</v>
      </c>
      <c r="C522" s="2">
        <f>$D$6*(A522^8)+$D$7*(A522^7)+$D$8*(A522^6)+$D$9*(A522^5)+$D$10*(A522^4)+$D$11*(A522^3)+$D$12*(A522^2)+$D$13*(A522)+$D$14 + (($D$3*EXP($D$4*A522))*(($D$5*(SIN(2*3.141592654*A522)))+(((1-($D$5^2))^0.5)*(COS(2*3.141592654*A522)))))</f>
        <v>13.0875517881236</v>
      </c>
      <c r="D522" s="2">
        <f t="shared" si="39"/>
        <v>-1.1434482118764002</v>
      </c>
      <c r="E522" s="2">
        <f>D522^2</f>
        <v>1.307473813243337</v>
      </c>
      <c r="F522" s="2">
        <f>$E$9*(A522^8)+$E$10*(A522^7)+$E$11*(A522^6)+$E$12*(A522^5)+$E$13*(A522^4)+$E$14*(A522^3)+$E$15*(A522^2)+$E$16*(A522)+$E$17+(($E$3*EXP($E$4*A522))*(($E$5*(SIN(2*3.141592654*A522)))+(((1-($E$5^2))^0.5)*(COS(2*3.141592654*A522)))))+(($E$6*EXP($E$7*A522))*(($E$8*(SIN(4*3.141592654*A522)))+(((1-($E$8^2))^0.5)*(COS(4*3.141592654*A522)))))</f>
        <v>13.167728284142704</v>
      </c>
      <c r="G522" s="2">
        <f>F522-B522</f>
        <v>-1.0632717158572955</v>
      </c>
      <c r="H522" s="2">
        <f>G522^2</f>
        <v>1.1305467417421173</v>
      </c>
      <c r="L522" s="3"/>
      <c r="M522" s="3"/>
      <c r="N522" s="19"/>
      <c r="O522" s="19"/>
      <c r="P522" s="19"/>
      <c r="Q522" s="3"/>
      <c r="S522" s="19"/>
      <c r="U522" s="19"/>
      <c r="W522" s="19"/>
      <c r="X522" s="19"/>
      <c r="AC522" s="3">
        <v>42.083332140000103</v>
      </c>
      <c r="AD522" s="2">
        <f t="shared" si="35"/>
        <v>0</v>
      </c>
      <c r="AE522" s="2">
        <f t="shared" si="36"/>
        <v>-14.231</v>
      </c>
      <c r="AF522" s="2">
        <f t="shared" si="37"/>
        <v>202.52136099999998</v>
      </c>
      <c r="AG522" s="2">
        <f t="shared" si="38"/>
        <v>14.231</v>
      </c>
    </row>
    <row r="523" spans="1:33" x14ac:dyDescent="0.3">
      <c r="A523" s="3">
        <v>41.916665480000098</v>
      </c>
      <c r="B523" s="3">
        <v>13.776</v>
      </c>
      <c r="C523" s="2">
        <f>$D$6*(A523^8)+$D$7*(A523^7)+$D$8*(A523^6)+$D$9*(A523^5)+$D$10*(A523^4)+$D$11*(A523^3)+$D$12*(A523^2)+$D$13*(A523)+$D$14 + (($D$3*EXP($D$4*A523))*(($D$5*(SIN(2*3.141592654*A523)))+(((1-($D$5^2))^0.5)*(COS(2*3.141592654*A523)))))</f>
        <v>12.69015180281199</v>
      </c>
      <c r="D523" s="2">
        <f t="shared" si="39"/>
        <v>-1.0858481971880103</v>
      </c>
      <c r="E523" s="2">
        <f>D523^2</f>
        <v>1.179066307336452</v>
      </c>
      <c r="F523" s="2">
        <f>$E$9*(A523^8)+$E$10*(A523^7)+$E$11*(A523^6)+$E$12*(A523^5)+$E$13*(A523^4)+$E$14*(A523^3)+$E$15*(A523^2)+$E$16*(A523)+$E$17+(($E$3*EXP($E$4*A523))*(($E$5*(SIN(2*3.141592654*A523)))+(((1-($E$5^2))^0.5)*(COS(2*3.141592654*A523)))))+(($E$6*EXP($E$7*A523))*(($E$8*(SIN(4*3.141592654*A523)))+(((1-($E$8^2))^0.5)*(COS(4*3.141592654*A523)))))</f>
        <v>12.785716436240888</v>
      </c>
      <c r="G523" s="2">
        <f>F523-B523</f>
        <v>-0.99028356375911208</v>
      </c>
      <c r="H523" s="2">
        <f>G523^2</f>
        <v>0.9806615366514474</v>
      </c>
      <c r="L523" s="3"/>
      <c r="M523" s="3"/>
      <c r="N523" s="19"/>
      <c r="O523" s="19"/>
      <c r="P523" s="19"/>
      <c r="Q523" s="3"/>
      <c r="S523" s="19"/>
      <c r="U523" s="19"/>
      <c r="W523" s="19"/>
      <c r="X523" s="19"/>
      <c r="AC523" s="3">
        <v>42.166665470000098</v>
      </c>
      <c r="AD523" s="2">
        <f t="shared" si="35"/>
        <v>0</v>
      </c>
      <c r="AE523" s="2">
        <f t="shared" si="36"/>
        <v>-13.776</v>
      </c>
      <c r="AF523" s="2">
        <f t="shared" si="37"/>
        <v>189.778176</v>
      </c>
      <c r="AG523" s="2">
        <f t="shared" si="38"/>
        <v>13.776</v>
      </c>
    </row>
    <row r="524" spans="1:33" x14ac:dyDescent="0.3">
      <c r="A524" s="3">
        <v>41.9999988100001</v>
      </c>
      <c r="B524" s="3">
        <v>13.15</v>
      </c>
      <c r="C524" s="2">
        <f>$D$6*(A524^8)+$D$7*(A524^7)+$D$8*(A524^6)+$D$9*(A524^5)+$D$10*(A524^4)+$D$11*(A524^3)+$D$12*(A524^2)+$D$13*(A524)+$D$14 + (($D$3*EXP($D$4*A524))*(($D$5*(SIN(2*3.141592654*A524)))+(((1-($D$5^2))^0.5)*(COS(2*3.141592654*A524)))))</f>
        <v>12.647450783621546</v>
      </c>
      <c r="D524" s="2">
        <f t="shared" si="39"/>
        <v>-0.50254921637845484</v>
      </c>
      <c r="E524" s="2">
        <f>D524^2</f>
        <v>0.25255571488259904</v>
      </c>
      <c r="F524" s="2">
        <f>$E$9*(A524^8)+$E$10*(A524^7)+$E$11*(A524^6)+$E$12*(A524^5)+$E$13*(A524^4)+$E$14*(A524^3)+$E$15*(A524^2)+$E$16*(A524)+$E$17+(($E$3*EXP($E$4*A524))*(($E$5*(SIN(2*3.141592654*A524)))+(((1-($E$5^2))^0.5)*(COS(2*3.141592654*A524)))))+(($E$6*EXP($E$7*A524))*(($E$8*(SIN(4*3.141592654*A524)))+(((1-($E$8^2))^0.5)*(COS(4*3.141592654*A524)))))</f>
        <v>12.661802875378308</v>
      </c>
      <c r="G524" s="2">
        <f>F524-B524</f>
        <v>-0.48819712462169207</v>
      </c>
      <c r="H524" s="2">
        <f>G524^2</f>
        <v>0.23833643248888794</v>
      </c>
      <c r="L524" s="3"/>
      <c r="M524" s="3"/>
      <c r="N524" s="19"/>
      <c r="O524" s="19"/>
      <c r="P524" s="19"/>
      <c r="Q524" s="3"/>
      <c r="S524" s="19"/>
      <c r="U524" s="19"/>
      <c r="W524" s="19"/>
      <c r="X524" s="19"/>
      <c r="AC524" s="3">
        <v>42.2499988000001</v>
      </c>
      <c r="AD524" s="2">
        <f t="shared" si="35"/>
        <v>0</v>
      </c>
      <c r="AE524" s="2">
        <f t="shared" si="36"/>
        <v>-13.15</v>
      </c>
      <c r="AF524" s="2">
        <f t="shared" si="37"/>
        <v>172.92250000000001</v>
      </c>
      <c r="AG524" s="2">
        <f t="shared" si="38"/>
        <v>13.15</v>
      </c>
    </row>
    <row r="525" spans="1:33" x14ac:dyDescent="0.3">
      <c r="A525" s="3">
        <v>42.083332140000103</v>
      </c>
      <c r="B525" s="3">
        <v>12.712999999999999</v>
      </c>
      <c r="C525" s="2">
        <f>$D$6*(A525^8)+$D$7*(A525^7)+$D$8*(A525^6)+$D$9*(A525^5)+$D$10*(A525^4)+$D$11*(A525^3)+$D$12*(A525^2)+$D$13*(A525)+$D$14 + (($D$3*EXP($D$4*A525))*(($D$5*(SIN(2*3.141592654*A525)))+(((1-($D$5^2))^0.5)*(COS(2*3.141592654*A525)))))</f>
        <v>12.960656083725317</v>
      </c>
      <c r="D525" s="2">
        <f t="shared" si="39"/>
        <v>0.24765608372531744</v>
      </c>
      <c r="E525" s="2">
        <f>D525^2</f>
        <v>6.1333535806161445E-2</v>
      </c>
      <c r="F525" s="2">
        <f>$E$9*(A525^8)+$E$10*(A525^7)+$E$11*(A525^6)+$E$12*(A525^5)+$E$13*(A525^4)+$E$14*(A525^3)+$E$15*(A525^2)+$E$16*(A525)+$E$17+(($E$3*EXP($E$4*A525))*(($E$5*(SIN(2*3.141592654*A525)))+(((1-($E$5^2))^0.5)*(COS(2*3.141592654*A525)))))+(($E$6*EXP($E$7*A525))*(($E$8*(SIN(4*3.141592654*A525)))+(((1-($E$8^2))^0.5)*(COS(4*3.141592654*A525)))))</f>
        <v>12.878500128385213</v>
      </c>
      <c r="G525" s="2">
        <f>F525-B525</f>
        <v>0.16550012838521333</v>
      </c>
      <c r="H525" s="2">
        <f>G525^2</f>
        <v>2.7390292495522096E-2</v>
      </c>
      <c r="L525" s="3"/>
      <c r="M525" s="3"/>
      <c r="N525" s="19"/>
      <c r="O525" s="19"/>
      <c r="P525" s="19"/>
      <c r="Q525" s="3"/>
      <c r="S525" s="19"/>
      <c r="U525" s="19"/>
      <c r="W525" s="19"/>
      <c r="X525" s="19"/>
      <c r="AC525" s="3">
        <v>42.333332130000102</v>
      </c>
      <c r="AD525" s="2">
        <f t="shared" si="35"/>
        <v>0</v>
      </c>
      <c r="AE525" s="2">
        <f t="shared" si="36"/>
        <v>-12.712999999999999</v>
      </c>
      <c r="AF525" s="2">
        <f t="shared" si="37"/>
        <v>161.62036899999998</v>
      </c>
      <c r="AG525" s="2">
        <f t="shared" si="38"/>
        <v>12.712999999999999</v>
      </c>
    </row>
    <row r="526" spans="1:33" x14ac:dyDescent="0.3">
      <c r="A526" s="3">
        <v>42.166665470000098</v>
      </c>
      <c r="B526" s="3">
        <v>13.282999999999999</v>
      </c>
      <c r="C526" s="2">
        <f>$D$6*(A526^8)+$D$7*(A526^7)+$D$8*(A526^6)+$D$9*(A526^5)+$D$10*(A526^4)+$D$11*(A526^3)+$D$12*(A526^2)+$D$13*(A526)+$D$14 + (($D$3*EXP($D$4*A526))*(($D$5*(SIN(2*3.141592654*A526)))+(((1-($D$5^2))^0.5)*(COS(2*3.141592654*A526)))))</f>
        <v>13.535633070308553</v>
      </c>
      <c r="D526" s="2">
        <f t="shared" si="39"/>
        <v>0.25263307030855309</v>
      </c>
      <c r="E526" s="2">
        <f>D526^2</f>
        <v>6.382346821352633E-2</v>
      </c>
      <c r="F526" s="2">
        <f>$E$9*(A526^8)+$E$10*(A526^7)+$E$11*(A526^6)+$E$12*(A526^5)+$E$13*(A526^4)+$E$14*(A526^3)+$E$15*(A526^2)+$E$16*(A526)+$E$17+(($E$3*EXP($E$4*A526))*(($E$5*(SIN(2*3.141592654*A526)))+(((1-($E$5^2))^0.5)*(COS(2*3.141592654*A526)))))+(($E$6*EXP($E$7*A526))*(($E$8*(SIN(4*3.141592654*A526)))+(((1-($E$8^2))^0.5)*(COS(4*3.141592654*A526)))))</f>
        <v>13.438463220976171</v>
      </c>
      <c r="G526" s="2">
        <f>F526-B526</f>
        <v>0.15546322097617171</v>
      </c>
      <c r="H526" s="2">
        <f>G526^2</f>
        <v>2.4168813076285996E-2</v>
      </c>
      <c r="L526" s="3"/>
      <c r="M526" s="3"/>
      <c r="N526" s="19"/>
      <c r="O526" s="19"/>
      <c r="P526" s="19"/>
      <c r="Q526" s="3"/>
      <c r="S526" s="19"/>
      <c r="U526" s="19"/>
      <c r="W526" s="19"/>
      <c r="X526" s="19"/>
      <c r="AC526" s="3">
        <v>42.416665460000097</v>
      </c>
      <c r="AD526" s="2">
        <f t="shared" si="35"/>
        <v>0</v>
      </c>
      <c r="AE526" s="2">
        <f t="shared" si="36"/>
        <v>-13.282999999999999</v>
      </c>
      <c r="AF526" s="2">
        <f t="shared" si="37"/>
        <v>176.43808899999999</v>
      </c>
      <c r="AG526" s="2">
        <f t="shared" si="38"/>
        <v>13.282999999999999</v>
      </c>
    </row>
    <row r="527" spans="1:33" x14ac:dyDescent="0.3">
      <c r="A527" s="3">
        <v>42.2499988000001</v>
      </c>
      <c r="B527" s="3">
        <v>14.478</v>
      </c>
      <c r="C527" s="2">
        <f>$D$6*(A527^8)+$D$7*(A527^7)+$D$8*(A527^6)+$D$9*(A527^5)+$D$10*(A527^4)+$D$11*(A527^3)+$D$12*(A527^2)+$D$13*(A527)+$D$14 + (($D$3*EXP($D$4*A527))*(($D$5*(SIN(2*3.141592654*A527)))+(((1-($D$5^2))^0.5)*(COS(2*3.141592654*A527)))))</f>
        <v>14.208097244336686</v>
      </c>
      <c r="D527" s="2">
        <f t="shared" si="39"/>
        <v>-0.26990275566331334</v>
      </c>
      <c r="E527" s="2">
        <f>D527^2</f>
        <v>7.2847497514650222E-2</v>
      </c>
      <c r="F527" s="2">
        <f>$E$9*(A527^8)+$E$10*(A527^7)+$E$11*(A527^6)+$E$12*(A527^5)+$E$13*(A527^4)+$E$14*(A527^3)+$E$15*(A527^2)+$E$16*(A527)+$E$17+(($E$3*EXP($E$4*A527))*(($E$5*(SIN(2*3.141592654*A527)))+(((1-($E$5^2))^0.5)*(COS(2*3.141592654*A527)))))+(($E$6*EXP($E$7*A527))*(($E$8*(SIN(4*3.141592654*A527)))+(((1-($E$8^2))^0.5)*(COS(4*3.141592654*A527)))))</f>
        <v>14.192874835977362</v>
      </c>
      <c r="G527" s="2">
        <f>F527-B527</f>
        <v>-0.28512516402263799</v>
      </c>
      <c r="H527" s="2">
        <f>G527^2</f>
        <v>8.129635915893621E-2</v>
      </c>
      <c r="L527" s="3"/>
      <c r="M527" s="3"/>
      <c r="N527" s="19"/>
      <c r="O527" s="19"/>
      <c r="P527" s="19"/>
      <c r="Q527" s="3"/>
      <c r="S527" s="19"/>
      <c r="U527" s="19"/>
      <c r="W527" s="19"/>
      <c r="X527" s="19"/>
      <c r="AC527" s="3">
        <v>42.499998790000099</v>
      </c>
      <c r="AD527" s="2">
        <f t="shared" si="35"/>
        <v>0</v>
      </c>
      <c r="AE527" s="2">
        <f t="shared" si="36"/>
        <v>-14.478</v>
      </c>
      <c r="AF527" s="2">
        <f t="shared" si="37"/>
        <v>209.61248399999999</v>
      </c>
      <c r="AG527" s="2">
        <f t="shared" si="38"/>
        <v>14.478</v>
      </c>
    </row>
    <row r="528" spans="1:33" x14ac:dyDescent="0.3">
      <c r="A528" s="3">
        <v>42.333332130000102</v>
      </c>
      <c r="B528" s="3">
        <v>14.858000000000001</v>
      </c>
      <c r="C528" s="2">
        <f>$D$6*(A528^8)+$D$7*(A528^7)+$D$8*(A528^6)+$D$9*(A528^5)+$D$10*(A528^4)+$D$11*(A528^3)+$D$12*(A528^2)+$D$13*(A528)+$D$14 + (($D$3*EXP($D$4*A528))*(($D$5*(SIN(2*3.141592654*A528)))+(((1-($D$5^2))^0.5)*(COS(2*3.141592654*A528)))))</f>
        <v>14.787622827525784</v>
      </c>
      <c r="D528" s="2">
        <f t="shared" si="39"/>
        <v>-7.037717247421682E-2</v>
      </c>
      <c r="E528" s="2">
        <f>D528^2</f>
        <v>4.9529464054656617E-3</v>
      </c>
      <c r="F528" s="2">
        <f>$E$9*(A528^8)+$E$10*(A528^7)+$E$11*(A528^6)+$E$12*(A528^5)+$E$13*(A528^4)+$E$14*(A528^3)+$E$15*(A528^2)+$E$16*(A528)+$E$17+(($E$3*EXP($E$4*A528))*(($E$5*(SIN(2*3.141592654*A528)))+(((1-($E$5^2))^0.5)*(COS(2*3.141592654*A528)))))+(($E$6*EXP($E$7*A528))*(($E$8*(SIN(4*3.141592654*A528)))+(((1-($E$8^2))^0.5)*(COS(4*3.141592654*A528)))))</f>
        <v>14.870063230965844</v>
      </c>
      <c r="G528" s="2">
        <f>F528-B528</f>
        <v>1.2063230965843275E-2</v>
      </c>
      <c r="H528" s="2">
        <f>G528^2</f>
        <v>1.4552154133528006E-4</v>
      </c>
      <c r="L528" s="3"/>
      <c r="M528" s="3"/>
      <c r="N528" s="19"/>
      <c r="O528" s="19"/>
      <c r="P528" s="19"/>
      <c r="Q528" s="3"/>
      <c r="S528" s="19"/>
      <c r="U528" s="19"/>
      <c r="W528" s="19"/>
      <c r="X528" s="19"/>
      <c r="AC528" s="3">
        <v>42.583332120000101</v>
      </c>
      <c r="AD528" s="2">
        <f t="shared" si="35"/>
        <v>0</v>
      </c>
      <c r="AE528" s="2">
        <f t="shared" si="36"/>
        <v>-14.858000000000001</v>
      </c>
      <c r="AF528" s="2">
        <f t="shared" si="37"/>
        <v>220.760164</v>
      </c>
      <c r="AG528" s="2">
        <f t="shared" si="38"/>
        <v>14.858000000000001</v>
      </c>
    </row>
    <row r="529" spans="1:33" x14ac:dyDescent="0.3">
      <c r="A529" s="3">
        <v>42.416665460000097</v>
      </c>
      <c r="B529" s="3">
        <v>14.782</v>
      </c>
      <c r="C529" s="2">
        <f>$D$6*(A529^8)+$D$7*(A529^7)+$D$8*(A529^6)+$D$9*(A529^5)+$D$10*(A529^4)+$D$11*(A529^3)+$D$12*(A529^2)+$D$13*(A529)+$D$14 + (($D$3*EXP($D$4*A529))*(($D$5*(SIN(2*3.141592654*A529)))+(((1-($D$5^2))^0.5)*(COS(2*3.141592654*A529)))))</f>
        <v>15.108682896641934</v>
      </c>
      <c r="D529" s="2">
        <f t="shared" si="39"/>
        <v>0.32668289664193395</v>
      </c>
      <c r="E529" s="2">
        <f>D529^2</f>
        <v>0.10672171495836449</v>
      </c>
      <c r="F529" s="2">
        <f>$E$9*(A529^8)+$E$10*(A529^7)+$E$11*(A529^6)+$E$12*(A529^5)+$E$13*(A529^4)+$E$14*(A529^3)+$E$15*(A529^2)+$E$16*(A529)+$E$17+(($E$3*EXP($E$4*A529))*(($E$5*(SIN(2*3.141592654*A529)))+(((1-($E$5^2))^0.5)*(COS(2*3.141592654*A529)))))+(($E$6*EXP($E$7*A529))*(($E$8*(SIN(4*3.141592654*A529)))+(((1-($E$8^2))^0.5)*(COS(4*3.141592654*A529)))))</f>
        <v>15.207709298616741</v>
      </c>
      <c r="G529" s="2">
        <f>F529-B529</f>
        <v>0.42570929861674145</v>
      </c>
      <c r="H529" s="2">
        <f>G529^2</f>
        <v>0.18122840692875794</v>
      </c>
      <c r="L529" s="3"/>
      <c r="M529" s="3"/>
      <c r="N529" s="19"/>
      <c r="O529" s="19"/>
      <c r="P529" s="19"/>
      <c r="Q529" s="3"/>
      <c r="S529" s="19"/>
      <c r="U529" s="19"/>
      <c r="W529" s="19"/>
      <c r="X529" s="19"/>
      <c r="AC529" s="3">
        <v>42.666665450000103</v>
      </c>
      <c r="AD529" s="2">
        <f t="shared" ref="AD529:AD556" si="40">$L$4*(AC529^9)+$L$5*(AC529^8)+$L$6*(AC529^7)+$L$7*(AC529^6)+$L$8*(AC529^5)+$L$9*(AC529^4)+$L$10*(AC529^3)+$L$11*(AC529^2)+$L$12*(AC529)+$L$13</f>
        <v>0</v>
      </c>
      <c r="AE529" s="2">
        <f t="shared" ref="AE529:AE556" si="41">AD529-B529</f>
        <v>-14.782</v>
      </c>
      <c r="AF529" s="2">
        <f t="shared" si="37"/>
        <v>218.50752399999999</v>
      </c>
      <c r="AG529" s="2">
        <f t="shared" si="38"/>
        <v>14.782</v>
      </c>
    </row>
    <row r="530" spans="1:33" x14ac:dyDescent="0.3">
      <c r="A530" s="3">
        <v>42.499998790000099</v>
      </c>
      <c r="B530" s="3">
        <v>14.307</v>
      </c>
      <c r="C530" s="2">
        <f>$D$6*(A530^8)+$D$7*(A530^7)+$D$8*(A530^6)+$D$9*(A530^5)+$D$10*(A530^4)+$D$11*(A530^3)+$D$12*(A530^2)+$D$13*(A530)+$D$14 + (($D$3*EXP($D$4*A530))*(($D$5*(SIN(2*3.141592654*A530)))+(((1-($D$5^2))^0.5)*(COS(2*3.141592654*A530)))))</f>
        <v>15.075045032490777</v>
      </c>
      <c r="D530" s="2">
        <f t="shared" si="39"/>
        <v>0.76804503249077705</v>
      </c>
      <c r="E530" s="2">
        <f>D530^2</f>
        <v>0.58989317193375879</v>
      </c>
      <c r="F530" s="2">
        <f>$E$9*(A530^8)+$E$10*(A530^7)+$E$11*(A530^6)+$E$12*(A530^5)+$E$13*(A530^4)+$E$14*(A530^3)+$E$15*(A530^2)+$E$16*(A530)+$E$17+(($E$3*EXP($E$4*A530))*(($E$5*(SIN(2*3.141592654*A530)))+(((1-($E$5^2))^0.5)*(COS(2*3.141592654*A530)))))+(($E$6*EXP($E$7*A530))*(($E$8*(SIN(4*3.141592654*A530)))+(((1-($E$8^2))^0.5)*(COS(4*3.141592654*A530)))))</f>
        <v>15.093677739207974</v>
      </c>
      <c r="G530" s="2">
        <f>F530-B530</f>
        <v>0.78667773920797401</v>
      </c>
      <c r="H530" s="2">
        <f>G530^2</f>
        <v>0.61886186536536913</v>
      </c>
      <c r="L530" s="3"/>
      <c r="M530" s="3"/>
      <c r="N530" s="19"/>
      <c r="O530" s="19"/>
      <c r="P530" s="19"/>
      <c r="Q530" s="3"/>
      <c r="S530" s="19"/>
      <c r="U530" s="19"/>
      <c r="W530" s="19"/>
      <c r="X530" s="19"/>
      <c r="AC530" s="3">
        <v>42.749998780000098</v>
      </c>
      <c r="AD530" s="2">
        <f t="shared" si="40"/>
        <v>0</v>
      </c>
      <c r="AE530" s="2">
        <f t="shared" si="41"/>
        <v>-14.307</v>
      </c>
      <c r="AF530" s="2">
        <f t="shared" ref="AF530:AF556" si="42">AE530^2</f>
        <v>204.69024900000002</v>
      </c>
      <c r="AG530" s="2">
        <f t="shared" ref="AG530:AG556" si="43">ABS(AE530)</f>
        <v>14.307</v>
      </c>
    </row>
    <row r="531" spans="1:33" x14ac:dyDescent="0.3">
      <c r="A531" s="3">
        <v>42.583332120000101</v>
      </c>
      <c r="B531" s="3">
        <v>14.023</v>
      </c>
      <c r="C531" s="2">
        <f>$D$6*(A531^8)+$D$7*(A531^7)+$D$8*(A531^6)+$D$9*(A531^5)+$D$10*(A531^4)+$D$11*(A531^3)+$D$12*(A531^2)+$D$13*(A531)+$D$14 + (($D$3*EXP($D$4*A531))*(($D$5*(SIN(2*3.141592654*A531)))+(((1-($D$5^2))^0.5)*(COS(2*3.141592654*A531)))))</f>
        <v>14.685619788280722</v>
      </c>
      <c r="D531" s="2">
        <f t="shared" si="39"/>
        <v>0.66261978828072188</v>
      </c>
      <c r="E531" s="2">
        <f>D531^2</f>
        <v>0.43906498382118869</v>
      </c>
      <c r="F531" s="2">
        <f>$E$9*(A531^8)+$E$10*(A531^7)+$E$11*(A531^6)+$E$12*(A531^5)+$E$13*(A531^4)+$E$14*(A531^3)+$E$15*(A531^2)+$E$16*(A531)+$E$17+(($E$3*EXP($E$4*A531))*(($E$5*(SIN(2*3.141592654*A531)))+(((1-($E$5^2))^0.5)*(COS(2*3.141592654*A531)))))+(($E$6*EXP($E$7*A531))*(($E$8*(SIN(4*3.141592654*A531)))+(((1-($E$8^2))^0.5)*(COS(4*3.141592654*A531)))))</f>
        <v>14.60731471026507</v>
      </c>
      <c r="G531" s="2">
        <f>F531-B531</f>
        <v>0.58431471026507076</v>
      </c>
      <c r="H531" s="2">
        <f>G531^2</f>
        <v>0.34142368063215356</v>
      </c>
      <c r="L531" s="3"/>
      <c r="M531" s="3"/>
      <c r="N531" s="19"/>
      <c r="O531" s="19"/>
      <c r="P531" s="19"/>
      <c r="Q531" s="3"/>
      <c r="S531" s="19"/>
      <c r="U531" s="19"/>
      <c r="W531" s="19"/>
      <c r="X531" s="19"/>
      <c r="AC531" s="3">
        <v>42.8333321100001</v>
      </c>
      <c r="AD531" s="2">
        <f t="shared" si="40"/>
        <v>0</v>
      </c>
      <c r="AE531" s="2">
        <f t="shared" si="41"/>
        <v>-14.023</v>
      </c>
      <c r="AF531" s="2">
        <f t="shared" si="42"/>
        <v>196.64452899999998</v>
      </c>
      <c r="AG531" s="2">
        <f t="shared" si="43"/>
        <v>14.023</v>
      </c>
    </row>
    <row r="532" spans="1:33" x14ac:dyDescent="0.3">
      <c r="A532" s="3">
        <v>42.666665450000103</v>
      </c>
      <c r="B532" s="3">
        <v>13.529</v>
      </c>
      <c r="C532" s="2">
        <f>$D$6*(A532^8)+$D$7*(A532^7)+$D$8*(A532^6)+$D$9*(A532^5)+$D$10*(A532^4)+$D$11*(A532^3)+$D$12*(A532^2)+$D$13*(A532)+$D$14 + (($D$3*EXP($D$4*A532))*(($D$5*(SIN(2*3.141592654*A532)))+(((1-($D$5^2))^0.5)*(COS(2*3.141592654*A532)))))</f>
        <v>14.034823793444501</v>
      </c>
      <c r="D532" s="2">
        <f t="shared" si="39"/>
        <v>0.50582379344450068</v>
      </c>
      <c r="E532" s="2">
        <f>D532^2</f>
        <v>0.2558577100145849</v>
      </c>
      <c r="F532" s="2">
        <f>$E$9*(A532^8)+$E$10*(A532^7)+$E$11*(A532^6)+$E$12*(A532^5)+$E$13*(A532^4)+$E$14*(A532^3)+$E$15*(A532^2)+$E$16*(A532)+$E$17+(($E$3*EXP($E$4*A532))*(($E$5*(SIN(2*3.141592654*A532)))+(((1-($E$5^2))^0.5)*(COS(2*3.141592654*A532)))))+(($E$6*EXP($E$7*A532))*(($E$8*(SIN(4*3.141592654*A532)))+(((1-($E$8^2))^0.5)*(COS(4*3.141592654*A532)))))</f>
        <v>13.939174291234602</v>
      </c>
      <c r="G532" s="2">
        <f>F532-B532</f>
        <v>0.41017429123460225</v>
      </c>
      <c r="H532" s="2">
        <f>G532^2</f>
        <v>0.16824294918980831</v>
      </c>
      <c r="L532" s="3"/>
      <c r="M532" s="3"/>
      <c r="N532" s="19"/>
      <c r="O532" s="19"/>
      <c r="P532" s="19"/>
      <c r="Q532" s="3"/>
      <c r="S532" s="19"/>
      <c r="U532" s="19"/>
      <c r="W532" s="19"/>
      <c r="X532" s="19"/>
      <c r="AC532" s="3">
        <v>42.916665440000102</v>
      </c>
      <c r="AD532" s="2">
        <f t="shared" si="40"/>
        <v>0</v>
      </c>
      <c r="AE532" s="2">
        <f t="shared" si="41"/>
        <v>-13.529</v>
      </c>
      <c r="AF532" s="2">
        <f t="shared" si="42"/>
        <v>183.033841</v>
      </c>
      <c r="AG532" s="2">
        <f t="shared" si="43"/>
        <v>13.529</v>
      </c>
    </row>
    <row r="533" spans="1:33" x14ac:dyDescent="0.3">
      <c r="A533" s="3">
        <v>42.749998780000098</v>
      </c>
      <c r="B533" s="3">
        <v>12.922000000000001</v>
      </c>
      <c r="C533" s="2">
        <f>$D$6*(A533^8)+$D$7*(A533^7)+$D$8*(A533^6)+$D$9*(A533^5)+$D$10*(A533^4)+$D$11*(A533^3)+$D$12*(A533^2)+$D$13*(A533)+$D$14 + (($D$3*EXP($D$4*A533))*(($D$5*(SIN(2*3.141592654*A533)))+(((1-($D$5^2))^0.5)*(COS(2*3.141592654*A533)))))</f>
        <v>13.287346151154177</v>
      </c>
      <c r="D533" s="2">
        <f t="shared" ref="D533:D559" si="44">C533-B533</f>
        <v>0.36534615115417601</v>
      </c>
      <c r="E533" s="2">
        <f>D533^2</f>
        <v>0.13347781016317004</v>
      </c>
      <c r="F533" s="2">
        <f>$E$9*(A533^8)+$E$10*(A533^7)+$E$11*(A533^6)+$E$12*(A533^5)+$E$13*(A533^4)+$E$14*(A533^3)+$E$15*(A533^2)+$E$16*(A533)+$E$17+(($E$3*EXP($E$4*A533))*(($E$5*(SIN(2*3.141592654*A533)))+(((1-($E$5^2))^0.5)*(COS(2*3.141592654*A533)))))+(($E$6*EXP($E$7*A533))*(($E$8*(SIN(4*3.141592654*A533)))+(((1-($E$8^2))^0.5)*(COS(4*3.141592654*A533)))))</f>
        <v>13.269896872199507</v>
      </c>
      <c r="G533" s="2">
        <f>F533-B533</f>
        <v>0.34789687219950594</v>
      </c>
      <c r="H533" s="2">
        <f t="shared" ref="H533:H559" si="45">G533^2</f>
        <v>0.12103223368619936</v>
      </c>
      <c r="L533" s="3"/>
      <c r="M533" s="3"/>
      <c r="N533" s="19"/>
      <c r="O533" s="19"/>
      <c r="P533" s="19"/>
      <c r="Q533" s="3"/>
      <c r="S533" s="19"/>
      <c r="U533" s="19"/>
      <c r="W533" s="19"/>
      <c r="X533" s="19"/>
      <c r="AC533" s="3">
        <v>42.999998770000097</v>
      </c>
      <c r="AD533" s="2">
        <f t="shared" si="40"/>
        <v>0</v>
      </c>
      <c r="AE533" s="2">
        <f t="shared" si="41"/>
        <v>-12.922000000000001</v>
      </c>
      <c r="AF533" s="2">
        <f t="shared" si="42"/>
        <v>166.97808400000002</v>
      </c>
      <c r="AG533" s="2">
        <f t="shared" si="43"/>
        <v>12.922000000000001</v>
      </c>
    </row>
    <row r="534" spans="1:33" x14ac:dyDescent="0.3">
      <c r="A534" s="3">
        <v>42.8333321100001</v>
      </c>
      <c r="B534" s="3">
        <v>12.41</v>
      </c>
      <c r="C534" s="2">
        <f>$D$6*(A534^8)+$D$7*(A534^7)+$D$8*(A534^6)+$D$9*(A534^5)+$D$10*(A534^4)+$D$11*(A534^3)+$D$12*(A534^2)+$D$13*(A534)+$D$14 + (($D$3*EXP($D$4*A534))*(($D$5*(SIN(2*3.141592654*A534)))+(((1-($D$5^2))^0.5)*(COS(2*3.141592654*A534)))))</f>
        <v>12.634067236140609</v>
      </c>
      <c r="D534" s="2">
        <f t="shared" si="44"/>
        <v>0.22406723614060908</v>
      </c>
      <c r="E534" s="2">
        <f>D534^2</f>
        <v>5.0206126311691475E-2</v>
      </c>
      <c r="F534" s="2">
        <f>$E$9*(A534^8)+$E$10*(A534^7)+$E$11*(A534^6)+$E$12*(A534^5)+$E$13*(A534^4)+$E$14*(A534^3)+$E$15*(A534^2)+$E$16*(A534)+$E$17+(($E$3*EXP($E$4*A534))*(($E$5*(SIN(2*3.141592654*A534)))+(((1-($E$5^2))^0.5)*(COS(2*3.141592654*A534)))))+(($E$6*EXP($E$7*A534))*(($E$8*(SIN(4*3.141592654*A534)))+(((1-($E$8^2))^0.5)*(COS(4*3.141592654*A534)))))</f>
        <v>12.71072718366263</v>
      </c>
      <c r="G534" s="2">
        <f>F534-B534</f>
        <v>0.30072718366263018</v>
      </c>
      <c r="H534" s="2">
        <f t="shared" si="45"/>
        <v>9.0436838993657301E-2</v>
      </c>
      <c r="L534" s="3"/>
      <c r="M534" s="3"/>
      <c r="N534" s="19"/>
      <c r="O534" s="19"/>
      <c r="P534" s="19"/>
      <c r="Q534" s="3"/>
      <c r="S534" s="19"/>
      <c r="U534" s="19"/>
      <c r="W534" s="19"/>
      <c r="X534" s="19"/>
      <c r="AC534" s="3">
        <v>43.083332100000099</v>
      </c>
      <c r="AD534" s="2">
        <f t="shared" si="40"/>
        <v>0</v>
      </c>
      <c r="AE534" s="2">
        <f t="shared" si="41"/>
        <v>-12.41</v>
      </c>
      <c r="AF534" s="2">
        <f t="shared" si="42"/>
        <v>154.00810000000001</v>
      </c>
      <c r="AG534" s="2">
        <f t="shared" si="43"/>
        <v>12.41</v>
      </c>
    </row>
    <row r="535" spans="1:33" x14ac:dyDescent="0.3">
      <c r="A535" s="3">
        <v>42.916665440000102</v>
      </c>
      <c r="B535" s="3">
        <v>11.936</v>
      </c>
      <c r="C535" s="2">
        <f>$D$6*(A535^8)+$D$7*(A535^7)+$D$8*(A535^6)+$D$9*(A535^5)+$D$10*(A535^4)+$D$11*(A535^3)+$D$12*(A535^2)+$D$13*(A535)+$D$14 + (($D$3*EXP($D$4*A535))*(($D$5*(SIN(2*3.141592654*A535)))+(((1-($D$5^2))^0.5)*(COS(2*3.141592654*A535)))))</f>
        <v>12.240934310334044</v>
      </c>
      <c r="D535" s="2">
        <f t="shared" si="44"/>
        <v>0.30493431033404406</v>
      </c>
      <c r="E535" s="2">
        <f>D535^2</f>
        <v>9.298493361889909E-2</v>
      </c>
      <c r="F535" s="2">
        <f>$E$9*(A535^8)+$E$10*(A535^7)+$E$11*(A535^6)+$E$12*(A535^5)+$E$13*(A535^4)+$E$14*(A535^3)+$E$15*(A535^2)+$E$16*(A535)+$E$17+(($E$3*EXP($E$4*A535))*(($E$5*(SIN(2*3.141592654*A535)))+(((1-($E$5^2))^0.5)*(COS(2*3.141592654*A535)))))+(($E$6*EXP($E$7*A535))*(($E$8*(SIN(4*3.141592654*A535)))+(((1-($E$8^2))^0.5)*(COS(4*3.141592654*A535)))))</f>
        <v>12.332504720224307</v>
      </c>
      <c r="G535" s="2">
        <f>F535-B535</f>
        <v>0.39650472022430705</v>
      </c>
      <c r="H535" s="2">
        <f t="shared" si="45"/>
        <v>0.157215993160156</v>
      </c>
      <c r="L535" s="3"/>
      <c r="M535" s="3"/>
      <c r="N535" s="19"/>
      <c r="O535" s="19"/>
      <c r="P535" s="19"/>
      <c r="Q535" s="3"/>
      <c r="S535" s="19"/>
      <c r="U535" s="19"/>
      <c r="W535" s="19"/>
      <c r="X535" s="19"/>
      <c r="AC535" s="3">
        <v>43.166665430000101</v>
      </c>
      <c r="AD535" s="2">
        <f t="shared" si="40"/>
        <v>0</v>
      </c>
      <c r="AE535" s="2">
        <f t="shared" si="41"/>
        <v>-11.936</v>
      </c>
      <c r="AF535" s="2">
        <f t="shared" si="42"/>
        <v>142.468096</v>
      </c>
      <c r="AG535" s="2">
        <f t="shared" si="43"/>
        <v>11.936</v>
      </c>
    </row>
    <row r="536" spans="1:33" x14ac:dyDescent="0.3">
      <c r="A536" s="3">
        <v>42.999998770000097</v>
      </c>
      <c r="B536" s="3">
        <v>11.784000000000001</v>
      </c>
      <c r="C536" s="2">
        <f>$D$6*(A536^8)+$D$7*(A536^7)+$D$8*(A536^6)+$D$9*(A536^5)+$D$10*(A536^4)+$D$11*(A536^3)+$D$12*(A536^2)+$D$13*(A536)+$D$14 + (($D$3*EXP($D$4*A536))*(($D$5*(SIN(2*3.141592654*A536)))+(((1-($D$5^2))^0.5)*(COS(2*3.141592654*A536)))))</f>
        <v>12.204492618970473</v>
      </c>
      <c r="D536" s="2">
        <f t="shared" si="44"/>
        <v>0.42049261897047252</v>
      </c>
      <c r="E536" s="2">
        <f>D536^2</f>
        <v>0.176814042608647</v>
      </c>
      <c r="F536" s="2">
        <f>$E$9*(A536^8)+$E$10*(A536^7)+$E$11*(A536^6)+$E$12*(A536^5)+$E$13*(A536^4)+$E$14*(A536^3)+$E$15*(A536^2)+$E$16*(A536)+$E$17+(($E$3*EXP($E$4*A536))*(($E$5*(SIN(2*3.141592654*A536)))+(((1-($E$5^2))^0.5)*(COS(2*3.141592654*A536)))))+(($E$6*EXP($E$7*A536))*(($E$8*(SIN(4*3.141592654*A536)))+(((1-($E$8^2))^0.5)*(COS(4*3.141592654*A536)))))</f>
        <v>12.21644028942581</v>
      </c>
      <c r="G536" s="2">
        <f>F536-B536</f>
        <v>0.43244028942580925</v>
      </c>
      <c r="H536" s="2">
        <f t="shared" si="45"/>
        <v>0.18700460391867768</v>
      </c>
      <c r="L536" s="3"/>
      <c r="M536" s="3"/>
      <c r="N536" s="19"/>
      <c r="O536" s="19"/>
      <c r="P536" s="19"/>
      <c r="Q536" s="3"/>
      <c r="S536" s="19"/>
      <c r="U536" s="19"/>
      <c r="W536" s="19"/>
      <c r="X536" s="19"/>
      <c r="AC536" s="3">
        <v>43.249998760000103</v>
      </c>
      <c r="AD536" s="2">
        <f t="shared" si="40"/>
        <v>0</v>
      </c>
      <c r="AE536" s="2">
        <f t="shared" si="41"/>
        <v>-11.784000000000001</v>
      </c>
      <c r="AF536" s="2">
        <f t="shared" si="42"/>
        <v>138.86265600000002</v>
      </c>
      <c r="AG536" s="2">
        <f t="shared" si="43"/>
        <v>11.784000000000001</v>
      </c>
    </row>
    <row r="537" spans="1:33" x14ac:dyDescent="0.3">
      <c r="A537" s="3">
        <v>43.083332100000099</v>
      </c>
      <c r="B537" s="3">
        <v>11.992000000000001</v>
      </c>
      <c r="C537" s="2">
        <f>$D$6*(A537^8)+$D$7*(A537^7)+$D$8*(A537^6)+$D$9*(A537^5)+$D$10*(A537^4)+$D$11*(A537^3)+$D$12*(A537^2)+$D$13*(A537)+$D$14 + (($D$3*EXP($D$4*A537))*(($D$5*(SIN(2*3.141592654*A537)))+(((1-($D$5^2))^0.5)*(COS(2*3.141592654*A537)))))</f>
        <v>12.525994357517458</v>
      </c>
      <c r="D537" s="2">
        <f t="shared" si="44"/>
        <v>0.53399435751745727</v>
      </c>
      <c r="E537" s="2">
        <f>D537^2</f>
        <v>0.28514997386048196</v>
      </c>
      <c r="F537" s="2">
        <f>$E$9*(A537^8)+$E$10*(A537^7)+$E$11*(A537^6)+$E$12*(A537^5)+$E$13*(A537^4)+$E$14*(A537^3)+$E$15*(A537^2)+$E$16*(A537)+$E$17+(($E$3*EXP($E$4*A537))*(($E$5*(SIN(2*3.141592654*A537)))+(((1-($E$5^2))^0.5)*(COS(2*3.141592654*A537)))))+(($E$6*EXP($E$7*A537))*(($E$8*(SIN(4*3.141592654*A537)))+(((1-($E$8^2))^0.5)*(COS(4*3.141592654*A537)))))</f>
        <v>12.443401347116062</v>
      </c>
      <c r="G537" s="2">
        <f>F537-B537</f>
        <v>0.45140134711606095</v>
      </c>
      <c r="H537" s="2">
        <f t="shared" si="45"/>
        <v>0.20376317617819453</v>
      </c>
      <c r="L537" s="3"/>
      <c r="M537" s="3"/>
      <c r="N537" s="19"/>
      <c r="O537" s="19"/>
      <c r="P537" s="19"/>
      <c r="Q537" s="3"/>
      <c r="S537" s="19"/>
      <c r="U537" s="19"/>
      <c r="W537" s="19"/>
      <c r="X537" s="19"/>
      <c r="AC537" s="3">
        <v>43.333332090000098</v>
      </c>
      <c r="AD537" s="2">
        <f t="shared" si="40"/>
        <v>0</v>
      </c>
      <c r="AE537" s="2">
        <f t="shared" si="41"/>
        <v>-11.992000000000001</v>
      </c>
      <c r="AF537" s="2">
        <f t="shared" si="42"/>
        <v>143.80806400000003</v>
      </c>
      <c r="AG537" s="2">
        <f t="shared" si="43"/>
        <v>11.992000000000001</v>
      </c>
    </row>
    <row r="538" spans="1:33" x14ac:dyDescent="0.3">
      <c r="A538" s="3">
        <v>43.166665430000101</v>
      </c>
      <c r="B538" s="3">
        <v>12.619</v>
      </c>
      <c r="C538" s="2">
        <f>$D$6*(A538^8)+$D$7*(A538^7)+$D$8*(A538^6)+$D$9*(A538^5)+$D$10*(A538^4)+$D$11*(A538^3)+$D$12*(A538^2)+$D$13*(A538)+$D$14 + (($D$3*EXP($D$4*A538))*(($D$5*(SIN(2*3.141592654*A538)))+(((1-($D$5^2))^0.5)*(COS(2*3.141592654*A538)))))</f>
        <v>13.111035174977319</v>
      </c>
      <c r="D538" s="2">
        <f t="shared" si="44"/>
        <v>0.4920351749773193</v>
      </c>
      <c r="E538" s="2">
        <f>D538^2</f>
        <v>0.24209861341496122</v>
      </c>
      <c r="F538" s="2">
        <f>$E$9*(A538^8)+$E$10*(A538^7)+$E$11*(A538^6)+$E$12*(A538^5)+$E$13*(A538^4)+$E$14*(A538^3)+$E$15*(A538^2)+$E$16*(A538)+$E$17+(($E$3*EXP($E$4*A538))*(($E$5*(SIN(2*3.141592654*A538)))+(((1-($E$5^2))^0.5)*(COS(2*3.141592654*A538)))))+(($E$6*EXP($E$7*A538))*(($E$8*(SIN(4*3.141592654*A538)))+(((1-($E$8^2))^0.5)*(COS(4*3.141592654*A538)))))</f>
        <v>13.013744876540136</v>
      </c>
      <c r="G538" s="2">
        <f>F538-B538</f>
        <v>0.39474487654013579</v>
      </c>
      <c r="H538" s="2">
        <f t="shared" si="45"/>
        <v>0.15582351755468704</v>
      </c>
      <c r="L538" s="3"/>
      <c r="M538" s="3"/>
      <c r="N538" s="19"/>
      <c r="O538" s="19"/>
      <c r="P538" s="19"/>
      <c r="Q538" s="3"/>
      <c r="S538" s="19"/>
      <c r="U538" s="19"/>
      <c r="W538" s="19"/>
      <c r="X538" s="19"/>
      <c r="AC538" s="3">
        <v>43.416665420000101</v>
      </c>
      <c r="AD538" s="2">
        <f t="shared" si="40"/>
        <v>0</v>
      </c>
      <c r="AE538" s="2">
        <f t="shared" si="41"/>
        <v>-12.619</v>
      </c>
      <c r="AF538" s="2">
        <f t="shared" si="42"/>
        <v>159.239161</v>
      </c>
      <c r="AG538" s="2">
        <f t="shared" si="43"/>
        <v>12.619</v>
      </c>
    </row>
    <row r="539" spans="1:33" x14ac:dyDescent="0.3">
      <c r="A539" s="3">
        <v>43.249998760000103</v>
      </c>
      <c r="B539" s="3">
        <v>13.662000000000001</v>
      </c>
      <c r="C539" s="2">
        <f>$D$6*(A539^8)+$D$7*(A539^7)+$D$8*(A539^6)+$D$9*(A539^5)+$D$10*(A539^4)+$D$11*(A539^3)+$D$12*(A539^2)+$D$13*(A539)+$D$14 + (($D$3*EXP($D$4*A539))*(($D$5*(SIN(2*3.141592654*A539)))+(((1-($D$5^2))^0.5)*(COS(2*3.141592654*A539)))))</f>
        <v>13.794829741071121</v>
      </c>
      <c r="D539" s="2">
        <f t="shared" si="44"/>
        <v>0.13282974107112011</v>
      </c>
      <c r="E539" s="2">
        <f>D539^2</f>
        <v>1.7643740113020813E-2</v>
      </c>
      <c r="F539" s="2">
        <f>$E$9*(A539^8)+$E$10*(A539^7)+$E$11*(A539^6)+$E$12*(A539^5)+$E$13*(A539^4)+$E$14*(A539^3)+$E$15*(A539^2)+$E$16*(A539)+$E$17+(($E$3*EXP($E$4*A539))*(($E$5*(SIN(2*3.141592654*A539)))+(((1-($E$5^2))^0.5)*(COS(2*3.141592654*A539)))))+(($E$6*EXP($E$7*A539))*(($E$8*(SIN(4*3.141592654*A539)))+(((1-($E$8^2))^0.5)*(COS(4*3.141592654*A539)))))</f>
        <v>13.777802808336578</v>
      </c>
      <c r="G539" s="2">
        <f>F539-B539</f>
        <v>0.11580280833657675</v>
      </c>
      <c r="H539" s="2">
        <f t="shared" si="45"/>
        <v>1.3410290418637928E-2</v>
      </c>
      <c r="L539" s="3"/>
      <c r="M539" s="3"/>
      <c r="N539" s="19"/>
      <c r="O539" s="19"/>
      <c r="P539" s="19"/>
      <c r="Q539" s="3"/>
      <c r="S539" s="19"/>
      <c r="U539" s="19"/>
      <c r="W539" s="19"/>
      <c r="X539" s="19"/>
      <c r="AC539" s="3">
        <v>43.499998750000103</v>
      </c>
      <c r="AD539" s="2">
        <f t="shared" si="40"/>
        <v>0</v>
      </c>
      <c r="AE539" s="2">
        <f t="shared" si="41"/>
        <v>-13.662000000000001</v>
      </c>
      <c r="AF539" s="2">
        <f t="shared" si="42"/>
        <v>186.65024400000001</v>
      </c>
      <c r="AG539" s="2">
        <f t="shared" si="43"/>
        <v>13.662000000000001</v>
      </c>
    </row>
    <row r="540" spans="1:33" x14ac:dyDescent="0.3">
      <c r="A540" s="3">
        <v>43.333332090000098</v>
      </c>
      <c r="B540" s="3">
        <v>14.231</v>
      </c>
      <c r="C540" s="2">
        <f>$D$6*(A540^8)+$D$7*(A540^7)+$D$8*(A540^6)+$D$9*(A540^5)+$D$10*(A540^4)+$D$11*(A540^3)+$D$12*(A540^2)+$D$13*(A540)+$D$14 + (($D$3*EXP($D$4*A540))*(($D$5*(SIN(2*3.141592654*A540)))+(((1-($D$5^2))^0.5)*(COS(2*3.141592654*A540)))))</f>
        <v>14.386366106022882</v>
      </c>
      <c r="D540" s="2">
        <f t="shared" si="44"/>
        <v>0.15536610602288192</v>
      </c>
      <c r="E540" s="2">
        <f>D540^2</f>
        <v>2.4138626900713386E-2</v>
      </c>
      <c r="F540" s="2">
        <f>$E$9*(A540^8)+$E$10*(A540^7)+$E$11*(A540^6)+$E$12*(A540^5)+$E$13*(A540^4)+$E$14*(A540^3)+$E$15*(A540^2)+$E$16*(A540)+$E$17+(($E$3*EXP($E$4*A540))*(($E$5*(SIN(2*3.141592654*A540)))+(((1-($E$5^2))^0.5)*(COS(2*3.141592654*A540)))))+(($E$6*EXP($E$7*A540))*(($E$8*(SIN(4*3.141592654*A540)))+(((1-($E$8^2))^0.5)*(COS(4*3.141592654*A540)))))</f>
        <v>14.464973211646278</v>
      </c>
      <c r="G540" s="2">
        <f>F540-B540</f>
        <v>0.23397321164627805</v>
      </c>
      <c r="H540" s="2">
        <f t="shared" si="45"/>
        <v>5.474346376807402E-2</v>
      </c>
      <c r="L540" s="3"/>
      <c r="M540" s="3"/>
      <c r="N540" s="19"/>
      <c r="O540" s="19"/>
      <c r="P540" s="19"/>
      <c r="Q540" s="3"/>
      <c r="S540" s="19"/>
      <c r="U540" s="19"/>
      <c r="W540" s="19"/>
      <c r="X540" s="19"/>
      <c r="AC540" s="3">
        <v>43.583332080000098</v>
      </c>
      <c r="AD540" s="2">
        <f t="shared" si="40"/>
        <v>0</v>
      </c>
      <c r="AE540" s="2">
        <f t="shared" si="41"/>
        <v>-14.231</v>
      </c>
      <c r="AF540" s="2">
        <f t="shared" si="42"/>
        <v>202.52136099999998</v>
      </c>
      <c r="AG540" s="2">
        <f t="shared" si="43"/>
        <v>14.231</v>
      </c>
    </row>
    <row r="541" spans="1:33" x14ac:dyDescent="0.3">
      <c r="A541" s="3">
        <v>43.416665420000101</v>
      </c>
      <c r="B541" s="3">
        <v>14.099</v>
      </c>
      <c r="C541" s="2">
        <f>$D$6*(A541^8)+$D$7*(A541^7)+$D$8*(A541^6)+$D$9*(A541^5)+$D$10*(A541^4)+$D$11*(A541^3)+$D$12*(A541^2)+$D$13*(A541)+$D$14 + (($D$3*EXP($D$4*A541))*(($D$5*(SIN(2*3.141592654*A541)))+(((1-($D$5^2))^0.5)*(COS(2*3.141592654*A541)))))</f>
        <v>14.719614902544617</v>
      </c>
      <c r="D541" s="2">
        <f t="shared" si="44"/>
        <v>0.6206149025446166</v>
      </c>
      <c r="E541" s="2">
        <f>D541^2</f>
        <v>0.38516285726046395</v>
      </c>
      <c r="F541" s="2">
        <f>$E$9*(A541^8)+$E$10*(A541^7)+$E$11*(A541^6)+$E$12*(A541^5)+$E$13*(A541^4)+$E$14*(A541^3)+$E$15*(A541^2)+$E$16*(A541)+$E$17+(($E$3*EXP($E$4*A541))*(($E$5*(SIN(2*3.141592654*A541)))+(((1-($E$5^2))^0.5)*(COS(2*3.141592654*A541)))))+(($E$6*EXP($E$7*A541))*(($E$8*(SIN(4*3.141592654*A541)))+(((1-($E$8^2))^0.5)*(COS(4*3.141592654*A541)))))</f>
        <v>14.814417857319398</v>
      </c>
      <c r="G541" s="2">
        <f>F541-B541</f>
        <v>0.71541785731939811</v>
      </c>
      <c r="H541" s="2">
        <f t="shared" si="45"/>
        <v>0.51182271057147866</v>
      </c>
      <c r="L541" s="3"/>
      <c r="M541" s="3"/>
      <c r="N541" s="19"/>
      <c r="O541" s="19"/>
      <c r="P541" s="19"/>
      <c r="Q541" s="3"/>
      <c r="S541" s="19"/>
      <c r="U541" s="19"/>
      <c r="W541" s="19"/>
      <c r="X541" s="19"/>
      <c r="AC541" s="3">
        <v>43.6666654100001</v>
      </c>
      <c r="AD541" s="2">
        <f t="shared" si="40"/>
        <v>0</v>
      </c>
      <c r="AE541" s="2">
        <f t="shared" si="41"/>
        <v>-14.099</v>
      </c>
      <c r="AF541" s="2">
        <f t="shared" si="42"/>
        <v>198.781801</v>
      </c>
      <c r="AG541" s="2">
        <f t="shared" si="43"/>
        <v>14.099</v>
      </c>
    </row>
    <row r="542" spans="1:33" x14ac:dyDescent="0.3">
      <c r="A542" s="3">
        <v>43.499998750000103</v>
      </c>
      <c r="B542" s="3">
        <v>13.833</v>
      </c>
      <c r="C542" s="2">
        <f>$D$6*(A542^8)+$D$7*(A542^7)+$D$8*(A542^6)+$D$9*(A542^5)+$D$10*(A542^4)+$D$11*(A542^3)+$D$12*(A542^2)+$D$13*(A542)+$D$14 + (($D$3*EXP($D$4*A542))*(($D$5*(SIN(2*3.141592654*A542)))+(((1-($D$5^2))^0.5)*(COS(2*3.141592654*A542)))))</f>
        <v>14.698072062954768</v>
      </c>
      <c r="D542" s="2">
        <f t="shared" si="44"/>
        <v>0.86507206295476813</v>
      </c>
      <c r="E542" s="2">
        <f>D542^2</f>
        <v>0.74834967410481834</v>
      </c>
      <c r="F542" s="2">
        <f>$E$9*(A542^8)+$E$10*(A542^7)+$E$11*(A542^6)+$E$12*(A542^5)+$E$13*(A542^4)+$E$14*(A542^3)+$E$15*(A542^2)+$E$16*(A542)+$E$17+(($E$3*EXP($E$4*A542))*(($E$5*(SIN(2*3.141592654*A542)))+(((1-($E$5^2))^0.5)*(COS(2*3.141592654*A542)))))+(($E$6*EXP($E$7*A542))*(($E$8*(SIN(4*3.141592654*A542)))+(((1-($E$8^2))^0.5)*(COS(4*3.141592654*A542)))))</f>
        <v>14.714043424808571</v>
      </c>
      <c r="G542" s="2">
        <f>F542-B542</f>
        <v>0.88104342480857056</v>
      </c>
      <c r="H542" s="2">
        <f t="shared" si="45"/>
        <v>0.77623751639841532</v>
      </c>
      <c r="L542" s="3"/>
      <c r="M542" s="3"/>
      <c r="N542" s="19"/>
      <c r="O542" s="19"/>
      <c r="P542" s="19"/>
      <c r="Q542" s="3"/>
      <c r="S542" s="19"/>
      <c r="U542" s="19"/>
      <c r="W542" s="19"/>
      <c r="X542" s="19"/>
      <c r="AC542" s="3">
        <v>43.749998740000102</v>
      </c>
      <c r="AD542" s="2">
        <f t="shared" si="40"/>
        <v>0</v>
      </c>
      <c r="AE542" s="2">
        <f t="shared" si="41"/>
        <v>-13.833</v>
      </c>
      <c r="AF542" s="2">
        <f t="shared" si="42"/>
        <v>191.351889</v>
      </c>
      <c r="AG542" s="2">
        <f t="shared" si="43"/>
        <v>13.833</v>
      </c>
    </row>
    <row r="543" spans="1:33" x14ac:dyDescent="0.3">
      <c r="A543" s="3">
        <v>43.583332080000098</v>
      </c>
      <c r="B543" s="3">
        <v>13.416</v>
      </c>
      <c r="C543" s="2">
        <f>$D$6*(A543^8)+$D$7*(A543^7)+$D$8*(A543^6)+$D$9*(A543^5)+$D$10*(A543^4)+$D$11*(A543^3)+$D$12*(A543^2)+$D$13*(A543)+$D$14 + (($D$3*EXP($D$4*A543))*(($D$5*(SIN(2*3.141592654*A543)))+(((1-($D$5^2))^0.5)*(COS(2*3.141592654*A543)))))</f>
        <v>14.320692931893126</v>
      </c>
      <c r="D543" s="2">
        <f t="shared" si="44"/>
        <v>0.90469293189312516</v>
      </c>
      <c r="E543" s="2">
        <f>D543^2</f>
        <v>0.8184693010173788</v>
      </c>
      <c r="F543" s="2">
        <f>$E$9*(A543^8)+$E$10*(A543^7)+$E$11*(A543^6)+$E$12*(A543^5)+$E$13*(A543^4)+$E$14*(A543^3)+$E$15*(A543^2)+$E$16*(A543)+$E$17+(($E$3*EXP($E$4*A543))*(($E$5*(SIN(2*3.141592654*A543)))+(((1-($E$5^2))^0.5)*(COS(2*3.141592654*A543)))))+(($E$6*EXP($E$7*A543))*(($E$8*(SIN(4*3.141592654*A543)))+(((1-($E$8^2))^0.5)*(COS(4*3.141592654*A543)))))</f>
        <v>14.241568260449414</v>
      </c>
      <c r="G543" s="2">
        <f>F543-B543</f>
        <v>0.82556826044941367</v>
      </c>
      <c r="H543" s="2">
        <f t="shared" si="45"/>
        <v>0.68156295266147093</v>
      </c>
      <c r="L543" s="3"/>
      <c r="M543" s="3"/>
      <c r="N543" s="19"/>
      <c r="O543" s="19"/>
      <c r="P543" s="19"/>
      <c r="Q543" s="3"/>
      <c r="S543" s="19"/>
      <c r="U543" s="19"/>
      <c r="W543" s="19"/>
      <c r="X543" s="19"/>
      <c r="AC543" s="3">
        <v>43.833332070000097</v>
      </c>
      <c r="AD543" s="2">
        <f t="shared" si="40"/>
        <v>0</v>
      </c>
      <c r="AE543" s="2">
        <f t="shared" si="41"/>
        <v>-13.416</v>
      </c>
      <c r="AF543" s="2">
        <f t="shared" si="42"/>
        <v>179.98905600000001</v>
      </c>
      <c r="AG543" s="2">
        <f t="shared" si="43"/>
        <v>13.416</v>
      </c>
    </row>
    <row r="544" spans="1:33" x14ac:dyDescent="0.3">
      <c r="A544" s="3">
        <v>43.6666654100001</v>
      </c>
      <c r="B544" s="3">
        <v>12.922000000000001</v>
      </c>
      <c r="C544" s="2">
        <f>$D$6*(A544^8)+$D$7*(A544^7)+$D$8*(A544^6)+$D$9*(A544^5)+$D$10*(A544^4)+$D$11*(A544^3)+$D$12*(A544^2)+$D$13*(A544)+$D$14 + (($D$3*EXP($D$4*A544))*(($D$5*(SIN(2*3.141592654*A544)))+(((1-($D$5^2))^0.5)*(COS(2*3.141592654*A544)))))</f>
        <v>13.682256608774718</v>
      </c>
      <c r="D544" s="2">
        <f t="shared" si="44"/>
        <v>0.76025660877471779</v>
      </c>
      <c r="E544" s="2">
        <f>D544^2</f>
        <v>0.57799011118563426</v>
      </c>
      <c r="F544" s="2">
        <f>$E$9*(A544^8)+$E$10*(A544^7)+$E$11*(A544^6)+$E$12*(A544^5)+$E$13*(A544^4)+$E$14*(A544^3)+$E$15*(A544^2)+$E$16*(A544)+$E$17+(($E$3*EXP($E$4*A544))*(($E$5*(SIN(2*3.141592654*A544)))+(((1-($E$5^2))^0.5)*(COS(2*3.141592654*A544)))))+(($E$6*EXP($E$7*A544))*(($E$8*(SIN(4*3.141592654*A544)))+(((1-($E$8^2))^0.5)*(COS(4*3.141592654*A544)))))</f>
        <v>13.585926656328944</v>
      </c>
      <c r="G544" s="2">
        <f>F544-B544</f>
        <v>0.66392665632894321</v>
      </c>
      <c r="H544" s="2">
        <f t="shared" si="45"/>
        <v>0.44079860498413065</v>
      </c>
      <c r="L544" s="3"/>
      <c r="M544" s="3"/>
      <c r="N544" s="19"/>
      <c r="O544" s="19"/>
      <c r="P544" s="19"/>
      <c r="Q544" s="3"/>
      <c r="S544" s="19"/>
      <c r="U544" s="19"/>
      <c r="W544" s="19"/>
      <c r="X544" s="19"/>
      <c r="AC544" s="3">
        <v>43.916665400000099</v>
      </c>
      <c r="AD544" s="2">
        <f t="shared" si="40"/>
        <v>0</v>
      </c>
      <c r="AE544" s="2">
        <f t="shared" si="41"/>
        <v>-12.922000000000001</v>
      </c>
      <c r="AF544" s="2">
        <f t="shared" si="42"/>
        <v>166.97808400000002</v>
      </c>
      <c r="AG544" s="2">
        <f t="shared" si="43"/>
        <v>12.922000000000001</v>
      </c>
    </row>
    <row r="545" spans="1:33" x14ac:dyDescent="0.3">
      <c r="A545" s="3">
        <v>43.749998740000102</v>
      </c>
      <c r="B545" s="3">
        <v>11.974</v>
      </c>
      <c r="C545" s="2">
        <f>$D$6*(A545^8)+$D$7*(A545^7)+$D$8*(A545^6)+$D$9*(A545^5)+$D$10*(A545^4)+$D$11*(A545^3)+$D$12*(A545^2)+$D$13*(A545)+$D$14 + (($D$3*EXP($D$4*A545))*(($D$5*(SIN(2*3.141592654*A545)))+(((1-($D$5^2))^0.5)*(COS(2*3.141592654*A545)))))</f>
        <v>12.9480488063687</v>
      </c>
      <c r="D545" s="2">
        <f t="shared" si="44"/>
        <v>0.97404880636869962</v>
      </c>
      <c r="E545" s="2">
        <f>D545^2</f>
        <v>0.94877107718828846</v>
      </c>
      <c r="F545" s="2">
        <f>$E$9*(A545^8)+$E$10*(A545^7)+$E$11*(A545^6)+$E$12*(A545^5)+$E$13*(A545^4)+$E$14*(A545^3)+$E$15*(A545^2)+$E$16*(A545)+$E$17+(($E$3*EXP($E$4*A545))*(($E$5*(SIN(2*3.141592654*A545)))+(((1-($E$5^2))^0.5)*(COS(2*3.141592654*A545)))))+(($E$6*EXP($E$7*A545))*(($E$8*(SIN(4*3.141592654*A545)))+(((1-($E$8^2))^0.5)*(COS(4*3.141592654*A545)))))</f>
        <v>12.928052802409857</v>
      </c>
      <c r="G545" s="2">
        <f>F545-B545</f>
        <v>0.95405280240985668</v>
      </c>
      <c r="H545" s="2">
        <f t="shared" si="45"/>
        <v>0.91021674978610101</v>
      </c>
      <c r="L545" s="3"/>
      <c r="M545" s="3"/>
      <c r="N545" s="19"/>
      <c r="O545" s="19"/>
      <c r="P545" s="19"/>
      <c r="Q545" s="3"/>
      <c r="S545" s="19"/>
      <c r="U545" s="19"/>
      <c r="W545" s="19"/>
      <c r="X545" s="19"/>
      <c r="AC545" s="3">
        <v>43.999998730000101</v>
      </c>
      <c r="AD545" s="2">
        <f t="shared" si="40"/>
        <v>0</v>
      </c>
      <c r="AE545" s="2">
        <f t="shared" si="41"/>
        <v>-11.974</v>
      </c>
      <c r="AF545" s="2">
        <f t="shared" si="42"/>
        <v>143.376676</v>
      </c>
      <c r="AG545" s="2">
        <f t="shared" si="43"/>
        <v>11.974</v>
      </c>
    </row>
    <row r="546" spans="1:33" x14ac:dyDescent="0.3">
      <c r="A546" s="3">
        <v>43.833332070000097</v>
      </c>
      <c r="B546" s="3">
        <v>11.461</v>
      </c>
      <c r="C546" s="2">
        <f>$D$6*(A546^8)+$D$7*(A546^7)+$D$8*(A546^6)+$D$9*(A546^5)+$D$10*(A546^4)+$D$11*(A546^3)+$D$12*(A546^2)+$D$13*(A546)+$D$14 + (($D$3*EXP($D$4*A546))*(($D$5*(SIN(2*3.141592654*A546)))+(((1-($D$5^2))^0.5)*(COS(2*3.141592654*A546)))))</f>
        <v>12.309634681226154</v>
      </c>
      <c r="D546" s="2">
        <f t="shared" si="44"/>
        <v>0.84863468122615338</v>
      </c>
      <c r="E546" s="2">
        <f>D546^2</f>
        <v>0.72018082217981494</v>
      </c>
      <c r="F546" s="2">
        <f>$E$9*(A546^8)+$E$10*(A546^7)+$E$11*(A546^6)+$E$12*(A546^5)+$E$13*(A546^4)+$E$14*(A546^3)+$E$15*(A546^2)+$E$16*(A546)+$E$17+(($E$3*EXP($E$4*A546))*(($E$5*(SIN(2*3.141592654*A546)))+(((1-($E$5^2))^0.5)*(COS(2*3.141592654*A546)))))+(($E$6*EXP($E$7*A546))*(($E$8*(SIN(4*3.141592654*A546)))+(((1-($E$8^2))^0.5)*(COS(4*3.141592654*A546)))))</f>
        <v>12.381565301647147</v>
      </c>
      <c r="G546" s="2">
        <f>F546-B546</f>
        <v>0.92056530164714623</v>
      </c>
      <c r="H546" s="2">
        <f t="shared" si="45"/>
        <v>0.84744047459670135</v>
      </c>
      <c r="L546" s="3"/>
      <c r="M546" s="3"/>
      <c r="N546" s="19"/>
      <c r="O546" s="19"/>
      <c r="P546" s="19"/>
      <c r="Q546" s="3"/>
      <c r="S546" s="19"/>
      <c r="U546" s="19"/>
      <c r="W546" s="19"/>
      <c r="X546" s="19"/>
      <c r="AC546" s="3">
        <v>44.083332060000103</v>
      </c>
      <c r="AD546" s="2">
        <f t="shared" si="40"/>
        <v>0</v>
      </c>
      <c r="AE546" s="2">
        <f t="shared" si="41"/>
        <v>-11.461</v>
      </c>
      <c r="AF546" s="2">
        <f t="shared" si="42"/>
        <v>131.35452100000001</v>
      </c>
      <c r="AG546" s="2">
        <f t="shared" si="43"/>
        <v>11.461</v>
      </c>
    </row>
    <row r="547" spans="1:33" x14ac:dyDescent="0.3">
      <c r="A547" s="3">
        <v>43.916665400000099</v>
      </c>
      <c r="B547" s="3">
        <v>11.423</v>
      </c>
      <c r="C547" s="2">
        <f>$D$6*(A547^8)+$D$7*(A547^7)+$D$8*(A547^6)+$D$9*(A547^5)+$D$10*(A547^4)+$D$11*(A547^3)+$D$12*(A547^2)+$D$13*(A547)+$D$14 + (($D$3*EXP($D$4*A547))*(($D$5*(SIN(2*3.141592654*A547)))+(((1-($D$5^2))^0.5)*(COS(2*3.141592654*A547)))))</f>
        <v>11.933565149279151</v>
      </c>
      <c r="D547" s="2">
        <f t="shared" si="44"/>
        <v>0.51056514927915053</v>
      </c>
      <c r="E547" s="2">
        <f>D547^2</f>
        <v>0.26067677165844128</v>
      </c>
      <c r="F547" s="2">
        <f>$E$9*(A547^8)+$E$10*(A547^7)+$E$11*(A547^6)+$E$12*(A547^5)+$E$13*(A547^4)+$E$14*(A547^3)+$E$15*(A547^2)+$E$16*(A547)+$E$17+(($E$3*EXP($E$4*A547))*(($E$5*(SIN(2*3.141592654*A547)))+(((1-($E$5^2))^0.5)*(COS(2*3.141592654*A547)))))+(($E$6*EXP($E$7*A547))*(($E$8*(SIN(4*3.141592654*A547)))+(((1-($E$8^2))^0.5)*(COS(4*3.141592654*A547)))))</f>
        <v>12.019913763975442</v>
      </c>
      <c r="G547" s="2">
        <f>F547-B547</f>
        <v>0.59691376397544182</v>
      </c>
      <c r="H547" s="2">
        <f t="shared" si="45"/>
        <v>0.35630604162332946</v>
      </c>
      <c r="L547" s="3"/>
      <c r="M547" s="3"/>
      <c r="N547" s="19"/>
      <c r="O547" s="19"/>
      <c r="P547" s="19"/>
      <c r="Q547" s="3"/>
      <c r="S547" s="19"/>
      <c r="U547" s="19"/>
      <c r="W547" s="19"/>
      <c r="X547" s="19"/>
      <c r="AC547" s="3">
        <v>44.166665390000098</v>
      </c>
      <c r="AD547" s="2">
        <f t="shared" si="40"/>
        <v>0</v>
      </c>
      <c r="AE547" s="2">
        <f t="shared" si="41"/>
        <v>-11.423</v>
      </c>
      <c r="AF547" s="2">
        <f t="shared" si="42"/>
        <v>130.48492899999999</v>
      </c>
      <c r="AG547" s="2">
        <f t="shared" si="43"/>
        <v>11.423</v>
      </c>
    </row>
    <row r="548" spans="1:33" x14ac:dyDescent="0.3">
      <c r="A548" s="3">
        <v>43.999998730000101</v>
      </c>
      <c r="B548" s="3">
        <v>11.86</v>
      </c>
      <c r="C548" s="2">
        <f>$D$6*(A548^8)+$D$7*(A548^7)+$D$8*(A548^6)+$D$9*(A548^5)+$D$10*(A548^4)+$D$11*(A548^3)+$D$12*(A548^2)+$D$13*(A548)+$D$14 + (($D$3*EXP($D$4*A548))*(($D$5*(SIN(2*3.141592654*A548)))+(((1-($D$5^2))^0.5)*(COS(2*3.141592654*A548)))))</f>
        <v>11.916760718320717</v>
      </c>
      <c r="D548" s="2">
        <f t="shared" si="44"/>
        <v>5.6760718320717274E-2</v>
      </c>
      <c r="E548" s="2">
        <f>D548^2</f>
        <v>3.2217791442838094E-3</v>
      </c>
      <c r="F548" s="2">
        <f>$E$9*(A548^8)+$E$10*(A548^7)+$E$11*(A548^6)+$E$12*(A548^5)+$E$13*(A548^4)+$E$14*(A548^3)+$E$15*(A548^2)+$E$16*(A548)+$E$17+(($E$3*EXP($E$4*A548))*(($E$5*(SIN(2*3.141592654*A548)))+(((1-($E$5^2))^0.5)*(COS(2*3.141592654*A548)))))+(($E$6*EXP($E$7*A548))*(($E$8*(SIN(4*3.141592654*A548)))+(((1-($E$8^2))^0.5)*(COS(4*3.141592654*A548)))))</f>
        <v>11.925020162236493</v>
      </c>
      <c r="G548" s="2">
        <f>F548-B548</f>
        <v>6.5020162236493206E-2</v>
      </c>
      <c r="H548" s="2">
        <f t="shared" si="45"/>
        <v>4.2276214972598973E-3</v>
      </c>
      <c r="L548" s="3"/>
      <c r="M548" s="3"/>
      <c r="N548" s="19"/>
      <c r="O548" s="19"/>
      <c r="P548" s="19"/>
      <c r="Q548" s="3"/>
      <c r="S548" s="19"/>
      <c r="U548" s="19"/>
      <c r="W548" s="19"/>
      <c r="X548" s="19"/>
      <c r="AC548" s="3">
        <v>44.2499987200001</v>
      </c>
      <c r="AD548" s="2">
        <f t="shared" si="40"/>
        <v>0</v>
      </c>
      <c r="AE548" s="2">
        <f t="shared" si="41"/>
        <v>-11.86</v>
      </c>
      <c r="AF548" s="2">
        <f t="shared" si="42"/>
        <v>140.65959999999998</v>
      </c>
      <c r="AG548" s="2">
        <f t="shared" si="43"/>
        <v>11.86</v>
      </c>
    </row>
    <row r="549" spans="1:33" x14ac:dyDescent="0.3">
      <c r="A549" s="3">
        <v>44.083332060000103</v>
      </c>
      <c r="B549" s="3">
        <v>12.163</v>
      </c>
      <c r="C549" s="2">
        <f>$D$6*(A549^8)+$D$7*(A549^7)+$D$8*(A549^6)+$D$9*(A549^5)+$D$10*(A549^4)+$D$11*(A549^3)+$D$12*(A549^2)+$D$13*(A549)+$D$14 + (($D$3*EXP($D$4*A549))*(($D$5*(SIN(2*3.141592654*A549)))+(((1-($D$5^2))^0.5)*(COS(2*3.141592654*A549)))))</f>
        <v>12.260534716947651</v>
      </c>
      <c r="D549" s="2">
        <f t="shared" si="44"/>
        <v>9.7534716947651035E-2</v>
      </c>
      <c r="E549" s="2">
        <f>D549^2</f>
        <v>9.5130210100584055E-3</v>
      </c>
      <c r="F549" s="2">
        <f>$E$9*(A549^8)+$E$10*(A549^7)+$E$11*(A549^6)+$E$12*(A549^5)+$E$13*(A549^4)+$E$14*(A549^3)+$E$15*(A549^2)+$E$16*(A549)+$E$17+(($E$3*EXP($E$4*A549))*(($E$5*(SIN(2*3.141592654*A549)))+(((1-($E$5^2))^0.5)*(COS(2*3.141592654*A549)))))+(($E$6*EXP($E$7*A549))*(($E$8*(SIN(4*3.141592654*A549)))+(((1-($E$8^2))^0.5)*(COS(4*3.141592654*A549)))))</f>
        <v>12.176158333664077</v>
      </c>
      <c r="G549" s="2">
        <f>F549-B549</f>
        <v>1.3158333664076594E-2</v>
      </c>
      <c r="H549" s="2">
        <f t="shared" si="45"/>
        <v>1.7314174481517135E-4</v>
      </c>
      <c r="L549" s="3"/>
      <c r="M549" s="3"/>
      <c r="N549" s="19"/>
      <c r="O549" s="19"/>
      <c r="P549" s="19"/>
      <c r="Q549" s="3"/>
      <c r="S549" s="19"/>
      <c r="U549" s="19"/>
      <c r="W549" s="19"/>
      <c r="X549" s="19"/>
      <c r="AC549" s="3">
        <v>44.333332050000102</v>
      </c>
      <c r="AD549" s="2">
        <f t="shared" si="40"/>
        <v>0</v>
      </c>
      <c r="AE549" s="2">
        <f t="shared" si="41"/>
        <v>-12.163</v>
      </c>
      <c r="AF549" s="2">
        <f t="shared" si="42"/>
        <v>147.938569</v>
      </c>
      <c r="AG549" s="2">
        <f t="shared" si="43"/>
        <v>12.163</v>
      </c>
    </row>
    <row r="550" spans="1:33" x14ac:dyDescent="0.3">
      <c r="A550" s="3">
        <v>44.166665390000098</v>
      </c>
      <c r="B550" s="3">
        <v>13.226000000000001</v>
      </c>
      <c r="C550" s="2">
        <f>$D$6*(A550^8)+$D$7*(A550^7)+$D$8*(A550^6)+$D$9*(A550^5)+$D$10*(A550^4)+$D$11*(A550^3)+$D$12*(A550^2)+$D$13*(A550)+$D$14 + (($D$3*EXP($D$4*A550))*(($D$5*(SIN(2*3.141592654*A550)))+(((1-($D$5^2))^0.5)*(COS(2*3.141592654*A550)))))</f>
        <v>12.87022860589026</v>
      </c>
      <c r="D550" s="2">
        <f t="shared" si="44"/>
        <v>-0.35577139410974112</v>
      </c>
      <c r="E550" s="2">
        <f>D550^2</f>
        <v>0.12657328486678873</v>
      </c>
      <c r="F550" s="2">
        <f>$E$9*(A550^8)+$E$10*(A550^7)+$E$11*(A550^6)+$E$12*(A550^5)+$E$13*(A550^4)+$E$14*(A550^3)+$E$15*(A550^2)+$E$16*(A550)+$E$17+(($E$3*EXP($E$4*A550))*(($E$5*(SIN(2*3.141592654*A550)))+(((1-($E$5^2))^0.5)*(COS(2*3.141592654*A550)))))+(($E$6*EXP($E$7*A550))*(($E$8*(SIN(4*3.141592654*A550)))+(((1-($E$8^2))^0.5)*(COS(4*3.141592654*A550)))))</f>
        <v>12.771444599026264</v>
      </c>
      <c r="G550" s="2">
        <f>F550-B550</f>
        <v>-0.45455540097373692</v>
      </c>
      <c r="H550" s="2">
        <f t="shared" si="45"/>
        <v>0.20662061255439476</v>
      </c>
      <c r="L550" s="3"/>
      <c r="M550" s="3"/>
      <c r="N550" s="19"/>
      <c r="O550" s="19"/>
      <c r="P550" s="19"/>
      <c r="Q550" s="3"/>
      <c r="S550" s="19"/>
      <c r="U550" s="19"/>
      <c r="W550" s="19"/>
      <c r="X550" s="19"/>
      <c r="AC550" s="3">
        <v>44.416665380000097</v>
      </c>
      <c r="AD550" s="2">
        <f t="shared" si="40"/>
        <v>0</v>
      </c>
      <c r="AE550" s="2">
        <f t="shared" si="41"/>
        <v>-13.226000000000001</v>
      </c>
      <c r="AF550" s="2">
        <f t="shared" si="42"/>
        <v>174.92707600000003</v>
      </c>
      <c r="AG550" s="2">
        <f t="shared" si="43"/>
        <v>13.226000000000001</v>
      </c>
    </row>
    <row r="551" spans="1:33" x14ac:dyDescent="0.3">
      <c r="A551" s="3">
        <v>44.2499987200001</v>
      </c>
      <c r="B551" s="3">
        <v>13.965999999999999</v>
      </c>
      <c r="C551" s="2">
        <f>$D$6*(A551^8)+$D$7*(A551^7)+$D$8*(A551^6)+$D$9*(A551^5)+$D$10*(A551^4)+$D$11*(A551^3)+$D$12*(A551^2)+$D$13*(A551)+$D$14 + (($D$3*EXP($D$4*A551))*(($D$5*(SIN(2*3.141592654*A551)))+(((1-($D$5^2))^0.5)*(COS(2*3.141592654*A551)))))</f>
        <v>13.580571271860441</v>
      </c>
      <c r="D551" s="2">
        <f t="shared" si="44"/>
        <v>-0.38542872813955853</v>
      </c>
      <c r="E551" s="2">
        <f>D551^2</f>
        <v>0.14855530447527771</v>
      </c>
      <c r="F551" s="2">
        <f>$E$9*(A551^8)+$E$10*(A551^7)+$E$11*(A551^6)+$E$12*(A551^5)+$E$13*(A551^4)+$E$14*(A551^3)+$E$15*(A551^2)+$E$16*(A551)+$E$17+(($E$3*EXP($E$4*A551))*(($E$5*(SIN(2*3.141592654*A551)))+(((1-($E$5^2))^0.5)*(COS(2*3.141592654*A551)))))+(($E$6*EXP($E$7*A551))*(($E$8*(SIN(4*3.141592654*A551)))+(((1-($E$8^2))^0.5)*(COS(4*3.141592654*A551)))))</f>
        <v>13.560381886747505</v>
      </c>
      <c r="G551" s="2">
        <f>F551-B551</f>
        <v>-0.40561811325249408</v>
      </c>
      <c r="H551" s="2">
        <f t="shared" si="45"/>
        <v>0.16452605379851312</v>
      </c>
      <c r="L551" s="3"/>
      <c r="M551" s="3"/>
      <c r="N551" s="19"/>
      <c r="O551" s="19"/>
      <c r="P551" s="19"/>
      <c r="Q551" s="3"/>
      <c r="S551" s="19"/>
      <c r="U551" s="19"/>
      <c r="W551" s="19"/>
      <c r="X551" s="19"/>
      <c r="AC551" s="3">
        <v>44.499998710000099</v>
      </c>
      <c r="AD551" s="2">
        <f t="shared" si="40"/>
        <v>0</v>
      </c>
      <c r="AE551" s="2">
        <f t="shared" si="41"/>
        <v>-13.965999999999999</v>
      </c>
      <c r="AF551" s="2">
        <f t="shared" si="42"/>
        <v>195.04915599999998</v>
      </c>
      <c r="AG551" s="2">
        <f t="shared" si="43"/>
        <v>13.965999999999999</v>
      </c>
    </row>
    <row r="552" spans="1:33" x14ac:dyDescent="0.3">
      <c r="A552" s="3">
        <v>44.333332050000102</v>
      </c>
      <c r="B552" s="3">
        <v>14.535</v>
      </c>
      <c r="C552" s="2">
        <f>$D$6*(A552^8)+$D$7*(A552^7)+$D$8*(A552^6)+$D$9*(A552^5)+$D$10*(A552^4)+$D$11*(A552^3)+$D$12*(A552^2)+$D$13*(A552)+$D$14 + (($D$3*EXP($D$4*A552))*(($D$5*(SIN(2*3.141592654*A552)))+(((1-($D$5^2))^0.5)*(COS(2*3.141592654*A552)))))</f>
        <v>14.199979645350856</v>
      </c>
      <c r="D552" s="2">
        <f t="shared" si="44"/>
        <v>-0.33502035464914393</v>
      </c>
      <c r="E552" s="2">
        <f>D552^2</f>
        <v>0.11223863802923817</v>
      </c>
      <c r="F552" s="2">
        <f>$E$9*(A552^8)+$E$10*(A552^7)+$E$11*(A552^6)+$E$12*(A552^5)+$E$13*(A552^4)+$E$14*(A552^3)+$E$15*(A552^2)+$E$16*(A552)+$E$17+(($E$3*EXP($E$4*A552))*(($E$5*(SIN(2*3.141592654*A552)))+(((1-($E$5^2))^0.5)*(COS(2*3.141592654*A552)))))+(($E$6*EXP($E$7*A552))*(($E$8*(SIN(4*3.141592654*A552)))+(((1-($E$8^2))^0.5)*(COS(4*3.141592654*A552)))))</f>
        <v>14.273418035483409</v>
      </c>
      <c r="G552" s="2">
        <f>F552-B552</f>
        <v>-0.26158196451659066</v>
      </c>
      <c r="H552" s="2">
        <f t="shared" si="45"/>
        <v>6.8425124160358897E-2</v>
      </c>
      <c r="L552" s="3"/>
      <c r="M552" s="3"/>
      <c r="N552" s="19"/>
      <c r="O552" s="19"/>
      <c r="P552" s="19"/>
      <c r="Q552" s="3"/>
      <c r="S552" s="19"/>
      <c r="U552" s="19"/>
      <c r="W552" s="19"/>
      <c r="X552" s="19"/>
      <c r="AC552" s="3">
        <v>44.583332040000101</v>
      </c>
      <c r="AD552" s="2">
        <f t="shared" si="40"/>
        <v>0</v>
      </c>
      <c r="AE552" s="2">
        <f t="shared" si="41"/>
        <v>-14.535</v>
      </c>
      <c r="AF552" s="2">
        <f t="shared" si="42"/>
        <v>211.26622499999999</v>
      </c>
      <c r="AG552" s="2">
        <f t="shared" si="43"/>
        <v>14.535</v>
      </c>
    </row>
    <row r="553" spans="1:33" x14ac:dyDescent="0.3">
      <c r="A553" s="3">
        <v>44.416665380000097</v>
      </c>
      <c r="B553" s="3">
        <v>14.516</v>
      </c>
      <c r="C553" s="2">
        <f>$D$6*(A553^8)+$D$7*(A553^7)+$D$8*(A553^6)+$D$9*(A553^5)+$D$10*(A553^4)+$D$11*(A553^3)+$D$12*(A553^2)+$D$13*(A553)+$D$14 + (($D$3*EXP($D$4*A553))*(($D$5*(SIN(2*3.141592654*A553)))+(((1-($D$5^2))^0.5)*(COS(2*3.141592654*A553)))))</f>
        <v>14.56193753366863</v>
      </c>
      <c r="D553" s="2">
        <f t="shared" si="44"/>
        <v>4.5937533668629627E-2</v>
      </c>
      <c r="E553" s="2">
        <f>D553^2</f>
        <v>2.1102569995564806E-3</v>
      </c>
      <c r="F553" s="2">
        <f>$E$9*(A553^8)+$E$10*(A553^7)+$E$11*(A553^6)+$E$12*(A553^5)+$E$13*(A553^4)+$E$14*(A553^3)+$E$15*(A553^2)+$E$16*(A553)+$E$17+(($E$3*EXP($E$4*A553))*(($E$5*(SIN(2*3.141592654*A553)))+(((1-($E$5^2))^0.5)*(COS(2*3.141592654*A553)))))+(($E$6*EXP($E$7*A553))*(($E$8*(SIN(4*3.141592654*A553)))+(((1-($E$8^2))^0.5)*(COS(4*3.141592654*A553)))))</f>
        <v>14.651169505116153</v>
      </c>
      <c r="G553" s="2">
        <f>F553-B553</f>
        <v>0.13516950511615278</v>
      </c>
      <c r="H553" s="2">
        <f t="shared" si="45"/>
        <v>1.8270795113345652E-2</v>
      </c>
      <c r="L553" s="3"/>
      <c r="M553" s="3"/>
      <c r="N553" s="19"/>
      <c r="O553" s="19"/>
      <c r="P553" s="19"/>
      <c r="Q553" s="3"/>
      <c r="S553" s="19"/>
      <c r="U553" s="19"/>
      <c r="W553" s="19"/>
      <c r="X553" s="19"/>
      <c r="AC553" s="3">
        <v>44.666665370000104</v>
      </c>
      <c r="AD553" s="2">
        <f t="shared" si="40"/>
        <v>0</v>
      </c>
      <c r="AE553" s="2">
        <f t="shared" si="41"/>
        <v>-14.516</v>
      </c>
      <c r="AF553" s="2">
        <f t="shared" si="42"/>
        <v>210.71425600000001</v>
      </c>
      <c r="AG553" s="2">
        <f t="shared" si="43"/>
        <v>14.516</v>
      </c>
    </row>
    <row r="554" spans="1:33" x14ac:dyDescent="0.3">
      <c r="A554" s="3">
        <v>44.499998710000099</v>
      </c>
      <c r="B554" s="3">
        <v>14.231</v>
      </c>
      <c r="C554" s="2">
        <f>$D$6*(A554^8)+$D$7*(A554^7)+$D$8*(A554^6)+$D$9*(A554^5)+$D$10*(A554^4)+$D$11*(A554^3)+$D$12*(A554^2)+$D$13*(A554)+$D$14 + (($D$3*EXP($D$4*A554))*(($D$5*(SIN(2*3.141592654*A554)))+(((1-($D$5^2))^0.5)*(COS(2*3.141592654*A554)))))</f>
        <v>14.569685895587877</v>
      </c>
      <c r="D554" s="2">
        <f t="shared" si="44"/>
        <v>0.33868589558787754</v>
      </c>
      <c r="E554" s="2">
        <f>D554^2</f>
        <v>0.11470813587016268</v>
      </c>
      <c r="F554" s="2">
        <f>$E$9*(A554^8)+$E$10*(A554^7)+$E$11*(A554^6)+$E$12*(A554^5)+$E$13*(A554^4)+$E$14*(A554^3)+$E$15*(A554^2)+$E$16*(A554)+$E$17+(($E$3*EXP($E$4*A554))*(($E$5*(SIN(2*3.141592654*A554)))+(((1-($E$5^2))^0.5)*(COS(2*3.141592654*A554)))))+(($E$6*EXP($E$7*A554))*(($E$8*(SIN(4*3.141592654*A554)))+(((1-($E$8^2))^0.5)*(COS(4*3.141592654*A554)))))</f>
        <v>14.581594786304182</v>
      </c>
      <c r="G554" s="2">
        <f>F554-B554</f>
        <v>0.35059478630418184</v>
      </c>
      <c r="H554" s="2">
        <f t="shared" si="45"/>
        <v>0.12291670418367492</v>
      </c>
      <c r="L554" s="3"/>
      <c r="M554" s="3"/>
      <c r="N554" s="19"/>
      <c r="O554" s="19"/>
      <c r="P554" s="19"/>
      <c r="Q554" s="3"/>
      <c r="S554" s="19"/>
      <c r="U554" s="19"/>
      <c r="W554" s="19"/>
      <c r="X554" s="19"/>
      <c r="AC554" s="3">
        <v>44.749998700000098</v>
      </c>
      <c r="AD554" s="2">
        <f t="shared" si="40"/>
        <v>0</v>
      </c>
      <c r="AE554" s="2">
        <f t="shared" si="41"/>
        <v>-14.231</v>
      </c>
      <c r="AF554" s="2">
        <f t="shared" si="42"/>
        <v>202.52136099999998</v>
      </c>
      <c r="AG554" s="2">
        <f t="shared" si="43"/>
        <v>14.231</v>
      </c>
    </row>
    <row r="555" spans="1:33" x14ac:dyDescent="0.3">
      <c r="A555" s="3">
        <v>44.583332040000101</v>
      </c>
      <c r="B555" s="3">
        <v>13.965999999999999</v>
      </c>
      <c r="C555" s="2">
        <f>$D$6*(A555^8)+$D$7*(A555^7)+$D$8*(A555^6)+$D$9*(A555^5)+$D$10*(A555^4)+$D$11*(A555^3)+$D$12*(A555^2)+$D$13*(A555)+$D$14 + (($D$3*EXP($D$4*A555))*(($D$5*(SIN(2*3.141592654*A555)))+(((1-($D$5^2))^0.5)*(COS(2*3.141592654*A555)))))</f>
        <v>14.222242885255223</v>
      </c>
      <c r="D555" s="2">
        <f t="shared" si="44"/>
        <v>0.2562428852552241</v>
      </c>
      <c r="E555" s="2">
        <f>D555^2</f>
        <v>6.5660416243921937E-2</v>
      </c>
      <c r="F555" s="2">
        <f>$E$9*(A555^8)+$E$10*(A555^7)+$E$11*(A555^6)+$E$12*(A555^5)+$E$13*(A555^4)+$E$14*(A555^3)+$E$15*(A555^2)+$E$16*(A555)+$E$17+(($E$3*EXP($E$4*A555))*(($E$5*(SIN(2*3.141592654*A555)))+(((1-($E$5^2))^0.5)*(COS(2*3.141592654*A555)))))+(($E$6*EXP($E$7*A555))*(($E$8*(SIN(4*3.141592654*A555)))+(((1-($E$8^2))^0.5)*(COS(4*3.141592654*A555)))))</f>
        <v>14.140837227967424</v>
      </c>
      <c r="G555" s="2">
        <f>F555-B555</f>
        <v>0.17483722796742462</v>
      </c>
      <c r="H555" s="2">
        <f t="shared" si="45"/>
        <v>3.0568056283333207E-2</v>
      </c>
      <c r="L555" s="3"/>
      <c r="M555" s="3"/>
      <c r="N555" s="19"/>
      <c r="O555" s="19"/>
      <c r="P555" s="19"/>
      <c r="Q555" s="3"/>
      <c r="S555" s="19"/>
      <c r="U555" s="19"/>
      <c r="AC555" s="3">
        <v>44.833332030000101</v>
      </c>
      <c r="AD555" s="2">
        <f t="shared" si="40"/>
        <v>0</v>
      </c>
      <c r="AE555" s="2">
        <f t="shared" si="41"/>
        <v>-13.965999999999999</v>
      </c>
      <c r="AF555" s="2">
        <f t="shared" si="42"/>
        <v>195.04915599999998</v>
      </c>
      <c r="AG555" s="2">
        <f t="shared" si="43"/>
        <v>13.965999999999999</v>
      </c>
    </row>
    <row r="556" spans="1:33" x14ac:dyDescent="0.3">
      <c r="A556" s="3">
        <v>44.666665370000104</v>
      </c>
      <c r="B556" s="3">
        <v>13.738</v>
      </c>
      <c r="C556" s="2">
        <f>$D$6*(A556^8)+$D$7*(A556^7)+$D$8*(A556^6)+$D$9*(A556^5)+$D$10*(A556^4)+$D$11*(A556^3)+$D$12*(A556^2)+$D$13*(A556)+$D$14 + (($D$3*EXP($D$4*A556))*(($D$5*(SIN(2*3.141592654*A556)))+(((1-($D$5^2))^0.5)*(COS(2*3.141592654*A556)))))</f>
        <v>13.614769440206558</v>
      </c>
      <c r="D556" s="2">
        <f t="shared" si="44"/>
        <v>-0.12323055979344133</v>
      </c>
      <c r="E556" s="2">
        <f>D556^2</f>
        <v>1.5185770867004919E-2</v>
      </c>
      <c r="F556" s="2">
        <f>$E$9*(A556^8)+$E$10*(A556^7)+$E$11*(A556^6)+$E$12*(A556^5)+$E$13*(A556^4)+$E$14*(A556^3)+$E$15*(A556^2)+$E$16*(A556)+$E$17+(($E$3*EXP($E$4*A556))*(($E$5*(SIN(2*3.141592654*A556)))+(((1-($E$5^2))^0.5)*(COS(2*3.141592654*A556)))))+(($E$6*EXP($E$7*A556))*(($E$8*(SIN(4*3.141592654*A556)))+(((1-($E$8^2))^0.5)*(COS(4*3.141592654*A556)))))</f>
        <v>13.51627228288371</v>
      </c>
      <c r="G556" s="2">
        <f>F556-B556</f>
        <v>-0.22172771711628947</v>
      </c>
      <c r="H556" s="2">
        <f t="shared" si="45"/>
        <v>4.9163180537601284E-2</v>
      </c>
      <c r="L556" s="3"/>
      <c r="M556" s="3"/>
      <c r="N556" s="19"/>
      <c r="O556" s="19"/>
      <c r="P556" s="19"/>
      <c r="Q556" s="3"/>
      <c r="S556" s="19"/>
      <c r="U556" s="19"/>
      <c r="AC556" s="3">
        <v>44.916665360000103</v>
      </c>
      <c r="AD556" s="2">
        <f t="shared" si="40"/>
        <v>0</v>
      </c>
      <c r="AE556" s="2">
        <f t="shared" si="41"/>
        <v>-13.738</v>
      </c>
      <c r="AF556" s="2">
        <f t="shared" si="42"/>
        <v>188.73264399999999</v>
      </c>
      <c r="AG556" s="2">
        <f t="shared" si="43"/>
        <v>13.738</v>
      </c>
    </row>
    <row r="557" spans="1:33" x14ac:dyDescent="0.3">
      <c r="A557" s="3">
        <v>44.749998700000098</v>
      </c>
      <c r="B557" s="3">
        <v>13.226000000000001</v>
      </c>
      <c r="C557" s="2">
        <f>$D$6*(A557^8)+$D$7*(A557^7)+$D$8*(A557^6)+$D$9*(A557^5)+$D$10*(A557^4)+$D$11*(A557^3)+$D$12*(A557^2)+$D$13*(A557)+$D$14 + (($D$3*EXP($D$4*A557))*(($D$5*(SIN(2*3.141592654*A557)))+(((1-($D$5^2))^0.5)*(COS(2*3.141592654*A557)))))</f>
        <v>12.913168327172231</v>
      </c>
      <c r="D557" s="2">
        <f t="shared" si="44"/>
        <v>-0.31283167282776958</v>
      </c>
      <c r="E557" s="2">
        <f>D557^2</f>
        <v>9.7863655524220675E-2</v>
      </c>
      <c r="F557" s="2">
        <f>$E$9*(A557^8)+$E$10*(A557^7)+$E$11*(A557^6)+$E$12*(A557^5)+$E$13*(A557^4)+$E$14*(A557^3)+$E$15*(A557^2)+$E$16*(A557)+$E$17+(($E$3*EXP($E$4*A557))*(($E$5*(SIN(2*3.141592654*A557)))+(((1-($E$5^2))^0.5)*(COS(2*3.141592654*A557)))))+(($E$6*EXP($E$7*A557))*(($E$8*(SIN(4*3.141592654*A557)))+(((1-($E$8^2))^0.5)*(COS(4*3.141592654*A557)))))</f>
        <v>12.88915530678263</v>
      </c>
      <c r="G557" s="2">
        <f>F557-B557</f>
        <v>-0.33684469321737076</v>
      </c>
      <c r="H557" s="2">
        <f t="shared" si="45"/>
        <v>0.11346434734870463</v>
      </c>
      <c r="L557" s="3"/>
      <c r="M557" s="3"/>
      <c r="N557" s="19"/>
      <c r="O557" s="19"/>
      <c r="P557" s="19"/>
      <c r="Q557" s="3"/>
      <c r="U557" s="19"/>
    </row>
    <row r="558" spans="1:33" x14ac:dyDescent="0.3">
      <c r="A558" s="3">
        <v>44.833332030000101</v>
      </c>
      <c r="B558" s="3">
        <v>12.997999999999999</v>
      </c>
      <c r="C558" s="2">
        <f>$D$6*(A558^8)+$D$7*(A558^7)+$D$8*(A558^6)+$D$9*(A558^5)+$D$10*(A558^4)+$D$11*(A558^3)+$D$12*(A558^2)+$D$13*(A558)+$D$14 + (($D$3*EXP($D$4*A558))*(($D$5*(SIN(2*3.141592654*A558)))+(((1-($D$5^2))^0.5)*(COS(2*3.141592654*A558)))))</f>
        <v>12.309710524723618</v>
      </c>
      <c r="D558" s="2">
        <f t="shared" si="44"/>
        <v>-0.68828947527638107</v>
      </c>
      <c r="E558" s="2">
        <f>D558^2</f>
        <v>0.473742401776236</v>
      </c>
      <c r="F558" s="2">
        <f>$E$9*(A558^8)+$E$10*(A558^7)+$E$11*(A558^6)+$E$12*(A558^5)+$E$13*(A558^4)+$E$14*(A558^3)+$E$15*(A558^2)+$E$16*(A558)+$E$17+(($E$3*EXP($E$4*A558))*(($E$5*(SIN(2*3.141592654*A558)))+(((1-($E$5^2))^0.5)*(COS(2*3.141592654*A558)))))+(($E$6*EXP($E$7*A558))*(($E$8*(SIN(4*3.141592654*A558)))+(((1-($E$8^2))^0.5)*(COS(4*3.141592654*A558)))))</f>
        <v>12.375465423180787</v>
      </c>
      <c r="G558" s="2">
        <f>F558-B558</f>
        <v>-0.62253457681921276</v>
      </c>
      <c r="H558" s="2">
        <f t="shared" si="45"/>
        <v>0.38754929933547633</v>
      </c>
      <c r="L558" s="3"/>
      <c r="M558" s="3"/>
      <c r="N558" s="19"/>
      <c r="O558" s="19"/>
      <c r="P558" s="3"/>
      <c r="Q558" s="3"/>
      <c r="U558" s="19"/>
    </row>
    <row r="559" spans="1:33" x14ac:dyDescent="0.3">
      <c r="A559" s="3">
        <v>44.916665360000103</v>
      </c>
      <c r="B559" s="3">
        <v>13.131</v>
      </c>
      <c r="C559" s="2">
        <f>$D$6*(A559^8)+$D$7*(A559^7)+$D$8*(A559^6)+$D$9*(A559^5)+$D$10*(A559^4)+$D$11*(A559^3)+$D$12*(A559^2)+$D$13*(A559)+$D$14 + (($D$3*EXP($D$4*A559))*(($D$5*(SIN(2*3.141592654*A559)))+(((1-($D$5^2))^0.5)*(COS(2*3.141592654*A559)))))</f>
        <v>11.971571680912721</v>
      </c>
      <c r="D559" s="2">
        <f t="shared" si="44"/>
        <v>-1.1594283190872794</v>
      </c>
      <c r="E559" s="2">
        <f>D559^2</f>
        <v>1.3442740271015541</v>
      </c>
      <c r="F559" s="2">
        <f>$E$9*(A559^8)+$E$10*(A559^7)+$E$11*(A559^6)+$E$12*(A559^5)+$E$13*(A559^4)+$E$14*(A559^3)+$E$15*(A559^2)+$E$16*(A559)+$E$17+(($E$3*EXP($E$4*A559))*(($E$5*(SIN(2*3.141592654*A559)))+(((1-($E$5^2))^0.5)*(COS(2*3.141592654*A559)))))+(($E$6*EXP($E$7*A559))*(($E$8*(SIN(4*3.141592654*A559)))+(((1-($E$8^2))^0.5)*(COS(4*3.141592654*A559)))))</f>
        <v>12.051242356895248</v>
      </c>
      <c r="G559" s="2">
        <f>F559-B559</f>
        <v>-1.0797576431047524</v>
      </c>
      <c r="H559" s="2">
        <f t="shared" si="45"/>
        <v>1.16587656784313</v>
      </c>
      <c r="L559" s="3"/>
      <c r="M559" s="3"/>
      <c r="N559" s="19"/>
      <c r="P559" s="3"/>
      <c r="Q559" s="3"/>
      <c r="U559" s="19"/>
    </row>
    <row r="560" spans="1:33" x14ac:dyDescent="0.3">
      <c r="A560" s="3"/>
      <c r="B560" s="3"/>
      <c r="L560" s="3"/>
      <c r="M560" s="3"/>
      <c r="N560" s="19"/>
      <c r="P560" s="3"/>
      <c r="Q560" s="3"/>
      <c r="U560" s="19"/>
    </row>
    <row r="561" spans="4:13" x14ac:dyDescent="0.3">
      <c r="D561" s="2" t="s">
        <v>68</v>
      </c>
      <c r="E561" s="2">
        <f>SUM(E20:E559)</f>
        <v>755.27330557544519</v>
      </c>
      <c r="H561" s="2">
        <f>SUM(H20:H559)</f>
        <v>747.60357726439361</v>
      </c>
      <c r="M561" s="18"/>
    </row>
    <row r="563" spans="4:13" x14ac:dyDescent="0.3">
      <c r="G563" s="2" t="s">
        <v>34</v>
      </c>
      <c r="H563" s="2">
        <f>E561-H561</f>
        <v>7.6697283110515855</v>
      </c>
    </row>
    <row r="565" spans="4:13" x14ac:dyDescent="0.3">
      <c r="G565" s="2" t="s">
        <v>35</v>
      </c>
      <c r="H565" s="2">
        <f>H563/(3)</f>
        <v>2.5565761036838617</v>
      </c>
    </row>
    <row r="566" spans="4:13" x14ac:dyDescent="0.3">
      <c r="G566" s="2" t="s">
        <v>36</v>
      </c>
      <c r="H566" s="2">
        <f>(H561)/(540-27)</f>
        <v>1.4573169147454066</v>
      </c>
    </row>
    <row r="568" spans="4:13" x14ac:dyDescent="0.3">
      <c r="G568" s="2" t="s">
        <v>37</v>
      </c>
      <c r="H568" s="2">
        <f>H565/H566</f>
        <v>1.7543034585105983</v>
      </c>
    </row>
  </sheetData>
  <mergeCells count="2">
    <mergeCell ref="C3:C17"/>
    <mergeCell ref="D1:E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C5746-51BB-447B-8D68-A6C64DCA6E5D}">
  <dimension ref="A1:AH576"/>
  <sheetViews>
    <sheetView topLeftCell="A551" zoomScale="90" zoomScaleNormal="90" workbookViewId="0">
      <selection activeCell="A577" sqref="A577"/>
    </sheetView>
  </sheetViews>
  <sheetFormatPr defaultRowHeight="13" x14ac:dyDescent="0.3"/>
  <cols>
    <col min="1" max="2" width="8.7265625" style="2"/>
    <col min="3" max="3" width="10.90625" style="2" bestFit="1" customWidth="1"/>
    <col min="4" max="6" width="11.54296875" style="2" bestFit="1" customWidth="1"/>
    <col min="7" max="7" width="10.90625" style="2" bestFit="1" customWidth="1"/>
    <col min="8" max="13" width="8.7265625" style="2"/>
    <col min="14" max="14" width="13.36328125" style="2" bestFit="1" customWidth="1"/>
    <col min="15" max="15" width="14.26953125" style="2" bestFit="1" customWidth="1"/>
    <col min="16" max="16" width="13.90625" style="2" bestFit="1" customWidth="1"/>
    <col min="17" max="19" width="8.7265625" style="2"/>
    <col min="20" max="20" width="14.90625" style="2" bestFit="1" customWidth="1"/>
    <col min="21" max="16384" width="8.7265625" style="2"/>
  </cols>
  <sheetData>
    <row r="1" spans="3:34" x14ac:dyDescent="0.3">
      <c r="D1" s="30" t="s">
        <v>65</v>
      </c>
      <c r="E1" s="30"/>
    </row>
    <row r="2" spans="3:34" ht="26" x14ac:dyDescent="0.3">
      <c r="D2" s="31" t="s">
        <v>80</v>
      </c>
      <c r="E2" s="31" t="s">
        <v>70</v>
      </c>
      <c r="G2" s="41" t="s">
        <v>81</v>
      </c>
      <c r="H2" s="41"/>
    </row>
    <row r="3" spans="3:34" x14ac:dyDescent="0.3">
      <c r="C3" s="32" t="s">
        <v>64</v>
      </c>
      <c r="D3" s="46">
        <v>-1.1944803345621999</v>
      </c>
      <c r="E3" s="46">
        <v>-1.1905147034339001</v>
      </c>
      <c r="G3" s="28" t="s">
        <v>71</v>
      </c>
      <c r="H3" s="28">
        <v>1.1283000000000001</v>
      </c>
      <c r="R3" s="1"/>
      <c r="V3" s="1"/>
      <c r="AB3" s="1"/>
      <c r="AH3" s="1"/>
    </row>
    <row r="4" spans="3:34" x14ac:dyDescent="0.3">
      <c r="C4" s="32"/>
      <c r="D4" s="46">
        <v>3.3065359182545399E-3</v>
      </c>
      <c r="E4" s="46">
        <v>3.4320882700932301E-3</v>
      </c>
      <c r="G4" s="28" t="s">
        <v>72</v>
      </c>
      <c r="H4" s="28">
        <v>-0.21609999999999999</v>
      </c>
      <c r="L4" s="9"/>
      <c r="M4" s="9"/>
      <c r="N4" s="9"/>
      <c r="O4" s="9"/>
      <c r="R4" s="1"/>
      <c r="V4" s="1"/>
      <c r="AB4" s="1"/>
      <c r="AF4" s="2">
        <f>$L$4*(AD17^9)</f>
        <v>0</v>
      </c>
    </row>
    <row r="5" spans="3:34" x14ac:dyDescent="0.3">
      <c r="C5" s="32"/>
      <c r="D5" s="46">
        <v>-0.25444299304146301</v>
      </c>
      <c r="E5" s="46">
        <v>-0.254460350511027</v>
      </c>
      <c r="L5" s="9"/>
      <c r="M5" s="9"/>
      <c r="N5" s="9"/>
      <c r="O5" s="9"/>
      <c r="R5" s="1"/>
      <c r="V5" s="1"/>
      <c r="AB5" s="1"/>
      <c r="AF5" s="2">
        <f>$L$5*(AD17^8)</f>
        <v>0</v>
      </c>
    </row>
    <row r="6" spans="3:34" x14ac:dyDescent="0.3">
      <c r="C6" s="32"/>
      <c r="D6" s="46">
        <v>9.5640006152902598E-10</v>
      </c>
      <c r="E6" s="46">
        <v>0.25165672698441299</v>
      </c>
      <c r="L6" s="9"/>
      <c r="M6" s="9"/>
      <c r="N6" s="9"/>
      <c r="O6" s="9"/>
      <c r="R6" s="1"/>
      <c r="V6" s="1"/>
      <c r="AB6" s="1"/>
      <c r="AF6" s="2">
        <f>$L$6*(AD17^7)</f>
        <v>0</v>
      </c>
    </row>
    <row r="7" spans="3:34" x14ac:dyDescent="0.3">
      <c r="C7" s="32"/>
      <c r="D7" s="46">
        <v>-1.87484970380709E-7</v>
      </c>
      <c r="E7" s="46">
        <v>-2.1008471176223498E-2</v>
      </c>
      <c r="L7" s="9"/>
      <c r="M7" s="9"/>
      <c r="N7" s="9"/>
      <c r="O7" s="9"/>
      <c r="R7" s="1"/>
      <c r="V7" s="1"/>
      <c r="AB7" s="1"/>
      <c r="AF7" s="2">
        <f>$L$7*(AD17^6)</f>
        <v>0</v>
      </c>
    </row>
    <row r="8" spans="3:34" x14ac:dyDescent="0.3">
      <c r="C8" s="32"/>
      <c r="D8" s="46">
        <v>1.5121166561747299E-5</v>
      </c>
      <c r="E8" s="46">
        <v>-0.98768278295657497</v>
      </c>
      <c r="L8" s="9"/>
      <c r="M8" s="9"/>
      <c r="N8" s="9"/>
      <c r="O8" s="9"/>
      <c r="R8" s="1"/>
      <c r="V8" s="1"/>
      <c r="AB8" s="1"/>
      <c r="AF8" s="2">
        <f>$L$8*(AD17^5)</f>
        <v>0</v>
      </c>
    </row>
    <row r="9" spans="3:34" x14ac:dyDescent="0.3">
      <c r="C9" s="32"/>
      <c r="D9" s="46">
        <v>-6.4372754218763796E-4</v>
      </c>
      <c r="E9" s="46">
        <v>9.5869326297002505E-10</v>
      </c>
      <c r="L9" s="9"/>
      <c r="M9" s="9"/>
      <c r="N9" s="9"/>
      <c r="O9" s="9"/>
      <c r="V9" s="1"/>
      <c r="AB9" s="1"/>
      <c r="AF9" s="2">
        <f>$L$9*(AD17^4)</f>
        <v>0</v>
      </c>
    </row>
    <row r="10" spans="3:34" x14ac:dyDescent="0.3">
      <c r="C10" s="32"/>
      <c r="D10" s="46">
        <v>1.54000947766988E-2</v>
      </c>
      <c r="E10" s="46">
        <v>-1.8796301904969099E-7</v>
      </c>
      <c r="L10" s="9"/>
      <c r="M10" s="9"/>
      <c r="N10" s="9"/>
      <c r="O10" s="9"/>
      <c r="V10" s="1"/>
      <c r="AB10" s="1"/>
      <c r="AF10" s="2">
        <f>$L$10*(AD17^3)</f>
        <v>0</v>
      </c>
    </row>
    <row r="11" spans="3:34" x14ac:dyDescent="0.3">
      <c r="C11" s="32"/>
      <c r="D11" s="46">
        <v>-0.20356929091746501</v>
      </c>
      <c r="E11" s="46">
        <v>1.5162045794077801E-5</v>
      </c>
      <c r="L11" s="9"/>
      <c r="M11" s="9"/>
      <c r="N11" s="9"/>
      <c r="O11" s="9"/>
      <c r="V11" s="1"/>
      <c r="AB11" s="1"/>
      <c r="AF11" s="2">
        <f>$L$11*(AD17^2)</f>
        <v>0</v>
      </c>
    </row>
    <row r="12" spans="3:34" x14ac:dyDescent="0.3">
      <c r="C12" s="32"/>
      <c r="D12" s="46">
        <v>1.3687116138790301</v>
      </c>
      <c r="E12" s="46">
        <v>-6.4558060036457097E-4</v>
      </c>
      <c r="L12" s="9"/>
      <c r="M12" s="9"/>
      <c r="N12" s="9"/>
      <c r="O12" s="9"/>
      <c r="AB12" s="1"/>
      <c r="AF12" s="2">
        <f>$L$12*(AD17)</f>
        <v>0</v>
      </c>
    </row>
    <row r="13" spans="3:34" x14ac:dyDescent="0.3">
      <c r="C13" s="32"/>
      <c r="D13" s="46">
        <v>-3.9276460420995698</v>
      </c>
      <c r="E13" s="46">
        <v>1.54480631419889E-2</v>
      </c>
      <c r="L13" s="9"/>
      <c r="M13" s="9"/>
      <c r="N13" s="9"/>
      <c r="O13" s="9"/>
      <c r="AB13" s="1"/>
      <c r="AF13" s="2">
        <f>$L$13</f>
        <v>0</v>
      </c>
    </row>
    <row r="14" spans="3:34" x14ac:dyDescent="0.3">
      <c r="C14" s="32"/>
      <c r="D14" s="46">
        <v>17.3102705151523</v>
      </c>
      <c r="E14" s="46">
        <v>-0.20427948123179801</v>
      </c>
      <c r="AB14" s="1"/>
    </row>
    <row r="15" spans="3:34" x14ac:dyDescent="0.3">
      <c r="C15" s="32"/>
      <c r="D15" s="46"/>
      <c r="E15" s="46">
        <v>1.3743885136104199</v>
      </c>
    </row>
    <row r="16" spans="3:34" x14ac:dyDescent="0.3">
      <c r="C16" s="32"/>
      <c r="D16" s="46"/>
      <c r="E16" s="46">
        <v>-3.9488215391833901</v>
      </c>
      <c r="AD16" s="3" t="s">
        <v>3</v>
      </c>
      <c r="AE16" s="2" t="s">
        <v>31</v>
      </c>
      <c r="AF16" s="2" t="s">
        <v>32</v>
      </c>
      <c r="AG16" s="2" t="s">
        <v>33</v>
      </c>
    </row>
    <row r="17" spans="1:34" x14ac:dyDescent="0.3">
      <c r="C17" s="32"/>
      <c r="D17" s="46"/>
      <c r="E17" s="46">
        <v>17.335639565151801</v>
      </c>
      <c r="T17" s="22" t="s">
        <v>76</v>
      </c>
      <c r="U17" s="2">
        <f>AVERAGE(B20:B559)</f>
        <v>14.851968518518529</v>
      </c>
      <c r="AD17" s="3">
        <v>0</v>
      </c>
      <c r="AE17" s="2">
        <f t="shared" ref="AE17:AE80" si="0">$L$4*(AD17^9)+$L$5*(AD17^8)+$L$6*(AD17^7)+$L$7*(AD17^6)+$L$8*(AD17^5)+$L$9*(AD17^4)+$L$10*(AD17^3)+$L$11*(AD17^2)+$L$12*(AD17)+$L$13</f>
        <v>0</v>
      </c>
      <c r="AF17" s="2">
        <f>AE17-B17</f>
        <v>0</v>
      </c>
      <c r="AG17" s="2">
        <f>AF17^2</f>
        <v>0</v>
      </c>
      <c r="AH17" s="2">
        <f>ABS(AF17)</f>
        <v>0</v>
      </c>
    </row>
    <row r="18" spans="1:34" x14ac:dyDescent="0.3">
      <c r="P18" s="3" t="s">
        <v>49</v>
      </c>
      <c r="Q18" s="3" t="s">
        <v>50</v>
      </c>
      <c r="R18" s="3" t="s">
        <v>77</v>
      </c>
      <c r="AD18" s="3">
        <v>8.3333332999999996E-2</v>
      </c>
      <c r="AE18" s="2">
        <f t="shared" si="0"/>
        <v>0</v>
      </c>
      <c r="AF18" s="2">
        <f>AE18-B18</f>
        <v>0</v>
      </c>
      <c r="AG18" s="2">
        <f t="shared" ref="AG18:AG81" si="1">AF18^2</f>
        <v>0</v>
      </c>
      <c r="AH18" s="2">
        <f t="shared" ref="AH18:AH81" si="2">ABS(AF18)</f>
        <v>0</v>
      </c>
    </row>
    <row r="19" spans="1:34" s="13" customFormat="1" ht="26.5" thickBot="1" x14ac:dyDescent="0.35">
      <c r="A19" s="14" t="s">
        <v>3</v>
      </c>
      <c r="B19" s="14" t="s">
        <v>0</v>
      </c>
      <c r="C19" s="13" t="s">
        <v>46</v>
      </c>
      <c r="D19" s="13" t="s">
        <v>9</v>
      </c>
      <c r="F19" s="13" t="s">
        <v>10</v>
      </c>
      <c r="G19" s="13" t="s">
        <v>47</v>
      </c>
      <c r="H19" s="13" t="s">
        <v>11</v>
      </c>
      <c r="I19" s="13" t="s">
        <v>12</v>
      </c>
      <c r="K19" s="14" t="s">
        <v>48</v>
      </c>
      <c r="L19" s="14" t="s">
        <v>52</v>
      </c>
      <c r="M19" s="33" t="s">
        <v>51</v>
      </c>
      <c r="N19" s="14" t="s">
        <v>53</v>
      </c>
      <c r="P19" s="14">
        <v>1.1283000000000001</v>
      </c>
      <c r="Q19" s="14">
        <v>-0.21609999999999999</v>
      </c>
      <c r="R19" s="14"/>
      <c r="S19" s="14"/>
      <c r="T19" s="2"/>
      <c r="U19" s="2"/>
      <c r="AD19" s="14">
        <v>0.16666666699999999</v>
      </c>
      <c r="AE19" s="13">
        <f t="shared" si="0"/>
        <v>0</v>
      </c>
      <c r="AF19" s="13" t="e">
        <f>AE19-B19</f>
        <v>#VALUE!</v>
      </c>
      <c r="AG19" s="13" t="e">
        <f t="shared" si="1"/>
        <v>#VALUE!</v>
      </c>
      <c r="AH19" s="13" t="e">
        <f t="shared" si="2"/>
        <v>#VALUE!</v>
      </c>
    </row>
    <row r="20" spans="1:34" ht="14.5" x14ac:dyDescent="0.35">
      <c r="A20" s="3">
        <v>0</v>
      </c>
      <c r="B20" s="3">
        <v>14.763</v>
      </c>
      <c r="C20" s="2">
        <f>$D$6*(A20^8)+$D$7*(A20^7)+$D$8*(A20^6)+$D$9*(A20^5)+$D$10*(A20^4)+$D$11*(A20^3)+$D$12*(A20^2)+$D$13*(A20)+$D$14 + (($D$3*EXP($D$4*A20))*(($D$5*(SIN(2*3.141592654*A20)))+(((1-($D$5^2))^0.5)*(COS(2*3.141592654*A20)))))</f>
        <v>16.15510318689887</v>
      </c>
      <c r="D20" s="2">
        <f>B20-C20</f>
        <v>-1.3921031868988702</v>
      </c>
      <c r="F20" s="2">
        <f>D20^2</f>
        <v>1.9379512829739909</v>
      </c>
      <c r="G20" s="2">
        <f>$E$9*(A20^8)+$E$10*(A20^7)+$E$11*(A20^6)+$E$12*(A20^5)+$E$13*(A20^4)+$E$14*(A20^3)+$E$15*(A20^2)+$E$16*(A20)+$E$17+(($E$3*EXP($E$4*A20))*(($E$5*(SIN(2*3.141592654*A20)))+(((1-($E$5^2))^0.5)*(COS(2*3.141592654*A20)))))+(($E$6*EXP($E$7*A20))*(($E$8*(SIN(4*3.141592654*A20)))+(((1-($E$8^2))^0.5)*(COS(4*3.141592654*A20)))))</f>
        <v>16.223689402274324</v>
      </c>
      <c r="H20" s="2">
        <f t="shared" ref="H20:H83" si="3">G20-B20</f>
        <v>1.4606894022743244</v>
      </c>
      <c r="I20" s="2">
        <f>H20^2</f>
        <v>2.1336135299165231</v>
      </c>
      <c r="K20" s="3">
        <f t="shared" ref="K20:K83" si="4">($P$19*P20)+($Q$19*Q20)</f>
        <v>0</v>
      </c>
      <c r="L20" s="2">
        <f>K20+C20</f>
        <v>16.15510318689887</v>
      </c>
      <c r="M20" s="2">
        <f>B20-L20</f>
        <v>-1.3921031868988702</v>
      </c>
      <c r="N20" s="3">
        <f>M20^2</f>
        <v>1.9379512829739909</v>
      </c>
      <c r="P20" s="3">
        <v>0</v>
      </c>
      <c r="Q20" s="3">
        <v>0</v>
      </c>
      <c r="R20" s="3">
        <f>B20-K20</f>
        <v>14.763</v>
      </c>
      <c r="S20" s="3"/>
      <c r="T20" s="14" t="s">
        <v>75</v>
      </c>
      <c r="U20" s="13"/>
      <c r="V20" s="19"/>
      <c r="W20" s="52"/>
      <c r="X20" s="52"/>
      <c r="Y20" s="19"/>
      <c r="AD20" s="3">
        <v>0.25</v>
      </c>
      <c r="AE20" s="2">
        <f t="shared" si="0"/>
        <v>0</v>
      </c>
      <c r="AF20" s="2">
        <f>AE20-B20</f>
        <v>-14.763</v>
      </c>
      <c r="AG20" s="2">
        <f t="shared" si="1"/>
        <v>217.946169</v>
      </c>
      <c r="AH20" s="2">
        <f t="shared" si="2"/>
        <v>14.763</v>
      </c>
    </row>
    <row r="21" spans="1:34" ht="14.5" x14ac:dyDescent="0.35">
      <c r="A21" s="3">
        <v>8.3333332999999996E-2</v>
      </c>
      <c r="B21" s="3">
        <v>14.648999999999999</v>
      </c>
      <c r="C21" s="2">
        <f>$D$6*(A21^8)+$D$7*(A21^7)+$D$8*(A21^6)+$D$9*(A21^5)+$D$10*(A21^4)+$D$11*(A21^3)+$D$12*(A21^2)+$D$13*(A21)+$D$14 + (($D$3*EXP($D$4*A21))*(($D$5*(SIN(2*3.141592654*A21)))+(((1-($D$5^2))^0.5)*(COS(2*3.141592654*A21)))))</f>
        <v>16.143680061724037</v>
      </c>
      <c r="D21" s="2">
        <f t="shared" ref="D21:D84" si="5">B21-C21</f>
        <v>-1.4946800617240381</v>
      </c>
      <c r="F21" s="2">
        <f t="shared" ref="F21:F84" si="6">D21^2</f>
        <v>2.2340684869153744</v>
      </c>
      <c r="G21" s="2">
        <f>$E$9*(A21^8)+$E$10*(A21^7)+$E$11*(A21^6)+$E$12*(A21^5)+$E$13*(A21^4)+$E$14*(A21^3)+$E$15*(A21^2)+$E$16*(A21)+$E$17+(($E$3*EXP($E$4*A21))*(($E$5*(SIN(2*3.141592654*A21)))+(((1-($E$5^2))^0.5)*(COS(2*3.141592654*A21)))))+(($E$6*EXP($E$7*A21))*(($E$8*(SIN(4*3.141592654*A21)))+(((1-($E$8^2))^0.5)*(COS(4*3.141592654*A21)))))</f>
        <v>15.974920965413617</v>
      </c>
      <c r="H21" s="2">
        <f t="shared" si="3"/>
        <v>1.3259209654136175</v>
      </c>
      <c r="I21" s="2">
        <f t="shared" ref="I21:I84" si="7">H21^2</f>
        <v>1.7580664065233793</v>
      </c>
      <c r="K21" s="2">
        <f t="shared" si="4"/>
        <v>-1.5707100257779953</v>
      </c>
      <c r="L21" s="2">
        <f t="shared" ref="L21:L84" si="8">K21+C21</f>
        <v>14.572970035946042</v>
      </c>
      <c r="M21" s="2">
        <f t="shared" ref="M21:M84" si="9">B21-L21</f>
        <v>7.6029964053956789E-2</v>
      </c>
      <c r="N21" s="3">
        <f t="shared" ref="N21:N84" si="10">M21^2</f>
        <v>5.7805554340459612E-3</v>
      </c>
      <c r="P21" s="3">
        <v>-1.3921031868988702</v>
      </c>
      <c r="Q21" s="3">
        <v>0</v>
      </c>
      <c r="R21" s="3">
        <f>B21-K21</f>
        <v>16.219710025777996</v>
      </c>
      <c r="S21" s="3"/>
      <c r="T21" s="3">
        <f>(B20-$U$17)^2</f>
        <v>7.915397287381826E-3</v>
      </c>
      <c r="V21" s="19"/>
      <c r="W21" s="50"/>
      <c r="X21" s="50"/>
      <c r="Y21" s="19"/>
      <c r="AD21" s="3">
        <v>0.33333333300000001</v>
      </c>
      <c r="AE21" s="2">
        <f t="shared" si="0"/>
        <v>0</v>
      </c>
      <c r="AF21" s="2">
        <f>AE21-B21</f>
        <v>-14.648999999999999</v>
      </c>
      <c r="AG21" s="2">
        <f t="shared" si="1"/>
        <v>214.59320099999997</v>
      </c>
      <c r="AH21" s="2">
        <f t="shared" si="2"/>
        <v>14.648999999999999</v>
      </c>
    </row>
    <row r="22" spans="1:34" ht="14.5" x14ac:dyDescent="0.35">
      <c r="A22" s="3">
        <v>0.16666666699999999</v>
      </c>
      <c r="B22" s="3">
        <v>15.085000000000001</v>
      </c>
      <c r="C22" s="2">
        <f>$D$6*(A22^8)+$D$7*(A22^7)+$D$8*(A22^6)+$D$9*(A22^5)+$D$10*(A22^4)+$D$11*(A22^3)+$D$12*(A22^2)+$D$13*(A22)+$D$14 + (($D$3*EXP($D$4*A22))*(($D$5*(SIN(2*3.141592654*A22)))+(((1-($D$5^2))^0.5)*(COS(2*3.141592654*A22)))))</f>
        <v>16.378203633303819</v>
      </c>
      <c r="D22" s="2">
        <f t="shared" si="5"/>
        <v>-1.2932036333038184</v>
      </c>
      <c r="F22" s="2">
        <f t="shared" si="6"/>
        <v>1.6723756371901968</v>
      </c>
      <c r="G22" s="2">
        <f>$E$9*(A22^8)+$E$10*(A22^7)+$E$11*(A22^6)+$E$12*(A22^5)+$E$13*(A22^4)+$E$14*(A22^3)+$E$15*(A22^2)+$E$16*(A22)+$E$17+(($E$3*EXP($E$4*A22))*(($E$5*(SIN(2*3.141592654*A22)))+(((1-($E$5^2))^0.5)*(COS(2*3.141592654*A22)))))+(($E$6*EXP($E$7*A22))*(($E$8*(SIN(4*3.141592654*A22)))+(((1-($E$8^2))^0.5)*(COS(4*3.141592654*A22)))))</f>
        <v>16.167132432194165</v>
      </c>
      <c r="H22" s="2">
        <f t="shared" si="3"/>
        <v>1.0821324321941646</v>
      </c>
      <c r="I22" s="2">
        <f t="shared" si="7"/>
        <v>1.1710106008064582</v>
      </c>
      <c r="K22" s="2">
        <f t="shared" si="4"/>
        <v>-1.3856140149543865</v>
      </c>
      <c r="L22" s="2">
        <f t="shared" si="8"/>
        <v>14.992589618349433</v>
      </c>
      <c r="M22" s="2">
        <f t="shared" si="9"/>
        <v>9.2410381650568141E-2</v>
      </c>
      <c r="N22" s="3">
        <f t="shared" si="10"/>
        <v>8.5396786368036603E-3</v>
      </c>
      <c r="P22" s="3">
        <v>-1.4946800617240381</v>
      </c>
      <c r="Q22" s="3">
        <v>-1.3921031868988702</v>
      </c>
      <c r="R22" s="3">
        <f>B22-K22</f>
        <v>16.470614014954386</v>
      </c>
      <c r="S22" s="3"/>
      <c r="T22" s="3">
        <f>(B21-$U$17)^2</f>
        <v>4.1196219509606738E-2</v>
      </c>
      <c r="V22" s="19"/>
      <c r="W22" s="50"/>
      <c r="X22" s="50"/>
      <c r="Y22" s="19"/>
      <c r="AD22" s="3">
        <v>0.41666666699999999</v>
      </c>
      <c r="AE22" s="2">
        <f t="shared" si="0"/>
        <v>0</v>
      </c>
      <c r="AF22" s="2">
        <f>AE22-B22</f>
        <v>-15.085000000000001</v>
      </c>
      <c r="AG22" s="2">
        <f t="shared" si="1"/>
        <v>227.55722500000002</v>
      </c>
      <c r="AH22" s="2">
        <f t="shared" si="2"/>
        <v>15.085000000000001</v>
      </c>
    </row>
    <row r="23" spans="1:34" ht="14.5" x14ac:dyDescent="0.35">
      <c r="A23" s="3">
        <v>0.25</v>
      </c>
      <c r="B23" s="3">
        <v>16.376000000000001</v>
      </c>
      <c r="C23" s="2">
        <f>$D$6*(A23^8)+$D$7*(A23^7)+$D$8*(A23^6)+$D$9*(A23^5)+$D$10*(A23^4)+$D$11*(A23^3)+$D$12*(A23^2)+$D$13*(A23)+$D$14 + (($D$3*EXP($D$4*A23))*(($D$5*(SIN(2*3.141592654*A23)))+(((1-($D$5^2))^0.5)*(COS(2*3.141592654*A23)))))</f>
        <v>16.714960734056508</v>
      </c>
      <c r="D23" s="2">
        <f t="shared" si="5"/>
        <v>-0.3389607340565064</v>
      </c>
      <c r="F23" s="2">
        <f t="shared" si="6"/>
        <v>0.11489437923212566</v>
      </c>
      <c r="G23" s="2">
        <f>$E$9*(A23^8)+$E$10*(A23^7)+$E$11*(A23^6)+$E$12*(A23^5)+$E$13*(A23^4)+$E$14*(A23^3)+$E$15*(A23^2)+$E$16*(A23)+$E$17+(($E$3*EXP($E$4*A23))*(($E$5*(SIN(2*3.141592654*A23)))+(((1-($E$5^2))^0.5)*(COS(2*3.141592654*A23)))))+(($E$6*EXP($E$7*A23))*(($E$8*(SIN(4*3.141592654*A23)))+(((1-($E$8^2))^0.5)*(COS(4*3.141592654*A23)))))</f>
        <v>16.695229795078497</v>
      </c>
      <c r="H23" s="2">
        <f t="shared" si="3"/>
        <v>0.31922979507849547</v>
      </c>
      <c r="I23" s="2">
        <f t="shared" si="7"/>
        <v>0.10190766206585822</v>
      </c>
      <c r="K23" s="2">
        <f t="shared" si="4"/>
        <v>-1.1361212981181339</v>
      </c>
      <c r="L23" s="2">
        <f t="shared" si="8"/>
        <v>15.578839435938374</v>
      </c>
      <c r="M23" s="2">
        <f t="shared" si="9"/>
        <v>0.7971605640616275</v>
      </c>
      <c r="N23" s="3">
        <f t="shared" si="10"/>
        <v>0.63546496489505211</v>
      </c>
      <c r="P23" s="3">
        <v>-1.2932036333038184</v>
      </c>
      <c r="Q23" s="3">
        <v>-1.4946800617240381</v>
      </c>
      <c r="R23" s="3">
        <f>B23-K23</f>
        <v>17.512121298118135</v>
      </c>
      <c r="S23" s="3"/>
      <c r="T23" s="3">
        <f>(B22-$U$17)^2</f>
        <v>5.4303671361449632E-2</v>
      </c>
      <c r="V23" s="19"/>
      <c r="W23" s="50"/>
      <c r="X23" s="50"/>
      <c r="Y23" s="19"/>
      <c r="AD23" s="3">
        <v>0.5</v>
      </c>
      <c r="AE23" s="2">
        <f t="shared" si="0"/>
        <v>0</v>
      </c>
      <c r="AF23" s="2">
        <f>AE23-B23</f>
        <v>-16.376000000000001</v>
      </c>
      <c r="AG23" s="2">
        <f t="shared" si="1"/>
        <v>268.17337600000002</v>
      </c>
      <c r="AH23" s="2">
        <f t="shared" si="2"/>
        <v>16.376000000000001</v>
      </c>
    </row>
    <row r="24" spans="1:34" ht="14.5" x14ac:dyDescent="0.35">
      <c r="A24" s="3">
        <v>0.33333333300000001</v>
      </c>
      <c r="B24" s="3">
        <v>16.925999999999998</v>
      </c>
      <c r="C24" s="2">
        <f>$D$6*(A24^8)+$D$7*(A24^7)+$D$8*(A24^6)+$D$9*(A24^5)+$D$10*(A24^4)+$D$11*(A24^3)+$D$12*(A24^2)+$D$13*(A24)+$D$14 + (($D$3*EXP($D$4*A24))*(($D$5*(SIN(2*3.141592654*A24)))+(((1-($D$5^2))^0.5)*(COS(2*3.141592654*A24)))))</f>
        <v>16.987501640687654</v>
      </c>
      <c r="D24" s="2">
        <f t="shared" si="5"/>
        <v>-6.1501640687655623E-2</v>
      </c>
      <c r="F24" s="2">
        <f t="shared" si="6"/>
        <v>3.7824518072734977E-3</v>
      </c>
      <c r="G24" s="2">
        <f>$E$9*(A24^8)+$E$10*(A24^7)+$E$11*(A24^6)+$E$12*(A24^5)+$E$13*(A24^4)+$E$14*(A24^3)+$E$15*(A24^2)+$E$16*(A24)+$E$17+(($E$3*EXP($E$4*A24))*(($E$5*(SIN(2*3.141592654*A24)))+(((1-($E$5^2))^0.5)*(COS(2*3.141592654*A24)))))+(($E$6*EXP($E$7*A24))*(($E$8*(SIN(4*3.141592654*A24)))+(((1-($E$8^2))^0.5)*(COS(4*3.141592654*A24)))))</f>
        <v>17.197876702308918</v>
      </c>
      <c r="H24" s="2">
        <f t="shared" si="3"/>
        <v>0.27187670230891925</v>
      </c>
      <c r="I24" s="2">
        <f t="shared" si="7"/>
        <v>7.3916941258372698E-2</v>
      </c>
      <c r="K24" s="2">
        <f t="shared" si="4"/>
        <v>-0.10298809107900109</v>
      </c>
      <c r="L24" s="2">
        <f t="shared" si="8"/>
        <v>16.884513549608652</v>
      </c>
      <c r="M24" s="2">
        <f t="shared" si="9"/>
        <v>4.1486450391346352E-2</v>
      </c>
      <c r="N24" s="3">
        <f t="shared" si="10"/>
        <v>1.721125566073642E-3</v>
      </c>
      <c r="P24" s="3">
        <v>-0.3389607340565064</v>
      </c>
      <c r="Q24" s="3">
        <v>-1.2932036333038184</v>
      </c>
      <c r="R24" s="3">
        <f>B24-K24</f>
        <v>17.028988091079</v>
      </c>
      <c r="S24" s="3"/>
      <c r="T24" s="3">
        <f>(B23-$U$17)^2</f>
        <v>2.3226719565466114</v>
      </c>
      <c r="V24" s="19"/>
      <c r="W24" s="50"/>
      <c r="X24" s="50"/>
      <c r="Y24" s="19"/>
      <c r="AD24" s="3">
        <v>0.58333333300000001</v>
      </c>
      <c r="AE24" s="2">
        <f t="shared" si="0"/>
        <v>0</v>
      </c>
      <c r="AF24" s="2">
        <f>AE24-B24</f>
        <v>-16.925999999999998</v>
      </c>
      <c r="AG24" s="2">
        <f t="shared" si="1"/>
        <v>286.48947599999997</v>
      </c>
      <c r="AH24" s="2">
        <f t="shared" si="2"/>
        <v>16.925999999999998</v>
      </c>
    </row>
    <row r="25" spans="1:34" ht="14.5" x14ac:dyDescent="0.35">
      <c r="A25" s="3">
        <v>0.41666666699999999</v>
      </c>
      <c r="B25" s="3">
        <v>16.774000000000001</v>
      </c>
      <c r="C25" s="2">
        <f>$D$6*(A25^8)+$D$7*(A25^7)+$D$8*(A25^6)+$D$9*(A25^5)+$D$10*(A25^4)+$D$11*(A25^3)+$D$12*(A25^2)+$D$13*(A25)+$D$14 + (($D$3*EXP($D$4*A25))*(($D$5*(SIN(2*3.141592654*A25)))+(((1-($D$5^2))^0.5)*(COS(2*3.141592654*A25)))))</f>
        <v>17.05106181859643</v>
      </c>
      <c r="D25" s="2">
        <f t="shared" si="5"/>
        <v>-0.27706181859642953</v>
      </c>
      <c r="F25" s="2">
        <f t="shared" si="6"/>
        <v>7.6763251323960821E-2</v>
      </c>
      <c r="G25" s="2">
        <f>$E$9*(A25^8)+$E$10*(A25^7)+$E$11*(A25^6)+$E$12*(A25^5)+$E$13*(A25^4)+$E$14*(A25^3)+$E$15*(A25^2)+$E$16*(A25)+$E$17+(($E$3*EXP($E$4*A25))*(($E$5*(SIN(2*3.141592654*A25)))+(((1-($E$5^2))^0.5)*(COS(2*3.141592654*A25)))))+(($E$6*EXP($E$7*A25))*(($E$8*(SIN(4*3.141592654*A25)))+(((1-($E$8^2))^0.5)*(COS(4*3.141592654*A25)))))</f>
        <v>17.297675447866062</v>
      </c>
      <c r="H25" s="2">
        <f t="shared" si="3"/>
        <v>0.52367544786606146</v>
      </c>
      <c r="I25" s="2">
        <f t="shared" si="7"/>
        <v>0.27423597469772004</v>
      </c>
      <c r="K25" s="2">
        <f t="shared" si="4"/>
        <v>3.8571134417291902E-3</v>
      </c>
      <c r="L25" s="2">
        <f t="shared" si="8"/>
        <v>17.054918932038159</v>
      </c>
      <c r="M25" s="2">
        <f t="shared" si="9"/>
        <v>-0.28091893203815843</v>
      </c>
      <c r="N25" s="3">
        <f t="shared" si="10"/>
        <v>7.8915446377459481E-2</v>
      </c>
      <c r="P25" s="3">
        <v>-6.1501640687655623E-2</v>
      </c>
      <c r="Q25" s="3">
        <v>-0.3389607340565064</v>
      </c>
      <c r="R25" s="3">
        <f>B25-K25</f>
        <v>16.770142886558272</v>
      </c>
      <c r="S25" s="3"/>
      <c r="T25" s="3">
        <f>(B24-$U$17)^2</f>
        <v>4.3016065861762192</v>
      </c>
      <c r="V25" s="19"/>
      <c r="W25" s="50"/>
      <c r="X25" s="50"/>
      <c r="Y25" s="19"/>
      <c r="AD25" s="3">
        <v>0.66666666699999999</v>
      </c>
      <c r="AE25" s="2">
        <f t="shared" si="0"/>
        <v>0</v>
      </c>
      <c r="AF25" s="2">
        <f>AE25-B25</f>
        <v>-16.774000000000001</v>
      </c>
      <c r="AG25" s="2">
        <f t="shared" si="1"/>
        <v>281.36707600000005</v>
      </c>
      <c r="AH25" s="2">
        <f t="shared" si="2"/>
        <v>16.774000000000001</v>
      </c>
    </row>
    <row r="26" spans="1:34" ht="14.5" x14ac:dyDescent="0.35">
      <c r="A26" s="3">
        <v>0.5</v>
      </c>
      <c r="B26" s="3">
        <v>16.489999999999998</v>
      </c>
      <c r="C26" s="2">
        <f>$D$6*(A26^8)+$D$7*(A26^7)+$D$8*(A26^6)+$D$9*(A26^5)+$D$10*(A26^4)+$D$11*(A26^3)+$D$12*(A26^2)+$D$13*(A26)+$D$14 + (($D$3*EXP($D$4*A26))*(($D$5*(SIN(2*3.141592654*A26)))+(((1-($D$5^2))^0.5)*(COS(2*3.141592654*A26)))))</f>
        <v>16.821200569289338</v>
      </c>
      <c r="D26" s="2">
        <f t="shared" si="5"/>
        <v>-0.33120056928934005</v>
      </c>
      <c r="F26" s="2">
        <f t="shared" si="6"/>
        <v>0.10969381709758294</v>
      </c>
      <c r="G26" s="2">
        <f>$E$9*(A26^8)+$E$10*(A26^7)+$E$11*(A26^6)+$E$12*(A26^5)+$E$13*(A26^4)+$E$14*(A26^3)+$E$15*(A26^2)+$E$16*(A26)+$E$17+(($E$3*EXP($E$4*A26))*(($E$5*(SIN(2*3.141592654*A26)))+(((1-($E$5^2))^0.5)*(COS(2*3.141592654*A26)))))+(($E$6*EXP($E$7*A26))*(($E$8*(SIN(4*3.141592654*A26)))+(((1-($E$8^2))^0.5)*(COS(4*3.141592654*A26)))))</f>
        <v>16.872505913599351</v>
      </c>
      <c r="H26" s="2">
        <f t="shared" si="3"/>
        <v>0.38250591359935271</v>
      </c>
      <c r="I26" s="2">
        <f t="shared" si="7"/>
        <v>0.14631077393847547</v>
      </c>
      <c r="K26" s="2">
        <f t="shared" si="4"/>
        <v>-0.29931834536974905</v>
      </c>
      <c r="L26" s="2">
        <f t="shared" si="8"/>
        <v>16.52188222391959</v>
      </c>
      <c r="M26" s="2">
        <f t="shared" si="9"/>
        <v>-3.1882223919591723E-2</v>
      </c>
      <c r="N26" s="3">
        <f t="shared" si="10"/>
        <v>1.0164762020589866E-3</v>
      </c>
      <c r="P26" s="3">
        <v>-0.27706181859642953</v>
      </c>
      <c r="Q26" s="3">
        <v>-6.1501640687655623E-2</v>
      </c>
      <c r="R26" s="3">
        <f>B26-K26</f>
        <v>16.789318345369747</v>
      </c>
      <c r="S26" s="3"/>
      <c r="T26" s="3">
        <f>(B25-$U$17)^2</f>
        <v>3.6942050158058621</v>
      </c>
      <c r="V26" s="19"/>
      <c r="W26" s="50"/>
      <c r="X26" s="50"/>
      <c r="Y26" s="19"/>
      <c r="AD26" s="3">
        <v>0.75</v>
      </c>
      <c r="AE26" s="2">
        <f t="shared" si="0"/>
        <v>0</v>
      </c>
      <c r="AF26" s="2">
        <f>AE26-B26</f>
        <v>-16.489999999999998</v>
      </c>
      <c r="AG26" s="2">
        <f t="shared" si="1"/>
        <v>271.92009999999993</v>
      </c>
      <c r="AH26" s="2">
        <f t="shared" si="2"/>
        <v>16.489999999999998</v>
      </c>
    </row>
    <row r="27" spans="1:34" ht="14.5" x14ac:dyDescent="0.35">
      <c r="A27" s="3">
        <v>0.58333333300000001</v>
      </c>
      <c r="B27" s="3">
        <v>15.769</v>
      </c>
      <c r="C27" s="2">
        <f>$D$6*(A27^8)+$D$7*(A27^7)+$D$8*(A27^6)+$D$9*(A27^5)+$D$10*(A27^4)+$D$11*(A27^3)+$D$12*(A27^2)+$D$13*(A27)+$D$14 + (($D$3*EXP($D$4*A27))*(($D$5*(SIN(2*3.141592654*A27)))+(((1-($D$5^2))^0.5)*(COS(2*3.141592654*A27)))))</f>
        <v>16.296297255433274</v>
      </c>
      <c r="D27" s="2">
        <f t="shared" si="5"/>
        <v>-0.52729725543327355</v>
      </c>
      <c r="F27" s="2">
        <f t="shared" si="6"/>
        <v>0.27804239558746291</v>
      </c>
      <c r="G27" s="2">
        <f>$E$9*(A27^8)+$E$10*(A27^7)+$E$11*(A27^6)+$E$12*(A27^5)+$E$13*(A27^4)+$E$14*(A27^3)+$E$15*(A27^2)+$E$16*(A27)+$E$17+(($E$3*EXP($E$4*A27))*(($E$5*(SIN(2*3.141592654*A27)))+(((1-($E$5^2))^0.5)*(COS(2*3.141592654*A27)))))+(($E$6*EXP($E$7*A27))*(($E$8*(SIN(4*3.141592654*A27)))+(((1-($E$8^2))^0.5)*(COS(4*3.141592654*A27)))))</f>
        <v>16.115148539963467</v>
      </c>
      <c r="H27" s="2">
        <f t="shared" si="3"/>
        <v>0.34614853996346717</v>
      </c>
      <c r="I27" s="2">
        <f t="shared" si="7"/>
        <v>0.11981881171884003</v>
      </c>
      <c r="K27" s="2">
        <f t="shared" si="4"/>
        <v>-0.31382054333047404</v>
      </c>
      <c r="L27" s="2">
        <f t="shared" si="8"/>
        <v>15.9824767121028</v>
      </c>
      <c r="M27" s="2">
        <f t="shared" si="9"/>
        <v>-0.21347671210279984</v>
      </c>
      <c r="N27" s="3">
        <f t="shared" si="10"/>
        <v>4.5572306610221686E-2</v>
      </c>
      <c r="P27" s="3">
        <v>-0.33120056928934005</v>
      </c>
      <c r="Q27" s="3">
        <v>-0.27706181859642953</v>
      </c>
      <c r="R27" s="3">
        <f>B27-K27</f>
        <v>16.082820543330474</v>
      </c>
      <c r="S27" s="3"/>
      <c r="T27" s="3">
        <f>(B26-$U$17)^2</f>
        <v>2.6831471343243782</v>
      </c>
      <c r="V27" s="19"/>
      <c r="W27" s="50"/>
      <c r="X27" s="50"/>
      <c r="Y27" s="19"/>
      <c r="AD27" s="3">
        <v>0.83333333300000001</v>
      </c>
      <c r="AE27" s="2">
        <f t="shared" si="0"/>
        <v>0</v>
      </c>
      <c r="AF27" s="2">
        <f>AE27-B27</f>
        <v>-15.769</v>
      </c>
      <c r="AG27" s="2">
        <f t="shared" si="1"/>
        <v>248.661361</v>
      </c>
      <c r="AH27" s="2">
        <f t="shared" si="2"/>
        <v>15.769</v>
      </c>
    </row>
    <row r="28" spans="1:34" ht="14.5" x14ac:dyDescent="0.35">
      <c r="A28" s="3">
        <v>0.66666666699999999</v>
      </c>
      <c r="B28" s="3">
        <v>15.18</v>
      </c>
      <c r="C28" s="2">
        <f>$D$6*(A28^8)+$D$7*(A28^7)+$D$8*(A28^6)+$D$9*(A28^5)+$D$10*(A28^4)+$D$11*(A28^3)+$D$12*(A28^2)+$D$13*(A28)+$D$14 + (($D$3*EXP($D$4*A28))*(($D$5*(SIN(2*3.141592654*A28)))+(((1-($D$5^2))^0.5)*(COS(2*3.141592654*A28)))))</f>
        <v>15.557866591697321</v>
      </c>
      <c r="D28" s="2">
        <f t="shared" si="5"/>
        <v>-0.3778665916973214</v>
      </c>
      <c r="F28" s="2">
        <f t="shared" si="6"/>
        <v>0.14278316112095019</v>
      </c>
      <c r="G28" s="2">
        <f>$E$9*(A28^8)+$E$10*(A28^7)+$E$11*(A28^6)+$E$12*(A28^5)+$E$13*(A28^4)+$E$14*(A28^3)+$E$15*(A28^2)+$E$16*(A28)+$E$17+(($E$3*EXP($E$4*A28))*(($E$5*(SIN(2*3.141592654*A28)))+(((1-($E$5^2))^0.5)*(COS(2*3.141592654*A28)))))+(($E$6*EXP($E$7*A28))*(($E$8*(SIN(4*3.141592654*A28)))+(((1-($E$8^2))^0.5)*(COS(4*3.141592654*A28)))))</f>
        <v>15.338722748326374</v>
      </c>
      <c r="H28" s="2">
        <f t="shared" si="3"/>
        <v>0.15872274832637423</v>
      </c>
      <c r="I28" s="2">
        <f t="shared" si="7"/>
        <v>2.5192910836277532E-2</v>
      </c>
      <c r="K28" s="2">
        <f t="shared" si="4"/>
        <v>-0.52337705028193626</v>
      </c>
      <c r="L28" s="2">
        <f t="shared" si="8"/>
        <v>15.034489541415384</v>
      </c>
      <c r="M28" s="2">
        <f t="shared" si="9"/>
        <v>0.14551045858461542</v>
      </c>
      <c r="N28" s="3">
        <f t="shared" si="10"/>
        <v>2.117329355750508E-2</v>
      </c>
      <c r="P28" s="3">
        <v>-0.52729725543327355</v>
      </c>
      <c r="Q28" s="3">
        <v>-0.33120056928934005</v>
      </c>
      <c r="R28" s="3">
        <f>B28-K28</f>
        <v>15.703377050281937</v>
      </c>
      <c r="S28" s="3"/>
      <c r="T28" s="3">
        <f>(B27-$U$17)^2</f>
        <v>0.84094673802810205</v>
      </c>
      <c r="V28" s="19"/>
      <c r="W28" s="50"/>
      <c r="X28" s="50"/>
      <c r="Y28" s="19"/>
      <c r="AD28" s="3">
        <v>0.91666666699999999</v>
      </c>
      <c r="AE28" s="2">
        <f t="shared" si="0"/>
        <v>0</v>
      </c>
      <c r="AF28" s="2">
        <f>AE28-B28</f>
        <v>-15.18</v>
      </c>
      <c r="AG28" s="2">
        <f t="shared" si="1"/>
        <v>230.4324</v>
      </c>
      <c r="AH28" s="2">
        <f t="shared" si="2"/>
        <v>15.18</v>
      </c>
    </row>
    <row r="29" spans="1:34" ht="14.5" x14ac:dyDescent="0.35">
      <c r="A29" s="3">
        <v>0.75</v>
      </c>
      <c r="B29" s="3">
        <v>14.382999999999999</v>
      </c>
      <c r="C29" s="2">
        <f>$D$6*(A29^8)+$D$7*(A29^7)+$D$8*(A29^6)+$D$9*(A29^5)+$D$10*(A29^4)+$D$11*(A29^3)+$D$12*(A29^2)+$D$13*(A29)+$D$14 + (($D$3*EXP($D$4*A29))*(($D$5*(SIN(2*3.141592654*A29)))+(((1-($D$5^2))^0.5)*(COS(2*3.141592654*A29)))))</f>
        <v>14.748596267730058</v>
      </c>
      <c r="D29" s="2">
        <f t="shared" si="5"/>
        <v>-0.3655962677300586</v>
      </c>
      <c r="F29" s="2">
        <f t="shared" si="6"/>
        <v>0.13366063097814868</v>
      </c>
      <c r="G29" s="2">
        <f>$E$9*(A29^8)+$E$10*(A29^7)+$E$11*(A29^6)+$E$12*(A29^5)+$E$13*(A29^4)+$E$14*(A29^3)+$E$15*(A29^2)+$E$16*(A29)+$E$17+(($E$3*EXP($E$4*A29))*(($E$5*(SIN(2*3.141592654*A29)))+(((1-($E$5^2))^0.5)*(COS(2*3.141592654*A29)))))+(($E$6*EXP($E$7*A29))*(($E$8*(SIN(4*3.141592654*A29)))+(((1-($E$8^2))^0.5)*(COS(4*3.141592654*A29)))))</f>
        <v>14.72319325796842</v>
      </c>
      <c r="H29" s="2">
        <f t="shared" si="3"/>
        <v>0.34019325796842104</v>
      </c>
      <c r="I29" s="2">
        <f t="shared" si="7"/>
        <v>0.11573145276716866</v>
      </c>
      <c r="K29" s="2">
        <f t="shared" si="4"/>
        <v>-0.31239793851295738</v>
      </c>
      <c r="L29" s="2">
        <f t="shared" si="8"/>
        <v>14.436198329217101</v>
      </c>
      <c r="M29" s="2">
        <f t="shared" si="9"/>
        <v>-5.3198329217101659E-2</v>
      </c>
      <c r="N29" s="3">
        <f t="shared" si="10"/>
        <v>2.8300622314911318E-3</v>
      </c>
      <c r="P29" s="3">
        <v>-0.3778665916973214</v>
      </c>
      <c r="Q29" s="3">
        <v>-0.52729725543327355</v>
      </c>
      <c r="R29" s="3">
        <f>B29-K29</f>
        <v>14.695397938512956</v>
      </c>
      <c r="S29" s="3"/>
      <c r="T29" s="3">
        <f>(B28-$U$17)^2</f>
        <v>0.10760465284292857</v>
      </c>
      <c r="V29" s="19"/>
      <c r="W29" s="50"/>
      <c r="X29" s="50"/>
      <c r="Y29" s="19"/>
      <c r="AD29" s="3">
        <v>1</v>
      </c>
      <c r="AE29" s="2">
        <f t="shared" si="0"/>
        <v>0</v>
      </c>
      <c r="AF29" s="2">
        <f>AE29-B29</f>
        <v>-14.382999999999999</v>
      </c>
      <c r="AG29" s="2">
        <f t="shared" si="1"/>
        <v>206.87068899999997</v>
      </c>
      <c r="AH29" s="2">
        <f t="shared" si="2"/>
        <v>14.382999999999999</v>
      </c>
    </row>
    <row r="30" spans="1:34" ht="14.5" x14ac:dyDescent="0.35">
      <c r="A30" s="3">
        <v>0.83333333300000001</v>
      </c>
      <c r="B30" s="3">
        <v>14.478</v>
      </c>
      <c r="C30" s="2">
        <f>$D$6*(A30^8)+$D$7*(A30^7)+$D$8*(A30^6)+$D$9*(A30^5)+$D$10*(A30^4)+$D$11*(A30^3)+$D$12*(A30^2)+$D$13*(A30)+$D$14 + (($D$3*EXP($D$4*A30))*(($D$5*(SIN(2*3.141592654*A30)))+(((1-($D$5^2))^0.5)*(COS(2*3.141592654*A30)))))</f>
        <v>14.033980826578581</v>
      </c>
      <c r="D30" s="2">
        <f t="shared" si="5"/>
        <v>0.4440191734214185</v>
      </c>
      <c r="F30" s="2">
        <f t="shared" si="6"/>
        <v>0.19715302636583973</v>
      </c>
      <c r="G30" s="2">
        <f>$E$9*(A30^8)+$E$10*(A30^7)+$E$11*(A30^6)+$E$12*(A30^5)+$E$13*(A30^4)+$E$14*(A30^3)+$E$15*(A30^2)+$E$16*(A30)+$E$17+(($E$3*EXP($E$4*A30))*(($E$5*(SIN(2*3.141592654*A30)))+(((1-($E$5^2))^0.5)*(COS(2*3.141592654*A30)))))+(($E$6*EXP($E$7*A30))*(($E$8*(SIN(4*3.141592654*A30)))+(((1-($E$8^2))^0.5)*(COS(4*3.141592654*A30)))))</f>
        <v>14.240127641364763</v>
      </c>
      <c r="H30" s="2">
        <f t="shared" si="3"/>
        <v>-0.23787235863523648</v>
      </c>
      <c r="I30" s="2">
        <f t="shared" si="7"/>
        <v>5.6583259002690567E-2</v>
      </c>
      <c r="K30" s="2">
        <f t="shared" si="4"/>
        <v>-0.33084529841403398</v>
      </c>
      <c r="L30" s="2">
        <f t="shared" si="8"/>
        <v>13.703135528164548</v>
      </c>
      <c r="M30" s="2">
        <f t="shared" si="9"/>
        <v>0.7748644718354516</v>
      </c>
      <c r="N30" s="3">
        <f t="shared" si="10"/>
        <v>0.60041494971283338</v>
      </c>
      <c r="P30" s="3">
        <v>-0.3655962677300586</v>
      </c>
      <c r="Q30" s="3">
        <v>-0.3778665916973214</v>
      </c>
      <c r="R30" s="3">
        <f>B30-K30</f>
        <v>14.808845298414035</v>
      </c>
      <c r="S30" s="3"/>
      <c r="T30" s="3">
        <f>(B29-$U$17)^2</f>
        <v>0.21993147136146454</v>
      </c>
      <c r="V30" s="19"/>
      <c r="W30" s="50"/>
      <c r="X30" s="50"/>
      <c r="Y30" s="19"/>
      <c r="AD30" s="3">
        <v>1.0833333329999999</v>
      </c>
      <c r="AE30" s="2">
        <f t="shared" si="0"/>
        <v>0</v>
      </c>
      <c r="AF30" s="2">
        <f>AE30-B30</f>
        <v>-14.478</v>
      </c>
      <c r="AG30" s="2">
        <f t="shared" si="1"/>
        <v>209.61248399999999</v>
      </c>
      <c r="AH30" s="2">
        <f t="shared" si="2"/>
        <v>14.478</v>
      </c>
    </row>
    <row r="31" spans="1:34" ht="14.5" x14ac:dyDescent="0.35">
      <c r="A31" s="3">
        <v>0.91666666699999999</v>
      </c>
      <c r="B31" s="3">
        <v>14.364000000000001</v>
      </c>
      <c r="C31" s="2">
        <f>$D$6*(A31^8)+$D$7*(A31^7)+$D$8*(A31^6)+$D$9*(A31^5)+$D$10*(A31^4)+$D$11*(A31^3)+$D$12*(A31^2)+$D$13*(A31)+$D$14 + (($D$3*EXP($D$4*A31))*(($D$5*(SIN(2*3.141592654*A31)))+(((1-($D$5^2))^0.5)*(COS(2*3.141592654*A31)))))</f>
        <v>13.557825855950973</v>
      </c>
      <c r="D31" s="2">
        <f t="shared" si="5"/>
        <v>0.80617414404902732</v>
      </c>
      <c r="F31" s="2">
        <f t="shared" si="6"/>
        <v>0.64991675053318188</v>
      </c>
      <c r="G31" s="2">
        <f>$E$9*(A31^8)+$E$10*(A31^7)+$E$11*(A31^6)+$E$12*(A31^5)+$E$13*(A31^4)+$E$14*(A31^3)+$E$15*(A31^2)+$E$16*(A31)+$E$17+(($E$3*EXP($E$4*A31))*(($E$5*(SIN(2*3.141592654*A31)))+(((1-($E$5^2))^0.5)*(COS(2*3.141592654*A31)))))+(($E$6*EXP($E$7*A31))*(($E$8*(SIN(4*3.141592654*A31)))+(((1-($E$8^2))^0.5)*(COS(4*3.141592654*A31)))))</f>
        <v>13.802202839344362</v>
      </c>
      <c r="H31" s="2">
        <f t="shared" si="3"/>
        <v>-0.56179716065563845</v>
      </c>
      <c r="I31" s="2">
        <f t="shared" si="7"/>
        <v>0.31561604972073726</v>
      </c>
      <c r="K31" s="2">
        <f t="shared" si="4"/>
        <v>0.57999218682785214</v>
      </c>
      <c r="L31" s="2">
        <f t="shared" si="8"/>
        <v>14.137818042778825</v>
      </c>
      <c r="M31" s="2">
        <f t="shared" si="9"/>
        <v>0.22618195722117562</v>
      </c>
      <c r="N31" s="3">
        <f t="shared" si="10"/>
        <v>5.1158277772401721E-2</v>
      </c>
      <c r="P31" s="3">
        <v>0.4440191734214185</v>
      </c>
      <c r="Q31" s="3">
        <v>-0.3655962677300586</v>
      </c>
      <c r="R31" s="3">
        <f>B31-K31</f>
        <v>13.784007813172149</v>
      </c>
      <c r="S31" s="3"/>
      <c r="T31" s="3">
        <f>(B30-$U$17)^2</f>
        <v>0.13985245284294343</v>
      </c>
      <c r="V31" s="19"/>
      <c r="W31" s="50"/>
      <c r="X31" s="50"/>
      <c r="Y31" s="19"/>
      <c r="AD31" s="3">
        <v>1.1666666670000001</v>
      </c>
      <c r="AE31" s="2">
        <f t="shared" si="0"/>
        <v>0</v>
      </c>
      <c r="AF31" s="2">
        <f>AE31-B31</f>
        <v>-14.364000000000001</v>
      </c>
      <c r="AG31" s="2">
        <f t="shared" si="1"/>
        <v>206.32449600000001</v>
      </c>
      <c r="AH31" s="2">
        <f t="shared" si="2"/>
        <v>14.364000000000001</v>
      </c>
    </row>
    <row r="32" spans="1:34" ht="14.5" x14ac:dyDescent="0.35">
      <c r="A32" s="3">
        <v>1</v>
      </c>
      <c r="B32" s="3">
        <v>13.928000000000001</v>
      </c>
      <c r="C32" s="2">
        <f>$D$6*(A32^8)+$D$7*(A32^7)+$D$8*(A32^6)+$D$9*(A32^5)+$D$10*(A32^4)+$D$11*(A32^3)+$D$12*(A32^2)+$D$13*(A32)+$D$14 + (($D$3*EXP($D$4*A32))*(($D$5*(SIN(2*3.141592654*A32)))+(((1-($D$5^2))^0.5)*(COS(2*3.141592654*A32)))))</f>
        <v>13.403544845829213</v>
      </c>
      <c r="D32" s="2">
        <f t="shared" si="5"/>
        <v>0.52445515417078781</v>
      </c>
      <c r="F32" s="2">
        <f t="shared" si="6"/>
        <v>0.27505320873630479</v>
      </c>
      <c r="G32" s="2">
        <f>$E$9*(A32^8)+$E$10*(A32^7)+$E$11*(A32^6)+$E$12*(A32^5)+$E$13*(A32^4)+$E$14*(A32^3)+$E$15*(A32^2)+$E$16*(A32)+$E$17+(($E$3*EXP($E$4*A32))*(($E$5*(SIN(2*3.141592654*A32)))+(((1-($E$5^2))^0.5)*(COS(2*3.141592654*A32)))))+(($E$6*EXP($E$7*A32))*(($E$8*(SIN(4*3.141592654*A32)))+(((1-($E$8^2))^0.5)*(COS(4*3.141592654*A32)))))</f>
        <v>13.455017495674078</v>
      </c>
      <c r="H32" s="2">
        <f t="shared" si="3"/>
        <v>-0.47298250432592326</v>
      </c>
      <c r="I32" s="2">
        <f t="shared" si="7"/>
        <v>0.22371244939842203</v>
      </c>
      <c r="K32" s="2">
        <f t="shared" si="4"/>
        <v>0.81365374335414908</v>
      </c>
      <c r="L32" s="2">
        <f t="shared" si="8"/>
        <v>14.217198589183361</v>
      </c>
      <c r="M32" s="2">
        <f t="shared" si="9"/>
        <v>-0.28919858918336061</v>
      </c>
      <c r="N32" s="3">
        <f t="shared" si="10"/>
        <v>8.3635823985646174E-2</v>
      </c>
      <c r="P32" s="3">
        <v>0.80617414404902732</v>
      </c>
      <c r="Q32" s="3">
        <v>0.4440191734214185</v>
      </c>
      <c r="R32" s="3">
        <f>B32-K32</f>
        <v>13.114346256645852</v>
      </c>
      <c r="S32" s="3"/>
      <c r="T32" s="3">
        <f>(B31-$U$17)^2</f>
        <v>0.23811327506516708</v>
      </c>
      <c r="V32" s="19"/>
      <c r="W32" s="50"/>
      <c r="X32" s="50"/>
      <c r="Y32" s="19"/>
      <c r="AD32" s="3">
        <v>1.25</v>
      </c>
      <c r="AE32" s="2">
        <f t="shared" si="0"/>
        <v>0</v>
      </c>
      <c r="AF32" s="2">
        <f>AE32-B32</f>
        <v>-13.928000000000001</v>
      </c>
      <c r="AG32" s="2">
        <f t="shared" si="1"/>
        <v>193.98918400000002</v>
      </c>
      <c r="AH32" s="2">
        <f t="shared" si="2"/>
        <v>13.928000000000001</v>
      </c>
    </row>
    <row r="33" spans="1:34" ht="14.5" x14ac:dyDescent="0.35">
      <c r="A33" s="3">
        <v>1.0833333329999999</v>
      </c>
      <c r="B33" s="3">
        <v>13.282999999999999</v>
      </c>
      <c r="C33" s="2">
        <f>$D$6*(A33^8)+$D$7*(A33^7)+$D$8*(A33^6)+$D$9*(A33^5)+$D$10*(A33^4)+$D$11*(A33^3)+$D$12*(A33^2)+$D$13*(A33)+$D$14 + (($D$3*EXP($D$4*A33))*(($D$5*(SIN(2*3.141592654*A33)))+(((1-($D$5^2))^0.5)*(COS(2*3.141592654*A33)))))</f>
        <v>13.571625142316995</v>
      </c>
      <c r="D33" s="2">
        <f t="shared" si="5"/>
        <v>-0.28862514231699521</v>
      </c>
      <c r="F33" s="2">
        <f t="shared" si="6"/>
        <v>8.3304472777505745E-2</v>
      </c>
      <c r="G33" s="2">
        <f>$E$9*(A33^8)+$E$10*(A33^7)+$E$11*(A33^6)+$E$12*(A33^5)+$E$13*(A33^4)+$E$14*(A33^3)+$E$15*(A33^2)+$E$16*(A33)+$E$17+(($E$3*EXP($E$4*A33))*(($E$5*(SIN(2*3.141592654*A33)))+(((1-($E$5^2))^0.5)*(COS(2*3.141592654*A33)))))+(($E$6*EXP($E$7*A33))*(($E$8*(SIN(4*3.141592654*A33)))+(((1-($E$8^2))^0.5)*(COS(4*3.141592654*A33)))))</f>
        <v>13.391435852016498</v>
      </c>
      <c r="H33" s="2">
        <f t="shared" si="3"/>
        <v>0.1084358520164983</v>
      </c>
      <c r="I33" s="2">
        <f t="shared" si="7"/>
        <v>1.1758334002543919E-2</v>
      </c>
      <c r="K33" s="2">
        <f t="shared" si="4"/>
        <v>0.41752851792190515</v>
      </c>
      <c r="L33" s="2">
        <f t="shared" si="8"/>
        <v>13.9891536602389</v>
      </c>
      <c r="M33" s="2">
        <f t="shared" si="9"/>
        <v>-0.70615366023890047</v>
      </c>
      <c r="N33" s="3">
        <f t="shared" si="10"/>
        <v>0.49865299186879647</v>
      </c>
      <c r="P33" s="3">
        <v>0.52445515417078781</v>
      </c>
      <c r="Q33" s="3">
        <v>0.80617414404902732</v>
      </c>
      <c r="R33" s="3">
        <f>B33-K33</f>
        <v>12.865471482078094</v>
      </c>
      <c r="S33" s="3"/>
      <c r="T33" s="3">
        <f>(B32-$U$17)^2</f>
        <v>0.85371782321332346</v>
      </c>
      <c r="V33" s="19"/>
      <c r="W33" s="50"/>
      <c r="X33" s="50"/>
      <c r="Y33" s="19"/>
      <c r="AD33" s="3">
        <v>1.3333333329999999</v>
      </c>
      <c r="AE33" s="2">
        <f t="shared" si="0"/>
        <v>0</v>
      </c>
      <c r="AF33" s="2">
        <f>AE33-B33</f>
        <v>-13.282999999999999</v>
      </c>
      <c r="AG33" s="2">
        <f t="shared" si="1"/>
        <v>176.43808899999999</v>
      </c>
      <c r="AH33" s="2">
        <f t="shared" si="2"/>
        <v>13.282999999999999</v>
      </c>
    </row>
    <row r="34" spans="1:34" ht="14.5" x14ac:dyDescent="0.35">
      <c r="A34" s="3">
        <v>1.1666666670000001</v>
      </c>
      <c r="B34" s="3">
        <v>13.7</v>
      </c>
      <c r="C34" s="2">
        <f>$D$6*(A34^8)+$D$7*(A34^7)+$D$8*(A34^6)+$D$9*(A34^5)+$D$10*(A34^4)+$D$11*(A34^3)+$D$12*(A34^2)+$D$13*(A34)+$D$14 + (($D$3*EXP($D$4*A34))*(($D$5*(SIN(2*3.141592654*A34)))+(((1-($D$5^2))^0.5)*(COS(2*3.141592654*A34)))))</f>
        <v>13.979311589919273</v>
      </c>
      <c r="D34" s="2">
        <f t="shared" si="5"/>
        <v>-0.27931158991927418</v>
      </c>
      <c r="F34" s="2">
        <f t="shared" si="6"/>
        <v>7.8014964263232789E-2</v>
      </c>
      <c r="G34" s="2">
        <f>$E$9*(A34^8)+$E$10*(A34^7)+$E$11*(A34^6)+$E$12*(A34^5)+$E$13*(A34^4)+$E$14*(A34^3)+$E$15*(A34^2)+$E$16*(A34)+$E$17+(($E$3*EXP($E$4*A34))*(($E$5*(SIN(2*3.141592654*A34)))+(((1-($E$5^2))^0.5)*(COS(2*3.141592654*A34)))))+(($E$6*EXP($E$7*A34))*(($E$8*(SIN(4*3.141592654*A34)))+(((1-($E$8^2))^0.5)*(COS(4*3.141592654*A34)))))</f>
        <v>13.758425840592016</v>
      </c>
      <c r="H34" s="2">
        <f t="shared" si="3"/>
        <v>5.8425840592017053E-2</v>
      </c>
      <c r="I34" s="2">
        <f t="shared" si="7"/>
        <v>3.4135788488837875E-3</v>
      </c>
      <c r="K34" s="2">
        <f t="shared" si="4"/>
        <v>-0.43899050689257296</v>
      </c>
      <c r="L34" s="2">
        <f t="shared" si="8"/>
        <v>13.540321083026701</v>
      </c>
      <c r="M34" s="2">
        <f t="shared" si="9"/>
        <v>0.15967891697329861</v>
      </c>
      <c r="N34" s="3">
        <f t="shared" si="10"/>
        <v>2.5497356525765593E-2</v>
      </c>
      <c r="P34" s="3">
        <v>-0.28862514231699521</v>
      </c>
      <c r="Q34" s="3">
        <v>0.52445515417078781</v>
      </c>
      <c r="R34" s="3">
        <f>B34-K34</f>
        <v>14.138990506892572</v>
      </c>
      <c r="S34" s="3"/>
      <c r="T34" s="3">
        <f>(B33-$U$17)^2</f>
        <v>2.4616622121022287</v>
      </c>
      <c r="V34" s="19"/>
      <c r="W34" s="50"/>
      <c r="X34" s="50"/>
      <c r="Y34" s="19"/>
      <c r="AD34" s="3">
        <v>1.4166666670000001</v>
      </c>
      <c r="AE34" s="2">
        <f t="shared" si="0"/>
        <v>0</v>
      </c>
      <c r="AF34" s="2">
        <f>AE34-B34</f>
        <v>-13.7</v>
      </c>
      <c r="AG34" s="2">
        <f t="shared" si="1"/>
        <v>187.68999999999997</v>
      </c>
      <c r="AH34" s="2">
        <f t="shared" si="2"/>
        <v>13.7</v>
      </c>
    </row>
    <row r="35" spans="1:34" ht="14.5" x14ac:dyDescent="0.35">
      <c r="A35" s="3">
        <v>1.25</v>
      </c>
      <c r="B35" s="3">
        <v>15.465</v>
      </c>
      <c r="C35" s="2">
        <f>$D$6*(A35^8)+$D$7*(A35^7)+$D$8*(A35^6)+$D$9*(A35^5)+$D$10*(A35^4)+$D$11*(A35^3)+$D$12*(A35^2)+$D$13*(A35)+$D$14 + (($D$3*EXP($D$4*A35))*(($D$5*(SIN(2*3.141592654*A35)))+(((1-($D$5^2))^0.5)*(COS(2*3.141592654*A35)))))</f>
        <v>14.482604704134888</v>
      </c>
      <c r="D35" s="2">
        <f t="shared" si="5"/>
        <v>0.98239529586511232</v>
      </c>
      <c r="F35" s="2">
        <f t="shared" si="6"/>
        <v>0.96510051733790159</v>
      </c>
      <c r="G35" s="2">
        <f>$E$9*(A35^8)+$E$10*(A35^7)+$E$11*(A35^6)+$E$12*(A35^5)+$E$13*(A35^4)+$E$14*(A35^3)+$E$15*(A35^2)+$E$16*(A35)+$E$17+(($E$3*EXP($E$4*A35))*(($E$5*(SIN(2*3.141592654*A35)))+(((1-($E$5^2))^0.5)*(COS(2*3.141592654*A35)))))+(($E$6*EXP($E$7*A35))*(($E$8*(SIN(4*3.141592654*A35)))+(((1-($E$8^2))^0.5)*(COS(4*3.141592654*A35)))))</f>
        <v>14.449798324039412</v>
      </c>
      <c r="H35" s="2">
        <f t="shared" si="3"/>
        <v>-1.0152016759605882</v>
      </c>
      <c r="I35" s="2">
        <f t="shared" si="7"/>
        <v>1.0306344428731871</v>
      </c>
      <c r="K35" s="2">
        <f t="shared" si="4"/>
        <v>-0.25277537365121444</v>
      </c>
      <c r="L35" s="2">
        <f t="shared" si="8"/>
        <v>14.229829330483673</v>
      </c>
      <c r="M35" s="2">
        <f t="shared" si="9"/>
        <v>1.2351706695163269</v>
      </c>
      <c r="N35" s="3">
        <f t="shared" si="10"/>
        <v>1.5256465828334114</v>
      </c>
      <c r="P35" s="3">
        <v>-0.27931158991927418</v>
      </c>
      <c r="Q35" s="3">
        <v>-0.28862514231699521</v>
      </c>
      <c r="R35" s="3">
        <f>B35-K35</f>
        <v>15.717775373651214</v>
      </c>
      <c r="S35" s="3"/>
      <c r="T35" s="3">
        <f>(B34-$U$17)^2</f>
        <v>1.3270314676577757</v>
      </c>
      <c r="V35" s="19"/>
      <c r="W35" s="50"/>
      <c r="X35" s="50"/>
      <c r="Y35" s="19"/>
      <c r="AD35" s="3">
        <v>1.5</v>
      </c>
      <c r="AE35" s="2">
        <f t="shared" si="0"/>
        <v>0</v>
      </c>
      <c r="AF35" s="2">
        <f>AE35-B35</f>
        <v>-15.465</v>
      </c>
      <c r="AG35" s="2">
        <f t="shared" si="1"/>
        <v>239.166225</v>
      </c>
      <c r="AH35" s="2">
        <f t="shared" si="2"/>
        <v>15.465</v>
      </c>
    </row>
    <row r="36" spans="1:34" ht="14.5" x14ac:dyDescent="0.35">
      <c r="A36" s="3">
        <v>1.3333333329999999</v>
      </c>
      <c r="B36" s="3">
        <v>16.242999999999999</v>
      </c>
      <c r="C36" s="2">
        <f>$D$6*(A36^8)+$D$7*(A36^7)+$D$8*(A36^6)+$D$9*(A36^5)+$D$10*(A36^4)+$D$11*(A36^3)+$D$12*(A36^2)+$D$13*(A36)+$D$14 + (($D$3*EXP($D$4*A36))*(($D$5*(SIN(2*3.141592654*A36)))+(((1-($D$5^2))^0.5)*(COS(2*3.141592654*A36)))))</f>
        <v>14.914689703213277</v>
      </c>
      <c r="D36" s="2">
        <f t="shared" si="5"/>
        <v>1.3283102967867215</v>
      </c>
      <c r="F36" s="2">
        <f t="shared" si="6"/>
        <v>1.7644082445496283</v>
      </c>
      <c r="G36" s="2">
        <f>$E$9*(A36^8)+$E$10*(A36^7)+$E$11*(A36^6)+$E$12*(A36^5)+$E$13*(A36^4)+$E$14*(A36^3)+$E$15*(A36^2)+$E$16*(A36)+$E$17+(($E$3*EXP($E$4*A36))*(($E$5*(SIN(2*3.141592654*A36)))+(((1-($E$5^2))^0.5)*(COS(2*3.141592654*A36)))))+(($E$6*EXP($E$7*A36))*(($E$8*(SIN(4*3.141592654*A36)))+(((1-($E$8^2))^0.5)*(COS(4*3.141592654*A36)))))</f>
        <v>15.107896331799429</v>
      </c>
      <c r="H36" s="2">
        <f t="shared" si="3"/>
        <v>-1.1351036682005695</v>
      </c>
      <c r="I36" s="2">
        <f t="shared" si="7"/>
        <v>1.2884603375623886</v>
      </c>
      <c r="K36" s="2">
        <f t="shared" si="4"/>
        <v>1.1687958469061615</v>
      </c>
      <c r="L36" s="2">
        <f t="shared" si="8"/>
        <v>16.083485550119438</v>
      </c>
      <c r="M36" s="2">
        <f t="shared" si="9"/>
        <v>0.15951444988056096</v>
      </c>
      <c r="N36" s="3">
        <f t="shared" si="10"/>
        <v>2.5444859720697995E-2</v>
      </c>
      <c r="P36" s="3">
        <v>0.98239529586511232</v>
      </c>
      <c r="Q36" s="3">
        <v>-0.27931158991927418</v>
      </c>
      <c r="R36" s="3">
        <f>B36-K36</f>
        <v>15.074204153093838</v>
      </c>
      <c r="S36" s="3"/>
      <c r="T36" s="3">
        <f>(B35-$U$17)^2</f>
        <v>0.37580759728736712</v>
      </c>
      <c r="V36" s="19"/>
      <c r="W36" s="50"/>
      <c r="X36" s="50"/>
      <c r="Y36" s="19"/>
      <c r="AD36" s="3">
        <v>1.5833333329999999</v>
      </c>
      <c r="AE36" s="2">
        <f t="shared" si="0"/>
        <v>0</v>
      </c>
      <c r="AF36" s="2">
        <f>AE36-B36</f>
        <v>-16.242999999999999</v>
      </c>
      <c r="AG36" s="2">
        <f t="shared" si="1"/>
        <v>263.83504899999997</v>
      </c>
      <c r="AH36" s="2">
        <f t="shared" si="2"/>
        <v>16.242999999999999</v>
      </c>
    </row>
    <row r="37" spans="1:34" ht="14.5" x14ac:dyDescent="0.35">
      <c r="A37" s="3">
        <v>1.4166666670000001</v>
      </c>
      <c r="B37" s="3">
        <v>16.489999999999998</v>
      </c>
      <c r="C37" s="2">
        <f>$D$6*(A37^8)+$D$7*(A37^7)+$D$8*(A37^6)+$D$9*(A37^5)+$D$10*(A37^4)+$D$11*(A37^3)+$D$12*(A37^2)+$D$13*(A37)+$D$14 + (($D$3*EXP($D$4*A37))*(($D$5*(SIN(2*3.141592654*A37)))+(((1-($D$5^2))^0.5)*(COS(2*3.141592654*A37)))))</f>
        <v>15.130505413293234</v>
      </c>
      <c r="D37" s="2">
        <f t="shared" si="5"/>
        <v>1.3594945867067647</v>
      </c>
      <c r="F37" s="2">
        <f t="shared" si="6"/>
        <v>1.8482255312849969</v>
      </c>
      <c r="G37" s="2">
        <f>$E$9*(A37^8)+$E$10*(A37^7)+$E$11*(A37^6)+$E$12*(A37^5)+$E$13*(A37^4)+$E$14*(A37^3)+$E$15*(A37^2)+$E$16*(A37)+$E$17+(($E$3*EXP($E$4*A37))*(($E$5*(SIN(2*3.141592654*A37)))+(((1-($E$5^2))^0.5)*(COS(2*3.141592654*A37)))))+(($E$6*EXP($E$7*A37))*(($E$8*(SIN(4*3.141592654*A37)))+(((1-($E$8^2))^0.5)*(COS(4*3.141592654*A37)))))</f>
        <v>15.359855558050137</v>
      </c>
      <c r="H37" s="2">
        <f t="shared" si="3"/>
        <v>-1.1301444419498612</v>
      </c>
      <c r="I37" s="2">
        <f t="shared" si="7"/>
        <v>1.2772264596701632</v>
      </c>
      <c r="K37" s="2">
        <f t="shared" si="4"/>
        <v>1.2864368844280072</v>
      </c>
      <c r="L37" s="2">
        <f t="shared" si="8"/>
        <v>16.416942297721242</v>
      </c>
      <c r="M37" s="2">
        <f t="shared" si="9"/>
        <v>7.3057702278756409E-2</v>
      </c>
      <c r="N37" s="3">
        <f t="shared" si="10"/>
        <v>5.3374278622514097E-3</v>
      </c>
      <c r="P37" s="3">
        <v>1.3283102967867215</v>
      </c>
      <c r="Q37" s="3">
        <v>0.98239529586511232</v>
      </c>
      <c r="R37" s="3">
        <f>B37-K37</f>
        <v>15.203563115571992</v>
      </c>
      <c r="S37" s="3"/>
      <c r="T37" s="3">
        <f>(B36-$U$17)^2</f>
        <v>1.9349685824725325</v>
      </c>
      <c r="V37" s="19"/>
      <c r="W37" s="50"/>
      <c r="X37" s="50"/>
      <c r="Y37" s="19"/>
      <c r="AD37" s="3">
        <v>1.6666666670000001</v>
      </c>
      <c r="AE37" s="2">
        <f t="shared" si="0"/>
        <v>0</v>
      </c>
      <c r="AF37" s="2">
        <f>AE37-B37</f>
        <v>-16.489999999999998</v>
      </c>
      <c r="AG37" s="2">
        <f t="shared" si="1"/>
        <v>271.92009999999993</v>
      </c>
      <c r="AH37" s="2">
        <f t="shared" si="2"/>
        <v>16.489999999999998</v>
      </c>
    </row>
    <row r="38" spans="1:34" ht="14.5" x14ac:dyDescent="0.35">
      <c r="A38" s="3">
        <v>1.5</v>
      </c>
      <c r="B38" s="3">
        <v>16.242999999999999</v>
      </c>
      <c r="C38" s="2">
        <f>$D$6*(A38^8)+$D$7*(A38^7)+$D$8*(A38^6)+$D$9*(A38^5)+$D$10*(A38^4)+$D$11*(A38^3)+$D$12*(A38^2)+$D$13*(A38)+$D$14 + (($D$3*EXP($D$4*A38))*(($D$5*(SIN(2*3.141592654*A38)))+(((1-($D$5^2))^0.5)*(COS(2*3.141592654*A38)))))</f>
        <v>15.04551092400995</v>
      </c>
      <c r="D38" s="2">
        <f t="shared" si="5"/>
        <v>1.1974890759900489</v>
      </c>
      <c r="F38" s="2">
        <f t="shared" si="6"/>
        <v>1.4339800871155013</v>
      </c>
      <c r="G38" s="2">
        <f>$E$9*(A38^8)+$E$10*(A38^7)+$E$11*(A38^6)+$E$12*(A38^5)+$E$13*(A38^4)+$E$14*(A38^3)+$E$15*(A38^2)+$E$16*(A38)+$E$17+(($E$3*EXP($E$4*A38))*(($E$5*(SIN(2*3.141592654*A38)))+(((1-($E$5^2))^0.5)*(COS(2*3.141592654*A38)))))+(($E$6*EXP($E$7*A38))*(($E$8*(SIN(4*3.141592654*A38)))+(((1-($E$8^2))^0.5)*(COS(4*3.141592654*A38)))))</f>
        <v>15.084235464750886</v>
      </c>
      <c r="H38" s="2">
        <f t="shared" si="3"/>
        <v>-1.1587645352491123</v>
      </c>
      <c r="I38" s="2">
        <f t="shared" si="7"/>
        <v>1.3427352481510912</v>
      </c>
      <c r="K38" s="2">
        <f t="shared" si="4"/>
        <v>1.2468698870456323</v>
      </c>
      <c r="L38" s="2">
        <f t="shared" si="8"/>
        <v>16.292380811055583</v>
      </c>
      <c r="M38" s="2">
        <f t="shared" si="9"/>
        <v>-4.9380811055584672E-2</v>
      </c>
      <c r="N38" s="3">
        <f t="shared" si="10"/>
        <v>2.4384645005073534E-3</v>
      </c>
      <c r="P38" s="3">
        <v>1.3594945867067647</v>
      </c>
      <c r="Q38" s="3">
        <v>1.3283102967867215</v>
      </c>
      <c r="R38" s="3">
        <f>B38-K38</f>
        <v>14.996130112954367</v>
      </c>
      <c r="S38" s="3"/>
      <c r="T38" s="3">
        <f>(B37-$U$17)^2</f>
        <v>2.6831471343243782</v>
      </c>
      <c r="V38" s="19"/>
      <c r="W38" s="50"/>
      <c r="X38" s="50"/>
      <c r="Y38" s="19"/>
      <c r="AD38" s="3">
        <v>1.75</v>
      </c>
      <c r="AE38" s="2">
        <f t="shared" si="0"/>
        <v>0</v>
      </c>
      <c r="AF38" s="2">
        <f>AE38-B38</f>
        <v>-16.242999999999999</v>
      </c>
      <c r="AG38" s="2">
        <f t="shared" si="1"/>
        <v>263.83504899999997</v>
      </c>
      <c r="AH38" s="2">
        <f t="shared" si="2"/>
        <v>16.242999999999999</v>
      </c>
    </row>
    <row r="39" spans="1:34" ht="14.5" x14ac:dyDescent="0.35">
      <c r="A39" s="3">
        <v>1.5833333329999999</v>
      </c>
      <c r="B39" s="3">
        <v>15.787000000000001</v>
      </c>
      <c r="C39" s="2">
        <f>$D$6*(A39^8)+$D$7*(A39^7)+$D$8*(A39^6)+$D$9*(A39^5)+$D$10*(A39^4)+$D$11*(A39^3)+$D$12*(A39^2)+$D$13*(A39)+$D$14 + (($D$3*EXP($D$4*A39))*(($D$5*(SIN(2*3.141592654*A39)))+(((1-($D$5^2))^0.5)*(COS(2*3.141592654*A39)))))</f>
        <v>14.658256373621366</v>
      </c>
      <c r="D39" s="2">
        <f t="shared" si="5"/>
        <v>1.1287436263786343</v>
      </c>
      <c r="F39" s="2">
        <f t="shared" si="6"/>
        <v>1.2740621740903901</v>
      </c>
      <c r="G39" s="2">
        <f>$E$9*(A39^8)+$E$10*(A39^7)+$E$11*(A39^6)+$E$12*(A39^5)+$E$13*(A39^4)+$E$14*(A39^3)+$E$15*(A39^2)+$E$16*(A39)+$E$17+(($E$3*EXP($E$4*A39))*(($E$5*(SIN(2*3.141592654*A39)))+(((1-($E$5^2))^0.5)*(COS(2*3.141592654*A39)))))+(($E$6*EXP($E$7*A39))*(($E$8*(SIN(4*3.141592654*A39)))+(((1-($E$8^2))^0.5)*(COS(4*3.141592654*A39)))))</f>
        <v>14.469946095904906</v>
      </c>
      <c r="H39" s="2">
        <f t="shared" si="3"/>
        <v>-1.3170539040950953</v>
      </c>
      <c r="I39" s="2">
        <f t="shared" si="7"/>
        <v>1.7346309862921323</v>
      </c>
      <c r="K39" s="2">
        <f t="shared" si="4"/>
        <v>1.0573401442522403</v>
      </c>
      <c r="L39" s="2">
        <f t="shared" si="8"/>
        <v>15.715596517873607</v>
      </c>
      <c r="M39" s="2">
        <f t="shared" si="9"/>
        <v>7.1403482126394024E-2</v>
      </c>
      <c r="N39" s="3">
        <f t="shared" si="10"/>
        <v>5.0984572597742705E-3</v>
      </c>
      <c r="P39" s="3">
        <v>1.1974890759900489</v>
      </c>
      <c r="Q39" s="3">
        <v>1.3594945867067647</v>
      </c>
      <c r="R39" s="3">
        <f>B39-K39</f>
        <v>14.72965985574776</v>
      </c>
      <c r="S39" s="3"/>
      <c r="T39" s="3">
        <f>(B38-$U$17)^2</f>
        <v>1.9349685824725325</v>
      </c>
      <c r="V39" s="19"/>
      <c r="W39" s="50"/>
      <c r="X39" s="50"/>
      <c r="Y39" s="19"/>
      <c r="AD39" s="3">
        <v>1.8333333329999999</v>
      </c>
      <c r="AE39" s="2">
        <f t="shared" si="0"/>
        <v>0</v>
      </c>
      <c r="AF39" s="2">
        <f>AE39-B39</f>
        <v>-15.787000000000001</v>
      </c>
      <c r="AG39" s="2">
        <f t="shared" si="1"/>
        <v>249.22936900000002</v>
      </c>
      <c r="AH39" s="2">
        <f t="shared" si="2"/>
        <v>15.787000000000001</v>
      </c>
    </row>
    <row r="40" spans="1:34" ht="14.5" x14ac:dyDescent="0.35">
      <c r="A40" s="3">
        <v>1.6666666670000001</v>
      </c>
      <c r="B40" s="3">
        <v>15.446</v>
      </c>
      <c r="C40" s="2">
        <f>$D$6*(A40^8)+$D$7*(A40^7)+$D$8*(A40^6)+$D$9*(A40^5)+$D$10*(A40^4)+$D$11*(A40^3)+$D$12*(A40^2)+$D$13*(A40)+$D$14 + (($D$3*EXP($D$4*A40))*(($D$5*(SIN(2*3.141592654*A40)))+(((1-($D$5^2))^0.5)*(COS(2*3.141592654*A40)))))</f>
        <v>14.050699319403744</v>
      </c>
      <c r="D40" s="2">
        <f t="shared" si="5"/>
        <v>1.3953006805962556</v>
      </c>
      <c r="F40" s="2">
        <f t="shared" si="6"/>
        <v>1.946863989272374</v>
      </c>
      <c r="G40" s="2">
        <f>$E$9*(A40^8)+$E$10*(A40^7)+$E$11*(A40^6)+$E$12*(A40^5)+$E$13*(A40^4)+$E$14*(A40^3)+$E$15*(A40^2)+$E$16*(A40)+$E$17+(($E$3*EXP($E$4*A40))*(($E$5*(SIN(2*3.141592654*A40)))+(((1-($E$5^2))^0.5)*(COS(2*3.141592654*A40)))))+(($E$6*EXP($E$7*A40))*(($E$8*(SIN(4*3.141592654*A40)))+(((1-($E$8^2))^0.5)*(COS(4*3.141592654*A40)))))</f>
        <v>13.825739039216636</v>
      </c>
      <c r="H40" s="2">
        <f t="shared" si="3"/>
        <v>-1.620260960783364</v>
      </c>
      <c r="I40" s="2">
        <f t="shared" si="7"/>
        <v>2.6252455810386297</v>
      </c>
      <c r="K40" s="2">
        <f t="shared" si="4"/>
        <v>1.0147840443215637</v>
      </c>
      <c r="L40" s="2">
        <f t="shared" si="8"/>
        <v>15.065483363725308</v>
      </c>
      <c r="M40" s="2">
        <f t="shared" si="9"/>
        <v>0.38051663627469168</v>
      </c>
      <c r="N40" s="3">
        <f t="shared" si="10"/>
        <v>0.14479291048180601</v>
      </c>
      <c r="P40" s="3">
        <v>1.1287436263786343</v>
      </c>
      <c r="Q40" s="3">
        <v>1.1974890759900489</v>
      </c>
      <c r="R40" s="3">
        <f>B40-K40</f>
        <v>14.431215955678436</v>
      </c>
      <c r="S40" s="3"/>
      <c r="T40" s="3">
        <f>(B39-$U$17)^2</f>
        <v>0.87428387136143626</v>
      </c>
      <c r="V40" s="19"/>
      <c r="W40" s="50"/>
      <c r="X40" s="50"/>
      <c r="Y40" s="19"/>
      <c r="AD40" s="3">
        <v>1.9166666670000001</v>
      </c>
      <c r="AE40" s="2">
        <f t="shared" si="0"/>
        <v>0</v>
      </c>
      <c r="AF40" s="2">
        <f>AE40-B40</f>
        <v>-15.446</v>
      </c>
      <c r="AG40" s="2">
        <f t="shared" si="1"/>
        <v>238.57891599999999</v>
      </c>
      <c r="AH40" s="2">
        <f t="shared" si="2"/>
        <v>15.446</v>
      </c>
    </row>
    <row r="41" spans="1:34" ht="14.5" x14ac:dyDescent="0.35">
      <c r="A41" s="3">
        <v>1.75</v>
      </c>
      <c r="B41" s="3">
        <v>14.648999999999999</v>
      </c>
      <c r="C41" s="2">
        <f>$D$6*(A41^8)+$D$7*(A41^7)+$D$8*(A41^6)+$D$9*(A41^5)+$D$10*(A41^4)+$D$11*(A41^3)+$D$12*(A41^2)+$D$13*(A41)+$D$14 + (($D$3*EXP($D$4*A41))*(($D$5*(SIN(2*3.141592654*A41)))+(((1-($D$5^2))^0.5)*(COS(2*3.141592654*A41)))))</f>
        <v>13.366169657394503</v>
      </c>
      <c r="D41" s="2">
        <f t="shared" si="5"/>
        <v>1.2828303426054966</v>
      </c>
      <c r="F41" s="2">
        <f t="shared" si="6"/>
        <v>1.6456536879093357</v>
      </c>
      <c r="G41" s="2">
        <f>$E$9*(A41^8)+$E$10*(A41^7)+$E$11*(A41^6)+$E$12*(A41^5)+$E$13*(A41^4)+$E$14*(A41^3)+$E$15*(A41^2)+$E$16*(A41)+$E$17+(($E$3*EXP($E$4*A41))*(($E$5*(SIN(2*3.141592654*A41)))+(((1-($E$5^2))^0.5)*(COS(2*3.141592654*A41)))))+(($E$6*EXP($E$7*A41))*(($E$8*(SIN(4*3.141592654*A41)))+(((1-($E$8^2))^0.5)*(COS(4*3.141592654*A41)))))</f>
        <v>13.331453459023653</v>
      </c>
      <c r="H41" s="2">
        <f t="shared" si="3"/>
        <v>-1.3175465409763465</v>
      </c>
      <c r="I41" s="2">
        <f t="shared" si="7"/>
        <v>1.7359288876387355</v>
      </c>
      <c r="K41" s="2">
        <f t="shared" si="4"/>
        <v>1.3303962602563324</v>
      </c>
      <c r="L41" s="2">
        <f t="shared" si="8"/>
        <v>14.696565917650835</v>
      </c>
      <c r="M41" s="2">
        <f t="shared" si="9"/>
        <v>-4.7565917650835843E-2</v>
      </c>
      <c r="N41" s="3">
        <f t="shared" si="10"/>
        <v>2.2625165219660967E-3</v>
      </c>
      <c r="P41" s="3">
        <v>1.3953006805962556</v>
      </c>
      <c r="Q41" s="3">
        <v>1.1287436263786343</v>
      </c>
      <c r="R41" s="3">
        <f>B41-K41</f>
        <v>13.318603739743667</v>
      </c>
      <c r="S41" s="3"/>
      <c r="T41" s="3">
        <f>(B40-$U$17)^2</f>
        <v>0.35287340099107112</v>
      </c>
      <c r="V41" s="19"/>
      <c r="W41" s="50"/>
      <c r="X41" s="50"/>
      <c r="Y41" s="19"/>
      <c r="AD41" s="3">
        <v>2</v>
      </c>
      <c r="AE41" s="2">
        <f t="shared" si="0"/>
        <v>0</v>
      </c>
      <c r="AF41" s="2">
        <f>AE41-B41</f>
        <v>-14.648999999999999</v>
      </c>
      <c r="AG41" s="2">
        <f t="shared" si="1"/>
        <v>214.59320099999997</v>
      </c>
      <c r="AH41" s="2">
        <f t="shared" si="2"/>
        <v>14.648999999999999</v>
      </c>
    </row>
    <row r="42" spans="1:34" ht="14.5" x14ac:dyDescent="0.35">
      <c r="A42" s="3">
        <v>1.8333333329999999</v>
      </c>
      <c r="B42" s="3">
        <v>13.776</v>
      </c>
      <c r="C42" s="2">
        <f>$D$6*(A42^8)+$D$7*(A42^7)+$D$8*(A42^6)+$D$9*(A42^5)+$D$10*(A42^4)+$D$11*(A42^3)+$D$12*(A42^2)+$D$13*(A42)+$D$14 + (($D$3*EXP($D$4*A42))*(($D$5*(SIN(2*3.141592654*A42)))+(((1-($D$5^2))^0.5)*(COS(2*3.141592654*A42)))))</f>
        <v>12.770876481992431</v>
      </c>
      <c r="D42" s="2">
        <f t="shared" si="5"/>
        <v>1.0051235180075686</v>
      </c>
      <c r="F42" s="2">
        <f t="shared" si="6"/>
        <v>1.0102732864519111</v>
      </c>
      <c r="G42" s="2">
        <f>$E$9*(A42^8)+$E$10*(A42^7)+$E$11*(A42^6)+$E$12*(A42^5)+$E$13*(A42^4)+$E$14*(A42^3)+$E$15*(A42^2)+$E$16*(A42)+$E$17+(($E$3*EXP($E$4*A42))*(($E$5*(SIN(2*3.141592654*A42)))+(((1-($E$5^2))^0.5)*(COS(2*3.141592654*A42)))))+(($E$6*EXP($E$7*A42))*(($E$8*(SIN(4*3.141592654*A42)))+(((1-($E$8^2))^0.5)*(COS(4*3.141592654*A42)))))</f>
        <v>12.963411490661297</v>
      </c>
      <c r="H42" s="2">
        <f t="shared" si="3"/>
        <v>-0.81258850933870264</v>
      </c>
      <c r="I42" s="2">
        <f t="shared" si="7"/>
        <v>0.66030008550929487</v>
      </c>
      <c r="K42" s="2">
        <f t="shared" si="4"/>
        <v>1.1458929984849311</v>
      </c>
      <c r="L42" s="2">
        <f t="shared" si="8"/>
        <v>13.916769480477363</v>
      </c>
      <c r="M42" s="2">
        <f t="shared" si="9"/>
        <v>-0.14076948047736337</v>
      </c>
      <c r="N42" s="3">
        <f t="shared" si="10"/>
        <v>1.9816046633866789E-2</v>
      </c>
      <c r="P42" s="3">
        <v>1.2828303426054966</v>
      </c>
      <c r="Q42" s="3">
        <v>1.3953006805962556</v>
      </c>
      <c r="R42" s="3">
        <f>B42-K42</f>
        <v>12.630107001515068</v>
      </c>
      <c r="S42" s="3"/>
      <c r="T42" s="3">
        <f>(B41-$U$17)^2</f>
        <v>4.1196219509606738E-2</v>
      </c>
      <c r="V42" s="19"/>
      <c r="W42" s="50"/>
      <c r="X42" s="50"/>
      <c r="Y42" s="19"/>
      <c r="AD42" s="3">
        <v>2.0833333330000001</v>
      </c>
      <c r="AE42" s="2">
        <f t="shared" si="0"/>
        <v>0</v>
      </c>
      <c r="AF42" s="2">
        <f>AE42-B42</f>
        <v>-13.776</v>
      </c>
      <c r="AG42" s="2">
        <f t="shared" si="1"/>
        <v>189.778176</v>
      </c>
      <c r="AH42" s="2">
        <f t="shared" si="2"/>
        <v>13.776</v>
      </c>
    </row>
    <row r="43" spans="1:34" ht="14.5" x14ac:dyDescent="0.35">
      <c r="A43" s="3">
        <v>1.9166666670000001</v>
      </c>
      <c r="B43" s="3">
        <v>13.188000000000001</v>
      </c>
      <c r="C43" s="2">
        <f>$D$6*(A43^8)+$D$7*(A43^7)+$D$8*(A43^6)+$D$9*(A43^5)+$D$10*(A43^4)+$D$11*(A43^3)+$D$12*(A43^2)+$D$13*(A43)+$D$14 + (($D$3*EXP($D$4*A43))*(($D$5*(SIN(2*3.141592654*A43)))+(((1-($D$5^2))^0.5)*(COS(2*3.141592654*A43)))))</f>
        <v>12.40926494182569</v>
      </c>
      <c r="D43" s="2">
        <f t="shared" si="5"/>
        <v>0.77873505817431088</v>
      </c>
      <c r="F43" s="2">
        <f t="shared" si="6"/>
        <v>0.60642829082974736</v>
      </c>
      <c r="G43" s="2">
        <f>$E$9*(A43^8)+$E$10*(A43^7)+$E$11*(A43^6)+$E$12*(A43^5)+$E$13*(A43^4)+$E$14*(A43^3)+$E$15*(A43^2)+$E$16*(A43)+$E$17+(($E$3*EXP($E$4*A43))*(($E$5*(SIN(2*3.141592654*A43)))+(((1-($E$5^2))^0.5)*(COS(2*3.141592654*A43)))))+(($E$6*EXP($E$7*A43))*(($E$8*(SIN(4*3.141592654*A43)))+(((1-($E$8^2))^0.5)*(COS(4*3.141592654*A43)))))</f>
        <v>12.639742120675541</v>
      </c>
      <c r="H43" s="2">
        <f t="shared" si="3"/>
        <v>-0.54825787932445991</v>
      </c>
      <c r="I43" s="2">
        <f t="shared" si="7"/>
        <v>0.30058670224135403</v>
      </c>
      <c r="K43" s="2">
        <f t="shared" si="4"/>
        <v>0.85686122833089196</v>
      </c>
      <c r="L43" s="2">
        <f t="shared" si="8"/>
        <v>13.266126170156582</v>
      </c>
      <c r="M43" s="2">
        <f t="shared" si="9"/>
        <v>-7.8126170156581409E-2</v>
      </c>
      <c r="N43" s="3">
        <f t="shared" si="10"/>
        <v>6.1036984633351119E-3</v>
      </c>
      <c r="P43" s="3">
        <v>1.0051235180075686</v>
      </c>
      <c r="Q43" s="3">
        <v>1.2828303426054966</v>
      </c>
      <c r="R43" s="3">
        <f>B43-K43</f>
        <v>12.331138771669108</v>
      </c>
      <c r="S43" s="3"/>
      <c r="T43" s="3">
        <f>(B42-$U$17)^2</f>
        <v>1.1577082528429581</v>
      </c>
      <c r="V43" s="19"/>
      <c r="W43" s="50"/>
      <c r="X43" s="50"/>
      <c r="Y43" s="19"/>
      <c r="AD43" s="3">
        <v>2.1666666669999999</v>
      </c>
      <c r="AE43" s="2">
        <f t="shared" si="0"/>
        <v>0</v>
      </c>
      <c r="AF43" s="2">
        <f>AE43-B43</f>
        <v>-13.188000000000001</v>
      </c>
      <c r="AG43" s="2">
        <f t="shared" si="1"/>
        <v>173.92334400000001</v>
      </c>
      <c r="AH43" s="2">
        <f t="shared" si="2"/>
        <v>13.188000000000001</v>
      </c>
    </row>
    <row r="44" spans="1:34" ht="15" thickBot="1" x14ac:dyDescent="0.4">
      <c r="A44" s="3">
        <v>2</v>
      </c>
      <c r="B44" s="3">
        <v>13.282999999999999</v>
      </c>
      <c r="C44" s="2">
        <f>$D$6*(A44^8)+$D$7*(A44^7)+$D$8*(A44^6)+$D$9*(A44^5)+$D$10*(A44^4)+$D$11*(A44^3)+$D$12*(A44^2)+$D$13*(A44)+$D$14 + (($D$3*EXP($D$4*A44))*(($D$5*(SIN(2*3.141592654*A44)))+(((1-($D$5^2))^0.5)*(COS(2*3.141592654*A44)))))</f>
        <v>12.365184948275683</v>
      </c>
      <c r="D44" s="2">
        <f t="shared" si="5"/>
        <v>0.91781505172431643</v>
      </c>
      <c r="F44" s="2">
        <f t="shared" si="6"/>
        <v>0.84238446917170962</v>
      </c>
      <c r="G44" s="2">
        <f>$E$9*(A44^8)+$E$10*(A44^7)+$E$11*(A44^6)+$E$12*(A44^5)+$E$13*(A44^4)+$E$14*(A44^3)+$E$15*(A44^2)+$E$16*(A44)+$E$17+(($E$3*EXP($E$4*A44))*(($E$5*(SIN(2*3.141592654*A44)))+(((1-($E$5^2))^0.5)*(COS(2*3.141592654*A44)))))+(($E$6*EXP($E$7*A44))*(($E$8*(SIN(4*3.141592654*A44)))+(((1-($E$8^2))^0.5)*(COS(4*3.141592654*A44)))))</f>
        <v>12.407271211950686</v>
      </c>
      <c r="H44" s="2">
        <f t="shared" si="3"/>
        <v>-0.87572878804931342</v>
      </c>
      <c r="I44" s="2">
        <f t="shared" si="7"/>
        <v>0.7669009102183193</v>
      </c>
      <c r="K44" s="2">
        <f t="shared" si="4"/>
        <v>0.66143957389663943</v>
      </c>
      <c r="L44" s="2">
        <f t="shared" si="8"/>
        <v>13.026624522172323</v>
      </c>
      <c r="M44" s="2">
        <f t="shared" si="9"/>
        <v>0.25637547782767633</v>
      </c>
      <c r="N44" s="3">
        <f t="shared" si="10"/>
        <v>6.572838563136936E-2</v>
      </c>
      <c r="P44" s="3">
        <v>0.77873505817431088</v>
      </c>
      <c r="Q44" s="3">
        <v>1.0051235180075686</v>
      </c>
      <c r="R44" s="3">
        <f>B44-K44</f>
        <v>12.621560426103359</v>
      </c>
      <c r="S44" s="3"/>
      <c r="T44" s="3">
        <f>(B43-$U$17)^2</f>
        <v>2.7687912306207458</v>
      </c>
      <c r="V44" s="19"/>
      <c r="W44" s="51"/>
      <c r="X44" s="51"/>
      <c r="Y44" s="19"/>
      <c r="AD44" s="3">
        <v>2.25</v>
      </c>
      <c r="AE44" s="2">
        <f t="shared" si="0"/>
        <v>0</v>
      </c>
      <c r="AF44" s="2">
        <f>AE44-B44</f>
        <v>-13.282999999999999</v>
      </c>
      <c r="AG44" s="2">
        <f t="shared" si="1"/>
        <v>176.43808899999999</v>
      </c>
      <c r="AH44" s="2">
        <f t="shared" si="2"/>
        <v>13.282999999999999</v>
      </c>
    </row>
    <row r="45" spans="1:34" x14ac:dyDescent="0.3">
      <c r="A45" s="3">
        <v>2.0833333330000001</v>
      </c>
      <c r="B45" s="3">
        <v>12.657</v>
      </c>
      <c r="C45" s="2">
        <f>$D$6*(A45^8)+$D$7*(A45^7)+$D$8*(A45^6)+$D$9*(A45^5)+$D$10*(A45^4)+$D$11*(A45^3)+$D$12*(A45^2)+$D$13*(A45)+$D$14 + (($D$3*EXP($D$4*A45))*(($D$5*(SIN(2*3.141592654*A45)))+(((1-($D$5^2))^0.5)*(COS(2*3.141592654*A45)))))</f>
        <v>12.639282544352231</v>
      </c>
      <c r="D45" s="2">
        <f t="shared" si="5"/>
        <v>1.7717455647769498E-2</v>
      </c>
      <c r="F45" s="2">
        <f t="shared" si="6"/>
        <v>3.1390823463067926E-4</v>
      </c>
      <c r="G45" s="2">
        <f>$E$9*(A45^8)+$E$10*(A45^7)+$E$11*(A45^6)+$E$12*(A45^5)+$E$13*(A45^4)+$E$14*(A45^3)+$E$15*(A45^2)+$E$16*(A45)+$E$17+(($E$3*EXP($E$4*A45))*(($E$5*(SIN(2*3.141592654*A45)))+(((1-($E$5^2))^0.5)*(COS(2*3.141592654*A45)))))+(($E$6*EXP($E$7*A45))*(($E$8*(SIN(4*3.141592654*A45)))+(((1-($E$8^2))^0.5)*(COS(4*3.141592654*A45)))))</f>
        <v>12.455022985798152</v>
      </c>
      <c r="H45" s="2">
        <f t="shared" si="3"/>
        <v>-0.20197701420184799</v>
      </c>
      <c r="I45" s="2">
        <f t="shared" si="7"/>
        <v>4.0794714265893504E-2</v>
      </c>
      <c r="K45" s="2">
        <f t="shared" si="4"/>
        <v>0.86728607678907788</v>
      </c>
      <c r="L45" s="2">
        <f t="shared" si="8"/>
        <v>13.506568621141309</v>
      </c>
      <c r="M45" s="2">
        <f t="shared" si="9"/>
        <v>-0.84956862114130871</v>
      </c>
      <c r="N45" s="3">
        <f t="shared" si="10"/>
        <v>0.7217668420279445</v>
      </c>
      <c r="P45" s="3">
        <v>0.91781505172431643</v>
      </c>
      <c r="Q45" s="3">
        <v>0.77873505817431088</v>
      </c>
      <c r="R45" s="3">
        <f>B45-K45</f>
        <v>11.789713923210922</v>
      </c>
      <c r="S45" s="3"/>
      <c r="T45" s="3">
        <f>(B44-$U$17)^2</f>
        <v>2.4616622121022287</v>
      </c>
      <c r="V45" s="19"/>
      <c r="X45" s="19"/>
      <c r="Y45" s="19"/>
      <c r="AD45" s="3">
        <v>2.3333333330000001</v>
      </c>
      <c r="AE45" s="2">
        <f t="shared" si="0"/>
        <v>0</v>
      </c>
      <c r="AF45" s="2">
        <f>AE45-B45</f>
        <v>-12.657</v>
      </c>
      <c r="AG45" s="2">
        <f t="shared" si="1"/>
        <v>160.19964899999999</v>
      </c>
      <c r="AH45" s="2">
        <f t="shared" si="2"/>
        <v>12.657</v>
      </c>
    </row>
    <row r="46" spans="1:34" x14ac:dyDescent="0.3">
      <c r="A46" s="3">
        <v>2.1666666669999999</v>
      </c>
      <c r="B46" s="3">
        <v>12.978999999999999</v>
      </c>
      <c r="C46" s="2">
        <f>$D$6*(A46^8)+$D$7*(A46^7)+$D$8*(A46^6)+$D$9*(A46^5)+$D$10*(A46^4)+$D$11*(A46^3)+$D$12*(A46^2)+$D$13*(A46)+$D$14 + (($D$3*EXP($D$4*A46))*(($D$5*(SIN(2*3.141592654*A46)))+(((1-($D$5^2))^0.5)*(COS(2*3.141592654*A46)))))</f>
        <v>13.148682534048316</v>
      </c>
      <c r="D46" s="2">
        <f t="shared" si="5"/>
        <v>-0.16968253404831657</v>
      </c>
      <c r="F46" s="2">
        <f t="shared" si="6"/>
        <v>2.879216236105811E-2</v>
      </c>
      <c r="G46" s="2">
        <f>$E$9*(A46^8)+$E$10*(A46^7)+$E$11*(A46^6)+$E$12*(A46^5)+$E$13*(A46^4)+$E$14*(A46^3)+$E$15*(A46^2)+$E$16*(A46)+$E$17+(($E$3*EXP($E$4*A46))*(($E$5*(SIN(2*3.141592654*A46)))+(((1-($E$5^2))^0.5)*(COS(2*3.141592654*A46)))))+(($E$6*EXP($E$7*A46))*(($E$8*(SIN(4*3.141592654*A46)))+(((1-($E$8^2))^0.5)*(COS(4*3.141592654*A46)))))</f>
        <v>12.925066130392263</v>
      </c>
      <c r="H46" s="2">
        <f t="shared" si="3"/>
        <v>-5.3933869607735829E-2</v>
      </c>
      <c r="I46" s="2">
        <f t="shared" si="7"/>
        <v>2.9088622908642506E-3</v>
      </c>
      <c r="K46" s="2">
        <f t="shared" si="4"/>
        <v>-0.17834922747024642</v>
      </c>
      <c r="L46" s="2">
        <f t="shared" si="8"/>
        <v>12.97033330657807</v>
      </c>
      <c r="M46" s="2">
        <f t="shared" si="9"/>
        <v>8.6666934219294944E-3</v>
      </c>
      <c r="N46" s="3">
        <f t="shared" si="10"/>
        <v>7.5111574869715964E-5</v>
      </c>
      <c r="P46" s="3">
        <v>1.7717455647769498E-2</v>
      </c>
      <c r="Q46" s="3">
        <v>0.91781505172431643</v>
      </c>
      <c r="R46" s="3">
        <f>B46-K46</f>
        <v>13.157349227470245</v>
      </c>
      <c r="S46" s="3"/>
      <c r="T46" s="3">
        <f>(B45-$U$17)^2</f>
        <v>4.8178867972874251</v>
      </c>
      <c r="V46" s="19"/>
      <c r="X46" s="19"/>
      <c r="Y46" s="19"/>
      <c r="AD46" s="3">
        <v>2.4166666669999999</v>
      </c>
      <c r="AE46" s="2">
        <f t="shared" si="0"/>
        <v>0</v>
      </c>
      <c r="AF46" s="2">
        <f>AE46-B46</f>
        <v>-12.978999999999999</v>
      </c>
      <c r="AG46" s="2">
        <f t="shared" si="1"/>
        <v>168.45444099999997</v>
      </c>
      <c r="AH46" s="2">
        <f t="shared" si="2"/>
        <v>12.978999999999999</v>
      </c>
    </row>
    <row r="47" spans="1:34" x14ac:dyDescent="0.3">
      <c r="A47" s="3">
        <v>2.25</v>
      </c>
      <c r="B47" s="3">
        <v>13.909000000000001</v>
      </c>
      <c r="C47" s="2">
        <f>$D$6*(A47^8)+$D$7*(A47^7)+$D$8*(A47^6)+$D$9*(A47^5)+$D$10*(A47^4)+$D$11*(A47^3)+$D$12*(A47^2)+$D$13*(A47)+$D$14 + (($D$3*EXP($D$4*A47))*(($D$5*(SIN(2*3.141592654*A47)))+(((1-($D$5^2))^0.5)*(COS(2*3.141592654*A47)))))</f>
        <v>13.749059548744359</v>
      </c>
      <c r="D47" s="2">
        <f t="shared" si="5"/>
        <v>0.15994045125564149</v>
      </c>
      <c r="F47" s="2">
        <f t="shared" si="6"/>
        <v>2.5580947947858233E-2</v>
      </c>
      <c r="G47" s="2">
        <f>$E$9*(A47^8)+$E$10*(A47^7)+$E$11*(A47^6)+$E$12*(A47^5)+$E$13*(A47^4)+$E$14*(A47^3)+$E$15*(A47^2)+$E$16*(A47)+$E$17+(($E$3*EXP($E$4*A47))*(($E$5*(SIN(2*3.141592654*A47)))+(((1-($E$5^2))^0.5)*(COS(2*3.141592654*A47)))))+(($E$6*EXP($E$7*A47))*(($E$8*(SIN(4*3.141592654*A47)))+(((1-($E$8^2))^0.5)*(COS(4*3.141592654*A47)))))</f>
        <v>13.71009307122406</v>
      </c>
      <c r="H47" s="2">
        <f t="shared" si="3"/>
        <v>-0.19890692877594063</v>
      </c>
      <c r="I47" s="2">
        <f t="shared" si="7"/>
        <v>3.9563966315077116E-2</v>
      </c>
      <c r="K47" s="2">
        <f t="shared" si="4"/>
        <v>-0.19528154533219858</v>
      </c>
      <c r="L47" s="2">
        <f t="shared" si="8"/>
        <v>13.553778003412161</v>
      </c>
      <c r="M47" s="2">
        <f t="shared" si="9"/>
        <v>0.35522199658784004</v>
      </c>
      <c r="N47" s="3">
        <f t="shared" si="10"/>
        <v>0.12618266685985144</v>
      </c>
      <c r="P47" s="3">
        <v>-0.16968253404831657</v>
      </c>
      <c r="Q47" s="3">
        <v>1.7717455647769498E-2</v>
      </c>
      <c r="R47" s="3">
        <f>B47-K47</f>
        <v>14.104281545332199</v>
      </c>
      <c r="S47" s="3"/>
      <c r="T47" s="3">
        <f>(B46-$U$17)^2</f>
        <v>3.5080110713614956</v>
      </c>
      <c r="V47" s="19"/>
      <c r="X47" s="19"/>
      <c r="Y47" s="19"/>
      <c r="AD47" s="3">
        <v>2.5</v>
      </c>
      <c r="AE47" s="2">
        <f t="shared" si="0"/>
        <v>0</v>
      </c>
      <c r="AF47" s="2">
        <f>AE47-B47</f>
        <v>-13.909000000000001</v>
      </c>
      <c r="AG47" s="2">
        <f t="shared" si="1"/>
        <v>193.46028100000001</v>
      </c>
      <c r="AH47" s="2">
        <f t="shared" si="2"/>
        <v>13.909000000000001</v>
      </c>
    </row>
    <row r="48" spans="1:34" x14ac:dyDescent="0.3">
      <c r="A48" s="3">
        <v>2.3333333330000001</v>
      </c>
      <c r="B48" s="3">
        <v>14.535</v>
      </c>
      <c r="C48" s="2">
        <f>$D$6*(A48^8)+$D$7*(A48^7)+$D$8*(A48^6)+$D$9*(A48^5)+$D$10*(A48^4)+$D$11*(A48^3)+$D$12*(A48^2)+$D$13*(A48)+$D$14 + (($D$3*EXP($D$4*A48))*(($D$5*(SIN(2*3.141592654*A48)))+(((1-($D$5^2))^0.5)*(COS(2*3.141592654*A48)))))</f>
        <v>14.2731944021551</v>
      </c>
      <c r="D48" s="2">
        <f t="shared" si="5"/>
        <v>0.26180559784489965</v>
      </c>
      <c r="F48" s="2">
        <f t="shared" si="6"/>
        <v>6.8542171062925331E-2</v>
      </c>
      <c r="G48" s="2">
        <f>$E$9*(A48^8)+$E$10*(A48^7)+$E$11*(A48^6)+$E$12*(A48^5)+$E$13*(A48^4)+$E$14*(A48^3)+$E$15*(A48^2)+$E$16*(A48)+$E$17+(($E$3*EXP($E$4*A48))*(($E$5*(SIN(2*3.141592654*A48)))+(((1-($E$5^2))^0.5)*(COS(2*3.141592654*A48)))))+(($E$6*EXP($E$7*A48))*(($E$8*(SIN(4*3.141592654*A48)))+(((1-($E$8^2))^0.5)*(COS(4*3.141592654*A48)))))</f>
        <v>14.456002164828799</v>
      </c>
      <c r="H48" s="2">
        <f t="shared" si="3"/>
        <v>-7.8997835171200848E-2</v>
      </c>
      <c r="I48" s="2">
        <f t="shared" si="7"/>
        <v>6.2406579617362177E-3</v>
      </c>
      <c r="K48" s="2">
        <f t="shared" si="4"/>
        <v>0.21712920675958153</v>
      </c>
      <c r="L48" s="2">
        <f t="shared" si="8"/>
        <v>14.490323608914682</v>
      </c>
      <c r="M48" s="2">
        <f t="shared" si="9"/>
        <v>4.4676391085317846E-2</v>
      </c>
      <c r="N48" s="3">
        <f t="shared" si="10"/>
        <v>1.995979920408268E-3</v>
      </c>
      <c r="P48" s="3">
        <v>0.15994045125564149</v>
      </c>
      <c r="Q48" s="3">
        <v>-0.16968253404831657</v>
      </c>
      <c r="R48" s="3">
        <f>B48-K48</f>
        <v>14.317870793240418</v>
      </c>
      <c r="S48" s="3"/>
      <c r="T48" s="3">
        <f>(B47-$U$17)^2</f>
        <v>0.88918962691702774</v>
      </c>
      <c r="V48" s="19"/>
      <c r="X48" s="19"/>
      <c r="Y48" s="19"/>
      <c r="AD48" s="3">
        <v>2.5833333330000001</v>
      </c>
      <c r="AE48" s="2">
        <f t="shared" si="0"/>
        <v>0</v>
      </c>
      <c r="AF48" s="2">
        <f>AE48-B48</f>
        <v>-14.535</v>
      </c>
      <c r="AG48" s="2">
        <f t="shared" si="1"/>
        <v>211.26622499999999</v>
      </c>
      <c r="AH48" s="2">
        <f t="shared" si="2"/>
        <v>14.535</v>
      </c>
    </row>
    <row r="49" spans="1:34" x14ac:dyDescent="0.3">
      <c r="A49" s="3">
        <v>2.4166666669999999</v>
      </c>
      <c r="B49" s="3">
        <v>14.877000000000001</v>
      </c>
      <c r="C49" s="2">
        <f>$D$6*(A49^8)+$D$7*(A49^7)+$D$8*(A49^6)+$D$9*(A49^5)+$D$10*(A49^4)+$D$11*(A49^3)+$D$12*(A49^2)+$D$13*(A49)+$D$14 + (($D$3*EXP($D$4*A49))*(($D$5*(SIN(2*3.141592654*A49)))+(((1-($D$5^2))^0.5)*(COS(2*3.141592654*A49)))))</f>
        <v>14.575690642551752</v>
      </c>
      <c r="D49" s="2">
        <f t="shared" si="5"/>
        <v>0.3013093574482486</v>
      </c>
      <c r="F49" s="2">
        <f t="shared" si="6"/>
        <v>9.0787328885876442E-2</v>
      </c>
      <c r="G49" s="2">
        <f>$E$9*(A49^8)+$E$10*(A49^7)+$E$11*(A49^6)+$E$12*(A49^5)+$E$13*(A49^4)+$E$14*(A49^3)+$E$15*(A49^2)+$E$16*(A49)+$E$17+(($E$3*EXP($E$4*A49))*(($E$5*(SIN(2*3.141592654*A49)))+(((1-($E$5^2))^0.5)*(COS(2*3.141592654*A49)))))+(($E$6*EXP($E$7*A49))*(($E$8*(SIN(4*3.141592654*A49)))+(((1-($E$8^2))^0.5)*(COS(4*3.141592654*A49)))))</f>
        <v>14.79432289674757</v>
      </c>
      <c r="H49" s="2">
        <f t="shared" si="3"/>
        <v>-8.2677103252430939E-2</v>
      </c>
      <c r="I49" s="2">
        <f t="shared" si="7"/>
        <v>6.8355034022131262E-3</v>
      </c>
      <c r="K49" s="2">
        <f t="shared" si="4"/>
        <v>0.26083212453205618</v>
      </c>
      <c r="L49" s="2">
        <f t="shared" si="8"/>
        <v>14.836522767083808</v>
      </c>
      <c r="M49" s="2">
        <f t="shared" si="9"/>
        <v>4.0477232916192207E-2</v>
      </c>
      <c r="N49" s="3">
        <f t="shared" si="10"/>
        <v>1.6384063845516739E-3</v>
      </c>
      <c r="P49" s="3">
        <v>0.26180559784489965</v>
      </c>
      <c r="Q49" s="3">
        <v>0.15994045125564149</v>
      </c>
      <c r="R49" s="3">
        <f>B49-K49</f>
        <v>14.616167875467944</v>
      </c>
      <c r="S49" s="3"/>
      <c r="T49" s="3">
        <f>(B48-$U$17)^2</f>
        <v>0.10046904173183087</v>
      </c>
      <c r="V49" s="19"/>
      <c r="X49" s="19"/>
      <c r="Y49" s="19"/>
      <c r="AD49" s="3">
        <v>2.6666666669999999</v>
      </c>
      <c r="AE49" s="2">
        <f t="shared" si="0"/>
        <v>0</v>
      </c>
      <c r="AF49" s="2">
        <f>AE49-B49</f>
        <v>-14.877000000000001</v>
      </c>
      <c r="AG49" s="2">
        <f t="shared" si="1"/>
        <v>221.32512900000003</v>
      </c>
      <c r="AH49" s="2">
        <f t="shared" si="2"/>
        <v>14.877000000000001</v>
      </c>
    </row>
    <row r="50" spans="1:34" x14ac:dyDescent="0.3">
      <c r="A50" s="3">
        <v>2.5</v>
      </c>
      <c r="B50" s="3">
        <v>14.858000000000001</v>
      </c>
      <c r="C50" s="2">
        <f>$D$6*(A50^8)+$D$7*(A50^7)+$D$8*(A50^6)+$D$9*(A50^5)+$D$10*(A50^4)+$D$11*(A50^3)+$D$12*(A50^2)+$D$13*(A50)+$D$14 + (($D$3*EXP($D$4*A50))*(($D$5*(SIN(2*3.141592654*A50)))+(((1-($D$5^2))^0.5)*(COS(2*3.141592654*A50)))))</f>
        <v>14.571869639066072</v>
      </c>
      <c r="D50" s="2">
        <f t="shared" si="5"/>
        <v>0.28613036093392807</v>
      </c>
      <c r="F50" s="2">
        <f t="shared" si="6"/>
        <v>8.1870583448179948E-2</v>
      </c>
      <c r="G50" s="2">
        <f>$E$9*(A50^8)+$E$10*(A50^7)+$E$11*(A50^6)+$E$12*(A50^5)+$E$13*(A50^4)+$E$14*(A50^3)+$E$15*(A50^2)+$E$16*(A50)+$E$17+(($E$3*EXP($E$4*A50))*(($E$5*(SIN(2*3.141592654*A50)))+(((1-($E$5^2))^0.5)*(COS(2*3.141592654*A50)))))+(($E$6*EXP($E$7*A50))*(($E$8*(SIN(4*3.141592654*A50)))+(((1-($E$8^2))^0.5)*(COS(4*3.141592654*A50)))))</f>
        <v>14.604240225647775</v>
      </c>
      <c r="H50" s="2">
        <f t="shared" si="3"/>
        <v>-0.25375977435222552</v>
      </c>
      <c r="I50" s="2">
        <f t="shared" si="7"/>
        <v>6.4394023079292415E-2</v>
      </c>
      <c r="K50" s="2">
        <f t="shared" si="4"/>
        <v>0.28339115831457612</v>
      </c>
      <c r="L50" s="2">
        <f t="shared" si="8"/>
        <v>14.855260797380648</v>
      </c>
      <c r="M50" s="2">
        <f t="shared" si="9"/>
        <v>2.7392026193524543E-3</v>
      </c>
      <c r="N50" s="3">
        <f t="shared" si="10"/>
        <v>7.5032309898673466E-6</v>
      </c>
      <c r="P50" s="3">
        <v>0.3013093574482486</v>
      </c>
      <c r="Q50" s="3">
        <v>0.26180559784489965</v>
      </c>
      <c r="R50" s="3">
        <f>B50-K50</f>
        <v>14.574608841685425</v>
      </c>
      <c r="S50" s="3"/>
      <c r="T50" s="3">
        <f>(B49-$U$17)^2</f>
        <v>6.2657506515726715E-4</v>
      </c>
      <c r="V50" s="19"/>
      <c r="X50" s="19"/>
      <c r="Y50" s="19"/>
      <c r="AD50" s="3">
        <v>2.75</v>
      </c>
      <c r="AE50" s="2">
        <f t="shared" si="0"/>
        <v>0</v>
      </c>
      <c r="AF50" s="2">
        <f>AE50-B50</f>
        <v>-14.858000000000001</v>
      </c>
      <c r="AG50" s="2">
        <f t="shared" si="1"/>
        <v>220.760164</v>
      </c>
      <c r="AH50" s="2">
        <f t="shared" si="2"/>
        <v>14.858000000000001</v>
      </c>
    </row>
    <row r="51" spans="1:34" x14ac:dyDescent="0.3">
      <c r="A51" s="3">
        <v>2.5833333330000001</v>
      </c>
      <c r="B51" s="3">
        <v>14.288</v>
      </c>
      <c r="C51" s="2">
        <f>$D$6*(A51^8)+$D$7*(A51^7)+$D$8*(A51^6)+$D$9*(A51^5)+$D$10*(A51^4)+$D$11*(A51^3)+$D$12*(A51^2)+$D$13*(A51)+$D$14 + (($D$3*EXP($D$4*A51))*(($D$5*(SIN(2*3.141592654*A51)))+(((1-($D$5^2))^0.5)*(COS(2*3.141592654*A51)))))</f>
        <v>14.260416165357936</v>
      </c>
      <c r="D51" s="2">
        <f t="shared" si="5"/>
        <v>2.758383464206382E-2</v>
      </c>
      <c r="F51" s="2">
        <f t="shared" si="6"/>
        <v>7.6086793356072008E-4</v>
      </c>
      <c r="G51" s="2">
        <f>$E$9*(A51^8)+$E$10*(A51^7)+$E$11*(A51^6)+$E$12*(A51^5)+$E$13*(A51^4)+$E$14*(A51^3)+$E$15*(A51^2)+$E$16*(A51)+$E$17+(($E$3*EXP($E$4*A51))*(($E$5*(SIN(2*3.141592654*A51)))+(((1-($E$5^2))^0.5)*(COS(2*3.141592654*A51)))))+(($E$6*EXP($E$7*A51))*(($E$8*(SIN(4*3.141592654*A51)))+(((1-($E$8^2))^0.5)*(COS(4*3.141592654*A51)))))</f>
        <v>14.070841574413617</v>
      </c>
      <c r="H51" s="2">
        <f t="shared" si="3"/>
        <v>-0.21715842558638343</v>
      </c>
      <c r="I51" s="2">
        <f t="shared" si="7"/>
        <v>4.7157781803156829E-2</v>
      </c>
      <c r="K51" s="2">
        <f t="shared" si="4"/>
        <v>0.25772793409718453</v>
      </c>
      <c r="L51" s="2">
        <f t="shared" si="8"/>
        <v>14.518144099455121</v>
      </c>
      <c r="M51" s="2">
        <f t="shared" si="9"/>
        <v>-0.23014409945512071</v>
      </c>
      <c r="N51" s="3">
        <f t="shared" si="10"/>
        <v>5.2966306514008493E-2</v>
      </c>
      <c r="P51" s="3">
        <v>0.28613036093392807</v>
      </c>
      <c r="Q51" s="3">
        <v>0.3013093574482486</v>
      </c>
      <c r="R51" s="3">
        <f>B51-K51</f>
        <v>14.030272065902816</v>
      </c>
      <c r="S51" s="3"/>
      <c r="T51" s="3">
        <f>(B50-$U$17)^2</f>
        <v>3.6378768861336065E-5</v>
      </c>
      <c r="V51" s="19"/>
      <c r="X51" s="19"/>
      <c r="Y51" s="19"/>
      <c r="AD51" s="3">
        <v>2.8333333330000001</v>
      </c>
      <c r="AE51" s="2">
        <f t="shared" si="0"/>
        <v>0</v>
      </c>
      <c r="AF51" s="2">
        <f>AE51-B51</f>
        <v>-14.288</v>
      </c>
      <c r="AG51" s="2">
        <f t="shared" si="1"/>
        <v>204.14694400000002</v>
      </c>
      <c r="AH51" s="2">
        <f t="shared" si="2"/>
        <v>14.288</v>
      </c>
    </row>
    <row r="52" spans="1:34" x14ac:dyDescent="0.3">
      <c r="A52" s="3">
        <v>2.6666666669999999</v>
      </c>
      <c r="B52" s="3">
        <v>13.946999999999999</v>
      </c>
      <c r="C52" s="2">
        <f>$D$6*(A52^8)+$D$7*(A52^7)+$D$8*(A52^6)+$D$9*(A52^5)+$D$10*(A52^4)+$D$11*(A52^3)+$D$12*(A52^2)+$D$13*(A52)+$D$14 + (($D$3*EXP($D$4*A52))*(($D$5*(SIN(2*3.141592654*A52)))+(((1-($D$5^2))^0.5)*(COS(2*3.141592654*A52)))))</f>
        <v>13.723695851915352</v>
      </c>
      <c r="D52" s="2">
        <f t="shared" si="5"/>
        <v>0.22330414808464738</v>
      </c>
      <c r="F52" s="2">
        <f t="shared" si="6"/>
        <v>4.9864742551810129E-2</v>
      </c>
      <c r="G52" s="2">
        <f>$E$9*(A52^8)+$E$10*(A52^7)+$E$11*(A52^6)+$E$12*(A52^5)+$E$13*(A52^4)+$E$14*(A52^3)+$E$15*(A52^2)+$E$16*(A52)+$E$17+(($E$3*EXP($E$4*A52))*(($E$5*(SIN(2*3.141592654*A52)))+(((1-($E$5^2))^0.5)*(COS(2*3.141592654*A52)))))+(($E$6*EXP($E$7*A52))*(($E$8*(SIN(4*3.141592654*A52)))+(((1-($E$8^2))^0.5)*(COS(4*3.141592654*A52)))))</f>
        <v>13.498576107676479</v>
      </c>
      <c r="H52" s="2">
        <f t="shared" si="3"/>
        <v>-0.44842389232351998</v>
      </c>
      <c r="I52" s="2">
        <f t="shared" si="7"/>
        <v>0.20108398720657583</v>
      </c>
      <c r="K52" s="2">
        <f t="shared" si="4"/>
        <v>-3.0709930371181245E-2</v>
      </c>
      <c r="L52" s="2">
        <f t="shared" si="8"/>
        <v>13.692985921544171</v>
      </c>
      <c r="M52" s="2">
        <f t="shared" si="9"/>
        <v>0.25401407845582824</v>
      </c>
      <c r="N52" s="3">
        <f t="shared" si="10"/>
        <v>6.452315205376366E-2</v>
      </c>
      <c r="P52" s="3">
        <v>2.758383464206382E-2</v>
      </c>
      <c r="Q52" s="3">
        <v>0.28613036093392807</v>
      </c>
      <c r="R52" s="3">
        <f>B52-K52</f>
        <v>13.97770993037118</v>
      </c>
      <c r="S52" s="3"/>
      <c r="T52" s="3">
        <f>(B51-$U$17)^2</f>
        <v>0.31806048987998392</v>
      </c>
      <c r="V52" s="19"/>
      <c r="X52" s="19"/>
      <c r="Y52" s="19"/>
      <c r="AD52" s="3">
        <v>2.9166666669999999</v>
      </c>
      <c r="AE52" s="2">
        <f t="shared" si="0"/>
        <v>0</v>
      </c>
      <c r="AF52" s="2">
        <f>AE52-B52</f>
        <v>-13.946999999999999</v>
      </c>
      <c r="AG52" s="2">
        <f t="shared" si="1"/>
        <v>194.51880899999998</v>
      </c>
      <c r="AH52" s="2">
        <f t="shared" si="2"/>
        <v>13.946999999999999</v>
      </c>
    </row>
    <row r="53" spans="1:34" x14ac:dyDescent="0.3">
      <c r="A53" s="3">
        <v>2.75</v>
      </c>
      <c r="B53" s="3">
        <v>13.416</v>
      </c>
      <c r="C53" s="2">
        <f>$D$6*(A53^8)+$D$7*(A53^7)+$D$8*(A53^6)+$D$9*(A53^5)+$D$10*(A53^4)+$D$11*(A53^3)+$D$12*(A53^2)+$D$13*(A53)+$D$14 + (($D$3*EXP($D$4*A53))*(($D$5*(SIN(2*3.141592654*A53)))+(((1-($D$5^2))^0.5)*(COS(2*3.141592654*A53)))))</f>
        <v>13.105647160154296</v>
      </c>
      <c r="D53" s="2">
        <f t="shared" si="5"/>
        <v>0.31035283984570405</v>
      </c>
      <c r="F53" s="2">
        <f t="shared" si="6"/>
        <v>9.6318885200293233E-2</v>
      </c>
      <c r="G53" s="2">
        <f>$E$9*(A53^8)+$E$10*(A53^7)+$E$11*(A53^6)+$E$12*(A53^5)+$E$13*(A53^4)+$E$14*(A53^3)+$E$15*(A53^2)+$E$16*(A53)+$E$17+(($E$3*EXP($E$4*A53))*(($E$5*(SIN(2*3.141592654*A53)))+(((1-($E$5^2))^0.5)*(COS(2*3.141592654*A53)))))+(($E$6*EXP($E$7*A53))*(($E$8*(SIN(4*3.141592654*A53)))+(((1-($E$8^2))^0.5)*(COS(4*3.141592654*A53)))))</f>
        <v>13.067140121307649</v>
      </c>
      <c r="H53" s="2">
        <f t="shared" si="3"/>
        <v>-0.3488598786923518</v>
      </c>
      <c r="I53" s="2">
        <f t="shared" si="7"/>
        <v>0.12170321496124241</v>
      </c>
      <c r="K53" s="2">
        <f t="shared" si="4"/>
        <v>0.24599320361775767</v>
      </c>
      <c r="L53" s="2">
        <f t="shared" si="8"/>
        <v>13.351640363772054</v>
      </c>
      <c r="M53" s="2">
        <f t="shared" si="9"/>
        <v>6.4359636227946382E-2</v>
      </c>
      <c r="N53" s="3">
        <f t="shared" si="10"/>
        <v>4.1421627753935883E-3</v>
      </c>
      <c r="P53" s="3">
        <v>0.22330414808464738</v>
      </c>
      <c r="Q53" s="3">
        <v>2.758383464206382E-2</v>
      </c>
      <c r="R53" s="3">
        <f>B53-K53</f>
        <v>13.170006796382243</v>
      </c>
      <c r="S53" s="3"/>
      <c r="T53" s="3">
        <f>(B52-$U$17)^2</f>
        <v>0.81896801950962239</v>
      </c>
      <c r="V53" s="19"/>
      <c r="X53" s="19"/>
      <c r="Y53" s="19"/>
      <c r="AD53" s="3">
        <v>3</v>
      </c>
      <c r="AE53" s="2">
        <f t="shared" si="0"/>
        <v>0</v>
      </c>
      <c r="AF53" s="2">
        <f>AE53-B53</f>
        <v>-13.416</v>
      </c>
      <c r="AG53" s="2">
        <f t="shared" si="1"/>
        <v>179.98905600000001</v>
      </c>
      <c r="AH53" s="2">
        <f t="shared" si="2"/>
        <v>13.416</v>
      </c>
    </row>
    <row r="54" spans="1:34" x14ac:dyDescent="0.3">
      <c r="A54" s="3">
        <v>2.8333333330000001</v>
      </c>
      <c r="B54" s="3">
        <v>12.903</v>
      </c>
      <c r="C54" s="2">
        <f>$D$6*(A54^8)+$D$7*(A54^7)+$D$8*(A54^6)+$D$9*(A54^5)+$D$10*(A54^4)+$D$11*(A54^3)+$D$12*(A54^2)+$D$13*(A54)+$D$14 + (($D$3*EXP($D$4*A54))*(($D$5*(SIN(2*3.141592654*A54)))+(((1-($D$5^2))^0.5)*(COS(2*3.141592654*A54)))))</f>
        <v>12.573160794482732</v>
      </c>
      <c r="D54" s="2">
        <f t="shared" si="5"/>
        <v>0.32983920551726875</v>
      </c>
      <c r="F54" s="2">
        <f t="shared" si="6"/>
        <v>0.10879390149626306</v>
      </c>
      <c r="G54" s="2">
        <f>$E$9*(A54^8)+$E$10*(A54^7)+$E$11*(A54^6)+$E$12*(A54^5)+$E$13*(A54^4)+$E$14*(A54^3)+$E$15*(A54^2)+$E$16*(A54)+$E$17+(($E$3*EXP($E$4*A54))*(($E$5*(SIN(2*3.141592654*A54)))+(((1-($E$5^2))^0.5)*(COS(2*3.141592654*A54)))))+(($E$6*EXP($E$7*A54))*(($E$8*(SIN(4*3.141592654*A54)))+(((1-($E$8^2))^0.5)*(COS(4*3.141592654*A54)))))</f>
        <v>12.757493823639585</v>
      </c>
      <c r="H54" s="2">
        <f t="shared" si="3"/>
        <v>-0.1455061763604153</v>
      </c>
      <c r="I54" s="2">
        <f t="shared" si="7"/>
        <v>2.1172047359028279E-2</v>
      </c>
      <c r="K54" s="2">
        <f t="shared" si="4"/>
        <v>0.30191508279681561</v>
      </c>
      <c r="L54" s="2">
        <f t="shared" si="8"/>
        <v>12.875075877279547</v>
      </c>
      <c r="M54" s="2">
        <f t="shared" si="9"/>
        <v>2.7924122720452971E-2</v>
      </c>
      <c r="N54" s="3">
        <f t="shared" si="10"/>
        <v>7.7975662970691784E-4</v>
      </c>
      <c r="P54" s="3">
        <v>0.31035283984570405</v>
      </c>
      <c r="Q54" s="3">
        <v>0.22330414808464738</v>
      </c>
      <c r="R54" s="3">
        <f>B54-K54</f>
        <v>12.601084917203185</v>
      </c>
      <c r="S54" s="3"/>
      <c r="T54" s="3">
        <f>(B53-$U$17)^2</f>
        <v>2.0620055861762974</v>
      </c>
      <c r="V54" s="19"/>
      <c r="X54" s="19"/>
      <c r="Y54" s="19"/>
      <c r="AD54" s="3">
        <v>3.0833333330000001</v>
      </c>
      <c r="AE54" s="2">
        <f t="shared" si="0"/>
        <v>0</v>
      </c>
      <c r="AF54" s="2">
        <f>AE54-B54</f>
        <v>-12.903</v>
      </c>
      <c r="AG54" s="2">
        <f t="shared" si="1"/>
        <v>166.48740900000001</v>
      </c>
      <c r="AH54" s="2">
        <f t="shared" si="2"/>
        <v>12.903</v>
      </c>
    </row>
    <row r="55" spans="1:34" x14ac:dyDescent="0.3">
      <c r="A55" s="3">
        <v>2.9166666669999999</v>
      </c>
      <c r="B55" s="3">
        <v>13.454000000000001</v>
      </c>
      <c r="C55" s="2">
        <f>$D$6*(A55^8)+$D$7*(A55^7)+$D$8*(A55^6)+$D$9*(A55^5)+$D$10*(A55^4)+$D$11*(A55^3)+$D$12*(A55^2)+$D$13*(A55)+$D$14 + (($D$3*EXP($D$4*A55))*(($D$5*(SIN(2*3.141592654*A55)))+(((1-($D$5^2))^0.5)*(COS(2*3.141592654*A55)))))</f>
        <v>12.271288733407321</v>
      </c>
      <c r="D55" s="2">
        <f t="shared" si="5"/>
        <v>1.1827112665926798</v>
      </c>
      <c r="F55" s="2">
        <f t="shared" si="6"/>
        <v>1.3988059401252608</v>
      </c>
      <c r="G55" s="2">
        <f>$E$9*(A55^8)+$E$10*(A55^7)+$E$11*(A55^6)+$E$12*(A55^5)+$E$13*(A55^4)+$E$14*(A55^3)+$E$15*(A55^2)+$E$16*(A55)+$E$17+(($E$3*EXP($E$4*A55))*(($E$5*(SIN(2*3.141592654*A55)))+(((1-($E$5^2))^0.5)*(COS(2*3.141592654*A55)))))+(($E$6*EXP($E$7*A55))*(($E$8*(SIN(4*3.141592654*A55)))+(((1-($E$8^2))^0.5)*(COS(4*3.141592654*A55)))))</f>
        <v>12.493085840147403</v>
      </c>
      <c r="H55" s="2">
        <f t="shared" si="3"/>
        <v>-0.96091415985259765</v>
      </c>
      <c r="I55" s="2">
        <f t="shared" si="7"/>
        <v>0.92335602260522354</v>
      </c>
      <c r="K55" s="2">
        <f t="shared" si="4"/>
        <v>0.30509032689447768</v>
      </c>
      <c r="L55" s="2">
        <f t="shared" si="8"/>
        <v>12.576379060301798</v>
      </c>
      <c r="M55" s="2">
        <f t="shared" si="9"/>
        <v>0.87762093969820221</v>
      </c>
      <c r="N55" s="3">
        <f t="shared" si="10"/>
        <v>0.77021851379675543</v>
      </c>
      <c r="P55" s="3">
        <v>0.32983920551726875</v>
      </c>
      <c r="Q55" s="3">
        <v>0.31035283984570405</v>
      </c>
      <c r="R55" s="3">
        <f>B55-K55</f>
        <v>13.148909673105523</v>
      </c>
      <c r="S55" s="3"/>
      <c r="T55" s="3">
        <f>(B54-$U$17)^2</f>
        <v>3.7984782861763073</v>
      </c>
      <c r="V55" s="19"/>
      <c r="X55" s="19"/>
      <c r="Y55" s="19"/>
      <c r="AD55" s="3">
        <v>3.1666666669999999</v>
      </c>
      <c r="AE55" s="2">
        <f t="shared" si="0"/>
        <v>0</v>
      </c>
      <c r="AF55" s="2">
        <f>AE55-B55</f>
        <v>-13.454000000000001</v>
      </c>
      <c r="AG55" s="2">
        <f t="shared" si="1"/>
        <v>181.01011600000001</v>
      </c>
      <c r="AH55" s="2">
        <f t="shared" si="2"/>
        <v>13.454000000000001</v>
      </c>
    </row>
    <row r="56" spans="1:34" x14ac:dyDescent="0.3">
      <c r="A56" s="3">
        <v>3</v>
      </c>
      <c r="B56" s="3">
        <v>13.491</v>
      </c>
      <c r="C56" s="2">
        <f>$D$6*(A56^8)+$D$7*(A56^7)+$D$8*(A56^6)+$D$9*(A56^5)+$D$10*(A56^4)+$D$11*(A56^3)+$D$12*(A56^2)+$D$13*(A56)+$D$14 + (($D$3*EXP($D$4*A56))*(($D$5*(SIN(2*3.141592654*A56)))+(((1-($D$5^2))^0.5)*(COS(2*3.141592654*A56)))))</f>
        <v>12.284284362780001</v>
      </c>
      <c r="D56" s="2">
        <f t="shared" si="5"/>
        <v>1.2067156372199985</v>
      </c>
      <c r="F56" s="2">
        <f t="shared" si="6"/>
        <v>1.456162629111267</v>
      </c>
      <c r="G56" s="2">
        <f>$E$9*(A56^8)+$E$10*(A56^7)+$E$11*(A56^6)+$E$12*(A56^5)+$E$13*(A56^4)+$E$14*(A56^3)+$E$15*(A56^2)+$E$16*(A56)+$E$17+(($E$3*EXP($E$4*A56))*(($E$5*(SIN(2*3.141592654*A56)))+(((1-($E$5^2))^0.5)*(COS(2*3.141592654*A56)))))+(($E$6*EXP($E$7*A56))*(($E$8*(SIN(4*3.141592654*A56)))+(((1-($E$8^2))^0.5)*(COS(4*3.141592654*A56)))))</f>
        <v>12.321920046285234</v>
      </c>
      <c r="H56" s="2">
        <f t="shared" si="3"/>
        <v>-1.1690799537147658</v>
      </c>
      <c r="I56" s="2">
        <f t="shared" si="7"/>
        <v>1.366747938177719</v>
      </c>
      <c r="K56" s="2">
        <f t="shared" si="4"/>
        <v>1.2631748697842391</v>
      </c>
      <c r="L56" s="2">
        <f t="shared" si="8"/>
        <v>13.54745923256424</v>
      </c>
      <c r="M56" s="2">
        <f t="shared" si="9"/>
        <v>-5.6459232564240125E-2</v>
      </c>
      <c r="N56" s="3">
        <f t="shared" si="10"/>
        <v>3.1876449417429526E-3</v>
      </c>
      <c r="P56" s="3">
        <v>1.1827112665926798</v>
      </c>
      <c r="Q56" s="3">
        <v>0.32983920551726875</v>
      </c>
      <c r="R56" s="3">
        <f>B56-K56</f>
        <v>12.227825130215761</v>
      </c>
      <c r="S56" s="3"/>
      <c r="T56" s="3">
        <f>(B55-$U$17)^2</f>
        <v>1.9543159787688886</v>
      </c>
      <c r="V56" s="19"/>
      <c r="X56" s="19"/>
      <c r="Y56" s="19"/>
      <c r="AD56" s="3">
        <v>3.25</v>
      </c>
      <c r="AE56" s="2">
        <f t="shared" si="0"/>
        <v>0</v>
      </c>
      <c r="AF56" s="2">
        <f>AE56-B56</f>
        <v>-13.491</v>
      </c>
      <c r="AG56" s="2">
        <f t="shared" si="1"/>
        <v>182.007081</v>
      </c>
      <c r="AH56" s="2">
        <f t="shared" si="2"/>
        <v>13.491</v>
      </c>
    </row>
    <row r="57" spans="1:34" x14ac:dyDescent="0.3">
      <c r="A57" s="3">
        <v>3.0833333330000001</v>
      </c>
      <c r="B57" s="3">
        <v>13.567</v>
      </c>
      <c r="C57" s="2">
        <f>$D$6*(A57^8)+$D$7*(A57^7)+$D$8*(A57^6)+$D$9*(A57^5)+$D$10*(A57^4)+$D$11*(A57^3)+$D$12*(A57^2)+$D$13*(A57)+$D$14 + (($D$3*EXP($D$4*A57))*(($D$5*(SIN(2*3.141592654*A57)))+(((1-($D$5^2))^0.5)*(COS(2*3.141592654*A57)))))</f>
        <v>12.612919005066981</v>
      </c>
      <c r="D57" s="2">
        <f t="shared" si="5"/>
        <v>0.9540809949330189</v>
      </c>
      <c r="F57" s="2">
        <f t="shared" si="6"/>
        <v>0.91027054489237924</v>
      </c>
      <c r="G57" s="2">
        <f>$E$9*(A57^8)+$E$10*(A57^7)+$E$11*(A57^6)+$E$12*(A57^5)+$E$13*(A57^4)+$E$14*(A57^3)+$E$15*(A57^2)+$E$16*(A57)+$E$17+(($E$3*EXP($E$4*A57))*(($E$5*(SIN(2*3.141592654*A57)))+(((1-($E$5^2))^0.5)*(COS(2*3.141592654*A57)))))+(($E$6*EXP($E$7*A57))*(($E$8*(SIN(4*3.141592654*A57)))+(((1-($E$8^2))^0.5)*(COS(4*3.141592654*A57)))))</f>
        <v>12.42923027228305</v>
      </c>
      <c r="H57" s="2">
        <f t="shared" si="3"/>
        <v>-1.1377697277169503</v>
      </c>
      <c r="I57" s="2">
        <f t="shared" si="7"/>
        <v>1.2945199533091032</v>
      </c>
      <c r="K57" s="2">
        <f t="shared" si="4"/>
        <v>1.1059533487646465</v>
      </c>
      <c r="L57" s="2">
        <f t="shared" si="8"/>
        <v>13.718872353831628</v>
      </c>
      <c r="M57" s="2">
        <f t="shared" si="9"/>
        <v>-0.151872353831628</v>
      </c>
      <c r="N57" s="3">
        <f t="shared" si="10"/>
        <v>2.3065211858359212E-2</v>
      </c>
      <c r="P57" s="3">
        <v>1.2067156372199985</v>
      </c>
      <c r="Q57" s="3">
        <v>1.1827112665926798</v>
      </c>
      <c r="R57" s="3">
        <f>B57-K57</f>
        <v>12.461046651235353</v>
      </c>
      <c r="S57" s="3"/>
      <c r="T57" s="3">
        <f>(B56-$U$17)^2</f>
        <v>1.8522353083985201</v>
      </c>
      <c r="V57" s="19"/>
      <c r="X57" s="19"/>
      <c r="Y57" s="19"/>
      <c r="AD57" s="3">
        <v>3.3333333330000001</v>
      </c>
      <c r="AE57" s="2">
        <f t="shared" si="0"/>
        <v>0</v>
      </c>
      <c r="AF57" s="2">
        <f>AE57-B57</f>
        <v>-13.567</v>
      </c>
      <c r="AG57" s="2">
        <f t="shared" si="1"/>
        <v>184.063489</v>
      </c>
      <c r="AH57" s="2">
        <f t="shared" si="2"/>
        <v>13.567</v>
      </c>
    </row>
    <row r="58" spans="1:34" x14ac:dyDescent="0.3">
      <c r="A58" s="3">
        <v>3.1666666669999999</v>
      </c>
      <c r="B58" s="3">
        <v>13.397</v>
      </c>
      <c r="C58" s="2">
        <f>$D$6*(A58^8)+$D$7*(A58^7)+$D$8*(A58^6)+$D$9*(A58^5)+$D$10*(A58^4)+$D$11*(A58^3)+$D$12*(A58^2)+$D$13*(A58)+$D$14 + (($D$3*EXP($D$4*A58))*(($D$5*(SIN(2*3.141592654*A58)))+(((1-($D$5^2))^0.5)*(COS(2*3.141592654*A58)))))</f>
        <v>13.174163530879074</v>
      </c>
      <c r="D58" s="2">
        <f t="shared" si="5"/>
        <v>0.22283646912092614</v>
      </c>
      <c r="F58" s="2">
        <f t="shared" si="6"/>
        <v>4.9656091970281466E-2</v>
      </c>
      <c r="G58" s="2">
        <f>$E$9*(A58^8)+$E$10*(A58^7)+$E$11*(A58^6)+$E$12*(A58^5)+$E$13*(A58^4)+$E$14*(A58^3)+$E$15*(A58^2)+$E$16*(A58)+$E$17+(($E$3*EXP($E$4*A58))*(($E$5*(SIN(2*3.141592654*A58)))+(((1-($E$5^2))^0.5)*(COS(2*3.141592654*A58)))))+(($E$6*EXP($E$7*A58))*(($E$8*(SIN(4*3.141592654*A58)))+(((1-($E$8^2))^0.5)*(COS(4*3.141592654*A58)))))</f>
        <v>12.95225107613258</v>
      </c>
      <c r="H58" s="2">
        <f t="shared" si="3"/>
        <v>-0.44474892386742049</v>
      </c>
      <c r="I58" s="2">
        <f t="shared" si="7"/>
        <v>0.19780160528122859</v>
      </c>
      <c r="K58" s="2">
        <f t="shared" si="4"/>
        <v>0.81571833737968369</v>
      </c>
      <c r="L58" s="2">
        <f t="shared" si="8"/>
        <v>13.989881868258758</v>
      </c>
      <c r="M58" s="2">
        <f t="shared" si="9"/>
        <v>-0.59288186825875755</v>
      </c>
      <c r="N58" s="3">
        <f t="shared" si="10"/>
        <v>0.35150890970999477</v>
      </c>
      <c r="P58" s="3">
        <v>0.9540809949330189</v>
      </c>
      <c r="Q58" s="3">
        <v>1.2067156372199985</v>
      </c>
      <c r="R58" s="3">
        <f>B58-K58</f>
        <v>12.581281662620317</v>
      </c>
      <c r="S58" s="3"/>
      <c r="T58" s="3">
        <f>(B57-$U$17)^2</f>
        <v>1.6511440935837023</v>
      </c>
      <c r="V58" s="19"/>
      <c r="X58" s="19"/>
      <c r="Y58" s="19"/>
      <c r="AD58" s="3">
        <v>3.4166666669999999</v>
      </c>
      <c r="AE58" s="2">
        <f t="shared" si="0"/>
        <v>0</v>
      </c>
      <c r="AF58" s="2">
        <f>AE58-B58</f>
        <v>-13.397</v>
      </c>
      <c r="AG58" s="2">
        <f t="shared" si="1"/>
        <v>179.47960900000001</v>
      </c>
      <c r="AH58" s="2">
        <f t="shared" si="2"/>
        <v>13.397</v>
      </c>
    </row>
    <row r="59" spans="1:34" x14ac:dyDescent="0.3">
      <c r="A59" s="3">
        <v>3.25</v>
      </c>
      <c r="B59" s="3">
        <v>14.44</v>
      </c>
      <c r="C59" s="2">
        <f>$D$6*(A59^8)+$D$7*(A59^7)+$D$8*(A59^6)+$D$9*(A59^5)+$D$10*(A59^4)+$D$11*(A59^3)+$D$12*(A59^2)+$D$13*(A59)+$D$14 + (($D$3*EXP($D$4*A59))*(($D$5*(SIN(2*3.141592654*A59)))+(((1-($D$5^2))^0.5)*(COS(2*3.141592654*A59)))))</f>
        <v>13.823332558723301</v>
      </c>
      <c r="D59" s="2">
        <f t="shared" si="5"/>
        <v>0.61666744127669837</v>
      </c>
      <c r="F59" s="2">
        <f t="shared" si="6"/>
        <v>0.38027873313075022</v>
      </c>
      <c r="G59" s="2">
        <f>$E$9*(A59^8)+$E$10*(A59^7)+$E$11*(A59^6)+$E$12*(A59^5)+$E$13*(A59^4)+$E$14*(A59^3)+$E$15*(A59^2)+$E$16*(A59)+$E$17+(($E$3*EXP($E$4*A59))*(($E$5*(SIN(2*3.141592654*A59)))+(((1-($E$5^2))^0.5)*(COS(2*3.141592654*A59)))))+(($E$6*EXP($E$7*A59))*(($E$8*(SIN(4*3.141592654*A59)))+(((1-($E$8^2))^0.5)*(COS(4*3.141592654*A59)))))</f>
        <v>13.782538248802734</v>
      </c>
      <c r="H59" s="2">
        <f t="shared" si="3"/>
        <v>-0.6574617511972658</v>
      </c>
      <c r="I59" s="2">
        <f t="shared" si="7"/>
        <v>0.43225595428737545</v>
      </c>
      <c r="K59" s="2">
        <f t="shared" si="4"/>
        <v>4.5249485104115611E-2</v>
      </c>
      <c r="L59" s="2">
        <f t="shared" si="8"/>
        <v>13.868582043827416</v>
      </c>
      <c r="M59" s="2">
        <f t="shared" si="9"/>
        <v>0.57141795617258317</v>
      </c>
      <c r="N59" s="3">
        <f t="shared" si="10"/>
        <v>0.32651848063645217</v>
      </c>
      <c r="P59" s="3">
        <v>0.22283646912092614</v>
      </c>
      <c r="Q59" s="3">
        <v>0.9540809949330189</v>
      </c>
      <c r="R59" s="3">
        <f>B59-K59</f>
        <v>14.394750514895884</v>
      </c>
      <c r="S59" s="3"/>
      <c r="T59" s="3">
        <f>(B58-$U$17)^2</f>
        <v>2.116933389880002</v>
      </c>
      <c r="V59" s="19"/>
      <c r="X59" s="19"/>
      <c r="Y59" s="19"/>
      <c r="AD59" s="3">
        <v>3.5</v>
      </c>
      <c r="AE59" s="2">
        <f t="shared" si="0"/>
        <v>0</v>
      </c>
      <c r="AF59" s="2">
        <f>AE59-B59</f>
        <v>-14.44</v>
      </c>
      <c r="AG59" s="2">
        <f t="shared" si="1"/>
        <v>208.5136</v>
      </c>
      <c r="AH59" s="2">
        <f t="shared" si="2"/>
        <v>14.44</v>
      </c>
    </row>
    <row r="60" spans="1:34" x14ac:dyDescent="0.3">
      <c r="A60" s="3">
        <v>3.3333333330000001</v>
      </c>
      <c r="B60" s="3">
        <v>15.161</v>
      </c>
      <c r="C60" s="2">
        <f>$D$6*(A60^8)+$D$7*(A60^7)+$D$8*(A60^6)+$D$9*(A60^5)+$D$10*(A60^4)+$D$11*(A60^3)+$D$12*(A60^2)+$D$13*(A60)+$D$14 + (($D$3*EXP($D$4*A60))*(($D$5*(SIN(2*3.141592654*A60)))+(((1-($D$5^2))^0.5)*(COS(2*3.141592654*A60)))))</f>
        <v>14.39276854762797</v>
      </c>
      <c r="D60" s="2">
        <f t="shared" si="5"/>
        <v>0.76823145237202972</v>
      </c>
      <c r="F60" s="2">
        <f t="shared" si="6"/>
        <v>0.59017956441363817</v>
      </c>
      <c r="G60" s="2">
        <f>$E$9*(A60^8)+$E$10*(A60^7)+$E$11*(A60^6)+$E$12*(A60^5)+$E$13*(A60^4)+$E$14*(A60^3)+$E$15*(A60^2)+$E$16*(A60)+$E$17+(($E$3*EXP($E$4*A60))*(($E$5*(SIN(2*3.141592654*A60)))+(((1-($E$5^2))^0.5)*(COS(2*3.141592654*A60)))))+(($E$6*EXP($E$7*A60))*(($E$8*(SIN(4*3.141592654*A60)))+(((1-($E$8^2))^0.5)*(COS(4*3.141592654*A60)))))</f>
        <v>14.569428585747259</v>
      </c>
      <c r="H60" s="2">
        <f t="shared" si="3"/>
        <v>-0.59157141425274062</v>
      </c>
      <c r="I60" s="2">
        <f t="shared" si="7"/>
        <v>0.34995673816098766</v>
      </c>
      <c r="K60" s="2">
        <f t="shared" si="4"/>
        <v>0.64763091301546671</v>
      </c>
      <c r="L60" s="2">
        <f t="shared" si="8"/>
        <v>15.040399460643437</v>
      </c>
      <c r="M60" s="2">
        <f t="shared" si="9"/>
        <v>0.12060053935656256</v>
      </c>
      <c r="N60" s="3">
        <f t="shared" si="10"/>
        <v>1.4544490093093797E-2</v>
      </c>
      <c r="P60" s="3">
        <v>0.61666744127669837</v>
      </c>
      <c r="Q60" s="3">
        <v>0.22283646912092614</v>
      </c>
      <c r="R60" s="3">
        <f>B60-K60</f>
        <v>14.513369086984532</v>
      </c>
      <c r="S60" s="3"/>
      <c r="T60" s="3">
        <f>(B59-$U$17)^2</f>
        <v>0.16971806025035185</v>
      </c>
      <c r="V60" s="19"/>
      <c r="X60" s="19"/>
      <c r="Y60" s="19"/>
      <c r="AD60" s="3">
        <v>3.5833333330000001</v>
      </c>
      <c r="AE60" s="2">
        <f t="shared" si="0"/>
        <v>0</v>
      </c>
      <c r="AF60" s="2">
        <f>AE60-B60</f>
        <v>-15.161</v>
      </c>
      <c r="AG60" s="2">
        <f t="shared" si="1"/>
        <v>229.855921</v>
      </c>
      <c r="AH60" s="2">
        <f t="shared" si="2"/>
        <v>15.161</v>
      </c>
    </row>
    <row r="61" spans="1:34" x14ac:dyDescent="0.3">
      <c r="A61" s="3">
        <v>3.4166666669999999</v>
      </c>
      <c r="B61" s="3">
        <v>15.427</v>
      </c>
      <c r="C61" s="2">
        <f>$D$6*(A61^8)+$D$7*(A61^7)+$D$8*(A61^6)+$D$9*(A61^5)+$D$10*(A61^4)+$D$11*(A61^3)+$D$12*(A61^2)+$D$13*(A61)+$D$14 + (($D$3*EXP($D$4*A61))*(($D$5*(SIN(2*3.141592654*A61)))+(((1-($D$5^2))^0.5)*(COS(2*3.141592654*A61)))))</f>
        <v>14.736706483768874</v>
      </c>
      <c r="D61" s="2">
        <f t="shared" si="5"/>
        <v>0.69029351623112589</v>
      </c>
      <c r="F61" s="2">
        <f t="shared" si="6"/>
        <v>0.47650513855073168</v>
      </c>
      <c r="G61" s="2">
        <f>$E$9*(A61^8)+$E$10*(A61^7)+$E$11*(A61^6)+$E$12*(A61^5)+$E$13*(A61^4)+$E$14*(A61^3)+$E$15*(A61^2)+$E$16*(A61)+$E$17+(($E$3*EXP($E$4*A61))*(($E$5*(SIN(2*3.141592654*A61)))+(((1-($E$5^2))^0.5)*(COS(2*3.141592654*A61)))))+(($E$6*EXP($E$7*A61))*(($E$8*(SIN(4*3.141592654*A61)))+(((1-($E$8^2))^0.5)*(COS(4*3.141592654*A61)))))</f>
        <v>14.948713217869297</v>
      </c>
      <c r="H61" s="2">
        <f t="shared" si="3"/>
        <v>-0.47828678213070219</v>
      </c>
      <c r="I61" s="2">
        <f t="shared" si="7"/>
        <v>0.2287582459609418</v>
      </c>
      <c r="K61" s="2">
        <f t="shared" si="4"/>
        <v>0.7335337136514668</v>
      </c>
      <c r="L61" s="2">
        <f t="shared" si="8"/>
        <v>15.47024019742034</v>
      </c>
      <c r="M61" s="2">
        <f t="shared" si="9"/>
        <v>-4.3240197420340465E-2</v>
      </c>
      <c r="N61" s="3">
        <f t="shared" si="10"/>
        <v>1.8697146729500182E-3</v>
      </c>
      <c r="P61" s="3">
        <v>0.76823145237202972</v>
      </c>
      <c r="Q61" s="3">
        <v>0.61666744127669837</v>
      </c>
      <c r="R61" s="3">
        <f>B61-K61</f>
        <v>14.693466286348533</v>
      </c>
      <c r="S61" s="3"/>
      <c r="T61" s="3">
        <f>(B60-$U$17)^2</f>
        <v>9.5500456546632598E-2</v>
      </c>
      <c r="V61" s="19"/>
      <c r="X61" s="19"/>
      <c r="Y61" s="19"/>
      <c r="AD61" s="3">
        <v>3.6666666669999999</v>
      </c>
      <c r="AE61" s="2">
        <f t="shared" si="0"/>
        <v>0</v>
      </c>
      <c r="AF61" s="2">
        <f>AE61-B61</f>
        <v>-15.427</v>
      </c>
      <c r="AG61" s="2">
        <f t="shared" si="1"/>
        <v>237.99232899999998</v>
      </c>
      <c r="AH61" s="2">
        <f t="shared" si="2"/>
        <v>15.427</v>
      </c>
    </row>
    <row r="62" spans="1:34" x14ac:dyDescent="0.3">
      <c r="A62" s="3">
        <v>3.5</v>
      </c>
      <c r="B62" s="3">
        <v>15.693</v>
      </c>
      <c r="C62" s="2">
        <f>$D$6*(A62^8)+$D$7*(A62^7)+$D$8*(A62^6)+$D$9*(A62^5)+$D$10*(A62^4)+$D$11*(A62^3)+$D$12*(A62^2)+$D$13*(A62)+$D$14 + (($D$3*EXP($D$4*A62))*(($D$5*(SIN(2*3.141592654*A62)))+(((1-($D$5^2))^0.5)*(COS(2*3.141592654*A62)))))</f>
        <v>14.770297820823066</v>
      </c>
      <c r="D62" s="2">
        <f t="shared" si="5"/>
        <v>0.92270217917693387</v>
      </c>
      <c r="F62" s="2">
        <f t="shared" si="6"/>
        <v>0.85137931145786261</v>
      </c>
      <c r="G62" s="2">
        <f>$E$9*(A62^8)+$E$10*(A62^7)+$E$11*(A62^6)+$E$12*(A62^5)+$E$13*(A62^4)+$E$14*(A62^3)+$E$15*(A62^2)+$E$16*(A62)+$E$17+(($E$3*EXP($E$4*A62))*(($E$5*(SIN(2*3.141592654*A62)))+(((1-($E$5^2))^0.5)*(COS(2*3.141592654*A62)))))+(($E$6*EXP($E$7*A62))*(($E$8*(SIN(4*3.141592654*A62)))+(((1-($E$8^2))^0.5)*(COS(4*3.141592654*A62)))))</f>
        <v>14.800154185936684</v>
      </c>
      <c r="H62" s="2">
        <f t="shared" si="3"/>
        <v>-0.89284581406331576</v>
      </c>
      <c r="I62" s="2">
        <f t="shared" si="7"/>
        <v>0.79717364769038501</v>
      </c>
      <c r="K62" s="2">
        <f t="shared" si="4"/>
        <v>0.61284335750598373</v>
      </c>
      <c r="L62" s="2">
        <f t="shared" si="8"/>
        <v>15.383141178329049</v>
      </c>
      <c r="M62" s="2">
        <f t="shared" si="9"/>
        <v>0.30985882167095014</v>
      </c>
      <c r="N62" s="3">
        <f t="shared" si="10"/>
        <v>9.6012489367309675E-2</v>
      </c>
      <c r="P62" s="3">
        <v>0.69029351623112589</v>
      </c>
      <c r="Q62" s="3">
        <v>0.76823145237202972</v>
      </c>
      <c r="R62" s="3">
        <f>B62-K62</f>
        <v>15.080156642494016</v>
      </c>
      <c r="S62" s="3"/>
      <c r="T62" s="3">
        <f>(B61-$U$17)^2</f>
        <v>0.33066120469477506</v>
      </c>
      <c r="V62" s="19"/>
      <c r="X62" s="19"/>
      <c r="Y62" s="19"/>
      <c r="AD62" s="3">
        <v>3.75</v>
      </c>
      <c r="AE62" s="2">
        <f t="shared" si="0"/>
        <v>0</v>
      </c>
      <c r="AF62" s="2">
        <f>AE62-B62</f>
        <v>-15.693</v>
      </c>
      <c r="AG62" s="2">
        <f t="shared" si="1"/>
        <v>246.27024899999998</v>
      </c>
      <c r="AH62" s="2">
        <f t="shared" si="2"/>
        <v>15.693</v>
      </c>
    </row>
    <row r="63" spans="1:34" x14ac:dyDescent="0.3">
      <c r="A63" s="3">
        <v>3.5833333330000001</v>
      </c>
      <c r="B63" s="3">
        <v>15.141999999999999</v>
      </c>
      <c r="C63" s="2">
        <f>$D$6*(A63^8)+$D$7*(A63^7)+$D$8*(A63^6)+$D$9*(A63^5)+$D$10*(A63^4)+$D$11*(A63^3)+$D$12*(A63^2)+$D$13*(A63)+$D$14 + (($D$3*EXP($D$4*A63))*(($D$5*(SIN(2*3.141592654*A63)))+(((1-($D$5^2))^0.5)*(COS(2*3.141592654*A63)))))</f>
        <v>14.492331103082027</v>
      </c>
      <c r="D63" s="2">
        <f t="shared" si="5"/>
        <v>0.64966889691797292</v>
      </c>
      <c r="F63" s="2">
        <f t="shared" si="6"/>
        <v>0.42206967562261571</v>
      </c>
      <c r="G63" s="2">
        <f>$E$9*(A63^8)+$E$10*(A63^7)+$E$11*(A63^6)+$E$12*(A63^5)+$E$13*(A63^4)+$E$14*(A63^3)+$E$15*(A63^2)+$E$16*(A63)+$E$17+(($E$3*EXP($E$4*A63))*(($E$5*(SIN(2*3.141592654*A63)))+(((1-($E$5^2))^0.5)*(COS(2*3.141592654*A63)))))+(($E$6*EXP($E$7*A63))*(($E$8*(SIN(4*3.141592654*A63)))+(((1-($E$8^2))^0.5)*(COS(4*3.141592654*A63)))))</f>
        <v>14.30506761011641</v>
      </c>
      <c r="H63" s="2">
        <f t="shared" si="3"/>
        <v>-0.83693238988358942</v>
      </c>
      <c r="I63" s="2">
        <f t="shared" si="7"/>
        <v>0.70045582523625649</v>
      </c>
      <c r="K63" s="2">
        <f t="shared" si="4"/>
        <v>0.89191243990778812</v>
      </c>
      <c r="L63" s="2">
        <f t="shared" si="8"/>
        <v>15.384243542989815</v>
      </c>
      <c r="M63" s="2">
        <f t="shared" si="9"/>
        <v>-0.2422435429898151</v>
      </c>
      <c r="N63" s="3">
        <f t="shared" si="10"/>
        <v>5.8681934120258399E-2</v>
      </c>
      <c r="P63" s="3">
        <v>0.92270217917693387</v>
      </c>
      <c r="Q63" s="3">
        <v>0.69029351623112589</v>
      </c>
      <c r="R63" s="3">
        <f>B63-K63</f>
        <v>14.250087560092211</v>
      </c>
      <c r="S63" s="3"/>
      <c r="T63" s="3">
        <f>(B62-$U$17)^2</f>
        <v>0.70733395284291756</v>
      </c>
      <c r="V63" s="19"/>
      <c r="X63" s="19"/>
      <c r="Y63" s="19"/>
      <c r="AD63" s="3">
        <v>3.8333333330000001</v>
      </c>
      <c r="AE63" s="2">
        <f t="shared" si="0"/>
        <v>0</v>
      </c>
      <c r="AF63" s="2">
        <f>AE63-B63</f>
        <v>-15.141999999999999</v>
      </c>
      <c r="AG63" s="2">
        <f t="shared" si="1"/>
        <v>229.28016399999998</v>
      </c>
      <c r="AH63" s="2">
        <f t="shared" si="2"/>
        <v>15.141999999999999</v>
      </c>
    </row>
    <row r="64" spans="1:34" x14ac:dyDescent="0.3">
      <c r="A64" s="3">
        <v>3.6666666669999999</v>
      </c>
      <c r="B64" s="3">
        <v>14.763</v>
      </c>
      <c r="C64" s="2">
        <f>$D$6*(A64^8)+$D$7*(A64^7)+$D$8*(A64^6)+$D$9*(A64^5)+$D$10*(A64^4)+$D$11*(A64^3)+$D$12*(A64^2)+$D$13*(A64)+$D$14 + (($D$3*EXP($D$4*A64))*(($D$5*(SIN(2*3.141592654*A64)))+(((1-($D$5^2))^0.5)*(COS(2*3.141592654*A64)))))</f>
        <v>13.985550501419585</v>
      </c>
      <c r="D64" s="2">
        <f t="shared" si="5"/>
        <v>0.77744949858041501</v>
      </c>
      <c r="F64" s="2">
        <f t="shared" si="6"/>
        <v>0.60442772284293877</v>
      </c>
      <c r="G64" s="2">
        <f>$E$9*(A64^8)+$E$10*(A64^7)+$E$11*(A64^6)+$E$12*(A64^5)+$E$13*(A64^4)+$E$14*(A64^3)+$E$15*(A64^2)+$E$16*(A64)+$E$17+(($E$3*EXP($E$4*A64))*(($E$5*(SIN(2*3.141592654*A64)))+(((1-($E$5^2))^0.5)*(COS(2*3.141592654*A64)))))+(($E$6*EXP($E$7*A64))*(($E$8*(SIN(4*3.141592654*A64)))+(((1-($E$8^2))^0.5)*(COS(4*3.141592654*A64)))))</f>
        <v>13.763668810318645</v>
      </c>
      <c r="H64" s="2">
        <f t="shared" si="3"/>
        <v>-0.99933118968135481</v>
      </c>
      <c r="I64" s="2">
        <f t="shared" si="7"/>
        <v>0.99866282666995199</v>
      </c>
      <c r="K64" s="2">
        <f t="shared" si="4"/>
        <v>0.53362547547241346</v>
      </c>
      <c r="L64" s="2">
        <f t="shared" si="8"/>
        <v>14.519175976891999</v>
      </c>
      <c r="M64" s="2">
        <f t="shared" si="9"/>
        <v>0.24382402310800089</v>
      </c>
      <c r="N64" s="3">
        <f t="shared" si="10"/>
        <v>5.9450154244570952E-2</v>
      </c>
      <c r="P64" s="3">
        <v>0.64966889691797292</v>
      </c>
      <c r="Q64" s="3">
        <v>0.92270217917693387</v>
      </c>
      <c r="R64" s="3">
        <f>B64-K64</f>
        <v>14.229374524527586</v>
      </c>
      <c r="S64" s="3"/>
      <c r="T64" s="3">
        <f>(B63-$U$17)^2</f>
        <v>8.4118260250336641E-2</v>
      </c>
      <c r="V64" s="19"/>
      <c r="X64" s="19"/>
      <c r="Y64" s="19"/>
      <c r="AD64" s="3">
        <v>3.9166666669999999</v>
      </c>
      <c r="AE64" s="2">
        <f t="shared" si="0"/>
        <v>0</v>
      </c>
      <c r="AF64" s="2">
        <f>AE64-B64</f>
        <v>-14.763</v>
      </c>
      <c r="AG64" s="2">
        <f t="shared" si="1"/>
        <v>217.946169</v>
      </c>
      <c r="AH64" s="2">
        <f t="shared" si="2"/>
        <v>14.763</v>
      </c>
    </row>
    <row r="65" spans="1:34" x14ac:dyDescent="0.3">
      <c r="A65" s="3">
        <v>3.75</v>
      </c>
      <c r="B65" s="3">
        <v>14.288</v>
      </c>
      <c r="C65" s="2">
        <f>$D$6*(A65^8)+$D$7*(A65^7)+$D$8*(A65^6)+$D$9*(A65^5)+$D$10*(A65^4)+$D$11*(A65^3)+$D$12*(A65^2)+$D$13*(A65)+$D$14 + (($D$3*EXP($D$4*A65))*(($D$5*(SIN(2*3.141592654*A65)))+(((1-($D$5^2))^0.5)*(COS(2*3.141592654*A65)))))</f>
        <v>13.394474598029761</v>
      </c>
      <c r="D65" s="2">
        <f t="shared" si="5"/>
        <v>0.89352540197023878</v>
      </c>
      <c r="F65" s="2">
        <f t="shared" si="6"/>
        <v>0.79838764396607675</v>
      </c>
      <c r="G65" s="2">
        <f>$E$9*(A65^8)+$E$10*(A65^7)+$E$11*(A65^6)+$E$12*(A65^5)+$E$13*(A65^4)+$E$14*(A65^3)+$E$15*(A65^2)+$E$16*(A65)+$E$17+(($E$3*EXP($E$4*A65))*(($E$5*(SIN(2*3.141592654*A65)))+(((1-($E$5^2))^0.5)*(COS(2*3.141592654*A65)))))+(($E$6*EXP($E$7*A65))*(($E$8*(SIN(4*3.141592654*A65)))+(((1-($E$8^2))^0.5)*(COS(4*3.141592654*A65)))))</f>
        <v>13.355498772469193</v>
      </c>
      <c r="H65" s="2">
        <f t="shared" si="3"/>
        <v>-0.93250122753080689</v>
      </c>
      <c r="I65" s="2">
        <f t="shared" si="7"/>
        <v>0.86955853934646166</v>
      </c>
      <c r="K65" s="2">
        <f t="shared" si="4"/>
        <v>0.73680282062430835</v>
      </c>
      <c r="L65" s="2">
        <f t="shared" si="8"/>
        <v>14.13127741865407</v>
      </c>
      <c r="M65" s="2">
        <f t="shared" si="9"/>
        <v>0.15672258134592987</v>
      </c>
      <c r="N65" s="3">
        <f t="shared" si="10"/>
        <v>2.4561967503731606E-2</v>
      </c>
      <c r="P65" s="3">
        <v>0.77744949858041501</v>
      </c>
      <c r="Q65" s="3">
        <v>0.64966889691797292</v>
      </c>
      <c r="R65" s="3">
        <f>B65-K65</f>
        <v>13.551197179375691</v>
      </c>
      <c r="S65" s="3"/>
      <c r="T65" s="3">
        <f>(B64-$U$17)^2</f>
        <v>7.915397287381826E-3</v>
      </c>
      <c r="V65" s="19"/>
      <c r="X65" s="19"/>
      <c r="Y65" s="19"/>
      <c r="AD65" s="3">
        <v>4</v>
      </c>
      <c r="AE65" s="2">
        <f t="shared" si="0"/>
        <v>0</v>
      </c>
      <c r="AF65" s="2">
        <f>AE65-B65</f>
        <v>-14.288</v>
      </c>
      <c r="AG65" s="2">
        <f t="shared" si="1"/>
        <v>204.14694400000002</v>
      </c>
      <c r="AH65" s="2">
        <f t="shared" si="2"/>
        <v>14.288</v>
      </c>
    </row>
    <row r="66" spans="1:34" x14ac:dyDescent="0.3">
      <c r="A66" s="3">
        <v>3.8333333330000001</v>
      </c>
      <c r="B66" s="3">
        <v>13.074</v>
      </c>
      <c r="C66" s="2">
        <f>$D$6*(A66^8)+$D$7*(A66^7)+$D$8*(A66^6)+$D$9*(A66^5)+$D$10*(A66^4)+$D$11*(A66^3)+$D$12*(A66^2)+$D$13*(A66)+$D$14 + (($D$3*EXP($D$4*A66))*(($D$5*(SIN(2*3.141592654*A66)))+(((1-($D$5^2))^0.5)*(COS(2*3.141592654*A66)))))</f>
        <v>12.88664792237633</v>
      </c>
      <c r="D66" s="2">
        <f t="shared" si="5"/>
        <v>0.1873520776236699</v>
      </c>
      <c r="F66" s="2">
        <f t="shared" si="6"/>
        <v>3.5100800989905631E-2</v>
      </c>
      <c r="G66" s="2">
        <f>$E$9*(A66^8)+$E$10*(A66^7)+$E$11*(A66^6)+$E$12*(A66^5)+$E$13*(A66^4)+$E$14*(A66^3)+$E$15*(A66^2)+$E$16*(A66)+$E$17+(($E$3*EXP($E$4*A66))*(($E$5*(SIN(2*3.141592654*A66)))+(((1-($E$5^2))^0.5)*(COS(2*3.141592654*A66)))))+(($E$6*EXP($E$7*A66))*(($E$8*(SIN(4*3.141592654*A66)))+(((1-($E$8^2))^0.5)*(COS(4*3.141592654*A66)))))</f>
        <v>13.066046196816128</v>
      </c>
      <c r="H66" s="2">
        <f t="shared" si="3"/>
        <v>-7.9538031838719547E-3</v>
      </c>
      <c r="I66" s="2">
        <f t="shared" si="7"/>
        <v>6.3262985087771641E-5</v>
      </c>
      <c r="K66" s="2">
        <f t="shared" si="4"/>
        <v>0.84015787439979284</v>
      </c>
      <c r="L66" s="2">
        <f t="shared" si="8"/>
        <v>13.726805796776123</v>
      </c>
      <c r="M66" s="2">
        <f t="shared" si="9"/>
        <v>-0.65280579677612316</v>
      </c>
      <c r="N66" s="3">
        <f t="shared" si="10"/>
        <v>0.42615540830450899</v>
      </c>
      <c r="P66" s="3">
        <v>0.89352540197023878</v>
      </c>
      <c r="Q66" s="3">
        <v>0.77744949858041501</v>
      </c>
      <c r="R66" s="3">
        <f>B66-K66</f>
        <v>12.233842125600207</v>
      </c>
      <c r="S66" s="3"/>
      <c r="T66" s="3">
        <f>(B65-$U$17)^2</f>
        <v>0.31806048987998392</v>
      </c>
      <c r="V66" s="19"/>
      <c r="X66" s="19"/>
      <c r="Y66" s="19"/>
      <c r="AD66" s="3">
        <v>4.0833333329999997</v>
      </c>
      <c r="AE66" s="2">
        <f t="shared" si="0"/>
        <v>0</v>
      </c>
      <c r="AF66" s="2">
        <f>AE66-B66</f>
        <v>-13.074</v>
      </c>
      <c r="AG66" s="2">
        <f t="shared" si="1"/>
        <v>170.92947599999999</v>
      </c>
      <c r="AH66" s="2">
        <f t="shared" si="2"/>
        <v>13.074</v>
      </c>
    </row>
    <row r="67" spans="1:34" x14ac:dyDescent="0.3">
      <c r="A67" s="3">
        <v>3.9166666669999999</v>
      </c>
      <c r="B67" s="3">
        <v>12.542999999999999</v>
      </c>
      <c r="C67" s="2">
        <f>$D$6*(A67^8)+$D$7*(A67^7)+$D$8*(A67^6)+$D$9*(A67^5)+$D$10*(A67^4)+$D$11*(A67^3)+$D$12*(A67^2)+$D$13*(A67)+$D$14 + (($D$3*EXP($D$4*A67))*(($D$5*(SIN(2*3.141592654*A67)))+(((1-($D$5^2))^0.5)*(COS(2*3.141592654*A67)))))</f>
        <v>12.607701666000112</v>
      </c>
      <c r="D67" s="2">
        <f t="shared" si="5"/>
        <v>-6.4701666000113178E-2</v>
      </c>
      <c r="F67" s="2">
        <f t="shared" si="6"/>
        <v>4.1863055831902014E-3</v>
      </c>
      <c r="G67" s="2">
        <f>$E$9*(A67^8)+$E$10*(A67^7)+$E$11*(A67^6)+$E$12*(A67^5)+$E$13*(A67^4)+$E$14*(A67^3)+$E$15*(A67^2)+$E$16*(A67)+$E$17+(($E$3*EXP($E$4*A67))*(($E$5*(SIN(2*3.141592654*A67)))+(((1-($E$5^2))^0.5)*(COS(2*3.141592654*A67)))))+(($E$6*EXP($E$7*A67))*(($E$8*(SIN(4*3.141592654*A67)))+(((1-($E$8^2))^0.5)*(COS(4*3.141592654*A67)))))</f>
        <v>12.823954142303455</v>
      </c>
      <c r="H67" s="2">
        <f t="shared" si="3"/>
        <v>0.28095414230345561</v>
      </c>
      <c r="I67" s="2">
        <f t="shared" si="7"/>
        <v>7.8935230077470386E-2</v>
      </c>
      <c r="K67" s="2">
        <f t="shared" si="4"/>
        <v>1.8298509817018166E-2</v>
      </c>
      <c r="L67" s="2">
        <f t="shared" si="8"/>
        <v>12.626000175817131</v>
      </c>
      <c r="M67" s="2">
        <f t="shared" si="9"/>
        <v>-8.3000175817131705E-2</v>
      </c>
      <c r="N67" s="3">
        <f t="shared" si="10"/>
        <v>6.8890291856747747E-3</v>
      </c>
      <c r="P67" s="3">
        <v>0.1873520776236699</v>
      </c>
      <c r="Q67" s="3">
        <v>0.89352540197023878</v>
      </c>
      <c r="R67" s="3">
        <f>B67-K67</f>
        <v>12.524701490182981</v>
      </c>
      <c r="S67" s="3"/>
      <c r="T67" s="3">
        <f>(B66-$U$17)^2</f>
        <v>3.1611720528429728</v>
      </c>
      <c r="V67" s="19"/>
      <c r="X67" s="19"/>
      <c r="Y67" s="19"/>
      <c r="AD67" s="3">
        <v>4.1666666670000003</v>
      </c>
      <c r="AE67" s="2">
        <f t="shared" si="0"/>
        <v>0</v>
      </c>
      <c r="AF67" s="2">
        <f>AE67-B67</f>
        <v>-12.542999999999999</v>
      </c>
      <c r="AG67" s="2">
        <f t="shared" si="1"/>
        <v>157.32684899999998</v>
      </c>
      <c r="AH67" s="2">
        <f t="shared" si="2"/>
        <v>12.542999999999999</v>
      </c>
    </row>
    <row r="68" spans="1:34" x14ac:dyDescent="0.3">
      <c r="A68" s="3">
        <v>4</v>
      </c>
      <c r="B68" s="3">
        <v>12.239000000000001</v>
      </c>
      <c r="C68" s="2">
        <f>$D$6*(A68^8)+$D$7*(A68^7)+$D$8*(A68^6)+$D$9*(A68^5)+$D$10*(A68^4)+$D$11*(A68^3)+$D$12*(A68^2)+$D$13*(A68)+$D$14 + (($D$3*EXP($D$4*A68))*(($D$5*(SIN(2*3.141592654*A68)))+(((1-($D$5^2))^0.5)*(COS(2*3.141592654*A68)))))</f>
        <v>12.642264812421878</v>
      </c>
      <c r="D68" s="2">
        <f t="shared" si="5"/>
        <v>-0.40326481242187739</v>
      </c>
      <c r="F68" s="2">
        <f t="shared" si="6"/>
        <v>0.16262250893765196</v>
      </c>
      <c r="G68" s="2">
        <f>$E$9*(A68^8)+$E$10*(A68^7)+$E$11*(A68^6)+$E$12*(A68^5)+$E$13*(A68^4)+$E$14*(A68^3)+$E$15*(A68^2)+$E$16*(A68)+$E$17+(($E$3*EXP($E$4*A68))*(($E$5*(SIN(2*3.141592654*A68)))+(((1-($E$5^2))^0.5)*(COS(2*3.141592654*A68)))))+(($E$6*EXP($E$7*A68))*(($E$8*(SIN(4*3.141592654*A68)))+(((1-($E$8^2))^0.5)*(COS(4*3.141592654*A68)))))</f>
        <v>12.678360712146015</v>
      </c>
      <c r="H68" s="2">
        <f t="shared" si="3"/>
        <v>0.43936071214601391</v>
      </c>
      <c r="I68" s="2">
        <f t="shared" si="7"/>
        <v>0.1930378353774525</v>
      </c>
      <c r="K68" s="2">
        <f t="shared" si="4"/>
        <v>-0.11348967372240276</v>
      </c>
      <c r="L68" s="2">
        <f t="shared" si="8"/>
        <v>12.528775138699475</v>
      </c>
      <c r="M68" s="2">
        <f t="shared" si="9"/>
        <v>-0.2897751386994738</v>
      </c>
      <c r="N68" s="3">
        <f t="shared" si="10"/>
        <v>8.3969631008299281E-2</v>
      </c>
      <c r="P68" s="3">
        <v>-6.4701666000113178E-2</v>
      </c>
      <c r="Q68" s="3">
        <v>0.1873520776236699</v>
      </c>
      <c r="R68" s="3">
        <f>B68-K68</f>
        <v>12.352489673722404</v>
      </c>
      <c r="S68" s="3"/>
      <c r="T68" s="3">
        <f>(B67-$U$17)^2</f>
        <v>5.3313356195096535</v>
      </c>
      <c r="V68" s="19"/>
      <c r="X68" s="19"/>
      <c r="Y68" s="19"/>
      <c r="AD68" s="3">
        <v>4.25</v>
      </c>
      <c r="AE68" s="2">
        <f t="shared" si="0"/>
        <v>0</v>
      </c>
      <c r="AF68" s="2">
        <f>AE68-B68</f>
        <v>-12.239000000000001</v>
      </c>
      <c r="AG68" s="2">
        <f t="shared" si="1"/>
        <v>149.79312100000001</v>
      </c>
      <c r="AH68" s="2">
        <f t="shared" si="2"/>
        <v>12.239000000000001</v>
      </c>
    </row>
    <row r="69" spans="1:34" x14ac:dyDescent="0.3">
      <c r="A69" s="3">
        <v>4.0833333329999997</v>
      </c>
      <c r="B69" s="3">
        <v>12.010999999999999</v>
      </c>
      <c r="C69" s="2">
        <f>$D$6*(A69^8)+$D$7*(A69^7)+$D$8*(A69^6)+$D$9*(A69^5)+$D$10*(A69^4)+$D$11*(A69^3)+$D$12*(A69^2)+$D$13*(A69)+$D$14 + (($D$3*EXP($D$4*A69))*(($D$5*(SIN(2*3.141592654*A69)))+(((1-($D$5^2))^0.5)*(COS(2*3.141592654*A69)))))</f>
        <v>12.991205572803164</v>
      </c>
      <c r="D69" s="2">
        <f t="shared" si="5"/>
        <v>-0.98020557280316467</v>
      </c>
      <c r="F69" s="2">
        <f t="shared" si="6"/>
        <v>0.96080296495438011</v>
      </c>
      <c r="G69" s="2">
        <f>$E$9*(A69^8)+$E$10*(A69^7)+$E$11*(A69^6)+$E$12*(A69^5)+$E$13*(A69^4)+$E$14*(A69^3)+$E$15*(A69^2)+$E$16*(A69)+$E$17+(($E$3*EXP($E$4*A69))*(($E$5*(SIN(2*3.141592654*A69)))+(((1-($E$5^2))^0.5)*(COS(2*3.141592654*A69)))))+(($E$6*EXP($E$7*A69))*(($E$8*(SIN(4*3.141592654*A69)))+(((1-($E$8^2))^0.5)*(COS(4*3.141592654*A69)))))</f>
        <v>12.810762286724476</v>
      </c>
      <c r="H69" s="2">
        <f t="shared" si="3"/>
        <v>0.79976228672447647</v>
      </c>
      <c r="I69" s="2">
        <f t="shared" si="7"/>
        <v>0.63961971526676376</v>
      </c>
      <c r="K69" s="2">
        <f t="shared" si="4"/>
        <v>-0.44102165783297986</v>
      </c>
      <c r="L69" s="2">
        <f t="shared" si="8"/>
        <v>12.550183914970184</v>
      </c>
      <c r="M69" s="2">
        <f t="shared" si="9"/>
        <v>-0.53918391497018447</v>
      </c>
      <c r="N69" s="3">
        <f t="shared" si="10"/>
        <v>0.29071929416257514</v>
      </c>
      <c r="P69" s="3">
        <v>-0.40326481242187739</v>
      </c>
      <c r="Q69" s="3">
        <v>-6.4701666000113178E-2</v>
      </c>
      <c r="R69" s="3">
        <f>B69-K69</f>
        <v>12.452021657832979</v>
      </c>
      <c r="S69" s="3"/>
      <c r="T69" s="3">
        <f>(B68-$U$17)^2</f>
        <v>6.8276044787689116</v>
      </c>
      <c r="V69" s="19"/>
      <c r="X69" s="19"/>
      <c r="Y69" s="19"/>
      <c r="AD69" s="3">
        <v>4.3333333329999997</v>
      </c>
      <c r="AE69" s="2">
        <f t="shared" si="0"/>
        <v>0</v>
      </c>
      <c r="AF69" s="2">
        <f>AE69-B69</f>
        <v>-12.010999999999999</v>
      </c>
      <c r="AG69" s="2">
        <f t="shared" si="1"/>
        <v>144.26412099999999</v>
      </c>
      <c r="AH69" s="2">
        <f t="shared" si="2"/>
        <v>12.010999999999999</v>
      </c>
    </row>
    <row r="70" spans="1:34" x14ac:dyDescent="0.3">
      <c r="A70" s="3">
        <v>4.1666666670000003</v>
      </c>
      <c r="B70" s="3">
        <v>12.827</v>
      </c>
      <c r="C70" s="2">
        <f>$D$6*(A70^8)+$D$7*(A70^7)+$D$8*(A70^6)+$D$9*(A70^5)+$D$10*(A70^4)+$D$11*(A70^3)+$D$12*(A70^2)+$D$13*(A70)+$D$14 + (($D$3*EXP($D$4*A70))*(($D$5*(SIN(2*3.141592654*A70)))+(((1-($D$5^2))^0.5)*(COS(2*3.141592654*A70)))))</f>
        <v>13.57131197422855</v>
      </c>
      <c r="D70" s="2">
        <f t="shared" si="5"/>
        <v>-0.74431197422855</v>
      </c>
      <c r="F70" s="2">
        <f t="shared" si="6"/>
        <v>0.55400031498000168</v>
      </c>
      <c r="G70" s="2">
        <f>$E$9*(A70^8)+$E$10*(A70^7)+$E$11*(A70^6)+$E$12*(A70^5)+$E$13*(A70^4)+$E$14*(A70^3)+$E$15*(A70^2)+$E$16*(A70)+$E$17+(($E$3*EXP($E$4*A70))*(($E$5*(SIN(2*3.141592654*A70)))+(((1-($E$5^2))^0.5)*(COS(2*3.141592654*A70)))))+(($E$6*EXP($E$7*A70))*(($E$8*(SIN(4*3.141592654*A70)))+(((1-($E$8^2))^0.5)*(COS(4*3.141592654*A70)))))</f>
        <v>13.353627342078424</v>
      </c>
      <c r="H70" s="2">
        <f t="shared" si="3"/>
        <v>0.52662734207842377</v>
      </c>
      <c r="I70" s="2">
        <f t="shared" si="7"/>
        <v>0.27733635742458518</v>
      </c>
      <c r="K70" s="2">
        <f t="shared" si="4"/>
        <v>-1.0188204218294432</v>
      </c>
      <c r="L70" s="2">
        <f t="shared" si="8"/>
        <v>12.552491552399108</v>
      </c>
      <c r="M70" s="2">
        <f t="shared" si="9"/>
        <v>0.27450844760089232</v>
      </c>
      <c r="N70" s="3">
        <f t="shared" si="10"/>
        <v>7.5354887804251841E-2</v>
      </c>
      <c r="P70" s="3">
        <v>-0.98020557280316467</v>
      </c>
      <c r="Q70" s="3">
        <v>-0.40326481242187739</v>
      </c>
      <c r="R70" s="3">
        <f>B70-K70</f>
        <v>13.845820421829444</v>
      </c>
      <c r="S70" s="3"/>
      <c r="T70" s="3">
        <f>(B69-$U$17)^2</f>
        <v>8.0711021232133682</v>
      </c>
      <c r="V70" s="19"/>
      <c r="X70" s="19"/>
      <c r="Y70" s="19"/>
      <c r="AD70" s="3">
        <v>4.4166666670000003</v>
      </c>
      <c r="AE70" s="2">
        <f t="shared" si="0"/>
        <v>0</v>
      </c>
      <c r="AF70" s="2">
        <f>AE70-B70</f>
        <v>-12.827</v>
      </c>
      <c r="AG70" s="2">
        <f t="shared" si="1"/>
        <v>164.53192899999999</v>
      </c>
      <c r="AH70" s="2">
        <f t="shared" si="2"/>
        <v>12.827</v>
      </c>
    </row>
    <row r="71" spans="1:34" x14ac:dyDescent="0.3">
      <c r="A71" s="3">
        <v>4.25</v>
      </c>
      <c r="B71" s="3">
        <v>13.567</v>
      </c>
      <c r="C71" s="2">
        <f>$D$6*(A71^8)+$D$7*(A71^7)+$D$8*(A71^6)+$D$9*(A71^5)+$D$10*(A71^4)+$D$11*(A71^3)+$D$12*(A71^2)+$D$13*(A71)+$D$14 + (($D$3*EXP($D$4*A71))*(($D$5*(SIN(2*3.141592654*A71)))+(((1-($D$5^2))^0.5)*(COS(2*3.141592654*A71)))))</f>
        <v>14.237509432706453</v>
      </c>
      <c r="D71" s="2">
        <f t="shared" si="5"/>
        <v>-0.67050943270645291</v>
      </c>
      <c r="F71" s="2">
        <f t="shared" si="6"/>
        <v>0.44958289934832929</v>
      </c>
      <c r="G71" s="2">
        <f>$E$9*(A71^8)+$E$10*(A71^7)+$E$11*(A71^6)+$E$12*(A71^5)+$E$13*(A71^4)+$E$14*(A71^3)+$E$15*(A71^2)+$E$16*(A71)+$E$17+(($E$3*EXP($E$4*A71))*(($E$5*(SIN(2*3.141592654*A71)))+(((1-($E$5^2))^0.5)*(COS(2*3.141592654*A71)))))+(($E$6*EXP($E$7*A71))*(($E$8*(SIN(4*3.141592654*A71)))+(((1-($E$8^2))^0.5)*(COS(4*3.141592654*A71)))))</f>
        <v>14.19736145375815</v>
      </c>
      <c r="H71" s="2">
        <f t="shared" si="3"/>
        <v>0.63036145375814989</v>
      </c>
      <c r="I71" s="2">
        <f t="shared" si="7"/>
        <v>0.39735556238408815</v>
      </c>
      <c r="K71" s="2">
        <f t="shared" si="4"/>
        <v>-0.62798477623930915</v>
      </c>
      <c r="L71" s="2">
        <f t="shared" si="8"/>
        <v>13.609524656467144</v>
      </c>
      <c r="M71" s="2">
        <f t="shared" si="9"/>
        <v>-4.2524656467143984E-2</v>
      </c>
      <c r="N71" s="3">
        <f t="shared" si="10"/>
        <v>1.8083464076486106E-3</v>
      </c>
      <c r="P71" s="3">
        <v>-0.74431197422855</v>
      </c>
      <c r="Q71" s="3">
        <v>-0.98020557280316467</v>
      </c>
      <c r="R71" s="3">
        <f>B71-K71</f>
        <v>14.194984776239309</v>
      </c>
      <c r="S71" s="3"/>
      <c r="T71" s="3">
        <f>(B70-$U$17)^2</f>
        <v>4.1004975009911258</v>
      </c>
      <c r="V71" s="19"/>
      <c r="X71" s="19"/>
      <c r="Y71" s="19"/>
      <c r="AD71" s="3">
        <v>4.5</v>
      </c>
      <c r="AE71" s="2">
        <f t="shared" si="0"/>
        <v>0</v>
      </c>
      <c r="AF71" s="2">
        <f>AE71-B71</f>
        <v>-13.567</v>
      </c>
      <c r="AG71" s="2">
        <f t="shared" si="1"/>
        <v>184.063489</v>
      </c>
      <c r="AH71" s="2">
        <f t="shared" si="2"/>
        <v>13.567</v>
      </c>
    </row>
    <row r="72" spans="1:34" x14ac:dyDescent="0.3">
      <c r="A72" s="3">
        <v>4.3333333329999997</v>
      </c>
      <c r="B72" s="3">
        <v>13.548</v>
      </c>
      <c r="C72" s="2">
        <f>$D$6*(A72^8)+$D$7*(A72^7)+$D$8*(A72^6)+$D$9*(A72^5)+$D$10*(A72^4)+$D$11*(A72^3)+$D$12*(A72^2)+$D$13*(A72)+$D$14 + (($D$3*EXP($D$4*A72))*(($D$5*(SIN(2*3.141592654*A72)))+(((1-($D$5^2))^0.5)*(COS(2*3.141592654*A72)))))</f>
        <v>14.82167300072723</v>
      </c>
      <c r="D72" s="2">
        <f t="shared" si="5"/>
        <v>-1.2736730007272303</v>
      </c>
      <c r="F72" s="2">
        <f t="shared" si="6"/>
        <v>1.6222429127815072</v>
      </c>
      <c r="G72" s="2">
        <f>$E$9*(A72^8)+$E$10*(A72^7)+$E$11*(A72^6)+$E$12*(A72^5)+$E$13*(A72^4)+$E$14*(A72^3)+$E$15*(A72^2)+$E$16*(A72)+$E$17+(($E$3*EXP($E$4*A72))*(($E$5*(SIN(2*3.141592654*A72)))+(((1-($E$5^2))^0.5)*(COS(2*3.141592654*A72)))))+(($E$6*EXP($E$7*A72))*(($E$8*(SIN(4*3.141592654*A72)))+(((1-($E$8^2))^0.5)*(COS(4*3.141592654*A72)))))</f>
        <v>14.994629598476445</v>
      </c>
      <c r="H72" s="2">
        <f t="shared" si="3"/>
        <v>1.446629598476445</v>
      </c>
      <c r="I72" s="2">
        <f t="shared" si="7"/>
        <v>2.0927371951881204</v>
      </c>
      <c r="K72" s="2">
        <f t="shared" si="4"/>
        <v>-0.59568997529190126</v>
      </c>
      <c r="L72" s="2">
        <f t="shared" si="8"/>
        <v>14.22598302543533</v>
      </c>
      <c r="M72" s="2">
        <f t="shared" si="9"/>
        <v>-0.67798302543532962</v>
      </c>
      <c r="N72" s="3">
        <f t="shared" si="10"/>
        <v>0.45966098277844281</v>
      </c>
      <c r="P72" s="3">
        <v>-0.67050943270645291</v>
      </c>
      <c r="Q72" s="3">
        <v>-0.74431197422855</v>
      </c>
      <c r="R72" s="3">
        <f>B72-K72</f>
        <v>14.143689975291901</v>
      </c>
      <c r="S72" s="3"/>
      <c r="T72" s="3">
        <f>(B71-$U$17)^2</f>
        <v>1.6511440935837023</v>
      </c>
      <c r="V72" s="19"/>
      <c r="X72" s="19"/>
      <c r="Y72" s="19"/>
      <c r="AD72" s="3">
        <v>4.5833333329999997</v>
      </c>
      <c r="AE72" s="2">
        <f t="shared" si="0"/>
        <v>0</v>
      </c>
      <c r="AF72" s="2">
        <f>AE72-B72</f>
        <v>-13.548</v>
      </c>
      <c r="AG72" s="2">
        <f t="shared" si="1"/>
        <v>183.548304</v>
      </c>
      <c r="AH72" s="2">
        <f t="shared" si="2"/>
        <v>13.548</v>
      </c>
    </row>
    <row r="73" spans="1:34" x14ac:dyDescent="0.3">
      <c r="A73" s="3">
        <v>4.4166666670000003</v>
      </c>
      <c r="B73" s="3">
        <v>13.302</v>
      </c>
      <c r="C73" s="2">
        <f>$D$6*(A73^8)+$D$7*(A73^7)+$D$8*(A73^6)+$D$9*(A73^5)+$D$10*(A73^4)+$D$11*(A73^3)+$D$12*(A73^2)+$D$13*(A73)+$D$14 + (($D$3*EXP($D$4*A73))*(($D$5*(SIN(2*3.141592654*A73)))+(((1-($D$5^2))^0.5)*(COS(2*3.141592654*A73)))))</f>
        <v>15.177640676761367</v>
      </c>
      <c r="D73" s="2">
        <f t="shared" si="5"/>
        <v>-1.8756406767613676</v>
      </c>
      <c r="F73" s="2">
        <f t="shared" si="6"/>
        <v>3.5180279483218411</v>
      </c>
      <c r="G73" s="2">
        <f>$E$9*(A73^8)+$E$10*(A73^7)+$E$11*(A73^6)+$E$12*(A73^5)+$E$13*(A73^4)+$E$14*(A73^3)+$E$15*(A73^2)+$E$16*(A73)+$E$17+(($E$3*EXP($E$4*A73))*(($E$5*(SIN(2*3.141592654*A73)))+(((1-($E$5^2))^0.5)*(COS(2*3.141592654*A73)))))+(($E$6*EXP($E$7*A73))*(($E$8*(SIN(4*3.141592654*A73)))+(((1-($E$8^2))^0.5)*(COS(4*3.141592654*A73)))))</f>
        <v>15.385359328753268</v>
      </c>
      <c r="H73" s="2">
        <f t="shared" si="3"/>
        <v>2.0833593287532679</v>
      </c>
      <c r="I73" s="2">
        <f t="shared" si="7"/>
        <v>4.3403860927032669</v>
      </c>
      <c r="K73" s="2">
        <f t="shared" si="4"/>
        <v>-1.2921881583126698</v>
      </c>
      <c r="L73" s="2">
        <f t="shared" si="8"/>
        <v>13.885452518448698</v>
      </c>
      <c r="M73" s="2">
        <f t="shared" si="9"/>
        <v>-0.5834525184486985</v>
      </c>
      <c r="N73" s="3">
        <f t="shared" si="10"/>
        <v>0.34041684128412886</v>
      </c>
      <c r="P73" s="3">
        <v>-1.2736730007272303</v>
      </c>
      <c r="Q73" s="3">
        <v>-0.67050943270645291</v>
      </c>
      <c r="R73" s="3">
        <f>B73-K73</f>
        <v>14.594188158312669</v>
      </c>
      <c r="S73" s="3"/>
      <c r="T73" s="3">
        <f>(B72-$U$17)^2</f>
        <v>1.7003338972874067</v>
      </c>
      <c r="V73" s="19"/>
      <c r="X73" s="19"/>
      <c r="Y73" s="19"/>
      <c r="AD73" s="3">
        <v>4.6666666670000003</v>
      </c>
      <c r="AE73" s="2">
        <f t="shared" si="0"/>
        <v>0</v>
      </c>
      <c r="AF73" s="2">
        <f>AE73-B73</f>
        <v>-13.302</v>
      </c>
      <c r="AG73" s="2">
        <f t="shared" si="1"/>
        <v>176.94320399999998</v>
      </c>
      <c r="AH73" s="2">
        <f t="shared" si="2"/>
        <v>13.302</v>
      </c>
    </row>
    <row r="74" spans="1:34" x14ac:dyDescent="0.3">
      <c r="A74" s="3">
        <v>4.5</v>
      </c>
      <c r="B74" s="3">
        <v>13.188000000000001</v>
      </c>
      <c r="C74" s="2">
        <f>$D$6*(A74^8)+$D$7*(A74^7)+$D$8*(A74^6)+$D$9*(A74^5)+$D$10*(A74^4)+$D$11*(A74^3)+$D$12*(A74^2)+$D$13*(A74)+$D$14 + (($D$3*EXP($D$4*A74))*(($D$5*(SIN(2*3.141592654*A74)))+(((1-($D$5^2))^0.5)*(COS(2*3.141592654*A74)))))</f>
        <v>15.220366624028248</v>
      </c>
      <c r="D74" s="2">
        <f t="shared" si="5"/>
        <v>-2.0323666240282474</v>
      </c>
      <c r="F74" s="2">
        <f t="shared" si="6"/>
        <v>4.130514094463976</v>
      </c>
      <c r="G74" s="2">
        <f>$E$9*(A74^8)+$E$10*(A74^7)+$E$11*(A74^6)+$E$12*(A74^5)+$E$13*(A74^4)+$E$14*(A74^3)+$E$15*(A74^2)+$E$16*(A74)+$E$17+(($E$3*EXP($E$4*A74))*(($E$5*(SIN(2*3.141592654*A74)))+(((1-($E$5^2))^0.5)*(COS(2*3.141592654*A74)))))+(($E$6*EXP($E$7*A74))*(($E$8*(SIN(4*3.141592654*A74)))+(((1-($E$8^2))^0.5)*(COS(4*3.141592654*A74)))))</f>
        <v>15.249846519554463</v>
      </c>
      <c r="H74" s="2">
        <f t="shared" si="3"/>
        <v>2.0618465195544626</v>
      </c>
      <c r="I74" s="2">
        <f t="shared" si="7"/>
        <v>4.2512110701988508</v>
      </c>
      <c r="K74" s="2">
        <f t="shared" si="4"/>
        <v>-1.8410446401326968</v>
      </c>
      <c r="L74" s="2">
        <f t="shared" si="8"/>
        <v>13.379321983895551</v>
      </c>
      <c r="M74" s="2">
        <f t="shared" si="9"/>
        <v>-0.19132198389555022</v>
      </c>
      <c r="N74" s="3">
        <f t="shared" si="10"/>
        <v>3.6604101521729174E-2</v>
      </c>
      <c r="P74" s="3">
        <v>-1.8756406767613676</v>
      </c>
      <c r="Q74" s="3">
        <v>-1.2736730007272303</v>
      </c>
      <c r="R74" s="3">
        <f>B74-K74</f>
        <v>15.029044640132698</v>
      </c>
      <c r="S74" s="3"/>
      <c r="T74" s="3">
        <f>(B73-$U$17)^2</f>
        <v>2.4024024083985243</v>
      </c>
      <c r="V74" s="19"/>
      <c r="X74" s="19"/>
      <c r="Y74" s="19"/>
      <c r="AD74" s="3">
        <v>4.75</v>
      </c>
      <c r="AE74" s="2">
        <f t="shared" si="0"/>
        <v>0</v>
      </c>
      <c r="AF74" s="2">
        <f>AE74-B74</f>
        <v>-13.188000000000001</v>
      </c>
      <c r="AG74" s="2">
        <f t="shared" si="1"/>
        <v>173.92334400000001</v>
      </c>
      <c r="AH74" s="2">
        <f t="shared" si="2"/>
        <v>13.188000000000001</v>
      </c>
    </row>
    <row r="75" spans="1:34" x14ac:dyDescent="0.3">
      <c r="A75" s="3">
        <v>4.5833333329999997</v>
      </c>
      <c r="B75" s="3">
        <v>13.112</v>
      </c>
      <c r="C75" s="2">
        <f>$D$6*(A75^8)+$D$7*(A75^7)+$D$8*(A75^6)+$D$9*(A75^5)+$D$10*(A75^4)+$D$11*(A75^3)+$D$12*(A75^2)+$D$13*(A75)+$D$14 + (($D$3*EXP($D$4*A75))*(($D$5*(SIN(2*3.141592654*A75)))+(((1-($D$5^2))^0.5)*(COS(2*3.141592654*A75)))))</f>
        <v>14.94871707607388</v>
      </c>
      <c r="D75" s="2">
        <f t="shared" si="5"/>
        <v>-1.8367170760738798</v>
      </c>
      <c r="F75" s="2">
        <f t="shared" si="6"/>
        <v>3.3735296175413825</v>
      </c>
      <c r="G75" s="2">
        <f>$E$9*(A75^8)+$E$10*(A75^7)+$E$11*(A75^6)+$E$12*(A75^5)+$E$13*(A75^4)+$E$14*(A75^3)+$E$15*(A75^2)+$E$16*(A75)+$E$17+(($E$3*EXP($E$4*A75))*(($E$5*(SIN(2*3.141592654*A75)))+(((1-($E$5^2))^0.5)*(COS(2*3.141592654*A75)))))+(($E$6*EXP($E$7*A75))*(($E$8*(SIN(4*3.141592654*A75)))+(((1-($E$8^2))^0.5)*(COS(4*3.141592654*A75)))))</f>
        <v>14.765690392826459</v>
      </c>
      <c r="H75" s="2">
        <f t="shared" si="3"/>
        <v>1.6536903928264586</v>
      </c>
      <c r="I75" s="2">
        <f t="shared" si="7"/>
        <v>2.7346919153265268</v>
      </c>
      <c r="K75" s="2">
        <f t="shared" si="4"/>
        <v>-1.8877933116429404</v>
      </c>
      <c r="L75" s="2">
        <f t="shared" si="8"/>
        <v>13.060923764430939</v>
      </c>
      <c r="M75" s="2">
        <f t="shared" si="9"/>
        <v>5.1076235569061268E-2</v>
      </c>
      <c r="N75" s="3">
        <f t="shared" si="10"/>
        <v>2.6087818399062393E-3</v>
      </c>
      <c r="P75" s="3">
        <v>-2.0323666240282474</v>
      </c>
      <c r="Q75" s="3">
        <v>-1.8756406767613676</v>
      </c>
      <c r="R75" s="3">
        <f>B75-K75</f>
        <v>14.999793311642941</v>
      </c>
      <c r="S75" s="3"/>
      <c r="T75" s="3">
        <f>(B74-$U$17)^2</f>
        <v>2.7687912306207458</v>
      </c>
      <c r="V75" s="19"/>
      <c r="X75" s="19"/>
      <c r="Y75" s="19"/>
      <c r="AD75" s="3">
        <v>4.8333333329999997</v>
      </c>
      <c r="AE75" s="2">
        <f t="shared" si="0"/>
        <v>0</v>
      </c>
      <c r="AF75" s="2">
        <f>AE75-B75</f>
        <v>-13.112</v>
      </c>
      <c r="AG75" s="2">
        <f t="shared" si="1"/>
        <v>171.924544</v>
      </c>
      <c r="AH75" s="2">
        <f t="shared" si="2"/>
        <v>13.112</v>
      </c>
    </row>
    <row r="76" spans="1:34" x14ac:dyDescent="0.3">
      <c r="A76" s="3">
        <v>4.6666666670000003</v>
      </c>
      <c r="B76" s="3">
        <v>12.827</v>
      </c>
      <c r="C76" s="2">
        <f>$D$6*(A76^8)+$D$7*(A76^7)+$D$8*(A76^6)+$D$9*(A76^5)+$D$10*(A76^4)+$D$11*(A76^3)+$D$12*(A76^2)+$D$13*(A76)+$D$14 + (($D$3*EXP($D$4*A76))*(($D$5*(SIN(2*3.141592654*A76)))+(((1-($D$5^2))^0.5)*(COS(2*3.141592654*A76)))))</f>
        <v>14.445789957748392</v>
      </c>
      <c r="D76" s="2">
        <f t="shared" si="5"/>
        <v>-1.6187899577483922</v>
      </c>
      <c r="F76" s="2">
        <f t="shared" si="6"/>
        <v>2.6204809273070415</v>
      </c>
      <c r="G76" s="2">
        <f>$E$9*(A76^8)+$E$10*(A76^7)+$E$11*(A76^6)+$E$12*(A76^5)+$E$13*(A76^4)+$E$14*(A76^3)+$E$15*(A76^2)+$E$16*(A76)+$E$17+(($E$3*EXP($E$4*A76))*(($E$5*(SIN(2*3.141592654*A76)))+(((1-($E$5^2))^0.5)*(COS(2*3.141592654*A76)))))+(($E$6*EXP($E$7*A76))*(($E$8*(SIN(4*3.141592654*A76)))+(((1-($E$8^2))^0.5)*(COS(4*3.141592654*A76)))))</f>
        <v>14.228943721775089</v>
      </c>
      <c r="H76" s="2">
        <f t="shared" si="3"/>
        <v>1.4019437217750887</v>
      </c>
      <c r="I76" s="2">
        <f t="shared" si="7"/>
        <v>1.9654461990245875</v>
      </c>
      <c r="K76" s="2">
        <f t="shared" si="4"/>
        <v>-1.6331734494816548</v>
      </c>
      <c r="L76" s="2">
        <f t="shared" si="8"/>
        <v>12.812616508266737</v>
      </c>
      <c r="M76" s="2">
        <f t="shared" si="9"/>
        <v>1.4383491733262588E-2</v>
      </c>
      <c r="N76" s="3">
        <f t="shared" si="10"/>
        <v>2.068848344408332E-4</v>
      </c>
      <c r="P76" s="3">
        <v>-1.8367170760738798</v>
      </c>
      <c r="Q76" s="3">
        <v>-2.0323666240282474</v>
      </c>
      <c r="R76" s="3">
        <f>B76-K76</f>
        <v>14.460173449481655</v>
      </c>
      <c r="S76" s="3"/>
      <c r="T76" s="3">
        <f>(B75-$U$17)^2</f>
        <v>3.0274904454355638</v>
      </c>
      <c r="V76" s="19"/>
      <c r="X76" s="19"/>
      <c r="Y76" s="19"/>
      <c r="AD76" s="3">
        <v>4.9166666670000003</v>
      </c>
      <c r="AE76" s="2">
        <f t="shared" si="0"/>
        <v>0</v>
      </c>
      <c r="AF76" s="2">
        <f>AE76-B76</f>
        <v>-12.827</v>
      </c>
      <c r="AG76" s="2">
        <f t="shared" si="1"/>
        <v>164.53192899999999</v>
      </c>
      <c r="AH76" s="2">
        <f t="shared" si="2"/>
        <v>12.827</v>
      </c>
    </row>
    <row r="77" spans="1:34" x14ac:dyDescent="0.3">
      <c r="A77" s="3">
        <v>4.75</v>
      </c>
      <c r="B77" s="3">
        <v>12.201000000000001</v>
      </c>
      <c r="C77" s="2">
        <f>$D$6*(A77^8)+$D$7*(A77^7)+$D$8*(A77^6)+$D$9*(A77^5)+$D$10*(A77^4)+$D$11*(A77^3)+$D$12*(A77^2)+$D$13*(A77)+$D$14 + (($D$3*EXP($D$4*A77))*(($D$5*(SIN(2*3.141592654*A77)))+(((1-($D$5^2))^0.5)*(COS(2*3.141592654*A77)))))</f>
        <v>13.856660235702629</v>
      </c>
      <c r="D77" s="2">
        <f t="shared" si="5"/>
        <v>-1.6556602357026282</v>
      </c>
      <c r="F77" s="2">
        <f t="shared" si="6"/>
        <v>2.7412108160868822</v>
      </c>
      <c r="G77" s="2">
        <f>$E$9*(A77^8)+$E$10*(A77^7)+$E$11*(A77^6)+$E$12*(A77^5)+$E$13*(A77^4)+$E$14*(A77^3)+$E$15*(A77^2)+$E$16*(A77)+$E$17+(($E$3*EXP($E$4*A77))*(($E$5*(SIN(2*3.141592654*A77)))+(((1-($E$5^2))^0.5)*(COS(2*3.141592654*A77)))))+(($E$6*EXP($E$7*A77))*(($E$8*(SIN(4*3.141592654*A77)))+(((1-($E$8^2))^0.5)*(COS(4*3.141592654*A77)))))</f>
        <v>13.818984130615362</v>
      </c>
      <c r="H77" s="2">
        <f t="shared" si="3"/>
        <v>1.6179841306153619</v>
      </c>
      <c r="I77" s="2">
        <f t="shared" si="7"/>
        <v>2.6178726469231486</v>
      </c>
      <c r="K77" s="2">
        <f t="shared" si="4"/>
        <v>-1.4295661491879457</v>
      </c>
      <c r="L77" s="2">
        <f t="shared" si="8"/>
        <v>12.427094086514684</v>
      </c>
      <c r="M77" s="2">
        <f t="shared" si="9"/>
        <v>-0.22609408651468321</v>
      </c>
      <c r="N77" s="3">
        <f t="shared" si="10"/>
        <v>5.1118535956909059E-2</v>
      </c>
      <c r="P77" s="3">
        <v>-1.6187899577483922</v>
      </c>
      <c r="Q77" s="3">
        <v>-1.8367170760738798</v>
      </c>
      <c r="R77" s="3">
        <f>B77-K77</f>
        <v>13.630566149187946</v>
      </c>
      <c r="S77" s="3"/>
      <c r="T77" s="3">
        <f>(B76-$U$17)^2</f>
        <v>4.1004975009911258</v>
      </c>
      <c r="V77" s="19"/>
      <c r="X77" s="19"/>
      <c r="Y77" s="19"/>
      <c r="AD77" s="3">
        <v>5</v>
      </c>
      <c r="AE77" s="2">
        <f t="shared" si="0"/>
        <v>0</v>
      </c>
      <c r="AF77" s="2">
        <f>AE77-B77</f>
        <v>-12.201000000000001</v>
      </c>
      <c r="AG77" s="2">
        <f t="shared" si="1"/>
        <v>148.86440100000002</v>
      </c>
      <c r="AH77" s="2">
        <f t="shared" si="2"/>
        <v>12.201000000000001</v>
      </c>
    </row>
    <row r="78" spans="1:34" x14ac:dyDescent="0.3">
      <c r="A78" s="3">
        <v>4.8333333329999997</v>
      </c>
      <c r="B78" s="3">
        <v>11.917</v>
      </c>
      <c r="C78" s="2">
        <f>$D$6*(A78^8)+$D$7*(A78^7)+$D$8*(A78^6)+$D$9*(A78^5)+$D$10*(A78^4)+$D$11*(A78^3)+$D$12*(A78^2)+$D$13*(A78)+$D$14 + (($D$3*EXP($D$4*A78))*(($D$5*(SIN(2*3.141592654*A78)))+(((1-($D$5^2))^0.5)*(COS(2*3.141592654*A78)))))</f>
        <v>13.349503149467655</v>
      </c>
      <c r="D78" s="2">
        <f t="shared" si="5"/>
        <v>-1.4325031494676548</v>
      </c>
      <c r="F78" s="2">
        <f t="shared" si="6"/>
        <v>2.0520652732347502</v>
      </c>
      <c r="G78" s="2">
        <f>$E$9*(A78^8)+$E$10*(A78^7)+$E$11*(A78^6)+$E$12*(A78^5)+$E$13*(A78^4)+$E$14*(A78^3)+$E$15*(A78^2)+$E$16*(A78)+$E$17+(($E$3*EXP($E$4*A78))*(($E$5*(SIN(2*3.141592654*A78)))+(((1-($E$5^2))^0.5)*(COS(2*3.141592654*A78)))))+(($E$6*EXP($E$7*A78))*(($E$8*(SIN(4*3.141592654*A78)))+(((1-($E$8^2))^0.5)*(COS(4*3.141592654*A78)))))</f>
        <v>13.525725615416643</v>
      </c>
      <c r="H78" s="2">
        <f t="shared" si="3"/>
        <v>1.6087256154166436</v>
      </c>
      <c r="I78" s="2">
        <f t="shared" si="7"/>
        <v>2.5879981056976589</v>
      </c>
      <c r="K78" s="2">
        <f t="shared" si="4"/>
        <v>-1.518260934073848</v>
      </c>
      <c r="L78" s="2">
        <f t="shared" si="8"/>
        <v>11.831242215393807</v>
      </c>
      <c r="M78" s="2">
        <f t="shared" si="9"/>
        <v>8.5757784606192544E-2</v>
      </c>
      <c r="N78" s="3">
        <f t="shared" si="10"/>
        <v>7.3543976205621151E-3</v>
      </c>
      <c r="P78" s="3">
        <v>-1.6556602357026282</v>
      </c>
      <c r="Q78" s="3">
        <v>-1.6187899577483922</v>
      </c>
      <c r="R78" s="3">
        <f>B78-K78</f>
        <v>13.435260934073847</v>
      </c>
      <c r="S78" s="3"/>
      <c r="T78" s="3">
        <f>(B77-$U$17)^2</f>
        <v>7.0276340861763211</v>
      </c>
      <c r="V78" s="19"/>
      <c r="X78" s="19"/>
      <c r="Y78" s="19"/>
      <c r="AD78" s="3">
        <v>5.0833333329999997</v>
      </c>
      <c r="AE78" s="2">
        <f t="shared" si="0"/>
        <v>0</v>
      </c>
      <c r="AF78" s="2">
        <f>AE78-B78</f>
        <v>-11.917</v>
      </c>
      <c r="AG78" s="2">
        <f t="shared" si="1"/>
        <v>142.01488899999998</v>
      </c>
      <c r="AH78" s="2">
        <f t="shared" si="2"/>
        <v>11.917</v>
      </c>
    </row>
    <row r="79" spans="1:34" x14ac:dyDescent="0.3">
      <c r="A79" s="3">
        <v>4.9166666670000003</v>
      </c>
      <c r="B79" s="3">
        <v>11.803000000000001</v>
      </c>
      <c r="C79" s="2">
        <f>$D$6*(A79^8)+$D$7*(A79^7)+$D$8*(A79^6)+$D$9*(A79^5)+$D$10*(A79^4)+$D$11*(A79^3)+$D$12*(A79^2)+$D$13*(A79)+$D$14 + (($D$3*EXP($D$4*A79))*(($D$5*(SIN(2*3.141592654*A79)))+(((1-($D$5^2))^0.5)*(COS(2*3.141592654*A79)))))</f>
        <v>13.070506116406886</v>
      </c>
      <c r="D79" s="2">
        <f t="shared" si="5"/>
        <v>-1.267506116406885</v>
      </c>
      <c r="F79" s="2">
        <f t="shared" si="6"/>
        <v>1.6065717551288641</v>
      </c>
      <c r="G79" s="2">
        <f>$E$9*(A79^8)+$E$10*(A79^7)+$E$11*(A79^6)+$E$12*(A79^5)+$E$13*(A79^4)+$E$14*(A79^3)+$E$15*(A79^2)+$E$16*(A79)+$E$17+(($E$3*EXP($E$4*A79))*(($E$5*(SIN(2*3.141592654*A79)))+(((1-($E$5^2))^0.5)*(COS(2*3.141592654*A79)))))+(($E$6*EXP($E$7*A79))*(($E$8*(SIN(4*3.141592654*A79)))+(((1-($E$8^2))^0.5)*(COS(4*3.141592654*A79)))))</f>
        <v>13.282887135565627</v>
      </c>
      <c r="H79" s="2">
        <f t="shared" si="3"/>
        <v>1.479887135565626</v>
      </c>
      <c r="I79" s="2">
        <f t="shared" si="7"/>
        <v>2.1900659340126336</v>
      </c>
      <c r="K79" s="2">
        <f t="shared" si="4"/>
        <v>-1.258505126609017</v>
      </c>
      <c r="L79" s="2">
        <f t="shared" si="8"/>
        <v>11.81200098979787</v>
      </c>
      <c r="M79" s="2">
        <f t="shared" si="9"/>
        <v>-9.0009897978688969E-3</v>
      </c>
      <c r="N79" s="3">
        <f t="shared" si="10"/>
        <v>8.1017817341339968E-5</v>
      </c>
      <c r="P79" s="3">
        <v>-1.4325031494676548</v>
      </c>
      <c r="Q79" s="3">
        <v>-1.6556602357026282</v>
      </c>
      <c r="R79" s="3">
        <f>B79-K79</f>
        <v>13.061505126609017</v>
      </c>
      <c r="S79" s="3"/>
      <c r="T79" s="3">
        <f>(B78-$U$17)^2</f>
        <v>8.6140402046948488</v>
      </c>
      <c r="V79" s="19"/>
      <c r="X79" s="19"/>
      <c r="Y79" s="19"/>
      <c r="AD79" s="3">
        <v>5.1666666670000003</v>
      </c>
      <c r="AE79" s="2">
        <f t="shared" si="0"/>
        <v>0</v>
      </c>
      <c r="AF79" s="2">
        <f>AE79-B79</f>
        <v>-11.803000000000001</v>
      </c>
      <c r="AG79" s="2">
        <f t="shared" si="1"/>
        <v>139.31080900000001</v>
      </c>
      <c r="AH79" s="2">
        <f t="shared" si="2"/>
        <v>11.803000000000001</v>
      </c>
    </row>
    <row r="80" spans="1:34" x14ac:dyDescent="0.3">
      <c r="A80" s="3">
        <v>5</v>
      </c>
      <c r="B80" s="3">
        <v>11.157</v>
      </c>
      <c r="C80" s="2">
        <f>$D$6*(A80^8)+$D$7*(A80^7)+$D$8*(A80^6)+$D$9*(A80^5)+$D$10*(A80^4)+$D$11*(A80^3)+$D$12*(A80^2)+$D$13*(A80)+$D$14 + (($D$3*EXP($D$4*A80))*(($D$5*(SIN(2*3.141592654*A80)))+(((1-($D$5^2))^0.5)*(COS(2*3.141592654*A80)))))</f>
        <v>13.104650428472528</v>
      </c>
      <c r="D80" s="2">
        <f t="shared" si="5"/>
        <v>-1.947650428472528</v>
      </c>
      <c r="F80" s="2">
        <f t="shared" si="6"/>
        <v>3.7933421915292218</v>
      </c>
      <c r="G80" s="2">
        <f>$E$9*(A80^8)+$E$10*(A80^7)+$E$11*(A80^6)+$E$12*(A80^5)+$E$13*(A80^4)+$E$14*(A80^3)+$E$15*(A80^2)+$E$16*(A80)+$E$17+(($E$3*EXP($E$4*A80))*(($E$5*(SIN(2*3.141592654*A80)))+(((1-($E$5^2))^0.5)*(COS(2*3.141592654*A80)))))+(($E$6*EXP($E$7*A80))*(($E$8*(SIN(4*3.141592654*A80)))+(((1-($E$8^2))^0.5)*(COS(4*3.141592654*A80)))))</f>
        <v>13.140702168151769</v>
      </c>
      <c r="H80" s="2">
        <f t="shared" si="3"/>
        <v>1.983702168151769</v>
      </c>
      <c r="I80" s="2">
        <f t="shared" si="7"/>
        <v>3.9350742919300292</v>
      </c>
      <c r="K80" s="2">
        <f t="shared" si="4"/>
        <v>-1.1205632205419283</v>
      </c>
      <c r="L80" s="2">
        <f t="shared" si="8"/>
        <v>11.9840872079306</v>
      </c>
      <c r="M80" s="2">
        <f t="shared" si="9"/>
        <v>-0.82708720793059953</v>
      </c>
      <c r="N80" s="3">
        <f t="shared" si="10"/>
        <v>0.68407324952243476</v>
      </c>
      <c r="P80" s="3">
        <v>-1.267506116406885</v>
      </c>
      <c r="Q80" s="3">
        <v>-1.4325031494676548</v>
      </c>
      <c r="R80" s="3">
        <f>B80-K80</f>
        <v>12.277563220541929</v>
      </c>
      <c r="S80" s="3"/>
      <c r="T80" s="3">
        <f>(B79-$U$17)^2</f>
        <v>9.296209026917067</v>
      </c>
      <c r="V80" s="19"/>
      <c r="X80" s="19"/>
      <c r="Y80" s="19"/>
      <c r="AD80" s="3">
        <v>5.25</v>
      </c>
      <c r="AE80" s="2">
        <f t="shared" si="0"/>
        <v>0</v>
      </c>
      <c r="AF80" s="2">
        <f>AE80-B80</f>
        <v>-11.157</v>
      </c>
      <c r="AG80" s="2">
        <f t="shared" si="1"/>
        <v>124.478649</v>
      </c>
      <c r="AH80" s="2">
        <f t="shared" si="2"/>
        <v>11.157</v>
      </c>
    </row>
    <row r="81" spans="1:34" x14ac:dyDescent="0.3">
      <c r="A81" s="3">
        <v>5.0833333329999997</v>
      </c>
      <c r="B81" s="3">
        <v>10.891999999999999</v>
      </c>
      <c r="C81" s="2">
        <f>$D$6*(A81^8)+$D$7*(A81^7)+$D$8*(A81^6)+$D$9*(A81^5)+$D$10*(A81^4)+$D$11*(A81^3)+$D$12*(A81^2)+$D$13*(A81)+$D$14 + (($D$3*EXP($D$4*A81))*(($D$5*(SIN(2*3.141592654*A81)))+(((1-($D$5^2))^0.5)*(COS(2*3.141592654*A81)))))</f>
        <v>13.452877340586014</v>
      </c>
      <c r="D81" s="2">
        <f t="shared" si="5"/>
        <v>-2.5608773405860141</v>
      </c>
      <c r="F81" s="2">
        <f t="shared" si="6"/>
        <v>6.5580927535268962</v>
      </c>
      <c r="G81" s="2">
        <f>$E$9*(A81^8)+$E$10*(A81^7)+$E$11*(A81^6)+$E$12*(A81^5)+$E$13*(A81^4)+$E$14*(A81^3)+$E$15*(A81^2)+$E$16*(A81)+$E$17+(($E$3*EXP($E$4*A81))*(($E$5*(SIN(2*3.141592654*A81)))+(((1-($E$5^2))^0.5)*(COS(2*3.141592654*A81)))))+(($E$6*EXP($E$7*A81))*(($E$8*(SIN(4*3.141592654*A81)))+(((1-($E$8^2))^0.5)*(COS(4*3.141592654*A81)))))</f>
        <v>13.27698545073628</v>
      </c>
      <c r="H81" s="2">
        <f t="shared" si="3"/>
        <v>2.3849854507362807</v>
      </c>
      <c r="I81" s="2">
        <f t="shared" si="7"/>
        <v>5.6881556002237401</v>
      </c>
      <c r="K81" s="2">
        <f t="shared" si="4"/>
        <v>-1.9236259066900256</v>
      </c>
      <c r="L81" s="2">
        <f t="shared" si="8"/>
        <v>11.529251433895988</v>
      </c>
      <c r="M81" s="2">
        <f t="shared" si="9"/>
        <v>-0.63725143389598848</v>
      </c>
      <c r="N81" s="3">
        <f t="shared" si="10"/>
        <v>0.40608939000249339</v>
      </c>
      <c r="P81" s="3">
        <v>-1.947650428472528</v>
      </c>
      <c r="Q81" s="3">
        <v>-1.267506116406885</v>
      </c>
      <c r="R81" s="3">
        <f>B81-K81</f>
        <v>12.815625906690025</v>
      </c>
      <c r="S81" s="3"/>
      <c r="T81" s="3">
        <f>(B80-$U$17)^2</f>
        <v>13.652792352843012</v>
      </c>
      <c r="V81" s="19"/>
      <c r="X81" s="19"/>
      <c r="Y81" s="19"/>
      <c r="AD81" s="3">
        <v>5.3333333329999997</v>
      </c>
      <c r="AE81" s="2">
        <f t="shared" ref="AE81:AE144" si="11">$L$4*(AD81^9)+$L$5*(AD81^8)+$L$6*(AD81^7)+$L$7*(AD81^6)+$L$8*(AD81^5)+$L$9*(AD81^4)+$L$10*(AD81^3)+$L$11*(AD81^2)+$L$12*(AD81)+$L$13</f>
        <v>0</v>
      </c>
      <c r="AF81" s="2">
        <f>AE81-B81</f>
        <v>-10.891999999999999</v>
      </c>
      <c r="AG81" s="2">
        <f t="shared" si="1"/>
        <v>118.63566399999999</v>
      </c>
      <c r="AH81" s="2">
        <f t="shared" si="2"/>
        <v>10.891999999999999</v>
      </c>
    </row>
    <row r="82" spans="1:34" x14ac:dyDescent="0.3">
      <c r="A82" s="3">
        <v>5.1666666670000003</v>
      </c>
      <c r="B82" s="3">
        <v>11.12</v>
      </c>
      <c r="C82" s="2">
        <f>$D$6*(A82^8)+$D$7*(A82^7)+$D$8*(A82^6)+$D$9*(A82^5)+$D$10*(A82^4)+$D$11*(A82^3)+$D$12*(A82^2)+$D$13*(A82)+$D$14 + (($D$3*EXP($D$4*A82))*(($D$5*(SIN(2*3.141592654*A82)))+(((1-($D$5^2))^0.5)*(COS(2*3.141592654*A82)))))</f>
        <v>14.031767629877143</v>
      </c>
      <c r="D82" s="2">
        <f t="shared" si="5"/>
        <v>-2.9117676298771435</v>
      </c>
      <c r="F82" s="2">
        <f t="shared" si="6"/>
        <v>8.4783907304003581</v>
      </c>
      <c r="G82" s="2">
        <f>$E$9*(A82^8)+$E$10*(A82^7)+$E$11*(A82^6)+$E$12*(A82^5)+$E$13*(A82^4)+$E$14*(A82^3)+$E$15*(A82^2)+$E$16*(A82)+$E$17+(($E$3*EXP($E$4*A82))*(($E$5*(SIN(2*3.141592654*A82)))+(((1-($E$5^2))^0.5)*(COS(2*3.141592654*A82)))))+(($E$6*EXP($E$7*A82))*(($E$8*(SIN(4*3.141592654*A82)))+(((1-($E$8^2))^0.5)*(COS(4*3.141592654*A82)))))</f>
        <v>13.819509922621267</v>
      </c>
      <c r="H82" s="2">
        <f t="shared" si="3"/>
        <v>2.6995099226212673</v>
      </c>
      <c r="I82" s="2">
        <f t="shared" si="7"/>
        <v>7.2873538223306804</v>
      </c>
      <c r="K82" s="2">
        <f t="shared" si="4"/>
        <v>-2.4685506457902866</v>
      </c>
      <c r="L82" s="2">
        <f t="shared" si="8"/>
        <v>11.563216984086857</v>
      </c>
      <c r="M82" s="2">
        <f t="shared" si="9"/>
        <v>-0.44321698408685783</v>
      </c>
      <c r="N82" s="3">
        <f t="shared" si="10"/>
        <v>0.19644129498304999</v>
      </c>
      <c r="P82" s="3">
        <v>-2.5608773405860141</v>
      </c>
      <c r="Q82" s="3">
        <v>-1.947650428472528</v>
      </c>
      <c r="R82" s="3">
        <f>B82-K82</f>
        <v>13.588550645790285</v>
      </c>
      <c r="S82" s="3"/>
      <c r="T82" s="3">
        <f>(B81-$U$17)^2</f>
        <v>15.681350667657837</v>
      </c>
      <c r="V82" s="19"/>
      <c r="X82" s="19"/>
      <c r="Y82" s="19"/>
      <c r="AD82" s="3">
        <v>5.4166666670000003</v>
      </c>
      <c r="AE82" s="2">
        <f t="shared" si="11"/>
        <v>0</v>
      </c>
      <c r="AF82" s="2">
        <f>AE82-B82</f>
        <v>-11.12</v>
      </c>
      <c r="AG82" s="2">
        <f t="shared" ref="AG82:AG145" si="12">AF82^2</f>
        <v>123.65439999999998</v>
      </c>
      <c r="AH82" s="2">
        <f t="shared" ref="AH82:AH145" si="13">ABS(AF82)</f>
        <v>11.12</v>
      </c>
    </row>
    <row r="83" spans="1:34" x14ac:dyDescent="0.3">
      <c r="A83" s="3">
        <v>5.25</v>
      </c>
      <c r="B83" s="3">
        <v>12.6</v>
      </c>
      <c r="C83" s="2">
        <f>$D$6*(A83^8)+$D$7*(A83^7)+$D$8*(A83^6)+$D$9*(A83^5)+$D$10*(A83^4)+$D$11*(A83^3)+$D$12*(A83^2)+$D$13*(A83)+$D$14 + (($D$3*EXP($D$4*A83))*(($D$5*(SIN(2*3.141592654*A83)))+(((1-($D$5^2))^0.5)*(COS(2*3.141592654*A83)))))</f>
        <v>14.695832782344866</v>
      </c>
      <c r="D83" s="2">
        <f t="shared" si="5"/>
        <v>-2.0958327823448659</v>
      </c>
      <c r="F83" s="2">
        <f t="shared" si="6"/>
        <v>4.3925150515514222</v>
      </c>
      <c r="G83" s="2">
        <f>$E$9*(A83^8)+$E$10*(A83^7)+$E$11*(A83^6)+$E$12*(A83^5)+$E$13*(A83^4)+$E$14*(A83^3)+$E$15*(A83^2)+$E$16*(A83)+$E$17+(($E$3*EXP($E$4*A83))*(($E$5*(SIN(2*3.141592654*A83)))+(((1-($E$5^2))^0.5)*(COS(2*3.141592654*A83)))))+(($E$6*EXP($E$7*A83))*(($E$8*(SIN(4*3.141592654*A83)))+(((1-($E$8^2))^0.5)*(COS(4*3.141592654*A83)))))</f>
        <v>14.657521508252021</v>
      </c>
      <c r="H83" s="2">
        <f t="shared" si="3"/>
        <v>2.0575215082520213</v>
      </c>
      <c r="I83" s="2">
        <f t="shared" si="7"/>
        <v>4.2333947569196724</v>
      </c>
      <c r="K83" s="2">
        <f t="shared" si="4"/>
        <v>-2.7319418234897435</v>
      </c>
      <c r="L83" s="2">
        <f t="shared" si="8"/>
        <v>11.963890958855123</v>
      </c>
      <c r="M83" s="2">
        <f t="shared" si="9"/>
        <v>0.6361090411448771</v>
      </c>
      <c r="N83" s="3">
        <f t="shared" si="10"/>
        <v>0.40463471222625497</v>
      </c>
      <c r="P83" s="3">
        <v>-2.9117676298771435</v>
      </c>
      <c r="Q83" s="3">
        <v>-2.5608773405860141</v>
      </c>
      <c r="R83" s="3">
        <f>B83-K83</f>
        <v>15.331941823489743</v>
      </c>
      <c r="S83" s="3"/>
      <c r="T83" s="3">
        <f>(B82-$U$17)^2</f>
        <v>13.92758902321339</v>
      </c>
      <c r="V83" s="19"/>
      <c r="X83" s="19"/>
      <c r="Y83" s="19"/>
      <c r="AD83" s="3">
        <v>5.5</v>
      </c>
      <c r="AE83" s="2">
        <f t="shared" si="11"/>
        <v>0</v>
      </c>
      <c r="AF83" s="2">
        <f>AE83-B83</f>
        <v>-12.6</v>
      </c>
      <c r="AG83" s="2">
        <f t="shared" si="12"/>
        <v>158.76</v>
      </c>
      <c r="AH83" s="2">
        <f t="shared" si="13"/>
        <v>12.6</v>
      </c>
    </row>
    <row r="84" spans="1:34" x14ac:dyDescent="0.3">
      <c r="A84" s="3">
        <v>5.3333333329999997</v>
      </c>
      <c r="B84" s="3">
        <v>13.282999999999999</v>
      </c>
      <c r="C84" s="2">
        <f>$D$6*(A84^8)+$D$7*(A84^7)+$D$8*(A84^6)+$D$9*(A84^5)+$D$10*(A84^4)+$D$11*(A84^3)+$D$12*(A84^2)+$D$13*(A84)+$D$14 + (($D$3*EXP($D$4*A84))*(($D$5*(SIN(2*3.141592654*A84)))+(((1-($D$5^2))^0.5)*(COS(2*3.141592654*A84)))))</f>
        <v>15.276455815088228</v>
      </c>
      <c r="D84" s="2">
        <f t="shared" si="5"/>
        <v>-1.9934558150882289</v>
      </c>
      <c r="F84" s="2">
        <f t="shared" si="6"/>
        <v>3.9738660867090752</v>
      </c>
      <c r="G84" s="2">
        <f>$E$9*(A84^8)+$E$10*(A84^7)+$E$11*(A84^6)+$E$12*(A84^5)+$E$13*(A84^4)+$E$14*(A84^3)+$E$15*(A84^2)+$E$16*(A84)+$E$17+(($E$3*EXP($E$4*A84))*(($E$5*(SIN(2*3.141592654*A84)))+(((1-($E$5^2))^0.5)*(COS(2*3.141592654*A84)))))+(($E$6*EXP($E$7*A84))*(($E$8*(SIN(4*3.141592654*A84)))+(((1-($E$8^2))^0.5)*(COS(4*3.141592654*A84)))))</f>
        <v>15.446909226183328</v>
      </c>
      <c r="H84" s="2">
        <f t="shared" ref="H84:H147" si="14">G84-B84</f>
        <v>2.1639092261833284</v>
      </c>
      <c r="I84" s="2">
        <f t="shared" si="7"/>
        <v>4.682503139161331</v>
      </c>
      <c r="K84" s="2">
        <f t="shared" ref="K84:K147" si="15">($P$19*P84)+($Q$19*Q84)</f>
        <v>-1.735495143503262</v>
      </c>
      <c r="L84" s="2">
        <f t="shared" si="8"/>
        <v>13.540960671584966</v>
      </c>
      <c r="M84" s="2">
        <f t="shared" si="9"/>
        <v>-0.25796067158496605</v>
      </c>
      <c r="N84" s="3">
        <f t="shared" si="10"/>
        <v>6.6543708084566708E-2</v>
      </c>
      <c r="P84" s="3">
        <v>-2.0958327823448659</v>
      </c>
      <c r="Q84" s="3">
        <v>-2.9117676298771435</v>
      </c>
      <c r="R84" s="3">
        <f>B84-K84</f>
        <v>15.018495143503262</v>
      </c>
      <c r="S84" s="3"/>
      <c r="T84" s="3">
        <f>(B83-$U$17)^2</f>
        <v>5.071362208398539</v>
      </c>
      <c r="V84" s="19"/>
      <c r="X84" s="19"/>
      <c r="Y84" s="19"/>
      <c r="AD84" s="3">
        <v>5.5833333329999997</v>
      </c>
      <c r="AE84" s="2">
        <f t="shared" si="11"/>
        <v>0</v>
      </c>
      <c r="AF84" s="2">
        <f>AE84-B84</f>
        <v>-13.282999999999999</v>
      </c>
      <c r="AG84" s="2">
        <f t="shared" si="12"/>
        <v>176.43808899999999</v>
      </c>
      <c r="AH84" s="2">
        <f t="shared" si="13"/>
        <v>13.282999999999999</v>
      </c>
    </row>
    <row r="85" spans="1:34" x14ac:dyDescent="0.3">
      <c r="A85" s="3">
        <v>5.4166666670000003</v>
      </c>
      <c r="B85" s="3">
        <v>13.416</v>
      </c>
      <c r="C85" s="2">
        <f>$D$6*(A85^8)+$D$7*(A85^7)+$D$8*(A85^6)+$D$9*(A85^5)+$D$10*(A85^4)+$D$11*(A85^3)+$D$12*(A85^2)+$D$13*(A85)+$D$14 + (($D$3*EXP($D$4*A85))*(($D$5*(SIN(2*3.141592654*A85)))+(((1-($D$5^2))^0.5)*(COS(2*3.141592654*A85)))))</f>
        <v>15.627053698443211</v>
      </c>
      <c r="D85" s="2">
        <f t="shared" ref="D85:D148" si="16">B85-C85</f>
        <v>-2.2110536984432105</v>
      </c>
      <c r="F85" s="2">
        <f t="shared" ref="F85:F148" si="17">D85^2</f>
        <v>4.8887584573993994</v>
      </c>
      <c r="G85" s="2">
        <f>$E$9*(A85^8)+$E$10*(A85^7)+$E$11*(A85^6)+$E$12*(A85^5)+$E$13*(A85^4)+$E$14*(A85^3)+$E$15*(A85^2)+$E$16*(A85)+$E$17+(($E$3*EXP($E$4*A85))*(($E$5*(SIN(2*3.141592654*A85)))+(((1-($E$5^2))^0.5)*(COS(2*3.141592654*A85)))))+(($E$6*EXP($E$7*A85))*(($E$8*(SIN(4*3.141592654*A85)))+(((1-($E$8^2))^0.5)*(COS(4*3.141592654*A85)))))</f>
        <v>15.831618231767582</v>
      </c>
      <c r="H85" s="2">
        <f t="shared" si="14"/>
        <v>2.4156182317675814</v>
      </c>
      <c r="I85" s="2">
        <f t="shared" ref="I85:I148" si="18">H85^2</f>
        <v>5.8352114416479361</v>
      </c>
      <c r="K85" s="2">
        <f t="shared" si="15"/>
        <v>-1.7963067318993231</v>
      </c>
      <c r="L85" s="2">
        <f t="shared" ref="L85:L148" si="19">K85+C85</f>
        <v>13.830746966543888</v>
      </c>
      <c r="M85" s="2">
        <f t="shared" ref="M85:M148" si="20">B85-L85</f>
        <v>-0.41474696654388765</v>
      </c>
      <c r="N85" s="3">
        <f t="shared" ref="N85:N148" si="21">M85^2</f>
        <v>0.17201504625735667</v>
      </c>
      <c r="P85" s="3">
        <v>-1.9934558150882289</v>
      </c>
      <c r="Q85" s="3">
        <v>-2.0958327823448659</v>
      </c>
      <c r="R85" s="3">
        <f>B85-K85</f>
        <v>15.212306731899323</v>
      </c>
      <c r="S85" s="3"/>
      <c r="T85" s="3">
        <f>(B84-$U$17)^2</f>
        <v>2.4616622121022287</v>
      </c>
      <c r="V85" s="19"/>
      <c r="X85" s="19"/>
      <c r="Y85" s="19"/>
      <c r="AD85" s="3">
        <v>5.6666666670000003</v>
      </c>
      <c r="AE85" s="2">
        <f t="shared" si="11"/>
        <v>0</v>
      </c>
      <c r="AF85" s="2">
        <f>AE85-B85</f>
        <v>-13.416</v>
      </c>
      <c r="AG85" s="2">
        <f t="shared" si="12"/>
        <v>179.98905600000001</v>
      </c>
      <c r="AH85" s="2">
        <f t="shared" si="13"/>
        <v>13.416</v>
      </c>
    </row>
    <row r="86" spans="1:34" x14ac:dyDescent="0.3">
      <c r="A86" s="3">
        <v>5.5</v>
      </c>
      <c r="B86" s="3">
        <v>13.34</v>
      </c>
      <c r="C86" s="2">
        <f>$D$6*(A86^8)+$D$7*(A86^7)+$D$8*(A86^6)+$D$9*(A86^5)+$D$10*(A86^4)+$D$11*(A86^3)+$D$12*(A86^2)+$D$13*(A86)+$D$14 + (($D$3*EXP($D$4*A86))*(($D$5*(SIN(2*3.141592654*A86)))+(((1-($D$5^2))^0.5)*(COS(2*3.141592654*A86)))))</f>
        <v>15.662360278683812</v>
      </c>
      <c r="D86" s="2">
        <f t="shared" si="16"/>
        <v>-2.3223602786838118</v>
      </c>
      <c r="F86" s="2">
        <f t="shared" si="17"/>
        <v>5.393357264008352</v>
      </c>
      <c r="G86" s="2">
        <f>$E$9*(A86^8)+$E$10*(A86^7)+$E$11*(A86^6)+$E$12*(A86^5)+$E$13*(A86^4)+$E$14*(A86^3)+$E$15*(A86^2)+$E$16*(A86)+$E$17+(($E$3*EXP($E$4*A86))*(($E$5*(SIN(2*3.141592654*A86)))+(((1-($E$5^2))^0.5)*(COS(2*3.141592654*A86)))))+(($E$6*EXP($E$7*A86))*(($E$8*(SIN(4*3.141592654*A86)))+(((1-($E$8^2))^0.5)*(COS(4*3.141592654*A86)))))</f>
        <v>15.692439673382653</v>
      </c>
      <c r="H86" s="2">
        <f t="shared" si="14"/>
        <v>2.3524396733826531</v>
      </c>
      <c r="I86" s="2">
        <f t="shared" si="18"/>
        <v>5.5339724169046836</v>
      </c>
      <c r="K86" s="2">
        <f t="shared" si="15"/>
        <v>-2.0639460863129084</v>
      </c>
      <c r="L86" s="2">
        <f t="shared" si="19"/>
        <v>13.598414192370903</v>
      </c>
      <c r="M86" s="2">
        <f t="shared" si="20"/>
        <v>-0.25841419237090335</v>
      </c>
      <c r="N86" s="3">
        <f t="shared" si="21"/>
        <v>6.6777894818706246E-2</v>
      </c>
      <c r="P86" s="3">
        <v>-2.2110536984432105</v>
      </c>
      <c r="Q86" s="3">
        <v>-1.9934558150882289</v>
      </c>
      <c r="R86" s="3">
        <f>B86-K86</f>
        <v>15.403946086312908</v>
      </c>
      <c r="S86" s="3"/>
      <c r="T86" s="3">
        <f>(B85-$U$17)^2</f>
        <v>2.0620055861762974</v>
      </c>
      <c r="V86" s="19"/>
      <c r="X86" s="19"/>
      <c r="Y86" s="19"/>
      <c r="AD86" s="3">
        <v>5.75</v>
      </c>
      <c r="AE86" s="2">
        <f t="shared" si="11"/>
        <v>0</v>
      </c>
      <c r="AF86" s="2">
        <f>AE86-B86</f>
        <v>-13.34</v>
      </c>
      <c r="AG86" s="2">
        <f t="shared" si="12"/>
        <v>177.9556</v>
      </c>
      <c r="AH86" s="2">
        <f t="shared" si="13"/>
        <v>13.34</v>
      </c>
    </row>
    <row r="87" spans="1:34" x14ac:dyDescent="0.3">
      <c r="A87" s="3">
        <v>5.5833333329999997</v>
      </c>
      <c r="B87" s="3">
        <v>13.529</v>
      </c>
      <c r="C87" s="2">
        <f>$D$6*(A87^8)+$D$7*(A87^7)+$D$8*(A87^6)+$D$9*(A87^5)+$D$10*(A87^4)+$D$11*(A87^3)+$D$12*(A87^2)+$D$13*(A87)+$D$14 + (($D$3*EXP($D$4*A87))*(($D$5*(SIN(2*3.141592654*A87)))+(((1-($D$5^2))^0.5)*(COS(2*3.141592654*A87)))))</f>
        <v>15.381297710925347</v>
      </c>
      <c r="D87" s="2">
        <f t="shared" si="16"/>
        <v>-1.8522977109253471</v>
      </c>
      <c r="F87" s="2">
        <f t="shared" si="17"/>
        <v>3.431006809899281</v>
      </c>
      <c r="G87" s="2">
        <f>$E$9*(A87^8)+$E$10*(A87^7)+$E$11*(A87^6)+$E$12*(A87^5)+$E$13*(A87^4)+$E$14*(A87^3)+$E$15*(A87^2)+$E$16*(A87)+$E$17+(($E$3*EXP($E$4*A87))*(($E$5*(SIN(2*3.141592654*A87)))+(((1-($E$5^2))^0.5)*(COS(2*3.141592654*A87)))))+(($E$6*EXP($E$7*A87))*(($E$8*(SIN(4*3.141592654*A87)))+(((1-($E$8^2))^0.5)*(COS(4*3.141592654*A87)))))</f>
        <v>15.203312929994077</v>
      </c>
      <c r="H87" s="2">
        <f t="shared" si="14"/>
        <v>1.6743129299940769</v>
      </c>
      <c r="I87" s="2">
        <f t="shared" si="18"/>
        <v>2.8033237875453505</v>
      </c>
      <c r="K87" s="2">
        <f t="shared" si="15"/>
        <v>-2.1425103982053675</v>
      </c>
      <c r="L87" s="2">
        <f t="shared" si="19"/>
        <v>13.23878731271998</v>
      </c>
      <c r="M87" s="2">
        <f t="shared" si="20"/>
        <v>0.29021268728001992</v>
      </c>
      <c r="N87" s="3">
        <f t="shared" si="21"/>
        <v>8.4223403858290635E-2</v>
      </c>
      <c r="P87" s="3">
        <v>-2.3223602786838118</v>
      </c>
      <c r="Q87" s="3">
        <v>-2.2110536984432105</v>
      </c>
      <c r="R87" s="3">
        <f>B87-K87</f>
        <v>15.671510398205367</v>
      </c>
      <c r="S87" s="3"/>
      <c r="T87" s="3">
        <f>(B86-$U$17)^2</f>
        <v>2.2860488009911153</v>
      </c>
      <c r="V87" s="19"/>
      <c r="X87" s="19"/>
      <c r="Y87" s="19"/>
      <c r="AD87" s="3">
        <v>5.8333333329999997</v>
      </c>
      <c r="AE87" s="2">
        <f t="shared" si="11"/>
        <v>0</v>
      </c>
      <c r="AF87" s="2">
        <f>AE87-B87</f>
        <v>-13.529</v>
      </c>
      <c r="AG87" s="2">
        <f t="shared" si="12"/>
        <v>183.033841</v>
      </c>
      <c r="AH87" s="2">
        <f t="shared" si="13"/>
        <v>13.529</v>
      </c>
    </row>
    <row r="88" spans="1:34" x14ac:dyDescent="0.3">
      <c r="A88" s="3">
        <v>5.6666666670000003</v>
      </c>
      <c r="B88" s="3">
        <v>13.776</v>
      </c>
      <c r="C88" s="2">
        <f>$D$6*(A88^8)+$D$7*(A88^7)+$D$8*(A88^6)+$D$9*(A88^5)+$D$10*(A88^4)+$D$11*(A88^3)+$D$12*(A88^2)+$D$13*(A88)+$D$14 + (($D$3*EXP($D$4*A88))*(($D$5*(SIN(2*3.141592654*A88)))+(((1-($D$5^2))^0.5)*(COS(2*3.141592654*A88)))))</f>
        <v>14.867297166172341</v>
      </c>
      <c r="D88" s="2">
        <f t="shared" si="16"/>
        <v>-1.0912971661723407</v>
      </c>
      <c r="F88" s="2">
        <f t="shared" si="17"/>
        <v>1.1909295048957815</v>
      </c>
      <c r="G88" s="2">
        <f>$E$9*(A88^8)+$E$10*(A88^7)+$E$11*(A88^6)+$E$12*(A88^5)+$E$13*(A88^4)+$E$14*(A88^3)+$E$15*(A88^2)+$E$16*(A88)+$E$17+(($E$3*EXP($E$4*A88))*(($E$5*(SIN(2*3.141592654*A88)))+(((1-($E$5^2))^0.5)*(COS(2*3.141592654*A88)))))+(($E$6*EXP($E$7*A88))*(($E$8*(SIN(4*3.141592654*A88)))+(((1-($E$8^2))^0.5)*(COS(4*3.141592654*A88)))))</f>
        <v>14.656201819166265</v>
      </c>
      <c r="H88" s="2">
        <f t="shared" si="14"/>
        <v>0.88020181916626505</v>
      </c>
      <c r="I88" s="2">
        <f t="shared" si="18"/>
        <v>0.77475524246360239</v>
      </c>
      <c r="K88" s="2">
        <f t="shared" si="15"/>
        <v>-1.5880854510134976</v>
      </c>
      <c r="L88" s="2">
        <f t="shared" si="19"/>
        <v>13.279211715158842</v>
      </c>
      <c r="M88" s="2">
        <f t="shared" si="20"/>
        <v>0.49678828484115733</v>
      </c>
      <c r="N88" s="3">
        <f t="shared" si="21"/>
        <v>0.24679859995541886</v>
      </c>
      <c r="P88" s="3">
        <v>-1.8522977109253471</v>
      </c>
      <c r="Q88" s="3">
        <v>-2.3223602786838118</v>
      </c>
      <c r="R88" s="3">
        <f>B88-K88</f>
        <v>15.364085451013498</v>
      </c>
      <c r="S88" s="3"/>
      <c r="T88" s="3">
        <f>(B87-$U$17)^2</f>
        <v>1.7502457009911112</v>
      </c>
      <c r="V88" s="19"/>
      <c r="X88" s="19"/>
      <c r="Y88" s="19"/>
      <c r="AD88" s="3">
        <v>5.9166666670000003</v>
      </c>
      <c r="AE88" s="2">
        <f t="shared" si="11"/>
        <v>0</v>
      </c>
      <c r="AF88" s="2">
        <f>AE88-B88</f>
        <v>-13.776</v>
      </c>
      <c r="AG88" s="2">
        <f t="shared" si="12"/>
        <v>189.778176</v>
      </c>
      <c r="AH88" s="2">
        <f t="shared" si="13"/>
        <v>13.776</v>
      </c>
    </row>
    <row r="89" spans="1:34" x14ac:dyDescent="0.3">
      <c r="A89" s="3">
        <v>5.75</v>
      </c>
      <c r="B89" s="3">
        <v>14.307</v>
      </c>
      <c r="C89" s="2">
        <f>$D$6*(A89^8)+$D$7*(A89^7)+$D$8*(A89^6)+$D$9*(A89^5)+$D$10*(A89^4)+$D$11*(A89^3)+$D$12*(A89^2)+$D$13*(A89)+$D$14 + (($D$3*EXP($D$4*A89))*(($D$5*(SIN(2*3.141592654*A89)))+(((1-($D$5^2))^0.5)*(COS(2*3.141592654*A89)))))</f>
        <v>14.265970501659767</v>
      </c>
      <c r="D89" s="2">
        <f t="shared" si="16"/>
        <v>4.1029498340233062E-2</v>
      </c>
      <c r="F89" s="2">
        <f t="shared" si="17"/>
        <v>1.6834197340511875E-3</v>
      </c>
      <c r="G89" s="2">
        <f>$E$9*(A89^8)+$E$10*(A89^7)+$E$11*(A89^6)+$E$12*(A89^5)+$E$13*(A89^4)+$E$14*(A89^3)+$E$15*(A89^2)+$E$16*(A89)+$E$17+(($E$3*EXP($E$4*A89))*(($E$5*(SIN(2*3.141592654*A89)))+(((1-($E$5^2))^0.5)*(COS(2*3.141592654*A89)))))+(($E$6*EXP($E$7*A89))*(($E$8*(SIN(4*3.141592654*A89)))+(((1-($E$8^2))^0.5)*(COS(4*3.141592654*A89)))))</f>
        <v>14.230316481228183</v>
      </c>
      <c r="H89" s="2">
        <f t="shared" si="14"/>
        <v>-7.668351877181756E-2</v>
      </c>
      <c r="I89" s="2">
        <f t="shared" si="18"/>
        <v>5.8803620512276958E-3</v>
      </c>
      <c r="K89" s="2">
        <f t="shared" si="15"/>
        <v>-0.83102905726128462</v>
      </c>
      <c r="L89" s="2">
        <f t="shared" si="19"/>
        <v>13.434941444398483</v>
      </c>
      <c r="M89" s="2">
        <f t="shared" si="20"/>
        <v>0.87205855560151768</v>
      </c>
      <c r="N89" s="3">
        <f t="shared" si="21"/>
        <v>0.76048612439780527</v>
      </c>
      <c r="P89" s="3">
        <v>-1.0912971661723407</v>
      </c>
      <c r="Q89" s="3">
        <v>-1.8522977109253471</v>
      </c>
      <c r="R89" s="3">
        <f>B89-K89</f>
        <v>15.138029057261285</v>
      </c>
      <c r="S89" s="3"/>
      <c r="T89" s="3">
        <f>(B88-$U$17)^2</f>
        <v>1.1577082528429581</v>
      </c>
      <c r="V89" s="19"/>
      <c r="X89" s="19"/>
      <c r="Y89" s="19"/>
      <c r="AD89" s="3">
        <v>6</v>
      </c>
      <c r="AE89" s="2">
        <f t="shared" si="11"/>
        <v>0</v>
      </c>
      <c r="AF89" s="2">
        <f>AE89-B89</f>
        <v>-14.307</v>
      </c>
      <c r="AG89" s="2">
        <f t="shared" si="12"/>
        <v>204.69024900000002</v>
      </c>
      <c r="AH89" s="2">
        <f t="shared" si="13"/>
        <v>14.307</v>
      </c>
    </row>
    <row r="90" spans="1:34" x14ac:dyDescent="0.3">
      <c r="A90" s="3">
        <v>5.8333333329999997</v>
      </c>
      <c r="B90" s="3">
        <v>13.852</v>
      </c>
      <c r="C90" s="2">
        <f>$D$6*(A90^8)+$D$7*(A90^7)+$D$8*(A90^6)+$D$9*(A90^5)+$D$10*(A90^4)+$D$11*(A90^3)+$D$12*(A90^2)+$D$13*(A90)+$D$14 + (($D$3*EXP($D$4*A90))*(($D$5*(SIN(2*3.141592654*A90)))+(((1-($D$5^2))^0.5)*(COS(2*3.141592654*A90)))))</f>
        <v>13.746104757862225</v>
      </c>
      <c r="D90" s="2">
        <f t="shared" si="16"/>
        <v>0.10589524213777501</v>
      </c>
      <c r="F90" s="2">
        <f t="shared" si="17"/>
        <v>1.1213802307418001E-2</v>
      </c>
      <c r="G90" s="2">
        <f>$E$9*(A90^8)+$E$10*(A90^7)+$E$11*(A90^6)+$E$12*(A90^5)+$E$13*(A90^4)+$E$14*(A90^3)+$E$15*(A90^2)+$E$16*(A90)+$E$17+(($E$3*EXP($E$4*A90))*(($E$5*(SIN(2*3.141592654*A90)))+(((1-($E$5^2))^0.5)*(COS(2*3.141592654*A90)))))+(($E$6*EXP($E$7*A90))*(($E$8*(SIN(4*3.141592654*A90)))+(((1-($E$8^2))^0.5)*(COS(4*3.141592654*A90)))))</f>
        <v>13.919898896297713</v>
      </c>
      <c r="H90" s="2">
        <f t="shared" si="14"/>
        <v>6.7898896297712952E-2</v>
      </c>
      <c r="I90" s="2">
        <f t="shared" si="18"/>
        <v>4.6102601184475778E-3</v>
      </c>
      <c r="K90" s="2">
        <f t="shared" si="15"/>
        <v>0.2821229005871278</v>
      </c>
      <c r="L90" s="2">
        <f t="shared" si="19"/>
        <v>14.028227658449353</v>
      </c>
      <c r="M90" s="2">
        <f t="shared" si="20"/>
        <v>-0.17622765844935273</v>
      </c>
      <c r="N90" s="3">
        <f t="shared" si="21"/>
        <v>3.1056187602541724E-2</v>
      </c>
      <c r="P90" s="3">
        <v>4.1029498340233062E-2</v>
      </c>
      <c r="Q90" s="3">
        <v>-1.0912971661723407</v>
      </c>
      <c r="R90" s="3">
        <f>B90-K90</f>
        <v>13.569877099412873</v>
      </c>
      <c r="S90" s="3"/>
      <c r="T90" s="3">
        <f>(B89-$U$17)^2</f>
        <v>0.29699068617627972</v>
      </c>
      <c r="V90" s="19"/>
      <c r="X90" s="19"/>
      <c r="Y90" s="19"/>
      <c r="AD90" s="3">
        <v>6.0833333329999997</v>
      </c>
      <c r="AE90" s="2">
        <f t="shared" si="11"/>
        <v>0</v>
      </c>
      <c r="AF90" s="2">
        <f>AE90-B90</f>
        <v>-13.852</v>
      </c>
      <c r="AG90" s="2">
        <f t="shared" si="12"/>
        <v>191.877904</v>
      </c>
      <c r="AH90" s="2">
        <f t="shared" si="13"/>
        <v>13.852</v>
      </c>
    </row>
    <row r="91" spans="1:34" x14ac:dyDescent="0.3">
      <c r="A91" s="3">
        <v>5.9166666670000003</v>
      </c>
      <c r="B91" s="3">
        <v>13.833</v>
      </c>
      <c r="C91" s="2">
        <f>$D$6*(A91^8)+$D$7*(A91^7)+$D$8*(A91^6)+$D$9*(A91^5)+$D$10*(A91^4)+$D$11*(A91^3)+$D$12*(A91^2)+$D$13*(A91)+$D$14 + (($D$3*EXP($D$4*A91))*(($D$5*(SIN(2*3.141592654*A91)))+(((1-($D$5^2))^0.5)*(COS(2*3.141592654*A91)))))</f>
        <v>13.454424758146427</v>
      </c>
      <c r="D91" s="2">
        <f t="shared" si="16"/>
        <v>0.37857524185357327</v>
      </c>
      <c r="F91" s="2">
        <f t="shared" si="17"/>
        <v>0.1433192137444915</v>
      </c>
      <c r="G91" s="2">
        <f>$E$9*(A91^8)+$E$10*(A91^7)+$E$11*(A91^6)+$E$12*(A91^5)+$E$13*(A91^4)+$E$14*(A91^3)+$E$15*(A91^2)+$E$16*(A91)+$E$17+(($E$3*EXP($E$4*A91))*(($E$5*(SIN(2*3.141592654*A91)))+(((1-($E$5^2))^0.5)*(COS(2*3.141592654*A91)))))+(($E$6*EXP($E$7*A91))*(($E$8*(SIN(4*3.141592654*A91)))+(((1-($E$8^2))^0.5)*(COS(4*3.141592654*A91)))))</f>
        <v>13.663631557991819</v>
      </c>
      <c r="H91" s="2">
        <f t="shared" si="14"/>
        <v>-0.16936844200818157</v>
      </c>
      <c r="I91" s="2">
        <f t="shared" si="18"/>
        <v>2.8685669148278765E-2</v>
      </c>
      <c r="K91" s="2">
        <f t="shared" si="15"/>
        <v>0.1106151271127272</v>
      </c>
      <c r="L91" s="2">
        <f t="shared" si="19"/>
        <v>13.565039885259154</v>
      </c>
      <c r="M91" s="2">
        <f t="shared" si="20"/>
        <v>0.26796011474084658</v>
      </c>
      <c r="N91" s="3">
        <f t="shared" si="21"/>
        <v>7.180262309192767E-2</v>
      </c>
      <c r="P91" s="3">
        <v>0.10589524213777501</v>
      </c>
      <c r="Q91" s="3">
        <v>4.1029498340233062E-2</v>
      </c>
      <c r="R91" s="3">
        <f>B91-K91</f>
        <v>13.722384872887273</v>
      </c>
      <c r="S91" s="3"/>
      <c r="T91" s="3">
        <f>(B90-$U$17)^2</f>
        <v>0.99993703802814071</v>
      </c>
      <c r="V91" s="19"/>
      <c r="X91" s="19"/>
      <c r="Y91" s="19"/>
      <c r="AD91" s="3">
        <v>6.1666666670000003</v>
      </c>
      <c r="AE91" s="2">
        <f t="shared" si="11"/>
        <v>0</v>
      </c>
      <c r="AF91" s="2">
        <f>AE91-B91</f>
        <v>-13.833</v>
      </c>
      <c r="AG91" s="2">
        <f t="shared" si="12"/>
        <v>191.351889</v>
      </c>
      <c r="AH91" s="2">
        <f t="shared" si="13"/>
        <v>13.833</v>
      </c>
    </row>
    <row r="92" spans="1:34" x14ac:dyDescent="0.3">
      <c r="A92" s="3">
        <v>6</v>
      </c>
      <c r="B92" s="3">
        <v>13.169</v>
      </c>
      <c r="C92" s="2">
        <f>$D$6*(A92^8)+$D$7*(A92^7)+$D$8*(A92^6)+$D$9*(A92^5)+$D$10*(A92^4)+$D$11*(A92^3)+$D$12*(A92^2)+$D$13*(A92)+$D$14 + (($D$3*EXP($D$4*A92))*(($D$5*(SIN(2*3.141592654*A92)))+(((1-($D$5^2))^0.5)*(COS(2*3.141592654*A92)))))</f>
        <v>13.476244940960267</v>
      </c>
      <c r="D92" s="2">
        <f t="shared" si="16"/>
        <v>-0.30724494096026689</v>
      </c>
      <c r="F92" s="2">
        <f t="shared" si="17"/>
        <v>9.4399453745677889E-2</v>
      </c>
      <c r="G92" s="2">
        <f>$E$9*(A92^8)+$E$10*(A92^7)+$E$11*(A92^6)+$E$12*(A92^5)+$E$13*(A92^4)+$E$14*(A92^3)+$E$15*(A92^2)+$E$16*(A92)+$E$17+(($E$3*EXP($E$4*A92))*(($E$5*(SIN(2*3.141592654*A92)))+(((1-($E$5^2))^0.5)*(COS(2*3.141592654*A92)))))+(($E$6*EXP($E$7*A92))*(($E$8*(SIN(4*3.141592654*A92)))+(((1-($E$8^2))^0.5)*(COS(4*3.141592654*A92)))))</f>
        <v>13.512808925995502</v>
      </c>
      <c r="H92" s="2">
        <f t="shared" si="14"/>
        <v>0.34380892599550172</v>
      </c>
      <c r="I92" s="2">
        <f t="shared" si="18"/>
        <v>0.11820457759418038</v>
      </c>
      <c r="K92" s="2">
        <f t="shared" si="15"/>
        <v>0.40426248355741357</v>
      </c>
      <c r="L92" s="2">
        <f t="shared" si="19"/>
        <v>13.880507424517681</v>
      </c>
      <c r="M92" s="2">
        <f t="shared" si="20"/>
        <v>-0.71150742451768068</v>
      </c>
      <c r="N92" s="3">
        <f t="shared" si="21"/>
        <v>0.50624281514378311</v>
      </c>
      <c r="P92" s="3">
        <v>0.37857524185357327</v>
      </c>
      <c r="Q92" s="3">
        <v>0.10589524213777501</v>
      </c>
      <c r="R92" s="3">
        <f>B92-K92</f>
        <v>12.764737516442587</v>
      </c>
      <c r="S92" s="3"/>
      <c r="T92" s="3">
        <f>(B91-$U$17)^2</f>
        <v>1.038296841731845</v>
      </c>
      <c r="V92" s="19"/>
      <c r="X92" s="19"/>
      <c r="Y92" s="19"/>
      <c r="AD92" s="3">
        <v>6.25</v>
      </c>
      <c r="AE92" s="2">
        <f t="shared" si="11"/>
        <v>0</v>
      </c>
      <c r="AF92" s="2">
        <f>AE92-B92</f>
        <v>-13.169</v>
      </c>
      <c r="AG92" s="2">
        <f t="shared" si="12"/>
        <v>173.422561</v>
      </c>
      <c r="AH92" s="2">
        <f t="shared" si="13"/>
        <v>13.169</v>
      </c>
    </row>
    <row r="93" spans="1:34" x14ac:dyDescent="0.3">
      <c r="A93" s="3">
        <v>6.0833333329999997</v>
      </c>
      <c r="B93" s="3">
        <v>12.941000000000001</v>
      </c>
      <c r="C93" s="2">
        <f>$D$6*(A93^8)+$D$7*(A93^7)+$D$8*(A93^6)+$D$9*(A93^5)+$D$10*(A93^4)+$D$11*(A93^3)+$D$12*(A93^2)+$D$13*(A93)+$D$14 + (($D$3*EXP($D$4*A93))*(($D$5*(SIN(2*3.141592654*A93)))+(((1-($D$5^2))^0.5)*(COS(2*3.141592654*A93)))))</f>
        <v>13.812559847336203</v>
      </c>
      <c r="D93" s="2">
        <f t="shared" si="16"/>
        <v>-0.87155984733620251</v>
      </c>
      <c r="F93" s="2">
        <f t="shared" si="17"/>
        <v>0.75961656748870465</v>
      </c>
      <c r="G93" s="2">
        <f>$E$9*(A93^8)+$E$10*(A93^7)+$E$11*(A93^6)+$E$12*(A93^5)+$E$13*(A93^4)+$E$14*(A93^3)+$E$15*(A93^2)+$E$16*(A93)+$E$17+(($E$3*EXP($E$4*A93))*(($E$5*(SIN(2*3.141592654*A93)))+(((1-($E$5^2))^0.5)*(COS(2*3.141592654*A93)))))+(($E$6*EXP($E$7*A93))*(($E$8*(SIN(4*3.141592654*A93)))+(((1-($E$8^2))^0.5)*(COS(4*3.141592654*A93)))))</f>
        <v>13.641622343343821</v>
      </c>
      <c r="H93" s="2">
        <f t="shared" si="14"/>
        <v>0.70062234334382012</v>
      </c>
      <c r="I93" s="2">
        <f t="shared" si="18"/>
        <v>0.49087166799258575</v>
      </c>
      <c r="K93" s="2">
        <f t="shared" si="15"/>
        <v>-0.42847457665002631</v>
      </c>
      <c r="L93" s="2">
        <f t="shared" si="19"/>
        <v>13.384085270686176</v>
      </c>
      <c r="M93" s="2">
        <f t="shared" si="20"/>
        <v>-0.44308527068617565</v>
      </c>
      <c r="N93" s="3">
        <f t="shared" si="21"/>
        <v>0.19632455709904154</v>
      </c>
      <c r="P93" s="3">
        <v>-0.30724494096026689</v>
      </c>
      <c r="Q93" s="3">
        <v>0.37857524185357327</v>
      </c>
      <c r="R93" s="3">
        <f>B93-K93</f>
        <v>13.369474576650028</v>
      </c>
      <c r="S93" s="3"/>
      <c r="T93" s="3">
        <f>(B92-$U$17)^2</f>
        <v>2.83238303432445</v>
      </c>
      <c r="V93" s="19"/>
      <c r="X93" s="19"/>
      <c r="Y93" s="19"/>
      <c r="AD93" s="3">
        <v>6.3333333329999997</v>
      </c>
      <c r="AE93" s="2">
        <f t="shared" si="11"/>
        <v>0</v>
      </c>
      <c r="AF93" s="2">
        <f>AE93-B93</f>
        <v>-12.941000000000001</v>
      </c>
      <c r="AG93" s="2">
        <f t="shared" si="12"/>
        <v>167.46948100000003</v>
      </c>
      <c r="AH93" s="2">
        <f t="shared" si="13"/>
        <v>12.941000000000001</v>
      </c>
    </row>
    <row r="94" spans="1:34" x14ac:dyDescent="0.3">
      <c r="A94" s="3">
        <v>6.1666666670000003</v>
      </c>
      <c r="B94" s="3">
        <v>13.188000000000001</v>
      </c>
      <c r="C94" s="2">
        <f>$D$6*(A94^8)+$D$7*(A94^7)+$D$8*(A94^6)+$D$9*(A94^5)+$D$10*(A94^4)+$D$11*(A94^3)+$D$12*(A94^2)+$D$13*(A94)+$D$14 + (($D$3*EXP($D$4*A94))*(($D$5*(SIN(2*3.141592654*A94)))+(((1-($D$5^2))^0.5)*(COS(2*3.141592654*A94)))))</f>
        <v>14.379722645049123</v>
      </c>
      <c r="D94" s="2">
        <f t="shared" si="16"/>
        <v>-1.1917226450491221</v>
      </c>
      <c r="F94" s="2">
        <f t="shared" si="17"/>
        <v>1.4202028627228758</v>
      </c>
      <c r="G94" s="2">
        <f>$E$9*(A94^8)+$E$10*(A94^7)+$E$11*(A94^6)+$E$12*(A94^5)+$E$13*(A94^4)+$E$14*(A94^3)+$E$15*(A94^2)+$E$16*(A94)+$E$17+(($E$3*EXP($E$4*A94))*(($E$5*(SIN(2*3.141592654*A94)))+(((1-($E$5^2))^0.5)*(COS(2*3.141592654*A94)))))+(($E$6*EXP($E$7*A94))*(($E$8*(SIN(4*3.141592654*A94)))+(((1-($E$8^2))^0.5)*(COS(4*3.141592654*A94)))))</f>
        <v>14.173221838903457</v>
      </c>
      <c r="H94" s="2">
        <f t="shared" si="14"/>
        <v>0.98522183890345616</v>
      </c>
      <c r="I94" s="2">
        <f t="shared" si="18"/>
        <v>0.97066207185230768</v>
      </c>
      <c r="K94" s="2">
        <f t="shared" si="15"/>
        <v>-0.91698534400792375</v>
      </c>
      <c r="L94" s="2">
        <f t="shared" si="19"/>
        <v>13.4627373010412</v>
      </c>
      <c r="M94" s="2">
        <f t="shared" si="20"/>
        <v>-0.27473730104119909</v>
      </c>
      <c r="N94" s="3">
        <f t="shared" si="21"/>
        <v>7.5480584583402455E-2</v>
      </c>
      <c r="P94" s="3">
        <v>-0.87155984733620251</v>
      </c>
      <c r="Q94" s="3">
        <v>-0.30724494096026689</v>
      </c>
      <c r="R94" s="3">
        <f>B94-K94</f>
        <v>14.104985344007924</v>
      </c>
      <c r="S94" s="3"/>
      <c r="T94" s="3">
        <f>(B93-$U$17)^2</f>
        <v>3.6518006787688981</v>
      </c>
      <c r="V94" s="19"/>
      <c r="X94" s="19"/>
      <c r="Y94" s="19"/>
      <c r="AD94" s="3">
        <v>6.4166666670000003</v>
      </c>
      <c r="AE94" s="2">
        <f t="shared" si="11"/>
        <v>0</v>
      </c>
      <c r="AF94" s="2">
        <f>AE94-B94</f>
        <v>-13.188000000000001</v>
      </c>
      <c r="AG94" s="2">
        <f t="shared" si="12"/>
        <v>173.92334400000001</v>
      </c>
      <c r="AH94" s="2">
        <f t="shared" si="13"/>
        <v>13.188000000000001</v>
      </c>
    </row>
    <row r="95" spans="1:34" x14ac:dyDescent="0.3">
      <c r="A95" s="3">
        <v>6.25</v>
      </c>
      <c r="B95" s="3">
        <v>14.382999999999999</v>
      </c>
      <c r="C95" s="2">
        <f>$D$6*(A95^8)+$D$7*(A95^7)+$D$8*(A95^6)+$D$9*(A95^5)+$D$10*(A95^4)+$D$11*(A95^3)+$D$12*(A95^2)+$D$13*(A95)+$D$14 + (($D$3*EXP($D$4*A95))*(($D$5*(SIN(2*3.141592654*A95)))+(((1-($D$5^2))^0.5)*(COS(2*3.141592654*A95)))))</f>
        <v>15.031810169977218</v>
      </c>
      <c r="D95" s="2">
        <f t="shared" si="16"/>
        <v>-0.64881016997721908</v>
      </c>
      <c r="F95" s="2">
        <f t="shared" si="17"/>
        <v>0.42095463666586791</v>
      </c>
      <c r="G95" s="2">
        <f>$E$9*(A95^8)+$E$10*(A95^7)+$E$11*(A95^6)+$E$12*(A95^5)+$E$13*(A95^4)+$E$14*(A95^3)+$E$15*(A95^2)+$E$16*(A95)+$E$17+(($E$3*EXP($E$4*A95))*(($E$5*(SIN(2*3.141592654*A95)))+(((1-($E$5^2))^0.5)*(COS(2*3.141592654*A95)))))+(($E$6*EXP($E$7*A95))*(($E$8*(SIN(4*3.141592654*A95)))+(((1-($E$8^2))^0.5)*(COS(4*3.141592654*A95)))))</f>
        <v>14.995687946479721</v>
      </c>
      <c r="H95" s="2">
        <f t="shared" si="14"/>
        <v>0.61268794647972236</v>
      </c>
      <c r="I95" s="2">
        <f t="shared" si="18"/>
        <v>0.37538651976153914</v>
      </c>
      <c r="K95" s="2">
        <f t="shared" si="15"/>
        <v>-1.1562765773995713</v>
      </c>
      <c r="L95" s="2">
        <f t="shared" si="19"/>
        <v>13.875533592577646</v>
      </c>
      <c r="M95" s="2">
        <f t="shared" si="20"/>
        <v>0.50746640742235272</v>
      </c>
      <c r="N95" s="3">
        <f t="shared" si="21"/>
        <v>0.25752215466214928</v>
      </c>
      <c r="P95" s="3">
        <v>-1.1917226450491221</v>
      </c>
      <c r="Q95" s="3">
        <v>-0.87155984733620251</v>
      </c>
      <c r="R95" s="3">
        <f>B95-K95</f>
        <v>15.539276577399571</v>
      </c>
      <c r="S95" s="3"/>
      <c r="T95" s="3">
        <f>(B94-$U$17)^2</f>
        <v>2.7687912306207458</v>
      </c>
      <c r="V95" s="19"/>
      <c r="X95" s="19"/>
      <c r="Y95" s="19"/>
      <c r="AD95" s="3">
        <v>6.5</v>
      </c>
      <c r="AE95" s="2">
        <f t="shared" si="11"/>
        <v>0</v>
      </c>
      <c r="AF95" s="2">
        <f>AE95-B95</f>
        <v>-14.382999999999999</v>
      </c>
      <c r="AG95" s="2">
        <f t="shared" si="12"/>
        <v>206.87068899999997</v>
      </c>
      <c r="AH95" s="2">
        <f t="shared" si="13"/>
        <v>14.382999999999999</v>
      </c>
    </row>
    <row r="96" spans="1:34" x14ac:dyDescent="0.3">
      <c r="A96" s="3">
        <v>6.3333333329999997</v>
      </c>
      <c r="B96" s="3">
        <v>14.763</v>
      </c>
      <c r="C96" s="2">
        <f>$D$6*(A96^8)+$D$7*(A96^7)+$D$8*(A96^6)+$D$9*(A96^5)+$D$10*(A96^4)+$D$11*(A96^3)+$D$12*(A96^2)+$D$13*(A96)+$D$14 + (($D$3*EXP($D$4*A96))*(($D$5*(SIN(2*3.141592654*A96)))+(((1-($D$5^2))^0.5)*(COS(2*3.141592654*A96)))))</f>
        <v>15.599692744994506</v>
      </c>
      <c r="D96" s="2">
        <f t="shared" si="16"/>
        <v>-0.8366927449945063</v>
      </c>
      <c r="F96" s="2">
        <f t="shared" si="17"/>
        <v>0.70005474952644198</v>
      </c>
      <c r="G96" s="2">
        <f>$E$9*(A96^8)+$E$10*(A96^7)+$E$11*(A96^6)+$E$12*(A96^5)+$E$13*(A96^4)+$E$14*(A96^3)+$E$15*(A96^2)+$E$16*(A96)+$E$17+(($E$3*EXP($E$4*A96))*(($E$5*(SIN(2*3.141592654*A96)))+(((1-($E$5^2))^0.5)*(COS(2*3.141592654*A96)))))+(($E$6*EXP($E$7*A96))*(($E$8*(SIN(4*3.141592654*A96)))+(((1-($E$8^2))^0.5)*(COS(4*3.141592654*A96)))))</f>
        <v>15.768035216140735</v>
      </c>
      <c r="H96" s="2">
        <f t="shared" si="14"/>
        <v>1.005035216140735</v>
      </c>
      <c r="I96" s="2">
        <f t="shared" si="18"/>
        <v>1.0100957856830539</v>
      </c>
      <c r="K96" s="2">
        <f t="shared" si="15"/>
        <v>-0.47452125119018107</v>
      </c>
      <c r="L96" s="2">
        <f t="shared" si="19"/>
        <v>15.125171493804325</v>
      </c>
      <c r="M96" s="2">
        <f t="shared" si="20"/>
        <v>-0.36217149380432545</v>
      </c>
      <c r="N96" s="3">
        <f t="shared" si="21"/>
        <v>0.13116819092445656</v>
      </c>
      <c r="P96" s="3">
        <v>-0.64881016997721908</v>
      </c>
      <c r="Q96" s="3">
        <v>-1.1917226450491221</v>
      </c>
      <c r="R96" s="3">
        <f>B96-K96</f>
        <v>15.237521251190181</v>
      </c>
      <c r="S96" s="3"/>
      <c r="T96" s="3">
        <f>(B95-$U$17)^2</f>
        <v>0.21993147136146454</v>
      </c>
      <c r="V96" s="19"/>
      <c r="X96" s="19"/>
      <c r="Y96" s="19"/>
      <c r="AD96" s="3">
        <v>6.5833333329999997</v>
      </c>
      <c r="AE96" s="2">
        <f t="shared" si="11"/>
        <v>0</v>
      </c>
      <c r="AF96" s="2">
        <f>AE96-B96</f>
        <v>-14.763</v>
      </c>
      <c r="AG96" s="2">
        <f t="shared" si="12"/>
        <v>217.946169</v>
      </c>
      <c r="AH96" s="2">
        <f t="shared" si="13"/>
        <v>14.763</v>
      </c>
    </row>
    <row r="97" spans="1:34" x14ac:dyDescent="0.3">
      <c r="A97" s="3">
        <v>6.4166666670000003</v>
      </c>
      <c r="B97" s="3">
        <v>15.218</v>
      </c>
      <c r="C97" s="2">
        <f>$D$6*(A97^8)+$D$7*(A97^7)+$D$8*(A97^6)+$D$9*(A97^5)+$D$10*(A97^4)+$D$11*(A97^3)+$D$12*(A97^2)+$D$13*(A97)+$D$14 + (($D$3*EXP($D$4*A97))*(($D$5*(SIN(2*3.141592654*A97)))+(((1-($D$5^2))^0.5)*(COS(2*3.141592654*A97)))))</f>
        <v>15.936346205940424</v>
      </c>
      <c r="D97" s="2">
        <f t="shared" si="16"/>
        <v>-0.7183462059404242</v>
      </c>
      <c r="F97" s="2">
        <f t="shared" si="17"/>
        <v>0.51602127158900235</v>
      </c>
      <c r="G97" s="2">
        <f>$E$9*(A97^8)+$E$10*(A97^7)+$E$11*(A97^6)+$E$12*(A97^5)+$E$13*(A97^4)+$E$14*(A97^3)+$E$15*(A97^2)+$E$16*(A97)+$E$17+(($E$3*EXP($E$4*A97))*(($E$5*(SIN(2*3.141592654*A97)))+(((1-($E$5^2))^0.5)*(COS(2*3.141592654*A97)))))+(($E$6*EXP($E$7*A97))*(($E$8*(SIN(4*3.141592654*A97)))+(((1-($E$8^2))^0.5)*(COS(4*3.141592654*A97)))))</f>
        <v>16.138113498216654</v>
      </c>
      <c r="H97" s="2">
        <f t="shared" si="14"/>
        <v>0.92011349821665434</v>
      </c>
      <c r="I97" s="2">
        <f t="shared" si="18"/>
        <v>0.84660884960048921</v>
      </c>
      <c r="K97" s="2">
        <f t="shared" si="15"/>
        <v>-0.80383254644522451</v>
      </c>
      <c r="L97" s="2">
        <f t="shared" si="19"/>
        <v>15.132513659495199</v>
      </c>
      <c r="M97" s="2">
        <f t="shared" si="20"/>
        <v>8.5486340504800751E-2</v>
      </c>
      <c r="N97" s="3">
        <f t="shared" si="21"/>
        <v>7.3079144129027376E-3</v>
      </c>
      <c r="P97" s="3">
        <v>-0.8366927449945063</v>
      </c>
      <c r="Q97" s="3">
        <v>-0.64881016997721908</v>
      </c>
      <c r="R97" s="3">
        <f>B97-K97</f>
        <v>16.021832546445225</v>
      </c>
      <c r="S97" s="3"/>
      <c r="T97" s="3">
        <f>(B96-$U$17)^2</f>
        <v>7.915397287381826E-3</v>
      </c>
      <c r="V97" s="19"/>
      <c r="X97" s="19"/>
      <c r="Y97" s="19"/>
      <c r="AD97" s="3">
        <v>6.6666666670000003</v>
      </c>
      <c r="AE97" s="2">
        <f t="shared" si="11"/>
        <v>0</v>
      </c>
      <c r="AF97" s="2">
        <f>AE97-B97</f>
        <v>-15.218</v>
      </c>
      <c r="AG97" s="2">
        <f t="shared" si="12"/>
        <v>231.587524</v>
      </c>
      <c r="AH97" s="2">
        <f t="shared" si="13"/>
        <v>15.218</v>
      </c>
    </row>
    <row r="98" spans="1:34" x14ac:dyDescent="0.3">
      <c r="A98" s="3">
        <v>6.5</v>
      </c>
      <c r="B98" s="3">
        <v>15.161</v>
      </c>
      <c r="C98" s="2">
        <f>$D$6*(A98^8)+$D$7*(A98^7)+$D$8*(A98^6)+$D$9*(A98^5)+$D$10*(A98^4)+$D$11*(A98^3)+$D$12*(A98^2)+$D$13*(A98)+$D$14 + (($D$3*EXP($D$4*A98))*(($D$5*(SIN(2*3.141592654*A98)))+(((1-($D$5^2))^0.5)*(COS(2*3.141592654*A98)))))</f>
        <v>15.956264955038465</v>
      </c>
      <c r="D98" s="2">
        <f t="shared" si="16"/>
        <v>-0.79526495503846562</v>
      </c>
      <c r="F98" s="2">
        <f t="shared" si="17"/>
        <v>0.63244634871233274</v>
      </c>
      <c r="G98" s="2">
        <f>$E$9*(A98^8)+$E$10*(A98^7)+$E$11*(A98^6)+$E$12*(A98^5)+$E$13*(A98^4)+$E$14*(A98^3)+$E$15*(A98^2)+$E$16*(A98)+$E$17+(($E$3*EXP($E$4*A98))*(($E$5*(SIN(2*3.141592654*A98)))+(((1-($E$5^2))^0.5)*(COS(2*3.141592654*A98)))))+(($E$6*EXP($E$7*A98))*(($E$8*(SIN(4*3.141592654*A98)))+(((1-($E$8^2))^0.5)*(COS(4*3.141592654*A98)))))</f>
        <v>15.987174883737167</v>
      </c>
      <c r="H98" s="2">
        <f t="shared" si="14"/>
        <v>0.82617488373716697</v>
      </c>
      <c r="I98" s="2">
        <f t="shared" si="18"/>
        <v>0.68256493851812139</v>
      </c>
      <c r="K98" s="2">
        <f t="shared" si="15"/>
        <v>-0.62970072196926785</v>
      </c>
      <c r="L98" s="2">
        <f t="shared" si="19"/>
        <v>15.326564233069197</v>
      </c>
      <c r="M98" s="2">
        <f t="shared" si="20"/>
        <v>-0.16556423306919754</v>
      </c>
      <c r="N98" s="3">
        <f t="shared" si="21"/>
        <v>2.7411515271791566E-2</v>
      </c>
      <c r="P98" s="3">
        <v>-0.7183462059404242</v>
      </c>
      <c r="Q98" s="3">
        <v>-0.8366927449945063</v>
      </c>
      <c r="R98" s="3">
        <f>B98-K98</f>
        <v>15.790700721969268</v>
      </c>
      <c r="S98" s="3"/>
      <c r="T98" s="3">
        <f>(B97-$U$17)^2</f>
        <v>0.13397904543552056</v>
      </c>
      <c r="V98" s="19"/>
      <c r="X98" s="19"/>
      <c r="Y98" s="19"/>
      <c r="AD98" s="3">
        <v>6.75</v>
      </c>
      <c r="AE98" s="2">
        <f t="shared" si="11"/>
        <v>0</v>
      </c>
      <c r="AF98" s="2">
        <f>AE98-B98</f>
        <v>-15.161</v>
      </c>
      <c r="AG98" s="2">
        <f t="shared" si="12"/>
        <v>229.855921</v>
      </c>
      <c r="AH98" s="2">
        <f t="shared" si="13"/>
        <v>15.161</v>
      </c>
    </row>
    <row r="99" spans="1:34" x14ac:dyDescent="0.3">
      <c r="A99" s="3">
        <v>6.5833333329999997</v>
      </c>
      <c r="B99" s="3">
        <v>14.858000000000001</v>
      </c>
      <c r="C99" s="2">
        <f>$D$6*(A99^8)+$D$7*(A99^7)+$D$8*(A99^6)+$D$9*(A99^5)+$D$10*(A99^4)+$D$11*(A99^3)+$D$12*(A99^2)+$D$13*(A99)+$D$14 + (($D$3*EXP($D$4*A99))*(($D$5*(SIN(2*3.141592654*A99)))+(((1-($D$5^2))^0.5)*(COS(2*3.141592654*A99)))))</f>
        <v>15.658409167602517</v>
      </c>
      <c r="D99" s="2">
        <f t="shared" si="16"/>
        <v>-0.8004091676025169</v>
      </c>
      <c r="F99" s="2">
        <f t="shared" si="17"/>
        <v>0.64065483558215397</v>
      </c>
      <c r="G99" s="2">
        <f>$E$9*(A99^8)+$E$10*(A99^7)+$E$11*(A99^6)+$E$12*(A99^5)+$E$13*(A99^4)+$E$14*(A99^3)+$E$15*(A99^2)+$E$16*(A99)+$E$17+(($E$3*EXP($E$4*A99))*(($E$5*(SIN(2*3.141592654*A99)))+(((1-($E$5^2))^0.5)*(COS(2*3.141592654*A99)))))+(($E$6*EXP($E$7*A99))*(($E$8*(SIN(4*3.141592654*A99)))+(((1-($E$8^2))^0.5)*(COS(4*3.141592654*A99)))))</f>
        <v>15.485558200956051</v>
      </c>
      <c r="H99" s="2">
        <f t="shared" si="14"/>
        <v>0.62755820095605053</v>
      </c>
      <c r="I99" s="2">
        <f t="shared" si="18"/>
        <v>0.39382929558719471</v>
      </c>
      <c r="K99" s="2">
        <f t="shared" si="15"/>
        <v>-0.7420628336661752</v>
      </c>
      <c r="L99" s="2">
        <f t="shared" si="19"/>
        <v>14.916346333936342</v>
      </c>
      <c r="M99" s="2">
        <f t="shared" si="20"/>
        <v>-5.8346333936341921E-2</v>
      </c>
      <c r="N99" s="3">
        <f t="shared" si="21"/>
        <v>3.4042946838111249E-3</v>
      </c>
      <c r="P99" s="3">
        <v>-0.79526495503846562</v>
      </c>
      <c r="Q99" s="3">
        <v>-0.7183462059404242</v>
      </c>
      <c r="R99" s="3">
        <f>B99-K99</f>
        <v>15.600062833666176</v>
      </c>
      <c r="S99" s="3"/>
      <c r="T99" s="3">
        <f>(B98-$U$17)^2</f>
        <v>9.5500456546632598E-2</v>
      </c>
      <c r="V99" s="19"/>
      <c r="X99" s="19"/>
      <c r="Y99" s="19"/>
      <c r="AD99" s="3">
        <v>6.8333333329999997</v>
      </c>
      <c r="AE99" s="2">
        <f t="shared" si="11"/>
        <v>0</v>
      </c>
      <c r="AF99" s="2">
        <f>AE99-B99</f>
        <v>-14.858000000000001</v>
      </c>
      <c r="AG99" s="2">
        <f t="shared" si="12"/>
        <v>220.760164</v>
      </c>
      <c r="AH99" s="2">
        <f t="shared" si="13"/>
        <v>14.858000000000001</v>
      </c>
    </row>
    <row r="100" spans="1:34" x14ac:dyDescent="0.3">
      <c r="A100" s="3">
        <v>6.6666666670000003</v>
      </c>
      <c r="B100" s="3">
        <v>14.156000000000001</v>
      </c>
      <c r="C100" s="2">
        <f>$D$6*(A100^8)+$D$7*(A100^7)+$D$8*(A100^6)+$D$9*(A100^5)+$D$10*(A100^4)+$D$11*(A100^3)+$D$12*(A100^2)+$D$13*(A100)+$D$14 + (($D$3*EXP($D$4*A100))*(($D$5*(SIN(2*3.141592654*A100)))+(((1-($D$5^2))^0.5)*(COS(2*3.141592654*A100)))))</f>
        <v>15.126526586051556</v>
      </c>
      <c r="D100" s="2">
        <f t="shared" si="16"/>
        <v>-0.97052658605155528</v>
      </c>
      <c r="F100" s="2">
        <f t="shared" si="17"/>
        <v>0.94192185423288699</v>
      </c>
      <c r="G100" s="2">
        <f>$E$9*(A100^8)+$E$10*(A100^7)+$E$11*(A100^6)+$E$12*(A100^5)+$E$13*(A100^4)+$E$14*(A100^3)+$E$15*(A100^2)+$E$16*(A100)+$E$17+(($E$3*EXP($E$4*A100))*(($E$5*(SIN(2*3.141592654*A100)))+(((1-($E$5^2))^0.5)*(COS(2*3.141592654*A100)))))+(($E$6*EXP($E$7*A100))*(($E$8*(SIN(4*3.141592654*A100)))+(((1-($E$8^2))^0.5)*(COS(4*3.141592654*A100)))))</f>
        <v>14.921213790781184</v>
      </c>
      <c r="H100" s="2">
        <f t="shared" si="14"/>
        <v>0.76521379078118379</v>
      </c>
      <c r="I100" s="2">
        <f t="shared" si="18"/>
        <v>0.58555214560170932</v>
      </c>
      <c r="K100" s="2">
        <f t="shared" si="15"/>
        <v>-0.73124490702210754</v>
      </c>
      <c r="L100" s="2">
        <f t="shared" si="19"/>
        <v>14.395281679029448</v>
      </c>
      <c r="M100" s="2">
        <f t="shared" si="20"/>
        <v>-0.23928167902944786</v>
      </c>
      <c r="N100" s="3">
        <f t="shared" si="21"/>
        <v>5.7255721919151709E-2</v>
      </c>
      <c r="P100" s="3">
        <v>-0.8004091676025169</v>
      </c>
      <c r="Q100" s="3">
        <v>-0.79526495503846562</v>
      </c>
      <c r="R100" s="3">
        <f>B100-K100</f>
        <v>14.887244907022108</v>
      </c>
      <c r="S100" s="3"/>
      <c r="T100" s="3">
        <f>(B99-$U$17)^2</f>
        <v>3.6378768861336065E-5</v>
      </c>
      <c r="V100" s="19"/>
      <c r="X100" s="19"/>
      <c r="Y100" s="19"/>
      <c r="AD100" s="3">
        <v>6.9166666670000003</v>
      </c>
      <c r="AE100" s="2">
        <f t="shared" si="11"/>
        <v>0</v>
      </c>
      <c r="AF100" s="2">
        <f>AE100-B100</f>
        <v>-14.156000000000001</v>
      </c>
      <c r="AG100" s="2">
        <f t="shared" si="12"/>
        <v>200.39233600000003</v>
      </c>
      <c r="AH100" s="2">
        <f t="shared" si="13"/>
        <v>14.156000000000001</v>
      </c>
    </row>
    <row r="101" spans="1:34" x14ac:dyDescent="0.3">
      <c r="A101" s="3">
        <v>6.75</v>
      </c>
      <c r="B101" s="3">
        <v>13.586</v>
      </c>
      <c r="C101" s="2">
        <f>$D$6*(A101^8)+$D$7*(A101^7)+$D$8*(A101^6)+$D$9*(A101^5)+$D$10*(A101^4)+$D$11*(A101^3)+$D$12*(A101^2)+$D$13*(A101)+$D$14 + (($D$3*EXP($D$4*A101))*(($D$5*(SIN(2*3.141592654*A101)))+(((1-($D$5^2))^0.5)*(COS(2*3.141592654*A101)))))</f>
        <v>14.506750263251218</v>
      </c>
      <c r="D101" s="2">
        <f t="shared" si="16"/>
        <v>-0.92075026325121812</v>
      </c>
      <c r="F101" s="2">
        <f t="shared" si="17"/>
        <v>0.8477810472771875</v>
      </c>
      <c r="G101" s="2">
        <f>$E$9*(A101^8)+$E$10*(A101^7)+$E$11*(A101^6)+$E$12*(A101^5)+$E$13*(A101^4)+$E$14*(A101^3)+$E$15*(A101^2)+$E$16*(A101)+$E$17+(($E$3*EXP($E$4*A101))*(($E$5*(SIN(2*3.141592654*A101)))+(((1-($E$5^2))^0.5)*(COS(2*3.141592654*A101)))))+(($E$6*EXP($E$7*A101))*(($E$8*(SIN(4*3.141592654*A101)))+(((1-($E$8^2))^0.5)*(COS(4*3.141592654*A101)))))</f>
        <v>14.473183679158025</v>
      </c>
      <c r="H101" s="2">
        <f t="shared" si="14"/>
        <v>0.88718367915802432</v>
      </c>
      <c r="I101" s="2">
        <f t="shared" si="18"/>
        <v>0.78709488056436827</v>
      </c>
      <c r="K101" s="2">
        <f t="shared" si="15"/>
        <v>-0.92207672592306611</v>
      </c>
      <c r="L101" s="2">
        <f t="shared" si="19"/>
        <v>13.584673537328152</v>
      </c>
      <c r="M101" s="2">
        <f t="shared" si="20"/>
        <v>1.3264626718481054E-3</v>
      </c>
      <c r="N101" s="3">
        <f t="shared" si="21"/>
        <v>1.7595032198064145E-6</v>
      </c>
      <c r="P101" s="3">
        <v>-0.97052658605155528</v>
      </c>
      <c r="Q101" s="3">
        <v>-0.8004091676025169</v>
      </c>
      <c r="R101" s="3">
        <f>B101-K101</f>
        <v>14.508076725923067</v>
      </c>
      <c r="S101" s="3"/>
      <c r="T101" s="3">
        <f>(B100-$U$17)^2</f>
        <v>0.48437217876887501</v>
      </c>
      <c r="V101" s="19"/>
      <c r="X101" s="19"/>
      <c r="Y101" s="19"/>
      <c r="AD101" s="3">
        <v>7</v>
      </c>
      <c r="AE101" s="2">
        <f t="shared" si="11"/>
        <v>0</v>
      </c>
      <c r="AF101" s="2">
        <f>AE101-B101</f>
        <v>-13.586</v>
      </c>
      <c r="AG101" s="2">
        <f t="shared" si="12"/>
        <v>184.579396</v>
      </c>
      <c r="AH101" s="2">
        <f t="shared" si="13"/>
        <v>13.586</v>
      </c>
    </row>
    <row r="102" spans="1:34" x14ac:dyDescent="0.3">
      <c r="A102" s="3">
        <v>6.8333333329999997</v>
      </c>
      <c r="B102" s="3">
        <v>13.15</v>
      </c>
      <c r="C102" s="2">
        <f>$D$6*(A102^8)+$D$7*(A102^7)+$D$8*(A102^6)+$D$9*(A102^5)+$D$10*(A102^4)+$D$11*(A102^3)+$D$12*(A102^2)+$D$13*(A102)+$D$14 + (($D$3*EXP($D$4*A102))*(($D$5*(SIN(2*3.141592654*A102)))+(((1-($D$5^2))^0.5)*(COS(2*3.141592654*A102)))))</f>
        <v>13.968463895583927</v>
      </c>
      <c r="D102" s="2">
        <f t="shared" si="16"/>
        <v>-0.81846389558392652</v>
      </c>
      <c r="F102" s="2">
        <f t="shared" si="17"/>
        <v>0.66988314837441654</v>
      </c>
      <c r="G102" s="2">
        <f>$E$9*(A102^8)+$E$10*(A102^7)+$E$11*(A102^6)+$E$12*(A102^5)+$E$13*(A102^4)+$E$14*(A102^3)+$E$15*(A102^2)+$E$16*(A102)+$E$17+(($E$3*EXP($E$4*A102))*(($E$5*(SIN(2*3.141592654*A102)))+(((1-($E$5^2))^0.5)*(COS(2*3.141592654*A102)))))+(($E$6*EXP($E$7*A102))*(($E$8*(SIN(4*3.141592654*A102)))+(((1-($E$8^2))^0.5)*(COS(4*3.141592654*A102)))))</f>
        <v>14.139945925248316</v>
      </c>
      <c r="H102" s="2">
        <f t="shared" si="14"/>
        <v>0.98994592524831582</v>
      </c>
      <c r="I102" s="2">
        <f t="shared" si="18"/>
        <v>0.97999293491574413</v>
      </c>
      <c r="K102" s="2">
        <f t="shared" si="15"/>
        <v>-0.82915172678060844</v>
      </c>
      <c r="L102" s="2">
        <f t="shared" si="19"/>
        <v>13.139312168803318</v>
      </c>
      <c r="M102" s="2">
        <f t="shared" si="20"/>
        <v>1.0687831196682041E-2</v>
      </c>
      <c r="N102" s="3">
        <f t="shared" si="21"/>
        <v>1.1422973568876985E-4</v>
      </c>
      <c r="P102" s="3">
        <v>-0.92075026325121812</v>
      </c>
      <c r="Q102" s="3">
        <v>-0.97052658605155528</v>
      </c>
      <c r="R102" s="3">
        <f>B102-K102</f>
        <v>13.979151726780609</v>
      </c>
      <c r="S102" s="3"/>
      <c r="T102" s="3">
        <f>(B101-$U$17)^2</f>
        <v>1.602676289879998</v>
      </c>
      <c r="V102" s="19"/>
      <c r="X102" s="19"/>
      <c r="Y102" s="19"/>
      <c r="AD102" s="3">
        <v>7.0833333329999997</v>
      </c>
      <c r="AE102" s="2">
        <f t="shared" si="11"/>
        <v>0</v>
      </c>
      <c r="AF102" s="2">
        <f>AE102-B102</f>
        <v>-13.15</v>
      </c>
      <c r="AG102" s="2">
        <f t="shared" si="12"/>
        <v>172.92250000000001</v>
      </c>
      <c r="AH102" s="2">
        <f t="shared" si="13"/>
        <v>13.15</v>
      </c>
    </row>
    <row r="103" spans="1:34" x14ac:dyDescent="0.3">
      <c r="A103" s="3">
        <v>6.9166666670000003</v>
      </c>
      <c r="B103" s="3">
        <v>14.137</v>
      </c>
      <c r="C103" s="2">
        <f>$D$6*(A103^8)+$D$7*(A103^7)+$D$8*(A103^6)+$D$9*(A103^5)+$D$10*(A103^4)+$D$11*(A103^3)+$D$12*(A103^2)+$D$13*(A103)+$D$14 + (($D$3*EXP($D$4*A103))*(($D$5*(SIN(2*3.141592654*A103)))+(((1-($D$5^2))^0.5)*(COS(2*3.141592654*A103)))))</f>
        <v>13.658914620075425</v>
      </c>
      <c r="D103" s="2">
        <f t="shared" si="16"/>
        <v>0.47808537992457545</v>
      </c>
      <c r="F103" s="2">
        <f t="shared" si="17"/>
        <v>0.22856563049762565</v>
      </c>
      <c r="G103" s="2">
        <f>$E$9*(A103^8)+$E$10*(A103^7)+$E$11*(A103^6)+$E$12*(A103^5)+$E$13*(A103^4)+$E$14*(A103^3)+$E$15*(A103^2)+$E$16*(A103)+$E$17+(($E$3*EXP($E$4*A103))*(($E$5*(SIN(2*3.141592654*A103)))+(((1-($E$5^2))^0.5)*(COS(2*3.141592654*A103)))))+(($E$6*EXP($E$7*A103))*(($E$8*(SIN(4*3.141592654*A103)))+(((1-($E$8^2))^0.5)*(COS(4*3.141592654*A103)))))</f>
        <v>13.865039875134112</v>
      </c>
      <c r="H103" s="2">
        <f t="shared" si="14"/>
        <v>-0.27196012486588828</v>
      </c>
      <c r="I103" s="2">
        <f t="shared" si="18"/>
        <v>7.3962309517069544E-2</v>
      </c>
      <c r="K103" s="2">
        <f t="shared" si="15"/>
        <v>-0.72449868149875607</v>
      </c>
      <c r="L103" s="2">
        <f t="shared" si="19"/>
        <v>12.934415938576668</v>
      </c>
      <c r="M103" s="2">
        <f t="shared" si="20"/>
        <v>1.2025840614233321</v>
      </c>
      <c r="N103" s="3">
        <f t="shared" si="21"/>
        <v>1.4462084247894365</v>
      </c>
      <c r="P103" s="3">
        <v>-0.81846389558392652</v>
      </c>
      <c r="Q103" s="3">
        <v>-0.92075026325121812</v>
      </c>
      <c r="R103" s="3">
        <f>B103-K103</f>
        <v>14.861498681498757</v>
      </c>
      <c r="S103" s="3"/>
      <c r="T103" s="3">
        <f>(B102-$U$17)^2</f>
        <v>2.8966968380281548</v>
      </c>
      <c r="V103" s="19"/>
      <c r="X103" s="19"/>
      <c r="Y103" s="19"/>
      <c r="AD103" s="3">
        <v>7.1666666670000003</v>
      </c>
      <c r="AE103" s="2">
        <f t="shared" si="11"/>
        <v>0</v>
      </c>
      <c r="AF103" s="2">
        <f>AE103-B103</f>
        <v>-14.137</v>
      </c>
      <c r="AG103" s="2">
        <f t="shared" si="12"/>
        <v>199.854769</v>
      </c>
      <c r="AH103" s="2">
        <f t="shared" si="13"/>
        <v>14.137</v>
      </c>
    </row>
    <row r="104" spans="1:34" x14ac:dyDescent="0.3">
      <c r="A104" s="3">
        <v>7</v>
      </c>
      <c r="B104" s="3">
        <v>14.231</v>
      </c>
      <c r="C104" s="2">
        <f>$D$6*(A104^8)+$D$7*(A104^7)+$D$8*(A104^6)+$D$9*(A104^5)+$D$10*(A104^4)+$D$11*(A104^3)+$D$12*(A104^2)+$D$13*(A104)+$D$14 + (($D$3*EXP($D$4*A104))*(($D$5*(SIN(2*3.141592654*A104)))+(((1-($D$5^2))^0.5)*(COS(2*3.141592654*A104)))))</f>
        <v>13.663734549074219</v>
      </c>
      <c r="D104" s="2">
        <f t="shared" si="16"/>
        <v>0.56726545092578107</v>
      </c>
      <c r="F104" s="2">
        <f t="shared" si="17"/>
        <v>0.32179009181402973</v>
      </c>
      <c r="G104" s="2">
        <f>$E$9*(A104^8)+$E$10*(A104^7)+$E$11*(A104^6)+$E$12*(A104^5)+$E$13*(A104^4)+$E$14*(A104^3)+$E$15*(A104^2)+$E$16*(A104)+$E$17+(($E$3*EXP($E$4*A104))*(($E$5*(SIN(2*3.141592654*A104)))+(((1-($E$5^2))^0.5)*(COS(2*3.141592654*A104)))))+(($E$6*EXP($E$7*A104))*(($E$8*(SIN(4*3.141592654*A104)))+(((1-($E$8^2))^0.5)*(COS(4*3.141592654*A104)))))</f>
        <v>13.700790596606138</v>
      </c>
      <c r="H104" s="2">
        <f t="shared" si="14"/>
        <v>-0.53020940339386158</v>
      </c>
      <c r="I104" s="2">
        <f t="shared" si="18"/>
        <v>0.28112201144727461</v>
      </c>
      <c r="K104" s="2">
        <f t="shared" si="15"/>
        <v>0.71629378200458504</v>
      </c>
      <c r="L104" s="2">
        <f t="shared" si="19"/>
        <v>14.380028331078805</v>
      </c>
      <c r="M104" s="2">
        <f t="shared" si="20"/>
        <v>-0.14902833107880475</v>
      </c>
      <c r="N104" s="3">
        <f t="shared" si="21"/>
        <v>2.2209443464133841E-2</v>
      </c>
      <c r="P104" s="3">
        <v>0.47808537992457545</v>
      </c>
      <c r="Q104" s="3">
        <v>-0.81846389558392652</v>
      </c>
      <c r="R104" s="3">
        <f>B104-K104</f>
        <v>13.514706217995414</v>
      </c>
      <c r="S104" s="3"/>
      <c r="T104" s="3">
        <f>(B103-$U$17)^2</f>
        <v>0.51117998247257923</v>
      </c>
      <c r="V104" s="19"/>
      <c r="X104" s="19"/>
      <c r="Y104" s="19"/>
      <c r="AD104" s="3">
        <v>7.25</v>
      </c>
      <c r="AE104" s="2">
        <f t="shared" si="11"/>
        <v>0</v>
      </c>
      <c r="AF104" s="2">
        <f>AE104-B104</f>
        <v>-14.231</v>
      </c>
      <c r="AG104" s="2">
        <f t="shared" si="12"/>
        <v>202.52136099999998</v>
      </c>
      <c r="AH104" s="2">
        <f t="shared" si="13"/>
        <v>14.231</v>
      </c>
    </row>
    <row r="105" spans="1:34" x14ac:dyDescent="0.3">
      <c r="A105" s="3">
        <v>7.0833333329999997</v>
      </c>
      <c r="B105" s="3">
        <v>14.364000000000001</v>
      </c>
      <c r="C105" s="2">
        <f>$D$6*(A105^8)+$D$7*(A105^7)+$D$8*(A105^6)+$D$9*(A105^5)+$D$10*(A105^4)+$D$11*(A105^3)+$D$12*(A105^2)+$D$13*(A105)+$D$14 + (($D$3*EXP($D$4*A105))*(($D$5*(SIN(2*3.141592654*A105)))+(((1-($D$5^2))^0.5)*(COS(2*3.141592654*A105)))))</f>
        <v>13.983955403145437</v>
      </c>
      <c r="D105" s="2">
        <f t="shared" si="16"/>
        <v>0.38004459685456382</v>
      </c>
      <c r="F105" s="2">
        <f t="shared" si="17"/>
        <v>0.14443389559834793</v>
      </c>
      <c r="G105" s="2">
        <f>$E$9*(A105^8)+$E$10*(A105^7)+$E$11*(A105^6)+$E$12*(A105^5)+$E$13*(A105^4)+$E$14*(A105^3)+$E$15*(A105^2)+$E$16*(A105)+$E$17+(($E$3*EXP($E$4*A105))*(($E$5*(SIN(2*3.141592654*A105)))+(((1-($E$5^2))^0.5)*(COS(2*3.141592654*A105)))))+(($E$6*EXP($E$7*A105))*(($E$8*(SIN(4*3.141592654*A105)))+(((1-($E$8^2))^0.5)*(COS(4*3.141592654*A105)))))</f>
        <v>13.817826324840793</v>
      </c>
      <c r="H105" s="2">
        <f t="shared" si="14"/>
        <v>-0.54617367515920812</v>
      </c>
      <c r="I105" s="2">
        <f t="shared" si="18"/>
        <v>0.29830568343691621</v>
      </c>
      <c r="K105" s="2">
        <f t="shared" si="15"/>
        <v>0.53673135767785807</v>
      </c>
      <c r="L105" s="2">
        <f t="shared" si="19"/>
        <v>14.520686760823295</v>
      </c>
      <c r="M105" s="2">
        <f t="shared" si="20"/>
        <v>-0.15668676082329469</v>
      </c>
      <c r="N105" s="3">
        <f t="shared" si="21"/>
        <v>2.4550741017296356E-2</v>
      </c>
      <c r="P105" s="3">
        <v>0.56726545092578107</v>
      </c>
      <c r="Q105" s="3">
        <v>0.47808537992457545</v>
      </c>
      <c r="R105" s="3">
        <f>B105-K105</f>
        <v>13.827268642322142</v>
      </c>
      <c r="S105" s="3"/>
      <c r="T105" s="3">
        <f>(B104-$U$17)^2</f>
        <v>0.38560190099109665</v>
      </c>
      <c r="V105" s="19"/>
      <c r="X105" s="19"/>
      <c r="Y105" s="19"/>
      <c r="AD105" s="3">
        <v>7.3333333329999997</v>
      </c>
      <c r="AE105" s="2">
        <f t="shared" si="11"/>
        <v>0</v>
      </c>
      <c r="AF105" s="2">
        <f>AE105-B105</f>
        <v>-14.364000000000001</v>
      </c>
      <c r="AG105" s="2">
        <f t="shared" si="12"/>
        <v>206.32449600000001</v>
      </c>
      <c r="AH105" s="2">
        <f t="shared" si="13"/>
        <v>14.364000000000001</v>
      </c>
    </row>
    <row r="106" spans="1:34" x14ac:dyDescent="0.3">
      <c r="A106" s="3">
        <v>7.1666666670000003</v>
      </c>
      <c r="B106" s="3">
        <v>13.833</v>
      </c>
      <c r="C106" s="2">
        <f>$D$6*(A106^8)+$D$7*(A106^7)+$D$8*(A106^6)+$D$9*(A106^5)+$D$10*(A106^4)+$D$11*(A106^3)+$D$12*(A106^2)+$D$13*(A106)+$D$14 + (($D$3*EXP($D$4*A106))*(($D$5*(SIN(2*3.141592654*A106)))+(((1-($D$5^2))^0.5)*(COS(2*3.141592654*A106)))))</f>
        <v>14.535685993973445</v>
      </c>
      <c r="D106" s="2">
        <f t="shared" si="16"/>
        <v>-0.70268599397344467</v>
      </c>
      <c r="F106" s="2">
        <f t="shared" si="17"/>
        <v>0.49376760612644793</v>
      </c>
      <c r="G106" s="2">
        <f>$E$9*(A106^8)+$E$10*(A106^7)+$E$11*(A106^6)+$E$12*(A106^5)+$E$13*(A106^4)+$E$14*(A106^3)+$E$15*(A106^2)+$E$16*(A106)+$E$17+(($E$3*EXP($E$4*A106))*(($E$5*(SIN(2*3.141592654*A106)))+(((1-($E$5^2))^0.5)*(COS(2*3.141592654*A106)))))+(($E$6*EXP($E$7*A106))*(($E$8*(SIN(4*3.141592654*A106)))+(((1-($E$8^2))^0.5)*(COS(4*3.141592654*A106)))))</f>
        <v>14.334748491266019</v>
      </c>
      <c r="H106" s="2">
        <f t="shared" si="14"/>
        <v>0.50174849126601906</v>
      </c>
      <c r="I106" s="2">
        <f t="shared" si="18"/>
        <v>0.25175154848772641</v>
      </c>
      <c r="K106" s="2">
        <f t="shared" si="15"/>
        <v>0.3062182546859431</v>
      </c>
      <c r="L106" s="2">
        <f t="shared" si="19"/>
        <v>14.841904248659388</v>
      </c>
      <c r="M106" s="2">
        <f t="shared" si="20"/>
        <v>-1.0089042486593875</v>
      </c>
      <c r="N106" s="3">
        <f t="shared" si="21"/>
        <v>1.0178877829629633</v>
      </c>
      <c r="P106" s="3">
        <v>0.38004459685456382</v>
      </c>
      <c r="Q106" s="3">
        <v>0.56726545092578107</v>
      </c>
      <c r="R106" s="3">
        <f>B106-K106</f>
        <v>13.526781745314057</v>
      </c>
      <c r="S106" s="3"/>
      <c r="T106" s="3">
        <f>(B105-$U$17)^2</f>
        <v>0.23811327506516708</v>
      </c>
      <c r="V106" s="19"/>
      <c r="X106" s="19"/>
      <c r="Y106" s="19"/>
      <c r="AD106" s="3">
        <v>7.4166666670000003</v>
      </c>
      <c r="AE106" s="2">
        <f t="shared" si="11"/>
        <v>0</v>
      </c>
      <c r="AF106" s="2">
        <f>AE106-B106</f>
        <v>-13.833</v>
      </c>
      <c r="AG106" s="2">
        <f t="shared" si="12"/>
        <v>191.351889</v>
      </c>
      <c r="AH106" s="2">
        <f t="shared" si="13"/>
        <v>13.833</v>
      </c>
    </row>
    <row r="107" spans="1:34" x14ac:dyDescent="0.3">
      <c r="A107" s="3">
        <v>7.25</v>
      </c>
      <c r="B107" s="3">
        <v>14.478</v>
      </c>
      <c r="C107" s="2">
        <f>$D$6*(A107^8)+$D$7*(A107^7)+$D$8*(A107^6)+$D$9*(A107^5)+$D$10*(A107^4)+$D$11*(A107^3)+$D$12*(A107^2)+$D$13*(A107)+$D$14 + (($D$3*EXP($D$4*A107))*(($D$5*(SIN(2*3.141592654*A107)))+(((1-($D$5^2))^0.5)*(COS(2*3.141592654*A107)))))</f>
        <v>15.172551362191019</v>
      </c>
      <c r="D107" s="2">
        <f t="shared" si="16"/>
        <v>-0.69455136219101909</v>
      </c>
      <c r="F107" s="2">
        <f t="shared" si="17"/>
        <v>0.48240159472140021</v>
      </c>
      <c r="G107" s="2">
        <f>$E$9*(A107^8)+$E$10*(A107^7)+$E$11*(A107^6)+$E$12*(A107^5)+$E$13*(A107^4)+$E$14*(A107^3)+$E$15*(A107^2)+$E$16*(A107)+$E$17+(($E$3*EXP($E$4*A107))*(($E$5*(SIN(2*3.141592654*A107)))+(((1-($E$5^2))^0.5)*(COS(2*3.141592654*A107)))))+(($E$6*EXP($E$7*A107))*(($E$8*(SIN(4*3.141592654*A107)))+(((1-($E$8^2))^0.5)*(COS(4*3.141592654*A107)))))</f>
        <v>15.138469768818306</v>
      </c>
      <c r="H107" s="2">
        <f t="shared" si="14"/>
        <v>0.66046976881830588</v>
      </c>
      <c r="I107" s="2">
        <f t="shared" si="18"/>
        <v>0.43622031552290641</v>
      </c>
      <c r="K107" s="2">
        <f t="shared" si="15"/>
        <v>-0.87496824438050891</v>
      </c>
      <c r="L107" s="2">
        <f t="shared" si="19"/>
        <v>14.297583117810509</v>
      </c>
      <c r="M107" s="2">
        <f t="shared" si="20"/>
        <v>0.18041688218949048</v>
      </c>
      <c r="N107" s="3">
        <f t="shared" si="21"/>
        <v>3.2550251378976484E-2</v>
      </c>
      <c r="P107" s="3">
        <v>-0.70268599397344467</v>
      </c>
      <c r="Q107" s="3">
        <v>0.38004459685456382</v>
      </c>
      <c r="R107" s="3">
        <f>B107-K107</f>
        <v>15.352968244380509</v>
      </c>
      <c r="S107" s="3"/>
      <c r="T107" s="3">
        <f>(B106-$U$17)^2</f>
        <v>1.038296841731845</v>
      </c>
      <c r="V107" s="19"/>
      <c r="X107" s="19"/>
      <c r="Y107" s="19"/>
      <c r="AD107" s="3">
        <v>7.5</v>
      </c>
      <c r="AE107" s="2">
        <f t="shared" si="11"/>
        <v>0</v>
      </c>
      <c r="AF107" s="2">
        <f>AE107-B107</f>
        <v>-14.478</v>
      </c>
      <c r="AG107" s="2">
        <f t="shared" si="12"/>
        <v>209.61248399999999</v>
      </c>
      <c r="AH107" s="2">
        <f t="shared" si="13"/>
        <v>14.478</v>
      </c>
    </row>
    <row r="108" spans="1:34" x14ac:dyDescent="0.3">
      <c r="A108" s="3">
        <v>7.3333333329999997</v>
      </c>
      <c r="B108" s="3">
        <v>15.009</v>
      </c>
      <c r="C108" s="2">
        <f>$D$6*(A108^8)+$D$7*(A108^7)+$D$8*(A108^6)+$D$9*(A108^5)+$D$10*(A108^4)+$D$11*(A108^3)+$D$12*(A108^2)+$D$13*(A108)+$D$14 + (($D$3*EXP($D$4*A108))*(($D$5*(SIN(2*3.141592654*A108)))+(((1-($D$5^2))^0.5)*(COS(2*3.141592654*A108)))))</f>
        <v>15.724892016977584</v>
      </c>
      <c r="D108" s="2">
        <f t="shared" si="16"/>
        <v>-0.71589201697758398</v>
      </c>
      <c r="F108" s="2">
        <f t="shared" si="17"/>
        <v>0.51250137997223344</v>
      </c>
      <c r="G108" s="2">
        <f>$E$9*(A108^8)+$E$10*(A108^7)+$E$11*(A108^6)+$E$12*(A108^5)+$E$13*(A108^4)+$E$14*(A108^3)+$E$15*(A108^2)+$E$16*(A108)+$E$17+(($E$3*EXP($E$4*A108))*(($E$5*(SIN(2*3.141592654*A108)))+(((1-($E$5^2))^0.5)*(COS(2*3.141592654*A108)))))+(($E$6*EXP($E$7*A108))*(($E$8*(SIN(4*3.141592654*A108)))+(((1-($E$8^2))^0.5)*(COS(4*3.141592654*A108)))))</f>
        <v>15.891036891789053</v>
      </c>
      <c r="H108" s="2">
        <f t="shared" si="14"/>
        <v>0.88203689178905265</v>
      </c>
      <c r="I108" s="2">
        <f t="shared" si="18"/>
        <v>0.77798907847689291</v>
      </c>
      <c r="K108" s="2">
        <f t="shared" si="15"/>
        <v>-0.63181185866246548</v>
      </c>
      <c r="L108" s="2">
        <f t="shared" si="19"/>
        <v>15.093080158315118</v>
      </c>
      <c r="M108" s="2">
        <f t="shared" si="20"/>
        <v>-8.4080158315117615E-2</v>
      </c>
      <c r="N108" s="3">
        <f t="shared" si="21"/>
        <v>7.0694730222952418E-3</v>
      </c>
      <c r="P108" s="3">
        <v>-0.69455136219101909</v>
      </c>
      <c r="Q108" s="3">
        <v>-0.70268599397344467</v>
      </c>
      <c r="R108" s="3">
        <f>B108-K108</f>
        <v>15.640811858662467</v>
      </c>
      <c r="S108" s="3"/>
      <c r="T108" s="3">
        <f>(B107-$U$17)^2</f>
        <v>0.13985245284294343</v>
      </c>
      <c r="V108" s="19"/>
      <c r="X108" s="19"/>
      <c r="Y108" s="19"/>
      <c r="AD108" s="3">
        <v>7.5833333329999997</v>
      </c>
      <c r="AE108" s="2">
        <f t="shared" si="11"/>
        <v>0</v>
      </c>
      <c r="AF108" s="2">
        <f>AE108-B108</f>
        <v>-15.009</v>
      </c>
      <c r="AG108" s="2">
        <f t="shared" si="12"/>
        <v>225.270081</v>
      </c>
      <c r="AH108" s="2">
        <f t="shared" si="13"/>
        <v>15.009</v>
      </c>
    </row>
    <row r="109" spans="1:34" x14ac:dyDescent="0.3">
      <c r="A109" s="3">
        <v>7.4166666670000003</v>
      </c>
      <c r="B109" s="3">
        <v>15.617000000000001</v>
      </c>
      <c r="C109" s="2">
        <f>$D$6*(A109^8)+$D$7*(A109^7)+$D$8*(A109^6)+$D$9*(A109^5)+$D$10*(A109^4)+$D$11*(A109^3)+$D$12*(A109^2)+$D$13*(A109)+$D$14 + (($D$3*EXP($D$4*A109))*(($D$5*(SIN(2*3.141592654*A109)))+(((1-($D$5^2))^0.5)*(COS(2*3.141592654*A109)))))</f>
        <v>16.045226058589922</v>
      </c>
      <c r="D109" s="2">
        <f t="shared" si="16"/>
        <v>-0.42822605858992091</v>
      </c>
      <c r="F109" s="2">
        <f t="shared" si="17"/>
        <v>0.18337755725545837</v>
      </c>
      <c r="G109" s="2">
        <f>$E$9*(A109^8)+$E$10*(A109^7)+$E$11*(A109^6)+$E$12*(A109^5)+$E$13*(A109^4)+$E$14*(A109^3)+$E$15*(A109^2)+$E$16*(A109)+$E$17+(($E$3*EXP($E$4*A109))*(($E$5*(SIN(2*3.141592654*A109)))+(((1-($E$5^2))^0.5)*(COS(2*3.141592654*A109)))))+(($E$6*EXP($E$7*A109))*(($E$8*(SIN(4*3.141592654*A109)))+(((1-($E$8^2))^0.5)*(COS(4*3.141592654*A109)))))</f>
        <v>16.244096937773627</v>
      </c>
      <c r="H109" s="2">
        <f t="shared" si="14"/>
        <v>0.62709693777362574</v>
      </c>
      <c r="I109" s="2">
        <f t="shared" si="18"/>
        <v>0.39325056936505864</v>
      </c>
      <c r="K109" s="2">
        <f t="shared" si="15"/>
        <v>-0.65764841338632885</v>
      </c>
      <c r="L109" s="2">
        <f t="shared" si="19"/>
        <v>15.387577645203592</v>
      </c>
      <c r="M109" s="2">
        <f t="shared" si="20"/>
        <v>0.22942235479640871</v>
      </c>
      <c r="N109" s="3">
        <f t="shared" si="21"/>
        <v>5.2634616880329242E-2</v>
      </c>
      <c r="P109" s="3">
        <v>-0.71589201697758398</v>
      </c>
      <c r="Q109" s="3">
        <v>-0.69455136219101909</v>
      </c>
      <c r="R109" s="3">
        <f>B109-K109</f>
        <v>16.274648413386331</v>
      </c>
      <c r="S109" s="3"/>
      <c r="T109" s="3">
        <f>(B108-$U$17)^2</f>
        <v>2.4658886176265726E-2</v>
      </c>
      <c r="V109" s="19"/>
      <c r="X109" s="19"/>
      <c r="Y109" s="19"/>
      <c r="AD109" s="3">
        <v>7.6666666670000003</v>
      </c>
      <c r="AE109" s="2">
        <f t="shared" si="11"/>
        <v>0</v>
      </c>
      <c r="AF109" s="2">
        <f>AE109-B109</f>
        <v>-15.617000000000001</v>
      </c>
      <c r="AG109" s="2">
        <f t="shared" si="12"/>
        <v>243.89068900000004</v>
      </c>
      <c r="AH109" s="2">
        <f t="shared" si="13"/>
        <v>15.617000000000001</v>
      </c>
    </row>
    <row r="110" spans="1:34" x14ac:dyDescent="0.3">
      <c r="A110" s="3">
        <v>7.5</v>
      </c>
      <c r="B110" s="3">
        <v>16.148</v>
      </c>
      <c r="C110" s="2">
        <f>$D$6*(A110^8)+$D$7*(A110^7)+$D$8*(A110^6)+$D$9*(A110^5)+$D$10*(A110^4)+$D$11*(A110^3)+$D$12*(A110^2)+$D$13*(A110)+$D$14 + (($D$3*EXP($D$4*A110))*(($D$5*(SIN(2*3.141592654*A110)))+(((1-($D$5^2))^0.5)*(COS(2*3.141592654*A110)))))</f>
        <v>16.047792790649055</v>
      </c>
      <c r="D110" s="2">
        <f t="shared" si="16"/>
        <v>0.10020720935094474</v>
      </c>
      <c r="F110" s="2">
        <f t="shared" si="17"/>
        <v>1.0041484805904066E-2</v>
      </c>
      <c r="G110" s="2">
        <f>$E$9*(A110^8)+$E$10*(A110^7)+$E$11*(A110^6)+$E$12*(A110^5)+$E$13*(A110^4)+$E$14*(A110^3)+$E$15*(A110^2)+$E$16*(A110)+$E$17+(($E$3*EXP($E$4*A110))*(($E$5*(SIN(2*3.141592654*A110)))+(((1-($E$5^2))^0.5)*(COS(2*3.141592654*A110)))))+(($E$6*EXP($E$7*A110))*(($E$8*(SIN(4*3.141592654*A110)))+(((1-($E$8^2))^0.5)*(COS(4*3.141592654*A110)))))</f>
        <v>16.079332405126493</v>
      </c>
      <c r="H110" s="2">
        <f t="shared" si="14"/>
        <v>-6.8667594873506488E-2</v>
      </c>
      <c r="I110" s="2">
        <f t="shared" si="18"/>
        <v>4.7152385857120145E-3</v>
      </c>
      <c r="K110" s="2">
        <f t="shared" si="15"/>
        <v>-0.32846319703815197</v>
      </c>
      <c r="L110" s="2">
        <f t="shared" si="19"/>
        <v>15.719329593610903</v>
      </c>
      <c r="M110" s="2">
        <f t="shared" si="20"/>
        <v>0.42867040638909693</v>
      </c>
      <c r="N110" s="3">
        <f t="shared" si="21"/>
        <v>0.18375831731379352</v>
      </c>
      <c r="P110" s="3">
        <v>-0.42822605858992091</v>
      </c>
      <c r="Q110" s="3">
        <v>-0.71589201697758398</v>
      </c>
      <c r="R110" s="3">
        <f>B110-K110</f>
        <v>16.47646319703815</v>
      </c>
      <c r="S110" s="3"/>
      <c r="T110" s="3">
        <f>(B109-$U$17)^2</f>
        <v>0.58527316765773585</v>
      </c>
      <c r="V110" s="19"/>
      <c r="X110" s="19"/>
      <c r="Y110" s="19"/>
      <c r="AD110" s="3">
        <v>7.75</v>
      </c>
      <c r="AE110" s="2">
        <f t="shared" si="11"/>
        <v>0</v>
      </c>
      <c r="AF110" s="2">
        <f>AE110-B110</f>
        <v>-16.148</v>
      </c>
      <c r="AG110" s="2">
        <f t="shared" si="12"/>
        <v>260.757904</v>
      </c>
      <c r="AH110" s="2">
        <f t="shared" si="13"/>
        <v>16.148</v>
      </c>
    </row>
    <row r="111" spans="1:34" x14ac:dyDescent="0.3">
      <c r="A111" s="3">
        <v>7.5833333329999997</v>
      </c>
      <c r="B111" s="3">
        <v>15.977</v>
      </c>
      <c r="C111" s="2">
        <f>$D$6*(A111^8)+$D$7*(A111^7)+$D$8*(A111^6)+$D$9*(A111^5)+$D$10*(A111^4)+$D$11*(A111^3)+$D$12*(A111^2)+$D$13*(A111)+$D$14 + (($D$3*EXP($D$4*A111))*(($D$5*(SIN(2*3.141592654*A111)))+(((1-($D$5^2))^0.5)*(COS(2*3.141592654*A111)))))</f>
        <v>15.731575948555996</v>
      </c>
      <c r="D111" s="2">
        <f t="shared" si="16"/>
        <v>0.24542405144400448</v>
      </c>
      <c r="F111" s="2">
        <f t="shared" si="17"/>
        <v>6.0232965027189354E-2</v>
      </c>
      <c r="G111" s="2">
        <f>$E$9*(A111^8)+$E$10*(A111^7)+$E$11*(A111^6)+$E$12*(A111^5)+$E$13*(A111^4)+$E$14*(A111^3)+$E$15*(A111^2)+$E$16*(A111)+$E$17+(($E$3*EXP($E$4*A111))*(($E$5*(SIN(2*3.141592654*A111)))+(((1-($E$5^2))^0.5)*(COS(2*3.141592654*A111)))))+(($E$6*EXP($E$7*A111))*(($E$8*(SIN(4*3.141592654*A111)))+(((1-($E$8^2))^0.5)*(COS(4*3.141592654*A111)))))</f>
        <v>15.563542708626589</v>
      </c>
      <c r="H111" s="2">
        <f t="shared" si="14"/>
        <v>-0.41345729137341181</v>
      </c>
      <c r="I111" s="2">
        <f t="shared" si="18"/>
        <v>0.17094693178983836</v>
      </c>
      <c r="K111" s="2">
        <f t="shared" si="15"/>
        <v>0.20560344557195287</v>
      </c>
      <c r="L111" s="2">
        <f t="shared" si="19"/>
        <v>15.937179394127948</v>
      </c>
      <c r="M111" s="2">
        <f t="shared" si="20"/>
        <v>3.9820605872051829E-2</v>
      </c>
      <c r="N111" s="3">
        <f t="shared" si="21"/>
        <v>1.5856806520172886E-3</v>
      </c>
      <c r="P111" s="3">
        <v>0.10020720935094474</v>
      </c>
      <c r="Q111" s="3">
        <v>-0.42822605858992091</v>
      </c>
      <c r="R111" s="3">
        <f>B111-K111</f>
        <v>15.771396554428048</v>
      </c>
      <c r="S111" s="3"/>
      <c r="T111" s="3">
        <f>(B110-$U$17)^2</f>
        <v>1.679697600991056</v>
      </c>
      <c r="V111" s="19"/>
      <c r="X111" s="19"/>
      <c r="Y111" s="19"/>
      <c r="AD111" s="3">
        <v>7.8333333329999997</v>
      </c>
      <c r="AE111" s="2">
        <f t="shared" si="11"/>
        <v>0</v>
      </c>
      <c r="AF111" s="2">
        <f>AE111-B111</f>
        <v>-15.977</v>
      </c>
      <c r="AG111" s="2">
        <f t="shared" si="12"/>
        <v>255.26452900000001</v>
      </c>
      <c r="AH111" s="2">
        <f t="shared" si="13"/>
        <v>15.977</v>
      </c>
    </row>
    <row r="112" spans="1:34" x14ac:dyDescent="0.3">
      <c r="A112" s="3">
        <v>7.6666666670000003</v>
      </c>
      <c r="B112" s="3">
        <v>15.141999999999999</v>
      </c>
      <c r="C112" s="2">
        <f>$D$6*(A112^8)+$D$7*(A112^7)+$D$8*(A112^6)+$D$9*(A112^5)+$D$10*(A112^4)+$D$11*(A112^3)+$D$12*(A112^2)+$D$13*(A112)+$D$14 + (($D$3*EXP($D$4*A112))*(($D$5*(SIN(2*3.141592654*A112)))+(((1-($D$5^2))^0.5)*(COS(2*3.141592654*A112)))))</f>
        <v>15.180626581303251</v>
      </c>
      <c r="D112" s="2">
        <f t="shared" si="16"/>
        <v>-3.8626581303251584E-2</v>
      </c>
      <c r="F112" s="2">
        <f t="shared" si="17"/>
        <v>1.4920127831767047E-3</v>
      </c>
      <c r="G112" s="2">
        <f>$E$9*(A112^8)+$E$10*(A112^7)+$E$11*(A112^6)+$E$12*(A112^5)+$E$13*(A112^4)+$E$14*(A112^3)+$E$15*(A112^2)+$E$16*(A112)+$E$17+(($E$3*EXP($E$4*A112))*(($E$5*(SIN(2*3.141592654*A112)))+(((1-($E$5^2))^0.5)*(COS(2*3.141592654*A112)))))+(($E$6*EXP($E$7*A112))*(($E$8*(SIN(4*3.141592654*A112)))+(((1-($E$8^2))^0.5)*(COS(4*3.141592654*A112)))))</f>
        <v>14.980741695821012</v>
      </c>
      <c r="H112" s="2">
        <f t="shared" si="14"/>
        <v>-0.1612583041789879</v>
      </c>
      <c r="I112" s="2">
        <f t="shared" si="18"/>
        <v>2.6004240666682985E-2</v>
      </c>
      <c r="K112" s="2">
        <f t="shared" si="15"/>
        <v>0.25525717930353109</v>
      </c>
      <c r="L112" s="2">
        <f t="shared" si="19"/>
        <v>15.435883760606782</v>
      </c>
      <c r="M112" s="2">
        <f t="shared" si="20"/>
        <v>-0.29388376060678212</v>
      </c>
      <c r="N112" s="3">
        <f t="shared" si="21"/>
        <v>8.6367664748384421E-2</v>
      </c>
      <c r="P112" s="3">
        <v>0.24542405144400448</v>
      </c>
      <c r="Q112" s="3">
        <v>0.10020720935094474</v>
      </c>
      <c r="R112" s="3">
        <f>B112-K112</f>
        <v>14.886742820696469</v>
      </c>
      <c r="S112" s="3"/>
      <c r="T112" s="3">
        <f>(B111-$U$17)^2</f>
        <v>1.2656958343243945</v>
      </c>
      <c r="V112" s="19"/>
      <c r="X112" s="19"/>
      <c r="Y112" s="19"/>
      <c r="AD112" s="3">
        <v>7.9166666670000003</v>
      </c>
      <c r="AE112" s="2">
        <f t="shared" si="11"/>
        <v>0</v>
      </c>
      <c r="AF112" s="2">
        <f>AE112-B112</f>
        <v>-15.141999999999999</v>
      </c>
      <c r="AG112" s="2">
        <f t="shared" si="12"/>
        <v>229.28016399999998</v>
      </c>
      <c r="AH112" s="2">
        <f t="shared" si="13"/>
        <v>15.141999999999999</v>
      </c>
    </row>
    <row r="113" spans="1:34" x14ac:dyDescent="0.3">
      <c r="A113" s="3">
        <v>7.75</v>
      </c>
      <c r="B113" s="3">
        <v>14.592000000000001</v>
      </c>
      <c r="C113" s="2">
        <f>$D$6*(A113^8)+$D$7*(A113^7)+$D$8*(A113^6)+$D$9*(A113^5)+$D$10*(A113^4)+$D$11*(A113^3)+$D$12*(A113^2)+$D$13*(A113)+$D$14 + (($D$3*EXP($D$4*A113))*(($D$5*(SIN(2*3.141592654*A113)))+(((1-($D$5^2))^0.5)*(COS(2*3.141592654*A113)))))</f>
        <v>14.54158662012636</v>
      </c>
      <c r="D113" s="2">
        <f t="shared" si="16"/>
        <v>5.0413379873640807E-2</v>
      </c>
      <c r="F113" s="2">
        <f t="shared" si="17"/>
        <v>2.541508870284012E-3</v>
      </c>
      <c r="G113" s="2">
        <f>$E$9*(A113^8)+$E$10*(A113^7)+$E$11*(A113^6)+$E$12*(A113^5)+$E$13*(A113^4)+$E$14*(A113^3)+$E$15*(A113^2)+$E$16*(A113)+$E$17+(($E$3*EXP($E$4*A113))*(($E$5*(SIN(2*3.141592654*A113)))+(((1-($E$5^2))^0.5)*(COS(2*3.141592654*A113)))))+(($E$6*EXP($E$7*A113))*(($E$8*(SIN(4*3.141592654*A113)))+(((1-($E$8^2))^0.5)*(COS(4*3.141592654*A113)))))</f>
        <v>14.509805723755237</v>
      </c>
      <c r="H113" s="2">
        <f t="shared" si="14"/>
        <v>-8.2194276244763387E-2</v>
      </c>
      <c r="I113" s="2">
        <f t="shared" si="18"/>
        <v>6.7558990474004751E-3</v>
      </c>
      <c r="K113" s="2">
        <f t="shared" si="15"/>
        <v>-9.6618509201508135E-2</v>
      </c>
      <c r="L113" s="2">
        <f t="shared" si="19"/>
        <v>14.444968110924851</v>
      </c>
      <c r="M113" s="2">
        <f t="shared" si="20"/>
        <v>0.14703188907514964</v>
      </c>
      <c r="N113" s="3">
        <f t="shared" si="21"/>
        <v>2.1618376405007106E-2</v>
      </c>
      <c r="P113" s="3">
        <v>-3.8626581303251584E-2</v>
      </c>
      <c r="Q113" s="3">
        <v>0.24542405144400448</v>
      </c>
      <c r="R113" s="3">
        <f>B113-K113</f>
        <v>14.688618509201509</v>
      </c>
      <c r="S113" s="3"/>
      <c r="T113" s="3">
        <f>(B112-$U$17)^2</f>
        <v>8.4118260250336641E-2</v>
      </c>
      <c r="V113" s="19"/>
      <c r="X113" s="19"/>
      <c r="Y113" s="19"/>
      <c r="AD113" s="3">
        <v>8</v>
      </c>
      <c r="AE113" s="2">
        <f t="shared" si="11"/>
        <v>0</v>
      </c>
      <c r="AF113" s="2">
        <f>AE113-B113</f>
        <v>-14.592000000000001</v>
      </c>
      <c r="AG113" s="2">
        <f t="shared" si="12"/>
        <v>212.92646400000001</v>
      </c>
      <c r="AH113" s="2">
        <f t="shared" si="13"/>
        <v>14.592000000000001</v>
      </c>
    </row>
    <row r="114" spans="1:34" x14ac:dyDescent="0.3">
      <c r="A114" s="3">
        <v>7.8333333329999997</v>
      </c>
      <c r="B114" s="3">
        <v>14.364000000000001</v>
      </c>
      <c r="C114" s="2">
        <f>$D$6*(A114^8)+$D$7*(A114^7)+$D$8*(A114^6)+$D$9*(A114^5)+$D$10*(A114^4)+$D$11*(A114^3)+$D$12*(A114^2)+$D$13*(A114)+$D$14 + (($D$3*EXP($D$4*A114))*(($D$5*(SIN(2*3.141592654*A114)))+(((1-($D$5^2))^0.5)*(COS(2*3.141592654*A114)))))</f>
        <v>13.984424616914207</v>
      </c>
      <c r="D114" s="2">
        <f t="shared" si="16"/>
        <v>0.37957538308579331</v>
      </c>
      <c r="F114" s="2">
        <f t="shared" si="17"/>
        <v>0.14407747144472674</v>
      </c>
      <c r="G114" s="2">
        <f>$E$9*(A114^8)+$E$10*(A114^7)+$E$11*(A114^6)+$E$12*(A114^5)+$E$13*(A114^4)+$E$14*(A114^3)+$E$15*(A114^2)+$E$16*(A114)+$E$17+(($E$3*EXP($E$4*A114))*(($E$5*(SIN(2*3.141592654*A114)))+(((1-($E$5^2))^0.5)*(COS(2*3.141592654*A114)))))+(($E$6*EXP($E$7*A114))*(($E$8*(SIN(4*3.141592654*A114)))+(((1-($E$8^2))^0.5)*(COS(4*3.141592654*A114)))))</f>
        <v>14.153361977941563</v>
      </c>
      <c r="H114" s="2">
        <f t="shared" si="14"/>
        <v>-0.21063802205843807</v>
      </c>
      <c r="I114" s="2">
        <f t="shared" si="18"/>
        <v>4.4368376336691044E-2</v>
      </c>
      <c r="K114" s="2">
        <f t="shared" si="15"/>
        <v>6.5228620731061587E-2</v>
      </c>
      <c r="L114" s="2">
        <f t="shared" si="19"/>
        <v>14.04965323764527</v>
      </c>
      <c r="M114" s="2">
        <f t="shared" si="20"/>
        <v>0.31434676235473091</v>
      </c>
      <c r="N114" s="3">
        <f t="shared" si="21"/>
        <v>9.8813887002901668E-2</v>
      </c>
      <c r="P114" s="3">
        <v>5.0413379873640807E-2</v>
      </c>
      <c r="Q114" s="3">
        <v>-3.8626581303251584E-2</v>
      </c>
      <c r="R114" s="3">
        <f>B114-K114</f>
        <v>14.298771379268938</v>
      </c>
      <c r="S114" s="3"/>
      <c r="T114" s="3">
        <f>(B113-$U$17)^2</f>
        <v>6.7583630620718399E-2</v>
      </c>
      <c r="V114" s="19"/>
      <c r="X114" s="19"/>
      <c r="Y114" s="19"/>
      <c r="AD114" s="3">
        <v>8.0833333330000006</v>
      </c>
      <c r="AE114" s="2">
        <f t="shared" si="11"/>
        <v>0</v>
      </c>
      <c r="AF114" s="2">
        <f>AE114-B114</f>
        <v>-14.364000000000001</v>
      </c>
      <c r="AG114" s="2">
        <f t="shared" si="12"/>
        <v>206.32449600000001</v>
      </c>
      <c r="AH114" s="2">
        <f t="shared" si="13"/>
        <v>14.364000000000001</v>
      </c>
    </row>
    <row r="115" spans="1:34" x14ac:dyDescent="0.3">
      <c r="A115" s="3">
        <v>7.9166666670000003</v>
      </c>
      <c r="B115" s="3">
        <v>14.497</v>
      </c>
      <c r="C115" s="2">
        <f>$D$6*(A115^8)+$D$7*(A115^7)+$D$8*(A115^6)+$D$9*(A115^5)+$D$10*(A115^4)+$D$11*(A115^3)+$D$12*(A115^2)+$D$13*(A115)+$D$14 + (($D$3*EXP($D$4*A115))*(($D$5*(SIN(2*3.141592654*A115)))+(((1-($D$5^2))^0.5)*(COS(2*3.141592654*A115)))))</f>
        <v>13.656898239887164</v>
      </c>
      <c r="D115" s="2">
        <f t="shared" si="16"/>
        <v>0.84010176011283555</v>
      </c>
      <c r="F115" s="2">
        <f t="shared" si="17"/>
        <v>0.70577096734468425</v>
      </c>
      <c r="G115" s="2">
        <f>$E$9*(A115^8)+$E$10*(A115^7)+$E$11*(A115^6)+$E$12*(A115^5)+$E$13*(A115^4)+$E$14*(A115^3)+$E$15*(A115^2)+$E$16*(A115)+$E$17+(($E$3*EXP($E$4*A115))*(($E$5*(SIN(2*3.141592654*A115)))+(((1-($E$5^2))^0.5)*(COS(2*3.141592654*A115)))))+(($E$6*EXP($E$7*A115))*(($E$8*(SIN(4*3.141592654*A115)))+(((1-($E$8^2))^0.5)*(COS(4*3.141592654*A115)))))</f>
        <v>13.859705200477496</v>
      </c>
      <c r="H115" s="2">
        <f t="shared" si="14"/>
        <v>-0.63729479952250401</v>
      </c>
      <c r="I115" s="2">
        <f t="shared" si="18"/>
        <v>0.40614466149842859</v>
      </c>
      <c r="K115" s="2">
        <f t="shared" si="15"/>
        <v>0.41738057334500683</v>
      </c>
      <c r="L115" s="2">
        <f t="shared" si="19"/>
        <v>14.074278813232171</v>
      </c>
      <c r="M115" s="2">
        <f t="shared" si="20"/>
        <v>0.42272118676782888</v>
      </c>
      <c r="N115" s="3">
        <f t="shared" si="21"/>
        <v>0.17869320174240166</v>
      </c>
      <c r="P115" s="3">
        <v>0.37957538308579331</v>
      </c>
      <c r="Q115" s="3">
        <v>5.0413379873640807E-2</v>
      </c>
      <c r="R115" s="3">
        <f>B115-K115</f>
        <v>14.079619426654993</v>
      </c>
      <c r="S115" s="3"/>
      <c r="T115" s="3">
        <f>(B114-$U$17)^2</f>
        <v>0.23811327506516708</v>
      </c>
      <c r="V115" s="19"/>
      <c r="X115" s="19"/>
      <c r="Y115" s="19"/>
      <c r="AD115" s="3">
        <v>8.1666666669999994</v>
      </c>
      <c r="AE115" s="2">
        <f t="shared" si="11"/>
        <v>0</v>
      </c>
      <c r="AF115" s="2">
        <f>AE115-B115</f>
        <v>-14.497</v>
      </c>
      <c r="AG115" s="2">
        <f t="shared" si="12"/>
        <v>210.16300899999999</v>
      </c>
      <c r="AH115" s="2">
        <f t="shared" si="13"/>
        <v>14.497</v>
      </c>
    </row>
    <row r="116" spans="1:34" x14ac:dyDescent="0.3">
      <c r="A116" s="3">
        <v>8</v>
      </c>
      <c r="B116" s="3">
        <v>14.554</v>
      </c>
      <c r="C116" s="2">
        <f>$D$6*(A116^8)+$D$7*(A116^7)+$D$8*(A116^6)+$D$9*(A116^5)+$D$10*(A116^4)+$D$11*(A116^3)+$D$12*(A116^2)+$D$13*(A116)+$D$14 + (($D$3*EXP($D$4*A116))*(($D$5*(SIN(2*3.141592654*A116)))+(((1-($D$5^2))^0.5)*(COS(2*3.141592654*A116)))))</f>
        <v>13.644945076382346</v>
      </c>
      <c r="D116" s="2">
        <f t="shared" si="16"/>
        <v>0.90905492361765461</v>
      </c>
      <c r="F116" s="2">
        <f t="shared" si="17"/>
        <v>0.82638085415349982</v>
      </c>
      <c r="G116" s="2">
        <f>$E$9*(A116^8)+$E$10*(A116^7)+$E$11*(A116^6)+$E$12*(A116^5)+$E$13*(A116^4)+$E$14*(A116^3)+$E$15*(A116^2)+$E$16*(A116)+$E$17+(($E$3*EXP($E$4*A116))*(($E$5*(SIN(2*3.141592654*A116)))+(((1-($E$5^2))^0.5)*(COS(2*3.141592654*A116)))))+(($E$6*EXP($E$7*A116))*(($E$8*(SIN(4*3.141592654*A116)))+(((1-($E$8^2))^0.5)*(COS(4*3.141592654*A116)))))</f>
        <v>13.682164286237469</v>
      </c>
      <c r="H116" s="2">
        <f t="shared" si="14"/>
        <v>-0.87183571376253077</v>
      </c>
      <c r="I116" s="2">
        <f t="shared" si="18"/>
        <v>0.7600975117918215</v>
      </c>
      <c r="K116" s="2">
        <f t="shared" si="15"/>
        <v>0.86586057565047247</v>
      </c>
      <c r="L116" s="2">
        <f t="shared" si="19"/>
        <v>14.510805652032818</v>
      </c>
      <c r="M116" s="2">
        <f t="shared" si="20"/>
        <v>4.3194347967181912E-2</v>
      </c>
      <c r="N116" s="3">
        <f t="shared" si="21"/>
        <v>1.8657516963099922E-3</v>
      </c>
      <c r="P116" s="3">
        <v>0.84010176011283555</v>
      </c>
      <c r="Q116" s="3">
        <v>0.37957538308579331</v>
      </c>
      <c r="R116" s="3">
        <f>B116-K116</f>
        <v>13.688139424349528</v>
      </c>
      <c r="S116" s="3"/>
      <c r="T116" s="3">
        <f>(B115-$U$17)^2</f>
        <v>0.12600264913923923</v>
      </c>
      <c r="V116" s="19"/>
      <c r="X116" s="19"/>
      <c r="Y116" s="19"/>
      <c r="AD116" s="3">
        <v>8.25</v>
      </c>
      <c r="AE116" s="2">
        <f t="shared" si="11"/>
        <v>0</v>
      </c>
      <c r="AF116" s="2">
        <f>AE116-B116</f>
        <v>-14.554</v>
      </c>
      <c r="AG116" s="2">
        <f t="shared" si="12"/>
        <v>211.818916</v>
      </c>
      <c r="AH116" s="2">
        <f t="shared" si="13"/>
        <v>14.554</v>
      </c>
    </row>
    <row r="117" spans="1:34" x14ac:dyDescent="0.3">
      <c r="A117" s="3">
        <v>8.0833333330000006</v>
      </c>
      <c r="B117" s="3">
        <v>14.991</v>
      </c>
      <c r="C117" s="2">
        <f>$D$6*(A117^8)+$D$7*(A117^7)+$D$8*(A117^6)+$D$9*(A117^5)+$D$10*(A117^4)+$D$11*(A117^3)+$D$12*(A117^2)+$D$13*(A117)+$D$14 + (($D$3*EXP($D$4*A117))*(($D$5*(SIN(2*3.141592654*A117)))+(((1-($D$5^2))^0.5)*(COS(2*3.141592654*A117)))))</f>
        <v>13.9496211570965</v>
      </c>
      <c r="D117" s="2">
        <f t="shared" si="16"/>
        <v>1.0413788429034998</v>
      </c>
      <c r="F117" s="2">
        <f t="shared" si="17"/>
        <v>1.0844698944470321</v>
      </c>
      <c r="G117" s="2">
        <f>$E$9*(A117^8)+$E$10*(A117^7)+$E$11*(A117^6)+$E$12*(A117^5)+$E$13*(A117^4)+$E$14*(A117^3)+$E$15*(A117^2)+$E$16*(A117)+$E$17+(($E$3*EXP($E$4*A117))*(($E$5*(SIN(2*3.141592654*A117)))+(((1-($E$5^2))^0.5)*(COS(2*3.141592654*A117)))))+(($E$6*EXP($E$7*A117))*(($E$8*(SIN(4*3.141592654*A117)))+(((1-($E$8^2))^0.5)*(COS(4*3.141592654*A117)))))</f>
        <v>13.787866306351543</v>
      </c>
      <c r="H117" s="2">
        <f t="shared" si="14"/>
        <v>-1.2031336936484571</v>
      </c>
      <c r="I117" s="2">
        <f t="shared" si="18"/>
        <v>1.4475306847921794</v>
      </c>
      <c r="K117" s="2">
        <f t="shared" si="15"/>
        <v>0.84414067995741604</v>
      </c>
      <c r="L117" s="2">
        <f t="shared" si="19"/>
        <v>14.793761837053916</v>
      </c>
      <c r="M117" s="2">
        <f t="shared" si="20"/>
        <v>0.19723816294608376</v>
      </c>
      <c r="N117" s="3">
        <f t="shared" si="21"/>
        <v>3.8902892922345889E-2</v>
      </c>
      <c r="P117" s="3">
        <v>0.90905492361765461</v>
      </c>
      <c r="Q117" s="3">
        <v>0.84010176011283555</v>
      </c>
      <c r="R117" s="3">
        <f>B117-K117</f>
        <v>14.146859320042584</v>
      </c>
      <c r="S117" s="3"/>
      <c r="T117" s="3">
        <f>(B116-$U$17)^2</f>
        <v>8.8785238028126698E-2</v>
      </c>
      <c r="V117" s="19"/>
      <c r="X117" s="19"/>
      <c r="Y117" s="19"/>
      <c r="AD117" s="3">
        <v>8.3333333330000006</v>
      </c>
      <c r="AE117" s="2">
        <f t="shared" si="11"/>
        <v>0</v>
      </c>
      <c r="AF117" s="2">
        <f>AE117-B117</f>
        <v>-14.991</v>
      </c>
      <c r="AG117" s="2">
        <f t="shared" si="12"/>
        <v>224.73008099999998</v>
      </c>
      <c r="AH117" s="2">
        <f t="shared" si="13"/>
        <v>14.991</v>
      </c>
    </row>
    <row r="118" spans="1:34" x14ac:dyDescent="0.3">
      <c r="A118" s="3">
        <v>8.1666666669999994</v>
      </c>
      <c r="B118" s="3">
        <v>15.863</v>
      </c>
      <c r="C118" s="2">
        <f>$D$6*(A118^8)+$D$7*(A118^7)+$D$8*(A118^6)+$D$9*(A118^5)+$D$10*(A118^4)+$D$11*(A118^3)+$D$12*(A118^2)+$D$13*(A118)+$D$14 + (($D$3*EXP($D$4*A118))*(($D$5*(SIN(2*3.141592654*A118)))+(((1-($D$5^2))^0.5)*(COS(2*3.141592654*A118)))))</f>
        <v>14.486777391509865</v>
      </c>
      <c r="D118" s="2">
        <f t="shared" si="16"/>
        <v>1.376222608490135</v>
      </c>
      <c r="F118" s="2">
        <f t="shared" si="17"/>
        <v>1.8939886681193914</v>
      </c>
      <c r="G118" s="2">
        <f>$E$9*(A118^8)+$E$10*(A118^7)+$E$11*(A118^6)+$E$12*(A118^5)+$E$13*(A118^4)+$E$14*(A118^3)+$E$15*(A118^2)+$E$16*(A118)+$E$17+(($E$3*EXP($E$4*A118))*(($E$5*(SIN(2*3.141592654*A118)))+(((1-($E$5^2))^0.5)*(COS(2*3.141592654*A118)))))+(($E$6*EXP($E$7*A118))*(($E$8*(SIN(4*3.141592654*A118)))+(((1-($E$8^2))^0.5)*(COS(4*3.141592654*A118)))))</f>
        <v>14.290939721628508</v>
      </c>
      <c r="H118" s="2">
        <f t="shared" si="14"/>
        <v>-1.5720602783714916</v>
      </c>
      <c r="I118" s="2">
        <f t="shared" si="18"/>
        <v>2.471373518833452</v>
      </c>
      <c r="K118" s="2">
        <f t="shared" si="15"/>
        <v>0.97854097945424379</v>
      </c>
      <c r="L118" s="2">
        <f t="shared" si="19"/>
        <v>15.465318370964109</v>
      </c>
      <c r="M118" s="2">
        <f t="shared" si="20"/>
        <v>0.39768162903589044</v>
      </c>
      <c r="N118" s="3">
        <f t="shared" si="21"/>
        <v>0.15815067807263958</v>
      </c>
      <c r="P118" s="3">
        <v>1.0413788429034998</v>
      </c>
      <c r="Q118" s="3">
        <v>0.90905492361765461</v>
      </c>
      <c r="R118" s="3">
        <f>B118-K118</f>
        <v>14.884459020545755</v>
      </c>
      <c r="S118" s="3"/>
      <c r="T118" s="3">
        <f>(B117-$U$17)^2</f>
        <v>1.9329752842932563E-2</v>
      </c>
      <c r="V118" s="19"/>
      <c r="X118" s="19"/>
      <c r="Y118" s="19"/>
      <c r="AD118" s="3">
        <v>8.4166666669999994</v>
      </c>
      <c r="AE118" s="2">
        <f t="shared" si="11"/>
        <v>0</v>
      </c>
      <c r="AF118" s="2">
        <f>AE118-B118</f>
        <v>-15.863</v>
      </c>
      <c r="AG118" s="2">
        <f t="shared" si="12"/>
        <v>251.63476899999998</v>
      </c>
      <c r="AH118" s="2">
        <f t="shared" si="13"/>
        <v>15.863</v>
      </c>
    </row>
    <row r="119" spans="1:34" x14ac:dyDescent="0.3">
      <c r="A119" s="3">
        <v>8.25</v>
      </c>
      <c r="B119" s="3">
        <v>17.931999999999999</v>
      </c>
      <c r="C119" s="2">
        <f>$D$6*(A119^8)+$D$7*(A119^7)+$D$8*(A119^6)+$D$9*(A119^5)+$D$10*(A119^4)+$D$11*(A119^3)+$D$12*(A119^2)+$D$13*(A119)+$D$14 + (($D$3*EXP($D$4*A119))*(($D$5*(SIN(2*3.141592654*A119)))+(((1-($D$5^2))^0.5)*(COS(2*3.141592654*A119)))))</f>
        <v>15.109573044762874</v>
      </c>
      <c r="D119" s="2">
        <f t="shared" si="16"/>
        <v>2.8224269552371251</v>
      </c>
      <c r="F119" s="2">
        <f t="shared" si="17"/>
        <v>7.9660939176491086</v>
      </c>
      <c r="G119" s="2">
        <f>$E$9*(A119^8)+$E$10*(A119^7)+$E$11*(A119^6)+$E$12*(A119^5)+$E$13*(A119^4)+$E$14*(A119^3)+$E$15*(A119^2)+$E$16*(A119)+$E$17+(($E$3*EXP($E$4*A119))*(($E$5*(SIN(2*3.141592654*A119)))+(((1-($E$5^2))^0.5)*(COS(2*3.141592654*A119)))))+(($E$6*EXP($E$7*A119))*(($E$8*(SIN(4*3.141592654*A119)))+(((1-($E$8^2))^0.5)*(COS(4*3.141592654*A119)))))</f>
        <v>15.077129738585969</v>
      </c>
      <c r="H119" s="2">
        <f t="shared" si="14"/>
        <v>-2.85487026141403</v>
      </c>
      <c r="I119" s="2">
        <f t="shared" si="18"/>
        <v>8.1502842095062125</v>
      </c>
      <c r="K119" s="2">
        <f t="shared" si="15"/>
        <v>1.327750001207973</v>
      </c>
      <c r="L119" s="2">
        <f t="shared" si="19"/>
        <v>16.437323045970846</v>
      </c>
      <c r="M119" s="2">
        <f t="shared" si="20"/>
        <v>1.4946769540291527</v>
      </c>
      <c r="N119" s="3">
        <f t="shared" si="21"/>
        <v>2.2340591969058656</v>
      </c>
      <c r="P119" s="3">
        <v>1.376222608490135</v>
      </c>
      <c r="Q119" s="3">
        <v>1.0413788429034998</v>
      </c>
      <c r="R119" s="3">
        <f>B119-K119</f>
        <v>16.604249998792024</v>
      </c>
      <c r="S119" s="3"/>
      <c r="T119" s="3">
        <f>(B118-$U$17)^2</f>
        <v>1.0221846565466175</v>
      </c>
      <c r="V119" s="19"/>
      <c r="X119" s="19"/>
      <c r="Y119" s="19"/>
      <c r="AD119" s="3">
        <v>8.5</v>
      </c>
      <c r="AE119" s="2">
        <f t="shared" si="11"/>
        <v>0</v>
      </c>
      <c r="AF119" s="2">
        <f>AE119-B119</f>
        <v>-17.931999999999999</v>
      </c>
      <c r="AG119" s="2">
        <f t="shared" si="12"/>
        <v>321.55662399999994</v>
      </c>
      <c r="AH119" s="2">
        <f t="shared" si="13"/>
        <v>17.931999999999999</v>
      </c>
    </row>
    <row r="120" spans="1:34" x14ac:dyDescent="0.3">
      <c r="A120" s="3">
        <v>8.3333333330000006</v>
      </c>
      <c r="B120" s="3">
        <v>19.184000000000001</v>
      </c>
      <c r="C120" s="2">
        <f>$D$6*(A120^8)+$D$7*(A120^7)+$D$8*(A120^6)+$D$9*(A120^5)+$D$10*(A120^4)+$D$11*(A120^3)+$D$12*(A120^2)+$D$13*(A120)+$D$14 + (($D$3*EXP($D$4*A120))*(($D$5*(SIN(2*3.141592654*A120)))+(((1-($D$5^2))^0.5)*(COS(2*3.141592654*A120)))))</f>
        <v>15.647804823901506</v>
      </c>
      <c r="D120" s="2">
        <f t="shared" si="16"/>
        <v>3.5361951760984951</v>
      </c>
      <c r="F120" s="2">
        <f t="shared" si="17"/>
        <v>12.504676323462267</v>
      </c>
      <c r="G120" s="2">
        <f>$E$9*(A120^8)+$E$10*(A120^7)+$E$11*(A120^6)+$E$12*(A120^5)+$E$13*(A120^4)+$E$14*(A120^3)+$E$15*(A120^2)+$E$16*(A120)+$E$17+(($E$3*EXP($E$4*A120))*(($E$5*(SIN(2*3.141592654*A120)))+(((1-($E$5^2))^0.5)*(COS(2*3.141592654*A120)))))+(($E$6*EXP($E$7*A120))*(($E$8*(SIN(4*3.141592654*A120)))+(((1-($E$8^2))^0.5)*(COS(4*3.141592654*A120)))))</f>
        <v>15.811426648525533</v>
      </c>
      <c r="H120" s="2">
        <f t="shared" si="14"/>
        <v>-3.3725733514744682</v>
      </c>
      <c r="I120" s="2">
        <f t="shared" si="18"/>
        <v>11.374251011075726</v>
      </c>
      <c r="K120" s="2">
        <f t="shared" si="15"/>
        <v>2.8871426278993306</v>
      </c>
      <c r="L120" s="2">
        <f t="shared" si="19"/>
        <v>18.534947451800836</v>
      </c>
      <c r="M120" s="2">
        <f t="shared" si="20"/>
        <v>0.64905254819916536</v>
      </c>
      <c r="N120" s="3">
        <f t="shared" si="21"/>
        <v>0.42126921032382986</v>
      </c>
      <c r="P120" s="3">
        <v>2.8224269552371251</v>
      </c>
      <c r="Q120" s="3">
        <v>1.376222608490135</v>
      </c>
      <c r="R120" s="3">
        <f>B120-K120</f>
        <v>16.296857372100671</v>
      </c>
      <c r="S120" s="3"/>
      <c r="T120" s="3">
        <f>(B119-$U$17)^2</f>
        <v>9.486593926916937</v>
      </c>
      <c r="V120" s="19"/>
      <c r="X120" s="19"/>
      <c r="Y120" s="19"/>
      <c r="AD120" s="3">
        <v>8.5833333330000006</v>
      </c>
      <c r="AE120" s="2">
        <f t="shared" si="11"/>
        <v>0</v>
      </c>
      <c r="AF120" s="2">
        <f>AE120-B120</f>
        <v>-19.184000000000001</v>
      </c>
      <c r="AG120" s="2">
        <f t="shared" si="12"/>
        <v>368.02585600000003</v>
      </c>
      <c r="AH120" s="2">
        <f t="shared" si="13"/>
        <v>19.184000000000001</v>
      </c>
    </row>
    <row r="121" spans="1:34" x14ac:dyDescent="0.3">
      <c r="A121" s="3">
        <v>8.4166666669999994</v>
      </c>
      <c r="B121" s="3">
        <v>19.184000000000001</v>
      </c>
      <c r="C121" s="2">
        <f>$D$6*(A121^8)+$D$7*(A121^7)+$D$8*(A121^6)+$D$9*(A121^5)+$D$10*(A121^4)+$D$11*(A121^3)+$D$12*(A121^2)+$D$13*(A121)+$D$14 + (($D$3*EXP($D$4*A121))*(($D$5*(SIN(2*3.141592654*A121)))+(((1-($D$5^2))^0.5)*(COS(2*3.141592654*A121)))))</f>
        <v>15.953519591320639</v>
      </c>
      <c r="D121" s="2">
        <f t="shared" si="16"/>
        <v>3.2304804086793624</v>
      </c>
      <c r="F121" s="2">
        <f t="shared" si="17"/>
        <v>10.436003670861179</v>
      </c>
      <c r="G121" s="2">
        <f>$E$9*(A121^8)+$E$10*(A121^7)+$E$11*(A121^6)+$E$12*(A121^5)+$E$13*(A121^4)+$E$14*(A121^3)+$E$15*(A121^2)+$E$16*(A121)+$E$17+(($E$3*EXP($E$4*A121))*(($E$5*(SIN(2*3.141592654*A121)))+(((1-($E$5^2))^0.5)*(COS(2*3.141592654*A121)))))+(($E$6*EXP($E$7*A121))*(($E$8*(SIN(4*3.141592654*A121)))+(((1-($E$8^2))^0.5)*(COS(4*3.141592654*A121)))))</f>
        <v>16.149172281175652</v>
      </c>
      <c r="H121" s="2">
        <f t="shared" si="14"/>
        <v>-3.0348277188243493</v>
      </c>
      <c r="I121" s="2">
        <f t="shared" si="18"/>
        <v>9.210179282944603</v>
      </c>
      <c r="K121" s="2">
        <f t="shared" si="15"/>
        <v>3.3799625521651895</v>
      </c>
      <c r="L121" s="2">
        <f t="shared" si="19"/>
        <v>19.333482143485828</v>
      </c>
      <c r="M121" s="2">
        <f t="shared" si="20"/>
        <v>-0.14948214348582667</v>
      </c>
      <c r="N121" s="3">
        <f t="shared" si="21"/>
        <v>2.2344911221117272E-2</v>
      </c>
      <c r="P121" s="3">
        <v>3.5361951760984951</v>
      </c>
      <c r="Q121" s="3">
        <v>2.8224269552371251</v>
      </c>
      <c r="R121" s="3">
        <f>B121-K121</f>
        <v>15.804037447834812</v>
      </c>
      <c r="S121" s="3"/>
      <c r="T121" s="3">
        <f>(B120-$U$17)^2</f>
        <v>18.766496756546559</v>
      </c>
      <c r="V121" s="19"/>
      <c r="X121" s="19"/>
      <c r="Y121" s="19"/>
      <c r="AD121" s="3">
        <v>8.6666666669999994</v>
      </c>
      <c r="AE121" s="2">
        <f t="shared" si="11"/>
        <v>0</v>
      </c>
      <c r="AF121" s="2">
        <f>AE121-B121</f>
        <v>-19.184000000000001</v>
      </c>
      <c r="AG121" s="2">
        <f t="shared" si="12"/>
        <v>368.02585600000003</v>
      </c>
      <c r="AH121" s="2">
        <f t="shared" si="13"/>
        <v>19.184000000000001</v>
      </c>
    </row>
    <row r="122" spans="1:34" x14ac:dyDescent="0.3">
      <c r="A122" s="3">
        <v>8.5</v>
      </c>
      <c r="B122" s="3">
        <v>18.956</v>
      </c>
      <c r="C122" s="2">
        <f>$D$6*(A122^8)+$D$7*(A122^7)+$D$8*(A122^6)+$D$9*(A122^5)+$D$10*(A122^4)+$D$11*(A122^3)+$D$12*(A122^2)+$D$13*(A122)+$D$14 + (($D$3*EXP($D$4*A122))*(($D$5*(SIN(2*3.141592654*A122)))+(((1-($D$5^2))^0.5)*(COS(2*3.141592654*A122)))))</f>
        <v>15.940688965513848</v>
      </c>
      <c r="D122" s="2">
        <f t="shared" si="16"/>
        <v>3.0153110344861513</v>
      </c>
      <c r="F122" s="2">
        <f t="shared" si="17"/>
        <v>9.0921006346939439</v>
      </c>
      <c r="G122" s="2">
        <f>$E$9*(A122^8)+$E$10*(A122^7)+$E$11*(A122^6)+$E$12*(A122^5)+$E$13*(A122^4)+$E$14*(A122^3)+$E$15*(A122^2)+$E$16*(A122)+$E$17+(($E$3*EXP($E$4*A122))*(($E$5*(SIN(2*3.141592654*A122)))+(((1-($E$5^2))^0.5)*(COS(2*3.141592654*A122)))))+(($E$6*EXP($E$7*A122))*(($E$8*(SIN(4*3.141592654*A122)))+(((1-($E$8^2))^0.5)*(COS(4*3.141592654*A122)))))</f>
        <v>15.972452390224168</v>
      </c>
      <c r="H122" s="2">
        <f t="shared" si="14"/>
        <v>-2.9835476097758313</v>
      </c>
      <c r="I122" s="2">
        <f t="shared" si="18"/>
        <v>8.9015563397990771</v>
      </c>
      <c r="K122" s="2">
        <f t="shared" si="15"/>
        <v>2.8807792675580401</v>
      </c>
      <c r="L122" s="2">
        <f t="shared" si="19"/>
        <v>18.82146823307189</v>
      </c>
      <c r="M122" s="2">
        <f t="shared" si="20"/>
        <v>0.13453176692810942</v>
      </c>
      <c r="N122" s="3">
        <f t="shared" si="21"/>
        <v>1.8098796312799155E-2</v>
      </c>
      <c r="P122" s="3">
        <v>3.2304804086793624</v>
      </c>
      <c r="Q122" s="3">
        <v>3.5361951760984951</v>
      </c>
      <c r="R122" s="3">
        <f>B122-K122</f>
        <v>16.075220732441959</v>
      </c>
      <c r="S122" s="3"/>
      <c r="T122" s="3">
        <f>(B121-$U$17)^2</f>
        <v>18.766496756546559</v>
      </c>
      <c r="V122" s="19"/>
      <c r="X122" s="19"/>
      <c r="Y122" s="19"/>
      <c r="AD122" s="3">
        <v>8.75</v>
      </c>
      <c r="AE122" s="2">
        <f t="shared" si="11"/>
        <v>0</v>
      </c>
      <c r="AF122" s="2">
        <f>AE122-B122</f>
        <v>-18.956</v>
      </c>
      <c r="AG122" s="2">
        <f t="shared" si="12"/>
        <v>359.32993599999998</v>
      </c>
      <c r="AH122" s="2">
        <f t="shared" si="13"/>
        <v>18.956</v>
      </c>
    </row>
    <row r="123" spans="1:34" x14ac:dyDescent="0.3">
      <c r="A123" s="3">
        <v>8.5833333330000006</v>
      </c>
      <c r="B123" s="3">
        <v>18.254000000000001</v>
      </c>
      <c r="C123" s="2">
        <f>$D$6*(A123^8)+$D$7*(A123^7)+$D$8*(A123^6)+$D$9*(A123^5)+$D$10*(A123^4)+$D$11*(A123^3)+$D$12*(A123^2)+$D$13*(A123)+$D$14 + (($D$3*EXP($D$4*A123))*(($D$5*(SIN(2*3.141592654*A123)))+(((1-($D$5^2))^0.5)*(COS(2*3.141592654*A123)))))</f>
        <v>15.608308820384529</v>
      </c>
      <c r="D123" s="2">
        <f t="shared" si="16"/>
        <v>2.6456911796154721</v>
      </c>
      <c r="F123" s="2">
        <f t="shared" si="17"/>
        <v>6.9996818178951079</v>
      </c>
      <c r="G123" s="2">
        <f>$E$9*(A123^8)+$E$10*(A123^7)+$E$11*(A123^6)+$E$12*(A123^5)+$E$13*(A123^4)+$E$14*(A123^3)+$E$15*(A123^2)+$E$16*(A123)+$E$17+(($E$3*EXP($E$4*A123))*(($E$5*(SIN(2*3.141592654*A123)))+(((1-($E$5^2))^0.5)*(COS(2*3.141592654*A123)))))+(($E$6*EXP($E$7*A123))*(($E$8*(SIN(4*3.141592654*A123)))+(((1-($E$8^2))^0.5)*(COS(4*3.141592654*A123)))))</f>
        <v>15.444589588785433</v>
      </c>
      <c r="H123" s="2">
        <f t="shared" si="14"/>
        <v>-2.8094104112145679</v>
      </c>
      <c r="I123" s="2">
        <f t="shared" si="18"/>
        <v>7.8927868586408074</v>
      </c>
      <c r="K123" s="2">
        <f t="shared" si="15"/>
        <v>2.7040686238951146</v>
      </c>
      <c r="L123" s="2">
        <f t="shared" si="19"/>
        <v>18.312377444279644</v>
      </c>
      <c r="M123" s="2">
        <f t="shared" si="20"/>
        <v>-5.8377444279642532E-2</v>
      </c>
      <c r="N123" s="3">
        <f t="shared" si="21"/>
        <v>3.4079260006227687E-3</v>
      </c>
      <c r="P123" s="3">
        <v>3.0153110344861513</v>
      </c>
      <c r="Q123" s="3">
        <v>3.2304804086793624</v>
      </c>
      <c r="R123" s="3">
        <f>B123-K123</f>
        <v>15.549931376104887</v>
      </c>
      <c r="S123" s="3"/>
      <c r="T123" s="3">
        <f>(B122-$U$17)^2</f>
        <v>16.843074400990997</v>
      </c>
      <c r="V123" s="19"/>
      <c r="X123" s="19"/>
      <c r="Y123" s="19"/>
      <c r="AD123" s="3">
        <v>8.8333333330000006</v>
      </c>
      <c r="AE123" s="2">
        <f t="shared" si="11"/>
        <v>0</v>
      </c>
      <c r="AF123" s="2">
        <f>AE123-B123</f>
        <v>-18.254000000000001</v>
      </c>
      <c r="AG123" s="2">
        <f t="shared" si="12"/>
        <v>333.20851600000003</v>
      </c>
      <c r="AH123" s="2">
        <f t="shared" si="13"/>
        <v>18.254000000000001</v>
      </c>
    </row>
    <row r="124" spans="1:34" x14ac:dyDescent="0.3">
      <c r="A124" s="3">
        <v>8.6666666669999994</v>
      </c>
      <c r="B124" s="3">
        <v>17.513999999999999</v>
      </c>
      <c r="C124" s="2">
        <f>$D$6*(A124^8)+$D$7*(A124^7)+$D$8*(A124^6)+$D$9*(A124^5)+$D$10*(A124^4)+$D$11*(A124^3)+$D$12*(A124^2)+$D$13*(A124)+$D$14 + (($D$3*EXP($D$4*A124))*(($D$5*(SIN(2*3.141592654*A124)))+(((1-($D$5^2))^0.5)*(COS(2*3.141592654*A124)))))</f>
        <v>15.040723255695568</v>
      </c>
      <c r="D124" s="2">
        <f t="shared" si="16"/>
        <v>2.4732767443044317</v>
      </c>
      <c r="F124" s="2">
        <f t="shared" si="17"/>
        <v>6.1170978539171292</v>
      </c>
      <c r="G124" s="2">
        <f>$E$9*(A124^8)+$E$10*(A124^7)+$E$11*(A124^6)+$E$12*(A124^5)+$E$13*(A124^4)+$E$14*(A124^3)+$E$15*(A124^2)+$E$16*(A124)+$E$17+(($E$3*EXP($E$4*A124))*(($E$5*(SIN(2*3.141592654*A124)))+(((1-($E$5^2))^0.5)*(COS(2*3.141592654*A124)))))+(($E$6*EXP($E$7*A124))*(($E$8*(SIN(4*3.141592654*A124)))+(((1-($E$8^2))^0.5)*(COS(4*3.141592654*A124)))))</f>
        <v>14.84573935657073</v>
      </c>
      <c r="H124" s="2">
        <f t="shared" si="14"/>
        <v>-2.6682606434292691</v>
      </c>
      <c r="I124" s="2">
        <f t="shared" si="18"/>
        <v>7.1196148612735772</v>
      </c>
      <c r="K124" s="2">
        <f t="shared" si="15"/>
        <v>2.3335246434076802</v>
      </c>
      <c r="L124" s="2">
        <f t="shared" si="19"/>
        <v>17.374247899103249</v>
      </c>
      <c r="M124" s="2">
        <f t="shared" si="20"/>
        <v>0.13975210089675016</v>
      </c>
      <c r="N124" s="3">
        <f t="shared" si="21"/>
        <v>1.9530649705055438E-2</v>
      </c>
      <c r="P124" s="3">
        <v>2.6456911796154721</v>
      </c>
      <c r="Q124" s="3">
        <v>3.0153110344861513</v>
      </c>
      <c r="R124" s="3">
        <f>B124-K124</f>
        <v>15.18047535659232</v>
      </c>
      <c r="S124" s="3"/>
      <c r="T124" s="3">
        <f>(B123-$U$17)^2</f>
        <v>11.573818200991022</v>
      </c>
      <c r="V124" s="19"/>
      <c r="X124" s="19"/>
      <c r="Y124" s="19"/>
      <c r="AD124" s="3">
        <v>8.9166666669999994</v>
      </c>
      <c r="AE124" s="2">
        <f t="shared" si="11"/>
        <v>0</v>
      </c>
      <c r="AF124" s="2">
        <f>AE124-B124</f>
        <v>-17.513999999999999</v>
      </c>
      <c r="AG124" s="2">
        <f t="shared" si="12"/>
        <v>306.74019599999997</v>
      </c>
      <c r="AH124" s="2">
        <f t="shared" si="13"/>
        <v>17.513999999999999</v>
      </c>
    </row>
    <row r="125" spans="1:34" x14ac:dyDescent="0.3">
      <c r="A125" s="3">
        <v>8.75</v>
      </c>
      <c r="B125" s="3">
        <v>16.66</v>
      </c>
      <c r="C125" s="2">
        <f>$D$6*(A125^8)+$D$7*(A125^7)+$D$8*(A125^6)+$D$9*(A125^5)+$D$10*(A125^4)+$D$11*(A125^3)+$D$12*(A125^2)+$D$13*(A125)+$D$14 + (($D$3*EXP($D$4*A125))*(($D$5*(SIN(2*3.141592654*A125)))+(((1-($D$5^2))^0.5)*(COS(2*3.141592654*A125)))))</f>
        <v>14.385073742562627</v>
      </c>
      <c r="D125" s="2">
        <f t="shared" si="16"/>
        <v>2.2749262574373734</v>
      </c>
      <c r="F125" s="2">
        <f t="shared" si="17"/>
        <v>5.1752894767780147</v>
      </c>
      <c r="G125" s="2">
        <f>$E$9*(A125^8)+$E$10*(A125^7)+$E$11*(A125^6)+$E$12*(A125^5)+$E$13*(A125^4)+$E$14*(A125^3)+$E$15*(A125^2)+$E$16*(A125)+$E$17+(($E$3*EXP($E$4*A125))*(($E$5*(SIN(2*3.141592654*A125)))+(((1-($E$5^2))^0.5)*(COS(2*3.141592654*A125)))))+(($E$6*EXP($E$7*A125))*(($E$8*(SIN(4*3.141592654*A125)))+(((1-($E$8^2))^0.5)*(COS(4*3.141592654*A125)))))</f>
        <v>14.354617509714107</v>
      </c>
      <c r="H125" s="2">
        <f t="shared" si="14"/>
        <v>-2.3053824902858935</v>
      </c>
      <c r="I125" s="2">
        <f t="shared" si="18"/>
        <v>5.3147884265167882</v>
      </c>
      <c r="K125" s="2">
        <f t="shared" si="15"/>
        <v>2.2188642866837869</v>
      </c>
      <c r="L125" s="2">
        <f t="shared" si="19"/>
        <v>16.603938029246414</v>
      </c>
      <c r="M125" s="2">
        <f t="shared" si="20"/>
        <v>5.6061970753585655E-2</v>
      </c>
      <c r="N125" s="3">
        <f t="shared" si="21"/>
        <v>3.1429445647758935E-3</v>
      </c>
      <c r="P125" s="3">
        <v>2.4732767443044317</v>
      </c>
      <c r="Q125" s="3">
        <v>2.6456911796154721</v>
      </c>
      <c r="R125" s="3">
        <f>B125-K125</f>
        <v>14.441135713316214</v>
      </c>
      <c r="S125" s="3"/>
      <c r="T125" s="3">
        <f>(B124-$U$17)^2</f>
        <v>7.086411608398433</v>
      </c>
      <c r="V125" s="19"/>
      <c r="X125" s="19"/>
      <c r="Y125" s="19"/>
      <c r="AD125" s="3">
        <v>9</v>
      </c>
      <c r="AE125" s="2">
        <f t="shared" si="11"/>
        <v>0</v>
      </c>
      <c r="AF125" s="2">
        <f>AE125-B125</f>
        <v>-16.66</v>
      </c>
      <c r="AG125" s="2">
        <f t="shared" si="12"/>
        <v>277.55560000000003</v>
      </c>
      <c r="AH125" s="2">
        <f t="shared" si="13"/>
        <v>16.66</v>
      </c>
    </row>
    <row r="126" spans="1:34" x14ac:dyDescent="0.3">
      <c r="A126" s="3">
        <v>8.8333333330000006</v>
      </c>
      <c r="B126" s="3">
        <v>16.338000000000001</v>
      </c>
      <c r="C126" s="2">
        <f>$D$6*(A126^8)+$D$7*(A126^7)+$D$8*(A126^6)+$D$9*(A126^5)+$D$10*(A126^4)+$D$11*(A126^3)+$D$12*(A126^2)+$D$13*(A126)+$D$14 + (($D$3*EXP($D$4*A126))*(($D$5*(SIN(2*3.141592654*A126)))+(((1-($D$5^2))^0.5)*(COS(2*3.141592654*A126)))))</f>
        <v>13.811904835481505</v>
      </c>
      <c r="D126" s="2">
        <f t="shared" si="16"/>
        <v>2.5260951645184964</v>
      </c>
      <c r="F126" s="2">
        <f t="shared" si="17"/>
        <v>6.381156780203729</v>
      </c>
      <c r="G126" s="2">
        <f>$E$9*(A126^8)+$E$10*(A126^7)+$E$11*(A126^6)+$E$12*(A126^5)+$E$13*(A126^4)+$E$14*(A126^3)+$E$15*(A126^2)+$E$16*(A126)+$E$17+(($E$3*EXP($E$4*A126))*(($E$5*(SIN(2*3.141592654*A126)))+(((1-($E$5^2))^0.5)*(COS(2*3.141592654*A126)))))+(($E$6*EXP($E$7*A126))*(($E$8*(SIN(4*3.141592654*A126)))+(((1-($E$8^2))^0.5)*(COS(4*3.141592654*A126)))))</f>
        <v>13.977917928319791</v>
      </c>
      <c r="H126" s="2">
        <f t="shared" si="14"/>
        <v>-2.3600820716802104</v>
      </c>
      <c r="I126" s="2">
        <f t="shared" si="18"/>
        <v>5.5699873850663542</v>
      </c>
      <c r="K126" s="2">
        <f t="shared" si="15"/>
        <v>2.0323241918224011</v>
      </c>
      <c r="L126" s="2">
        <f t="shared" si="19"/>
        <v>15.844229027303905</v>
      </c>
      <c r="M126" s="2">
        <f t="shared" si="20"/>
        <v>0.49377097269609571</v>
      </c>
      <c r="N126" s="3">
        <f t="shared" si="21"/>
        <v>0.2438097734772485</v>
      </c>
      <c r="P126" s="3">
        <v>2.2749262574373734</v>
      </c>
      <c r="Q126" s="3">
        <v>2.4732767443044317</v>
      </c>
      <c r="R126" s="3">
        <f>B126-K126</f>
        <v>14.3056758081776</v>
      </c>
      <c r="S126" s="3"/>
      <c r="T126" s="3">
        <f>(B125-$U$17)^2</f>
        <v>3.2689778380280838</v>
      </c>
      <c r="V126" s="19"/>
      <c r="X126" s="19"/>
      <c r="Y126" s="19"/>
      <c r="AD126" s="3">
        <v>9.0833333330000006</v>
      </c>
      <c r="AE126" s="2">
        <f t="shared" si="11"/>
        <v>0</v>
      </c>
      <c r="AF126" s="2">
        <f>AE126-B126</f>
        <v>-16.338000000000001</v>
      </c>
      <c r="AG126" s="2">
        <f t="shared" si="12"/>
        <v>266.93024400000002</v>
      </c>
      <c r="AH126" s="2">
        <f t="shared" si="13"/>
        <v>16.338000000000001</v>
      </c>
    </row>
    <row r="127" spans="1:34" x14ac:dyDescent="0.3">
      <c r="A127" s="3">
        <v>8.9166666669999994</v>
      </c>
      <c r="B127" s="3">
        <v>16.318999999999999</v>
      </c>
      <c r="C127" s="2">
        <f>$D$6*(A127^8)+$D$7*(A127^7)+$D$8*(A127^6)+$D$9*(A127^5)+$D$10*(A127^4)+$D$11*(A127^3)+$D$12*(A127^2)+$D$13*(A127)+$D$14 + (($D$3*EXP($D$4*A127))*(($D$5*(SIN(2*3.141592654*A127)))+(((1-($D$5^2))^0.5)*(COS(2*3.141592654*A127)))))</f>
        <v>13.469475866009747</v>
      </c>
      <c r="D127" s="2">
        <f t="shared" si="16"/>
        <v>2.8495241339902524</v>
      </c>
      <c r="F127" s="2">
        <f t="shared" si="17"/>
        <v>8.1197877901928983</v>
      </c>
      <c r="G127" s="2">
        <f>$E$9*(A127^8)+$E$10*(A127^7)+$E$11*(A127^6)+$E$12*(A127^5)+$E$13*(A127^4)+$E$14*(A127^3)+$E$15*(A127^2)+$E$16*(A127)+$E$17+(($E$3*EXP($E$4*A127))*(($E$5*(SIN(2*3.141592654*A127)))+(((1-($E$5^2))^0.5)*(COS(2*3.141592654*A127)))))+(($E$6*EXP($E$7*A127))*(($E$8*(SIN(4*3.141592654*A127)))+(((1-($E$8^2))^0.5)*(COS(4*3.141592654*A127)))))</f>
        <v>13.668594083451367</v>
      </c>
      <c r="H127" s="2">
        <f t="shared" si="14"/>
        <v>-2.6504059165486318</v>
      </c>
      <c r="I127" s="2">
        <f t="shared" si="18"/>
        <v>7.0246515224759927</v>
      </c>
      <c r="K127" s="2">
        <f t="shared" si="15"/>
        <v>2.3585816098940033</v>
      </c>
      <c r="L127" s="2">
        <f t="shared" si="19"/>
        <v>15.82805747590375</v>
      </c>
      <c r="M127" s="2">
        <f t="shared" si="20"/>
        <v>0.4909425240962495</v>
      </c>
      <c r="N127" s="3">
        <f t="shared" si="21"/>
        <v>0.24102456196599653</v>
      </c>
      <c r="P127" s="3">
        <v>2.5260951645184964</v>
      </c>
      <c r="Q127" s="3">
        <v>2.2749262574373734</v>
      </c>
      <c r="R127" s="3">
        <f>B127-K127</f>
        <v>13.960418390105996</v>
      </c>
      <c r="S127" s="3"/>
      <c r="T127" s="3">
        <f>(B126-$U$17)^2</f>
        <v>2.2082895639540188</v>
      </c>
      <c r="V127" s="19"/>
      <c r="X127" s="19"/>
      <c r="Y127" s="19"/>
      <c r="AD127" s="3">
        <v>9.1666666669999994</v>
      </c>
      <c r="AE127" s="2">
        <f t="shared" si="11"/>
        <v>0</v>
      </c>
      <c r="AF127" s="2">
        <f>AE127-B127</f>
        <v>-16.318999999999999</v>
      </c>
      <c r="AG127" s="2">
        <f t="shared" si="12"/>
        <v>266.30976099999998</v>
      </c>
      <c r="AH127" s="2">
        <f t="shared" si="13"/>
        <v>16.318999999999999</v>
      </c>
    </row>
    <row r="128" spans="1:34" x14ac:dyDescent="0.3">
      <c r="A128" s="3">
        <v>9</v>
      </c>
      <c r="B128" s="3">
        <v>17.457000000000001</v>
      </c>
      <c r="C128" s="2">
        <f>$D$6*(A128^8)+$D$7*(A128^7)+$D$8*(A128^6)+$D$9*(A128^5)+$D$10*(A128^4)+$D$11*(A128^3)+$D$12*(A128^2)+$D$13*(A128)+$D$14 + (($D$3*EXP($D$4*A128))*(($D$5*(SIN(2*3.141592654*A128)))+(((1-($D$5^2))^0.5)*(COS(2*3.141592654*A128)))))</f>
        <v>13.4440205778912</v>
      </c>
      <c r="D128" s="2">
        <f t="shared" si="16"/>
        <v>4.0129794221088009</v>
      </c>
      <c r="F128" s="2">
        <f t="shared" si="17"/>
        <v>16.104003842268686</v>
      </c>
      <c r="G128" s="2">
        <f>$E$9*(A128^8)+$E$10*(A128^7)+$E$11*(A128^6)+$E$12*(A128^5)+$E$13*(A128^4)+$E$14*(A128^3)+$E$15*(A128^2)+$E$16*(A128)+$E$17+(($E$3*EXP($E$4*A128))*(($E$5*(SIN(2*3.141592654*A128)))+(((1-($E$5^2))^0.5)*(COS(2*3.141592654*A128)))))+(($E$6*EXP($E$7*A128))*(($E$8*(SIN(4*3.141592654*A128)))+(((1-($E$8^2))^0.5)*(COS(4*3.141592654*A128)))))</f>
        <v>13.480955108686487</v>
      </c>
      <c r="H128" s="2">
        <f t="shared" si="14"/>
        <v>-3.9760448913135136</v>
      </c>
      <c r="I128" s="2">
        <f t="shared" si="18"/>
        <v>15.808932977740289</v>
      </c>
      <c r="K128" s="2">
        <f t="shared" si="15"/>
        <v>2.6692289153287549</v>
      </c>
      <c r="L128" s="2">
        <f t="shared" si="19"/>
        <v>16.113249493219953</v>
      </c>
      <c r="M128" s="2">
        <f t="shared" si="20"/>
        <v>1.3437505067800473</v>
      </c>
      <c r="N128" s="3">
        <f t="shared" si="21"/>
        <v>1.8056654244716339</v>
      </c>
      <c r="P128" s="3">
        <v>2.8495241339902524</v>
      </c>
      <c r="Q128" s="3">
        <v>2.5260951645184964</v>
      </c>
      <c r="R128" s="3">
        <f>B128-K128</f>
        <v>14.787771084671245</v>
      </c>
      <c r="S128" s="3"/>
      <c r="T128" s="3">
        <f>(B127-$U$17)^2</f>
        <v>2.1521813676577173</v>
      </c>
      <c r="V128" s="19"/>
      <c r="X128" s="19"/>
      <c r="Y128" s="19"/>
      <c r="AD128" s="3">
        <v>9.25</v>
      </c>
      <c r="AE128" s="2">
        <f t="shared" si="11"/>
        <v>0</v>
      </c>
      <c r="AF128" s="2">
        <f>AE128-B128</f>
        <v>-17.457000000000001</v>
      </c>
      <c r="AG128" s="2">
        <f t="shared" si="12"/>
        <v>304.746849</v>
      </c>
      <c r="AH128" s="2">
        <f t="shared" si="13"/>
        <v>17.457000000000001</v>
      </c>
    </row>
    <row r="129" spans="1:34" x14ac:dyDescent="0.3">
      <c r="A129" s="3">
        <v>9.0833333330000006</v>
      </c>
      <c r="B129" s="3">
        <v>17.172999999999998</v>
      </c>
      <c r="C129" s="2">
        <f>$D$6*(A129^8)+$D$7*(A129^7)+$D$8*(A129^6)+$D$9*(A129^5)+$D$10*(A129^4)+$D$11*(A129^3)+$D$12*(A129^2)+$D$13*(A129)+$D$14 + (($D$3*EXP($D$4*A129))*(($D$5*(SIN(2*3.141592654*A129)))+(((1-($D$5^2))^0.5)*(COS(2*3.141592654*A129)))))</f>
        <v>13.736609288158226</v>
      </c>
      <c r="D129" s="2">
        <f t="shared" si="16"/>
        <v>3.4363907118417725</v>
      </c>
      <c r="F129" s="2">
        <f t="shared" si="17"/>
        <v>11.808781124432404</v>
      </c>
      <c r="G129" s="2">
        <f>$E$9*(A129^8)+$E$10*(A129^7)+$E$11*(A129^6)+$E$12*(A129^5)+$E$13*(A129^4)+$E$14*(A129^3)+$E$15*(A129^2)+$E$16*(A129)+$E$17+(($E$3*EXP($E$4*A129))*(($E$5*(SIN(2*3.141592654*A129)))+(((1-($E$5^2))^0.5)*(COS(2*3.141592654*A129)))))+(($E$6*EXP($E$7*A129))*(($E$8*(SIN(4*3.141592654*A129)))+(((1-($E$8^2))^0.5)*(COS(4*3.141592654*A129)))))</f>
        <v>13.578690152510113</v>
      </c>
      <c r="H129" s="2">
        <f t="shared" si="14"/>
        <v>-3.5943098474898854</v>
      </c>
      <c r="I129" s="2">
        <f t="shared" si="18"/>
        <v>12.919063279762764</v>
      </c>
      <c r="K129" s="2">
        <f t="shared" si="15"/>
        <v>3.9120625166100673</v>
      </c>
      <c r="L129" s="2">
        <f t="shared" si="19"/>
        <v>17.648671804768291</v>
      </c>
      <c r="M129" s="2">
        <f t="shared" si="20"/>
        <v>-0.47567180476829307</v>
      </c>
      <c r="N129" s="3">
        <f t="shared" si="21"/>
        <v>0.22626366585152513</v>
      </c>
      <c r="P129" s="3">
        <v>4.0129794221088009</v>
      </c>
      <c r="Q129" s="3">
        <v>2.8495241339902524</v>
      </c>
      <c r="R129" s="3">
        <f>B129-K129</f>
        <v>13.260937483389931</v>
      </c>
      <c r="S129" s="3"/>
      <c r="T129" s="3">
        <f>(B128-$U$17)^2</f>
        <v>6.7861890195095524</v>
      </c>
      <c r="V129" s="19"/>
      <c r="X129" s="19"/>
      <c r="Y129" s="19"/>
      <c r="AD129" s="3">
        <v>9.3333333330000006</v>
      </c>
      <c r="AE129" s="2">
        <f t="shared" si="11"/>
        <v>0</v>
      </c>
      <c r="AF129" s="2">
        <f>AE129-B129</f>
        <v>-17.172999999999998</v>
      </c>
      <c r="AG129" s="2">
        <f t="shared" si="12"/>
        <v>294.91192899999993</v>
      </c>
      <c r="AH129" s="2">
        <f t="shared" si="13"/>
        <v>17.172999999999998</v>
      </c>
    </row>
    <row r="130" spans="1:34" x14ac:dyDescent="0.3">
      <c r="A130" s="3">
        <v>9.1666666669999994</v>
      </c>
      <c r="B130" s="3">
        <v>17.856000000000002</v>
      </c>
      <c r="C130" s="2">
        <f>$D$6*(A130^8)+$D$7*(A130^7)+$D$8*(A130^6)+$D$9*(A130^5)+$D$10*(A130^4)+$D$11*(A130^3)+$D$12*(A130^2)+$D$13*(A130)+$D$14 + (($D$3*EXP($D$4*A130))*(($D$5*(SIN(2*3.141592654*A130)))+(((1-($D$5^2))^0.5)*(COS(2*3.141592654*A130)))))</f>
        <v>14.262824268875532</v>
      </c>
      <c r="D130" s="2">
        <f t="shared" si="16"/>
        <v>3.5931757311244699</v>
      </c>
      <c r="F130" s="2">
        <f t="shared" si="17"/>
        <v>12.910911834741869</v>
      </c>
      <c r="G130" s="2">
        <f>$E$9*(A130^8)+$E$10*(A130^7)+$E$11*(A130^6)+$E$12*(A130^5)+$E$13*(A130^4)+$E$14*(A130^3)+$E$15*(A130^2)+$E$16*(A130)+$E$17+(($E$3*EXP($E$4*A130))*(($E$5*(SIN(2*3.141592654*A130)))+(((1-($E$5^2))^0.5)*(COS(2*3.141592654*A130)))))+(($E$6*EXP($E$7*A130))*(($E$8*(SIN(4*3.141592654*A130)))+(((1-($E$8^2))^0.5)*(COS(4*3.141592654*A130)))))</f>
        <v>14.071531294421415</v>
      </c>
      <c r="H130" s="2">
        <f t="shared" si="14"/>
        <v>-3.7844687055785862</v>
      </c>
      <c r="I130" s="2">
        <f t="shared" si="18"/>
        <v>14.322203383503659</v>
      </c>
      <c r="K130" s="2">
        <f t="shared" si="15"/>
        <v>3.0100747870533606</v>
      </c>
      <c r="L130" s="2">
        <f t="shared" si="19"/>
        <v>17.272899055928892</v>
      </c>
      <c r="M130" s="2">
        <f t="shared" si="20"/>
        <v>0.58310094407110924</v>
      </c>
      <c r="N130" s="3">
        <f t="shared" si="21"/>
        <v>0.34000671097661889</v>
      </c>
      <c r="P130" s="3">
        <v>3.4363907118417725</v>
      </c>
      <c r="Q130" s="3">
        <v>4.0129794221088009</v>
      </c>
      <c r="R130" s="3">
        <f>B130-K130</f>
        <v>14.845925212946641</v>
      </c>
      <c r="S130" s="3"/>
      <c r="T130" s="3">
        <f>(B129-$U$17)^2</f>
        <v>5.3871871380280645</v>
      </c>
      <c r="V130" s="19"/>
      <c r="X130" s="19"/>
      <c r="Y130" s="19"/>
      <c r="AD130" s="3">
        <v>9.4166666669999994</v>
      </c>
      <c r="AE130" s="2">
        <f t="shared" si="11"/>
        <v>0</v>
      </c>
      <c r="AF130" s="2">
        <f>AE130-B130</f>
        <v>-17.856000000000002</v>
      </c>
      <c r="AG130" s="2">
        <f t="shared" si="12"/>
        <v>318.83673600000009</v>
      </c>
      <c r="AH130" s="2">
        <f t="shared" si="13"/>
        <v>17.856000000000002</v>
      </c>
    </row>
    <row r="131" spans="1:34" x14ac:dyDescent="0.3">
      <c r="A131" s="3">
        <v>9.25</v>
      </c>
      <c r="B131" s="3">
        <v>18.596</v>
      </c>
      <c r="C131" s="2">
        <f>$D$6*(A131^8)+$D$7*(A131^7)+$D$8*(A131^6)+$D$9*(A131^5)+$D$10*(A131^4)+$D$11*(A131^3)+$D$12*(A131^2)+$D$13*(A131)+$D$14 + (($D$3*EXP($D$4*A131))*(($D$5*(SIN(2*3.141592654*A131)))+(((1-($D$5^2))^0.5)*(COS(2*3.141592654*A131)))))</f>
        <v>14.875347806517162</v>
      </c>
      <c r="D131" s="2">
        <f t="shared" si="16"/>
        <v>3.720652193482838</v>
      </c>
      <c r="F131" s="2">
        <f t="shared" si="17"/>
        <v>13.843252744868654</v>
      </c>
      <c r="G131" s="2">
        <f>$E$9*(A131^8)+$E$10*(A131^7)+$E$11*(A131^6)+$E$12*(A131^5)+$E$13*(A131^4)+$E$14*(A131^3)+$E$15*(A131^2)+$E$16*(A131)+$E$17+(($E$3*EXP($E$4*A131))*(($E$5*(SIN(2*3.141592654*A131)))+(((1-($E$5^2))^0.5)*(COS(2*3.141592654*A131)))))+(($E$6*EXP($E$7*A131))*(($E$8*(SIN(4*3.141592654*A131)))+(((1-($E$8^2))^0.5)*(COS(4*3.141592654*A131)))))</f>
        <v>14.844059151242611</v>
      </c>
      <c r="H131" s="2">
        <f t="shared" si="14"/>
        <v>-3.7519408487573891</v>
      </c>
      <c r="I131" s="2">
        <f t="shared" si="18"/>
        <v>14.077060132574317</v>
      </c>
      <c r="K131" s="2">
        <f t="shared" si="15"/>
        <v>3.3115761445987326</v>
      </c>
      <c r="L131" s="2">
        <f t="shared" si="19"/>
        <v>18.186923951115894</v>
      </c>
      <c r="M131" s="2">
        <f t="shared" si="20"/>
        <v>0.40907604888410631</v>
      </c>
      <c r="N131" s="3">
        <f t="shared" si="21"/>
        <v>0.16734321377063174</v>
      </c>
      <c r="P131" s="3">
        <v>3.5931757311244699</v>
      </c>
      <c r="Q131" s="3">
        <v>3.4363907118417725</v>
      </c>
      <c r="R131" s="3">
        <f>B131-K131</f>
        <v>15.284423855401268</v>
      </c>
      <c r="S131" s="3"/>
      <c r="T131" s="3">
        <f>(B130-$U$17)^2</f>
        <v>9.0242051417317715</v>
      </c>
      <c r="V131" s="19"/>
      <c r="X131" s="19"/>
      <c r="Y131" s="19"/>
      <c r="AD131" s="3">
        <v>9.5</v>
      </c>
      <c r="AE131" s="2">
        <f t="shared" si="11"/>
        <v>0</v>
      </c>
      <c r="AF131" s="2">
        <f>AE131-B131</f>
        <v>-18.596</v>
      </c>
      <c r="AG131" s="2">
        <f t="shared" si="12"/>
        <v>345.811216</v>
      </c>
      <c r="AH131" s="2">
        <f t="shared" si="13"/>
        <v>18.596</v>
      </c>
    </row>
    <row r="132" spans="1:34" x14ac:dyDescent="0.3">
      <c r="A132" s="3">
        <v>9.3333333330000006</v>
      </c>
      <c r="B132" s="3">
        <v>18.558</v>
      </c>
      <c r="C132" s="2">
        <f>$D$6*(A132^8)+$D$7*(A132^7)+$D$8*(A132^6)+$D$9*(A132^5)+$D$10*(A132^4)+$D$11*(A132^3)+$D$12*(A132^2)+$D$13*(A132)+$D$14 + (($D$3*EXP($D$4*A132))*(($D$5*(SIN(2*3.141592654*A132)))+(((1-($D$5^2))^0.5)*(COS(2*3.141592654*A132)))))</f>
        <v>15.403421562575883</v>
      </c>
      <c r="D132" s="2">
        <f t="shared" si="16"/>
        <v>3.1545784374241173</v>
      </c>
      <c r="F132" s="2">
        <f t="shared" si="17"/>
        <v>9.9513651178611848</v>
      </c>
      <c r="G132" s="2">
        <f>$E$9*(A132^8)+$E$10*(A132^7)+$E$11*(A132^6)+$E$12*(A132^5)+$E$13*(A132^4)+$E$14*(A132^3)+$E$15*(A132^2)+$E$16*(A132)+$E$17+(($E$3*EXP($E$4*A132))*(($E$5*(SIN(2*3.141592654*A132)))+(((1-($E$5^2))^0.5)*(COS(2*3.141592654*A132)))))+(($E$6*EXP($E$7*A132))*(($E$8*(SIN(4*3.141592654*A132)))+(((1-($E$8^2))^0.5)*(COS(4*3.141592654*A132)))))</f>
        <v>15.564123244260642</v>
      </c>
      <c r="H132" s="2">
        <f t="shared" si="14"/>
        <v>-2.9938767557393575</v>
      </c>
      <c r="I132" s="2">
        <f t="shared" si="18"/>
        <v>8.9632980285564212</v>
      </c>
      <c r="K132" s="2">
        <f t="shared" si="15"/>
        <v>3.4215265944106887</v>
      </c>
      <c r="L132" s="2">
        <f t="shared" si="19"/>
        <v>18.824948156986572</v>
      </c>
      <c r="M132" s="2">
        <f t="shared" si="20"/>
        <v>-0.26694815698657237</v>
      </c>
      <c r="N132" s="3">
        <f t="shared" si="21"/>
        <v>7.1261318518527683E-2</v>
      </c>
      <c r="P132" s="3">
        <v>3.720652193482838</v>
      </c>
      <c r="Q132" s="3">
        <v>3.5931757311244699</v>
      </c>
      <c r="R132" s="3">
        <f>B132-K132</f>
        <v>15.13647340558931</v>
      </c>
      <c r="S132" s="3"/>
      <c r="T132" s="3">
        <f>(B131-$U$17)^2</f>
        <v>14.01777173432434</v>
      </c>
      <c r="V132" s="19"/>
      <c r="X132" s="19"/>
      <c r="Y132" s="19"/>
      <c r="AD132" s="3">
        <v>9.5833333330000006</v>
      </c>
      <c r="AE132" s="2">
        <f t="shared" si="11"/>
        <v>0</v>
      </c>
      <c r="AF132" s="2">
        <f>AE132-B132</f>
        <v>-18.558</v>
      </c>
      <c r="AG132" s="2">
        <f t="shared" si="12"/>
        <v>344.39936399999999</v>
      </c>
      <c r="AH132" s="2">
        <f t="shared" si="13"/>
        <v>18.558</v>
      </c>
    </row>
    <row r="133" spans="1:34" x14ac:dyDescent="0.3">
      <c r="A133" s="3">
        <v>9.4166666669999994</v>
      </c>
      <c r="B133" s="3">
        <v>18.158999999999999</v>
      </c>
      <c r="C133" s="2">
        <f>$D$6*(A133^8)+$D$7*(A133^7)+$D$8*(A133^6)+$D$9*(A133^5)+$D$10*(A133^4)+$D$11*(A133^3)+$D$12*(A133^2)+$D$13*(A133)+$D$14 + (($D$3*EXP($D$4*A133))*(($D$5*(SIN(2*3.141592654*A133)))+(((1-($D$5^2))^0.5)*(COS(2*3.141592654*A133)))))</f>
        <v>15.698610373964055</v>
      </c>
      <c r="D133" s="2">
        <f t="shared" si="16"/>
        <v>2.4603896260359441</v>
      </c>
      <c r="F133" s="2">
        <f t="shared" si="17"/>
        <v>6.0535171119052933</v>
      </c>
      <c r="G133" s="2">
        <f>$E$9*(A133^8)+$E$10*(A133^7)+$E$11*(A133^6)+$E$12*(A133^5)+$E$13*(A133^4)+$E$14*(A133^3)+$E$15*(A133^2)+$E$16*(A133)+$E$17+(($E$3*EXP($E$4*A133))*(($E$5*(SIN(2*3.141592654*A133)))+(((1-($E$5^2))^0.5)*(COS(2*3.141592654*A133)))))+(($E$6*EXP($E$7*A133))*(($E$8*(SIN(4*3.141592654*A133)))+(((1-($E$8^2))^0.5)*(COS(4*3.141592654*A133)))))</f>
        <v>15.890662248430109</v>
      </c>
      <c r="H133" s="2">
        <f t="shared" si="14"/>
        <v>-2.2683377515698897</v>
      </c>
      <c r="I133" s="2">
        <f t="shared" si="18"/>
        <v>5.1453561551971427</v>
      </c>
      <c r="K133" s="2">
        <f t="shared" si="15"/>
        <v>2.7552779119339905</v>
      </c>
      <c r="L133" s="2">
        <f t="shared" si="19"/>
        <v>18.453888285898046</v>
      </c>
      <c r="M133" s="2">
        <f t="shared" si="20"/>
        <v>-0.29488828589804683</v>
      </c>
      <c r="N133" s="3">
        <f t="shared" si="21"/>
        <v>8.6959101159888211E-2</v>
      </c>
      <c r="P133" s="3">
        <v>3.1545784374241173</v>
      </c>
      <c r="Q133" s="3">
        <v>3.720652193482838</v>
      </c>
      <c r="R133" s="3">
        <f>B133-K133</f>
        <v>15.403722088066008</v>
      </c>
      <c r="S133" s="3"/>
      <c r="T133" s="3">
        <f>(B132-$U$17)^2</f>
        <v>13.734669341731747</v>
      </c>
      <c r="V133" s="19"/>
      <c r="X133" s="19"/>
      <c r="Y133" s="19"/>
      <c r="AD133" s="3">
        <v>9.6666666669999994</v>
      </c>
      <c r="AE133" s="2">
        <f t="shared" si="11"/>
        <v>0</v>
      </c>
      <c r="AF133" s="2">
        <f>AE133-B133</f>
        <v>-18.158999999999999</v>
      </c>
      <c r="AG133" s="2">
        <f t="shared" si="12"/>
        <v>329.74928099999994</v>
      </c>
      <c r="AH133" s="2">
        <f t="shared" si="13"/>
        <v>18.158999999999999</v>
      </c>
    </row>
    <row r="134" spans="1:34" x14ac:dyDescent="0.3">
      <c r="A134" s="3">
        <v>9.5</v>
      </c>
      <c r="B134" s="3">
        <v>17.684999999999999</v>
      </c>
      <c r="C134" s="2">
        <f>$D$6*(A134^8)+$D$7*(A134^7)+$D$8*(A134^6)+$D$9*(A134^5)+$D$10*(A134^4)+$D$11*(A134^3)+$D$12*(A134^2)+$D$13*(A134)+$D$14 + (($D$3*EXP($D$4*A134))*(($D$5*(SIN(2*3.141592654*A134)))+(((1-($D$5^2))^0.5)*(COS(2*3.141592654*A134)))))</f>
        <v>15.674608273329602</v>
      </c>
      <c r="D134" s="2">
        <f t="shared" si="16"/>
        <v>2.010391726670397</v>
      </c>
      <c r="F134" s="2">
        <f t="shared" si="17"/>
        <v>4.04167489466478</v>
      </c>
      <c r="G134" s="2">
        <f>$E$9*(A134^8)+$E$10*(A134^7)+$E$11*(A134^6)+$E$12*(A134^5)+$E$13*(A134^4)+$E$14*(A134^3)+$E$15*(A134^2)+$E$16*(A134)+$E$17+(($E$3*EXP($E$4*A134))*(($E$5*(SIN(2*3.141592654*A134)))+(((1-($E$5^2))^0.5)*(COS(2*3.141592654*A134)))))+(($E$6*EXP($E$7*A134))*(($E$8*(SIN(4*3.141592654*A134)))+(((1-($E$8^2))^0.5)*(COS(4*3.141592654*A134)))))</f>
        <v>15.706141014513681</v>
      </c>
      <c r="H134" s="2">
        <f t="shared" si="14"/>
        <v>-1.9788589854863172</v>
      </c>
      <c r="I134" s="2">
        <f t="shared" si="18"/>
        <v>3.9158828844399367</v>
      </c>
      <c r="K134" s="2">
        <f t="shared" si="15"/>
        <v>2.0943532147290043</v>
      </c>
      <c r="L134" s="2">
        <f t="shared" si="19"/>
        <v>17.768961488058608</v>
      </c>
      <c r="M134" s="2">
        <f t="shared" si="20"/>
        <v>-8.3961488058609035E-2</v>
      </c>
      <c r="N134" s="3">
        <f t="shared" si="21"/>
        <v>7.0495314770159479E-3</v>
      </c>
      <c r="P134" s="3">
        <v>2.4603896260359441</v>
      </c>
      <c r="Q134" s="3">
        <v>3.1545784374241173</v>
      </c>
      <c r="R134" s="3">
        <f>B134-K134</f>
        <v>15.590646785270994</v>
      </c>
      <c r="S134" s="3"/>
      <c r="T134" s="3">
        <f>(B133-$U$17)^2</f>
        <v>10.936457219509526</v>
      </c>
      <c r="V134" s="19"/>
      <c r="X134" s="19"/>
      <c r="Y134" s="19"/>
      <c r="AD134" s="3">
        <v>9.75</v>
      </c>
      <c r="AE134" s="2">
        <f t="shared" si="11"/>
        <v>0</v>
      </c>
      <c r="AF134" s="2">
        <f>AE134-B134</f>
        <v>-17.684999999999999</v>
      </c>
      <c r="AG134" s="2">
        <f t="shared" si="12"/>
        <v>312.75922499999996</v>
      </c>
      <c r="AH134" s="2">
        <f t="shared" si="13"/>
        <v>17.684999999999999</v>
      </c>
    </row>
    <row r="135" spans="1:34" x14ac:dyDescent="0.3">
      <c r="A135" s="3">
        <v>9.5833333330000006</v>
      </c>
      <c r="B135" s="3">
        <v>16.812000000000001</v>
      </c>
      <c r="C135" s="2">
        <f>$D$6*(A135^8)+$D$7*(A135^7)+$D$8*(A135^6)+$D$9*(A135^5)+$D$10*(A135^4)+$D$11*(A135^3)+$D$12*(A135^2)+$D$13*(A135)+$D$14 + (($D$3*EXP($D$4*A135))*(($D$5*(SIN(2*3.141592654*A135)))+(((1-($D$5^2))^0.5)*(COS(2*3.141592654*A135)))))</f>
        <v>15.330414509608664</v>
      </c>
      <c r="D135" s="2">
        <f t="shared" si="16"/>
        <v>1.4815854903913372</v>
      </c>
      <c r="F135" s="2">
        <f t="shared" si="17"/>
        <v>2.1950955653381392</v>
      </c>
      <c r="G135" s="2">
        <f>$E$9*(A135^8)+$E$10*(A135^7)+$E$11*(A135^6)+$E$12*(A135^5)+$E$13*(A135^4)+$E$14*(A135^3)+$E$15*(A135^2)+$E$16*(A135)+$E$17+(($E$3*EXP($E$4*A135))*(($E$5*(SIN(2*3.141592654*A135)))+(((1-($E$5^2))^0.5)*(COS(2*3.141592654*A135)))))+(($E$6*EXP($E$7*A135))*(($E$8*(SIN(4*3.141592654*A135)))+(((1-($E$8^2))^0.5)*(COS(4*3.141592654*A135)))))</f>
        <v>15.170469091630707</v>
      </c>
      <c r="H135" s="2">
        <f t="shared" si="14"/>
        <v>-1.6415309083692939</v>
      </c>
      <c r="I135" s="2">
        <f t="shared" si="18"/>
        <v>2.6946237231317194</v>
      </c>
      <c r="K135" s="2">
        <f t="shared" si="15"/>
        <v>1.7366347870158414</v>
      </c>
      <c r="L135" s="2">
        <f t="shared" si="19"/>
        <v>17.067049296624504</v>
      </c>
      <c r="M135" s="2">
        <f t="shared" si="20"/>
        <v>-0.25504929662450238</v>
      </c>
      <c r="N135" s="3">
        <f t="shared" si="21"/>
        <v>6.5050143708653405E-2</v>
      </c>
      <c r="P135" s="3">
        <v>2.010391726670397</v>
      </c>
      <c r="Q135" s="3">
        <v>2.4603896260359441</v>
      </c>
      <c r="R135" s="3">
        <f>B135-K135</f>
        <v>15.07536521298416</v>
      </c>
      <c r="S135" s="3"/>
      <c r="T135" s="3">
        <f>(B134-$U$17)^2</f>
        <v>8.0260673750650913</v>
      </c>
      <c r="V135" s="19"/>
      <c r="X135" s="19"/>
      <c r="Y135" s="19"/>
      <c r="AD135" s="3">
        <v>9.8333333330000006</v>
      </c>
      <c r="AE135" s="2">
        <f t="shared" si="11"/>
        <v>0</v>
      </c>
      <c r="AF135" s="2">
        <f>AE135-B135</f>
        <v>-16.812000000000001</v>
      </c>
      <c r="AG135" s="2">
        <f t="shared" si="12"/>
        <v>282.64334400000001</v>
      </c>
      <c r="AH135" s="2">
        <f t="shared" si="13"/>
        <v>16.812000000000001</v>
      </c>
    </row>
    <row r="136" spans="1:34" x14ac:dyDescent="0.3">
      <c r="A136" s="3">
        <v>9.6666666669999994</v>
      </c>
      <c r="B136" s="3">
        <v>16.071999999999999</v>
      </c>
      <c r="C136" s="2">
        <f>$D$6*(A136^8)+$D$7*(A136^7)+$D$8*(A136^6)+$D$9*(A136^5)+$D$10*(A136^4)+$D$11*(A136^3)+$D$12*(A136^2)+$D$13*(A136)+$D$14 + (($D$3*EXP($D$4*A136))*(($D$5*(SIN(2*3.141592654*A136)))+(((1-($D$5^2))^0.5)*(COS(2*3.141592654*A136)))))</f>
        <v>14.750658608028962</v>
      </c>
      <c r="D136" s="2">
        <f t="shared" si="16"/>
        <v>1.3213413919710373</v>
      </c>
      <c r="F136" s="2">
        <f t="shared" si="17"/>
        <v>1.7459430741359583</v>
      </c>
      <c r="G136" s="2">
        <f>$E$9*(A136^8)+$E$10*(A136^7)+$E$11*(A136^6)+$E$12*(A136^5)+$E$13*(A136^4)+$E$14*(A136^3)+$E$15*(A136^2)+$E$16*(A136)+$E$17+(($E$3*EXP($E$4*A136))*(($E$5*(SIN(2*3.141592654*A136)))+(((1-($E$5^2))^0.5)*(COS(2*3.141592654*A136)))))+(($E$6*EXP($E$7*A136))*(($E$8*(SIN(4*3.141592654*A136)))+(((1-($E$8^2))^0.5)*(COS(4*3.141592654*A136)))))</f>
        <v>14.560022518876577</v>
      </c>
      <c r="H136" s="2">
        <f t="shared" si="14"/>
        <v>-1.5119774811234219</v>
      </c>
      <c r="I136" s="2">
        <f t="shared" si="18"/>
        <v>2.2860759034243276</v>
      </c>
      <c r="K136" s="2">
        <f t="shared" si="15"/>
        <v>1.2372272566750733</v>
      </c>
      <c r="L136" s="2">
        <f t="shared" si="19"/>
        <v>15.987885864704035</v>
      </c>
      <c r="M136" s="2">
        <f t="shared" si="20"/>
        <v>8.4114135295964232E-2</v>
      </c>
      <c r="N136" s="3">
        <f t="shared" si="21"/>
        <v>7.0751877565877761E-3</v>
      </c>
      <c r="P136" s="3">
        <v>1.4815854903913372</v>
      </c>
      <c r="Q136" s="3">
        <v>2.010391726670397</v>
      </c>
      <c r="R136" s="3">
        <f>B136-K136</f>
        <v>14.834772743324926</v>
      </c>
      <c r="S136" s="3"/>
      <c r="T136" s="3">
        <f>(B135-$U$17)^2</f>
        <v>3.8417234083984551</v>
      </c>
      <c r="V136" s="19"/>
      <c r="X136" s="19"/>
      <c r="Y136" s="19"/>
      <c r="AD136" s="3">
        <v>9.9166666669999994</v>
      </c>
      <c r="AE136" s="2">
        <f t="shared" si="11"/>
        <v>0</v>
      </c>
      <c r="AF136" s="2">
        <f>AE136-B136</f>
        <v>-16.071999999999999</v>
      </c>
      <c r="AG136" s="2">
        <f t="shared" si="12"/>
        <v>258.30918399999996</v>
      </c>
      <c r="AH136" s="2">
        <f t="shared" si="13"/>
        <v>16.071999999999999</v>
      </c>
    </row>
    <row r="137" spans="1:34" x14ac:dyDescent="0.3">
      <c r="A137" s="3">
        <v>9.75</v>
      </c>
      <c r="B137" s="3">
        <v>15.332000000000001</v>
      </c>
      <c r="C137" s="2">
        <f>$D$6*(A137^8)+$D$7*(A137^7)+$D$8*(A137^6)+$D$9*(A137^5)+$D$10*(A137^4)+$D$11*(A137^3)+$D$12*(A137^2)+$D$13*(A137)+$D$14 + (($D$3*EXP($D$4*A137))*(($D$5*(SIN(2*3.141592654*A137)))+(((1-($D$5^2))^0.5)*(COS(2*3.141592654*A137)))))</f>
        <v>14.082974843251312</v>
      </c>
      <c r="D137" s="2">
        <f t="shared" si="16"/>
        <v>1.2490251567486883</v>
      </c>
      <c r="F137" s="2">
        <f t="shared" si="17"/>
        <v>1.5600638421910853</v>
      </c>
      <c r="G137" s="2">
        <f>$E$9*(A137^8)+$E$10*(A137^7)+$E$11*(A137^6)+$E$12*(A137^5)+$E$13*(A137^4)+$E$14*(A137^3)+$E$15*(A137^2)+$E$16*(A137)+$E$17+(($E$3*EXP($E$4*A137))*(($E$5*(SIN(2*3.141592654*A137)))+(((1-($E$5^2))^0.5)*(COS(2*3.141592654*A137)))))+(($E$6*EXP($E$7*A137))*(($E$8*(SIN(4*3.141592654*A137)))+(((1-($E$8^2))^0.5)*(COS(4*3.141592654*A137)))))</f>
        <v>14.053364010715384</v>
      </c>
      <c r="H137" s="2">
        <f t="shared" si="14"/>
        <v>-1.2786359892846164</v>
      </c>
      <c r="I137" s="2">
        <f t="shared" si="18"/>
        <v>1.6349099930938498</v>
      </c>
      <c r="K137" s="2">
        <f t="shared" si="15"/>
        <v>1.1706988680873534</v>
      </c>
      <c r="L137" s="2">
        <f t="shared" si="19"/>
        <v>15.253673711338665</v>
      </c>
      <c r="M137" s="2">
        <f t="shared" si="20"/>
        <v>7.8326288661335397E-2</v>
      </c>
      <c r="N137" s="3">
        <f t="shared" si="21"/>
        <v>6.1350074954588376E-3</v>
      </c>
      <c r="P137" s="3">
        <v>1.3213413919710373</v>
      </c>
      <c r="Q137" s="3">
        <v>1.4815854903913372</v>
      </c>
      <c r="R137" s="3">
        <f>B137-K137</f>
        <v>14.161301131912648</v>
      </c>
      <c r="S137" s="3"/>
      <c r="T137" s="3">
        <f>(B136-$U$17)^2</f>
        <v>1.4884768158058712</v>
      </c>
      <c r="V137" s="19"/>
      <c r="X137" s="19"/>
      <c r="Y137" s="19"/>
      <c r="AD137" s="3">
        <v>10</v>
      </c>
      <c r="AE137" s="2">
        <f t="shared" si="11"/>
        <v>0</v>
      </c>
      <c r="AF137" s="2">
        <f>AE137-B137</f>
        <v>-15.332000000000001</v>
      </c>
      <c r="AG137" s="2">
        <f t="shared" si="12"/>
        <v>235.07022400000002</v>
      </c>
      <c r="AH137" s="2">
        <f t="shared" si="13"/>
        <v>15.332000000000001</v>
      </c>
    </row>
    <row r="138" spans="1:34" x14ac:dyDescent="0.3">
      <c r="A138" s="3">
        <v>9.8333333330000006</v>
      </c>
      <c r="B138" s="3">
        <v>14.478</v>
      </c>
      <c r="C138" s="2">
        <f>$D$6*(A138^8)+$D$7*(A138^7)+$D$8*(A138^6)+$D$9*(A138^5)+$D$10*(A138^4)+$D$11*(A138^3)+$D$12*(A138^2)+$D$13*(A138)+$D$14 + (($D$3*EXP($D$4*A138))*(($D$5*(SIN(2*3.141592654*A138)))+(((1-($D$5^2))^0.5)*(COS(2*3.141592654*A138)))))</f>
        <v>13.498477492170103</v>
      </c>
      <c r="D138" s="2">
        <f t="shared" si="16"/>
        <v>0.97952250782989658</v>
      </c>
      <c r="F138" s="2">
        <f t="shared" si="17"/>
        <v>0.95946434334536979</v>
      </c>
      <c r="G138" s="2">
        <f>$E$9*(A138^8)+$E$10*(A138^7)+$E$11*(A138^6)+$E$12*(A138^5)+$E$13*(A138^4)+$E$14*(A138^3)+$E$15*(A138^2)+$E$16*(A138)+$E$17+(($E$3*EXP($E$4*A138))*(($E$5*(SIN(2*3.141592654*A138)))+(((1-($E$5^2))^0.5)*(COS(2*3.141592654*A138)))))+(($E$6*EXP($E$7*A138))*(($E$8*(SIN(4*3.141592654*A138)))+(((1-($E$8^2))^0.5)*(COS(4*3.141592654*A138)))))</f>
        <v>13.661175822708326</v>
      </c>
      <c r="H138" s="2">
        <f t="shared" si="14"/>
        <v>-0.81682417729167334</v>
      </c>
      <c r="I138" s="2">
        <f t="shared" si="18"/>
        <v>0.66720173660821902</v>
      </c>
      <c r="K138" s="2">
        <f t="shared" si="15"/>
        <v>1.123733209554604</v>
      </c>
      <c r="L138" s="2">
        <f t="shared" si="19"/>
        <v>14.622210701724708</v>
      </c>
      <c r="M138" s="2">
        <f t="shared" si="20"/>
        <v>-0.14421070172470785</v>
      </c>
      <c r="N138" s="3">
        <f t="shared" si="21"/>
        <v>2.0796726491932656E-2</v>
      </c>
      <c r="P138" s="3">
        <v>1.2490251567486883</v>
      </c>
      <c r="Q138" s="3">
        <v>1.3213413919710373</v>
      </c>
      <c r="R138" s="3">
        <f>B138-K138</f>
        <v>13.354266790445395</v>
      </c>
      <c r="S138" s="3"/>
      <c r="T138" s="3">
        <f>(B137-$U$17)^2</f>
        <v>0.2304302232132967</v>
      </c>
      <c r="V138" s="19"/>
      <c r="X138" s="19"/>
      <c r="Y138" s="19"/>
      <c r="AD138" s="3">
        <v>10.08333333</v>
      </c>
      <c r="AE138" s="2">
        <f t="shared" si="11"/>
        <v>0</v>
      </c>
      <c r="AF138" s="2">
        <f>AE138-B138</f>
        <v>-14.478</v>
      </c>
      <c r="AG138" s="2">
        <f t="shared" si="12"/>
        <v>209.61248399999999</v>
      </c>
      <c r="AH138" s="2">
        <f t="shared" si="13"/>
        <v>14.478</v>
      </c>
    </row>
    <row r="139" spans="1:34" x14ac:dyDescent="0.3">
      <c r="A139" s="3">
        <v>9.9166666669999994</v>
      </c>
      <c r="B139" s="3">
        <v>14.212999999999999</v>
      </c>
      <c r="C139" s="2">
        <f>$D$6*(A139^8)+$D$7*(A139^7)+$D$8*(A139^6)+$D$9*(A139^5)+$D$10*(A139^4)+$D$11*(A139^3)+$D$12*(A139^2)+$D$13*(A139)+$D$14 + (($D$3*EXP($D$4*A139))*(($D$5*(SIN(2*3.141592654*A139)))+(((1-($D$5^2))^0.5)*(COS(2*3.141592654*A139)))))</f>
        <v>13.145921223477066</v>
      </c>
      <c r="D139" s="2">
        <f t="shared" si="16"/>
        <v>1.0670787765229335</v>
      </c>
      <c r="F139" s="2">
        <f t="shared" si="17"/>
        <v>1.1386571153056806</v>
      </c>
      <c r="G139" s="2">
        <f>$E$9*(A139^8)+$E$10*(A139^7)+$E$11*(A139^6)+$E$12*(A139^5)+$E$13*(A139^4)+$E$14*(A139^3)+$E$15*(A139^2)+$E$16*(A139)+$E$17+(($E$3*EXP($E$4*A139))*(($E$5*(SIN(2*3.141592654*A139)))+(((1-($E$5^2))^0.5)*(COS(2*3.141592654*A139)))))+(($E$6*EXP($E$7*A139))*(($E$8*(SIN(4*3.141592654*A139)))+(((1-($E$8^2))^0.5)*(COS(4*3.141592654*A139)))))</f>
        <v>13.340977864518512</v>
      </c>
      <c r="H139" s="2">
        <f t="shared" si="14"/>
        <v>-0.87202213548148677</v>
      </c>
      <c r="I139" s="2">
        <f t="shared" si="18"/>
        <v>0.76042260476969248</v>
      </c>
      <c r="K139" s="2">
        <f t="shared" si="15"/>
        <v>0.83528090921108089</v>
      </c>
      <c r="L139" s="2">
        <f t="shared" si="19"/>
        <v>13.981202132688146</v>
      </c>
      <c r="M139" s="2">
        <f t="shared" si="20"/>
        <v>0.23179786731185281</v>
      </c>
      <c r="N139" s="3">
        <f t="shared" si="21"/>
        <v>5.3730251290323321E-2</v>
      </c>
      <c r="P139" s="3">
        <v>0.97952250782989658</v>
      </c>
      <c r="Q139" s="3">
        <v>1.2490251567486883</v>
      </c>
      <c r="R139" s="3">
        <f>B139-K139</f>
        <v>13.377719090788919</v>
      </c>
      <c r="S139" s="3"/>
      <c r="T139" s="3">
        <f>(B138-$U$17)^2</f>
        <v>0.13985245284294343</v>
      </c>
      <c r="V139" s="19"/>
      <c r="X139" s="19"/>
      <c r="Y139" s="19"/>
      <c r="AD139" s="3">
        <v>10.16666667</v>
      </c>
      <c r="AE139" s="2">
        <f t="shared" si="11"/>
        <v>0</v>
      </c>
      <c r="AF139" s="2">
        <f>AE139-B139</f>
        <v>-14.212999999999999</v>
      </c>
      <c r="AG139" s="2">
        <f t="shared" si="12"/>
        <v>202.00936899999996</v>
      </c>
      <c r="AH139" s="2">
        <f t="shared" si="13"/>
        <v>14.212999999999999</v>
      </c>
    </row>
    <row r="140" spans="1:34" x14ac:dyDescent="0.3">
      <c r="A140" s="3">
        <v>10</v>
      </c>
      <c r="B140" s="3">
        <v>13.738</v>
      </c>
      <c r="C140" s="2">
        <f>$D$6*(A140^8)+$D$7*(A140^7)+$D$8*(A140^6)+$D$9*(A140^5)+$D$10*(A140^4)+$D$11*(A140^3)+$D$12*(A140^2)+$D$13*(A140)+$D$14 + (($D$3*EXP($D$4*A140))*(($D$5*(SIN(2*3.141592654*A140)))+(((1-($D$5^2))^0.5)*(COS(2*3.141592654*A140)))))</f>
        <v>13.111829128024203</v>
      </c>
      <c r="D140" s="2">
        <f t="shared" si="16"/>
        <v>0.62617087197579657</v>
      </c>
      <c r="F140" s="2">
        <f t="shared" si="17"/>
        <v>0.3920899609109294</v>
      </c>
      <c r="G140" s="2">
        <f>$E$9*(A140^8)+$E$10*(A140^7)+$E$11*(A140^6)+$E$12*(A140^5)+$E$13*(A140^4)+$E$14*(A140^3)+$E$15*(A140^2)+$E$16*(A140)+$E$17+(($E$3*EXP($E$4*A140))*(($E$5*(SIN(2*3.141592654*A140)))+(((1-($E$5^2))^0.5)*(COS(2*3.141592654*A140)))))+(($E$6*EXP($E$7*A140))*(($E$8*(SIN(4*3.141592654*A140)))+(((1-($E$8^2))^0.5)*(COS(4*3.141592654*A140)))))</f>
        <v>13.148038734355122</v>
      </c>
      <c r="H140" s="2">
        <f t="shared" si="14"/>
        <v>-0.58996126564487739</v>
      </c>
      <c r="I140" s="2">
        <f t="shared" si="18"/>
        <v>0.34805429496130558</v>
      </c>
      <c r="K140" s="2">
        <f t="shared" si="15"/>
        <v>0.99231016960878526</v>
      </c>
      <c r="L140" s="2">
        <f t="shared" si="19"/>
        <v>14.104139297632988</v>
      </c>
      <c r="M140" s="2">
        <f t="shared" si="20"/>
        <v>-0.36613929763298891</v>
      </c>
      <c r="N140" s="3">
        <f t="shared" si="21"/>
        <v>0.13405798527117843</v>
      </c>
      <c r="P140" s="3">
        <v>1.0670787765229335</v>
      </c>
      <c r="Q140" s="3">
        <v>0.97952250782989658</v>
      </c>
      <c r="R140" s="3">
        <f>B140-K140</f>
        <v>12.745689830391214</v>
      </c>
      <c r="S140" s="3"/>
      <c r="T140" s="3">
        <f>(B139-$U$17)^2</f>
        <v>0.40828076765776455</v>
      </c>
      <c r="V140" s="19"/>
      <c r="X140" s="19"/>
      <c r="Y140" s="19"/>
      <c r="AD140" s="3">
        <v>10.25</v>
      </c>
      <c r="AE140" s="2">
        <f t="shared" si="11"/>
        <v>0</v>
      </c>
      <c r="AF140" s="2">
        <f>AE140-B140</f>
        <v>-13.738</v>
      </c>
      <c r="AG140" s="2">
        <f t="shared" si="12"/>
        <v>188.73264399999999</v>
      </c>
      <c r="AH140" s="2">
        <f t="shared" si="13"/>
        <v>13.738</v>
      </c>
    </row>
    <row r="141" spans="1:34" x14ac:dyDescent="0.3">
      <c r="A141" s="3">
        <v>10.08333333</v>
      </c>
      <c r="B141" s="3">
        <v>13.169</v>
      </c>
      <c r="C141" s="2">
        <f>$D$6*(A141^8)+$D$7*(A141^7)+$D$8*(A141^6)+$D$9*(A141^5)+$D$10*(A141^4)+$D$11*(A141^3)+$D$12*(A141^2)+$D$13*(A141)+$D$14 + (($D$3*EXP($D$4*A141))*(($D$5*(SIN(2*3.141592654*A141)))+(((1-($D$5^2))^0.5)*(COS(2*3.141592654*A141)))))</f>
        <v>13.39727824649755</v>
      </c>
      <c r="D141" s="2">
        <f t="shared" si="16"/>
        <v>-0.22827824649754902</v>
      </c>
      <c r="F141" s="2">
        <f t="shared" si="17"/>
        <v>5.2110957823995753E-2</v>
      </c>
      <c r="G141" s="2">
        <f>$E$9*(A141^8)+$E$10*(A141^7)+$E$11*(A141^6)+$E$12*(A141^5)+$E$13*(A141^4)+$E$14*(A141^3)+$E$15*(A141^2)+$E$16*(A141)+$E$17+(($E$3*EXP($E$4*A141))*(($E$5*(SIN(2*3.141592654*A141)))+(((1-($E$5^2))^0.5)*(COS(2*3.141592654*A141)))))+(($E$6*EXP($E$7*A141))*(($E$8*(SIN(4*3.141592654*A141)))+(((1-($E$8^2))^0.5)*(COS(4*3.141592654*A141)))))</f>
        <v>13.242673848795324</v>
      </c>
      <c r="H141" s="2">
        <f t="shared" si="14"/>
        <v>7.3673848795323238E-2</v>
      </c>
      <c r="I141" s="2">
        <f t="shared" si="18"/>
        <v>5.4278359963161509E-3</v>
      </c>
      <c r="K141" s="2">
        <f t="shared" si="15"/>
        <v>0.47591287124368536</v>
      </c>
      <c r="L141" s="2">
        <f t="shared" si="19"/>
        <v>13.873191117741236</v>
      </c>
      <c r="M141" s="2">
        <f t="shared" si="20"/>
        <v>-0.70419111774123522</v>
      </c>
      <c r="N141" s="3">
        <f t="shared" si="21"/>
        <v>0.49588513030565018</v>
      </c>
      <c r="P141" s="3">
        <v>0.62617087197579657</v>
      </c>
      <c r="Q141" s="3">
        <v>1.0670787765229335</v>
      </c>
      <c r="R141" s="3">
        <f>B141-K141</f>
        <v>12.693087128756314</v>
      </c>
      <c r="S141" s="3"/>
      <c r="T141" s="3">
        <f>(B140-$U$17)^2</f>
        <v>1.240925860250367</v>
      </c>
      <c r="V141" s="19"/>
      <c r="X141" s="19"/>
      <c r="Y141" s="19"/>
      <c r="AD141" s="3">
        <v>10.33333333</v>
      </c>
      <c r="AE141" s="2">
        <f t="shared" si="11"/>
        <v>0</v>
      </c>
      <c r="AF141" s="2">
        <f>AE141-B141</f>
        <v>-13.169</v>
      </c>
      <c r="AG141" s="2">
        <f t="shared" si="12"/>
        <v>173.422561</v>
      </c>
      <c r="AH141" s="2">
        <f t="shared" si="13"/>
        <v>13.169</v>
      </c>
    </row>
    <row r="142" spans="1:34" x14ac:dyDescent="0.3">
      <c r="A142" s="3">
        <v>10.16666667</v>
      </c>
      <c r="B142" s="3">
        <v>12.581</v>
      </c>
      <c r="C142" s="2">
        <f>$D$6*(A142^8)+$D$7*(A142^7)+$D$8*(A142^6)+$D$9*(A142^5)+$D$10*(A142^4)+$D$11*(A142^3)+$D$12*(A142^2)+$D$13*(A142)+$D$14 + (($D$3*EXP($D$4*A142))*(($D$5*(SIN(2*3.141592654*A142)))+(((1-($D$5^2))^0.5)*(COS(2*3.141592654*A142)))))</f>
        <v>13.917573988867352</v>
      </c>
      <c r="D142" s="2">
        <f t="shared" si="16"/>
        <v>-1.336573988867352</v>
      </c>
      <c r="F142" s="2">
        <f t="shared" si="17"/>
        <v>1.7864300277167844</v>
      </c>
      <c r="G142" s="2">
        <f>$E$9*(A142^8)+$E$10*(A142^7)+$E$11*(A142^6)+$E$12*(A142^5)+$E$13*(A142^4)+$E$14*(A142^3)+$E$15*(A142^2)+$E$16*(A142)+$E$17+(($E$3*EXP($E$4*A142))*(($E$5*(SIN(2*3.141592654*A142)))+(((1-($E$5^2))^0.5)*(COS(2*3.141592654*A142)))))+(($E$6*EXP($E$7*A142))*(($E$8*(SIN(4*3.141592654*A142)))+(((1-($E$8^2))^0.5)*(COS(4*3.141592654*A142)))))</f>
        <v>13.7302961832258</v>
      </c>
      <c r="H142" s="2">
        <f t="shared" si="14"/>
        <v>1.1492961832258004</v>
      </c>
      <c r="I142" s="2">
        <f t="shared" si="18"/>
        <v>1.3208817167773925</v>
      </c>
      <c r="K142" s="2">
        <f t="shared" si="15"/>
        <v>-0.39288187095715421</v>
      </c>
      <c r="L142" s="2">
        <f t="shared" si="19"/>
        <v>13.524692117910197</v>
      </c>
      <c r="M142" s="2">
        <f t="shared" si="20"/>
        <v>-0.94369211791019758</v>
      </c>
      <c r="N142" s="3">
        <f t="shared" si="21"/>
        <v>0.8905548134058342</v>
      </c>
      <c r="P142" s="3">
        <v>-0.22827824649754902</v>
      </c>
      <c r="Q142" s="3">
        <v>0.62617087197579657</v>
      </c>
      <c r="R142" s="3">
        <f>B142-K142</f>
        <v>12.973881870957154</v>
      </c>
      <c r="S142" s="3"/>
      <c r="T142" s="3">
        <f>(B141-$U$17)^2</f>
        <v>2.83238303432445</v>
      </c>
      <c r="V142" s="19"/>
      <c r="X142" s="19"/>
      <c r="Y142" s="19"/>
      <c r="AD142" s="3">
        <v>10.41666667</v>
      </c>
      <c r="AE142" s="2">
        <f t="shared" si="11"/>
        <v>0</v>
      </c>
      <c r="AF142" s="2">
        <f>AE142-B142</f>
        <v>-12.581</v>
      </c>
      <c r="AG142" s="2">
        <f t="shared" si="12"/>
        <v>158.28156099999998</v>
      </c>
      <c r="AH142" s="2">
        <f t="shared" si="13"/>
        <v>12.581</v>
      </c>
    </row>
    <row r="143" spans="1:34" x14ac:dyDescent="0.3">
      <c r="A143" s="3">
        <v>10.25</v>
      </c>
      <c r="B143" s="3">
        <v>13.244999999999999</v>
      </c>
      <c r="C143" s="2">
        <f>$D$6*(A143^8)+$D$7*(A143^7)+$D$8*(A143^6)+$D$9*(A143^5)+$D$10*(A143^4)+$D$11*(A143^3)+$D$12*(A143^2)+$D$13*(A143)+$D$14 + (($D$3*EXP($D$4*A143))*(($D$5*(SIN(2*3.141592654*A143)))+(((1-($D$5^2))^0.5)*(COS(2*3.141592654*A143)))))</f>
        <v>14.524912761693487</v>
      </c>
      <c r="D143" s="2">
        <f t="shared" si="16"/>
        <v>-1.2799127616934882</v>
      </c>
      <c r="F143" s="2">
        <f t="shared" si="17"/>
        <v>1.6381766775458519</v>
      </c>
      <c r="G143" s="2">
        <f>$E$9*(A143^8)+$E$10*(A143^7)+$E$11*(A143^6)+$E$12*(A143^5)+$E$13*(A143^4)+$E$14*(A143^3)+$E$15*(A143^2)+$E$16*(A143)+$E$17+(($E$3*EXP($E$4*A143))*(($E$5*(SIN(2*3.141592654*A143)))+(((1-($E$5^2))^0.5)*(COS(2*3.141592654*A143)))))+(($E$6*EXP($E$7*A143))*(($E$8*(SIN(4*3.141592654*A143)))+(((1-($E$8^2))^0.5)*(COS(4*3.141592654*A143)))))</f>
        <v>14.494326660374519</v>
      </c>
      <c r="H143" s="2">
        <f t="shared" si="14"/>
        <v>1.2493266603745194</v>
      </c>
      <c r="I143" s="2">
        <f t="shared" si="18"/>
        <v>1.5608171043225498</v>
      </c>
      <c r="K143" s="2">
        <f t="shared" si="15"/>
        <v>-1.4587255025709132</v>
      </c>
      <c r="L143" s="2">
        <f t="shared" si="19"/>
        <v>13.066187259122575</v>
      </c>
      <c r="M143" s="2">
        <f t="shared" si="20"/>
        <v>0.17881274087742405</v>
      </c>
      <c r="N143" s="3">
        <f t="shared" si="21"/>
        <v>3.1973996300096799E-2</v>
      </c>
      <c r="P143" s="3">
        <v>-1.336573988867352</v>
      </c>
      <c r="Q143" s="3">
        <v>-0.22827824649754902</v>
      </c>
      <c r="R143" s="3">
        <f>B143-K143</f>
        <v>14.703725502570911</v>
      </c>
      <c r="S143" s="3"/>
      <c r="T143" s="3">
        <f>(B142-$U$17)^2</f>
        <v>5.1572980121022436</v>
      </c>
      <c r="V143" s="19"/>
      <c r="X143" s="19"/>
      <c r="Y143" s="19"/>
      <c r="AD143" s="3">
        <v>10.5</v>
      </c>
      <c r="AE143" s="2">
        <f t="shared" si="11"/>
        <v>0</v>
      </c>
      <c r="AF143" s="2">
        <f>AE143-B143</f>
        <v>-13.244999999999999</v>
      </c>
      <c r="AG143" s="2">
        <f t="shared" si="12"/>
        <v>175.43002499999997</v>
      </c>
      <c r="AH143" s="2">
        <f t="shared" si="13"/>
        <v>13.244999999999999</v>
      </c>
    </row>
    <row r="144" spans="1:34" x14ac:dyDescent="0.3">
      <c r="A144" s="3">
        <v>10.33333333</v>
      </c>
      <c r="B144" s="3">
        <v>13.852</v>
      </c>
      <c r="C144" s="2">
        <f>$D$6*(A144^8)+$D$7*(A144^7)+$D$8*(A144^6)+$D$9*(A144^5)+$D$10*(A144^4)+$D$11*(A144^3)+$D$12*(A144^2)+$D$13*(A144)+$D$14 + (($D$3*EXP($D$4*A144))*(($D$5*(SIN(2*3.141592654*A144)))+(((1-($D$5^2))^0.5)*(COS(2*3.141592654*A144)))))</f>
        <v>15.047972382612139</v>
      </c>
      <c r="D144" s="2">
        <f t="shared" si="16"/>
        <v>-1.1959723826121387</v>
      </c>
      <c r="F144" s="2">
        <f t="shared" si="17"/>
        <v>1.4303499399709558</v>
      </c>
      <c r="G144" s="2">
        <f>$E$9*(A144^8)+$E$10*(A144^7)+$E$11*(A144^6)+$E$12*(A144^5)+$E$13*(A144^4)+$E$14*(A144^3)+$E$15*(A144^2)+$E$16*(A144)+$E$17+(($E$3*EXP($E$4*A144))*(($E$5*(SIN(2*3.141592654*A144)))+(((1-($E$5^2))^0.5)*(COS(2*3.141592654*A144)))))+(($E$6*EXP($E$7*A144))*(($E$8*(SIN(4*3.141592654*A144)))+(((1-($E$8^2))^0.5)*(COS(4*3.141592654*A144)))))</f>
        <v>15.205393670151693</v>
      </c>
      <c r="H144" s="2">
        <f t="shared" si="14"/>
        <v>1.3533936701516929</v>
      </c>
      <c r="I144" s="2">
        <f t="shared" si="18"/>
        <v>1.8316744264066693</v>
      </c>
      <c r="K144" s="2">
        <f t="shared" si="15"/>
        <v>-1.1552919300245281</v>
      </c>
      <c r="L144" s="2">
        <f t="shared" si="19"/>
        <v>13.89268045258761</v>
      </c>
      <c r="M144" s="2">
        <f t="shared" si="20"/>
        <v>-4.0680452587610105E-2</v>
      </c>
      <c r="N144" s="3">
        <f t="shared" si="21"/>
        <v>1.6548992227327936E-3</v>
      </c>
      <c r="P144" s="3">
        <v>-1.2799127616934882</v>
      </c>
      <c r="Q144" s="3">
        <v>-1.336573988867352</v>
      </c>
      <c r="R144" s="3">
        <f>B144-K144</f>
        <v>15.007291930024529</v>
      </c>
      <c r="S144" s="3"/>
      <c r="T144" s="3">
        <f>(B143-$U$17)^2</f>
        <v>2.5823478195096379</v>
      </c>
      <c r="V144" s="19"/>
      <c r="X144" s="19"/>
      <c r="Y144" s="19"/>
      <c r="AD144" s="3">
        <v>10.58333333</v>
      </c>
      <c r="AE144" s="2">
        <f t="shared" si="11"/>
        <v>0</v>
      </c>
      <c r="AF144" s="2">
        <f>AE144-B144</f>
        <v>-13.852</v>
      </c>
      <c r="AG144" s="2">
        <f t="shared" si="12"/>
        <v>191.877904</v>
      </c>
      <c r="AH144" s="2">
        <f t="shared" si="13"/>
        <v>13.852</v>
      </c>
    </row>
    <row r="145" spans="1:34" x14ac:dyDescent="0.3">
      <c r="A145" s="3">
        <v>10.41666667</v>
      </c>
      <c r="B145" s="3">
        <v>14.175000000000001</v>
      </c>
      <c r="C145" s="2">
        <f>$D$6*(A145^8)+$D$7*(A145^7)+$D$8*(A145^6)+$D$9*(A145^5)+$D$10*(A145^4)+$D$11*(A145^3)+$D$12*(A145^2)+$D$13*(A145)+$D$14 + (($D$3*EXP($D$4*A145))*(($D$5*(SIN(2*3.141592654*A145)))+(((1-($D$5^2))^0.5)*(COS(2*3.141592654*A145)))))</f>
        <v>15.337827258049511</v>
      </c>
      <c r="D145" s="2">
        <f t="shared" si="16"/>
        <v>-1.1628272580495107</v>
      </c>
      <c r="F145" s="2">
        <f t="shared" si="17"/>
        <v>1.3521672320629434</v>
      </c>
      <c r="G145" s="2">
        <f>$E$9*(A145^8)+$E$10*(A145^7)+$E$11*(A145^6)+$E$12*(A145^5)+$E$13*(A145^4)+$E$14*(A145^3)+$E$15*(A145^2)+$E$16*(A145)+$E$17+(($E$3*EXP($E$4*A145))*(($E$5*(SIN(2*3.141592654*A145)))+(((1-($E$5^2))^0.5)*(COS(2*3.141592654*A145)))))+(($E$6*EXP($E$7*A145))*(($E$8*(SIN(4*3.141592654*A145)))+(((1-($E$8^2))^0.5)*(COS(4*3.141592654*A145)))))</f>
        <v>15.525939031492412</v>
      </c>
      <c r="H145" s="2">
        <f t="shared" si="14"/>
        <v>1.3509390314924108</v>
      </c>
      <c r="I145" s="2">
        <f t="shared" si="18"/>
        <v>1.8250362668096529</v>
      </c>
      <c r="K145" s="2">
        <f t="shared" si="15"/>
        <v>-1.0728264914993133</v>
      </c>
      <c r="L145" s="2">
        <f t="shared" si="19"/>
        <v>14.265000766550198</v>
      </c>
      <c r="M145" s="2">
        <f t="shared" si="20"/>
        <v>-9.0000766550197397E-2</v>
      </c>
      <c r="N145" s="3">
        <f t="shared" si="21"/>
        <v>8.1001379796231312E-3</v>
      </c>
      <c r="P145" s="3">
        <v>-1.1959723826121387</v>
      </c>
      <c r="Q145" s="3">
        <v>-1.2799127616934882</v>
      </c>
      <c r="R145" s="3">
        <f>B145-K145</f>
        <v>15.247826491499314</v>
      </c>
      <c r="S145" s="3"/>
      <c r="T145" s="3">
        <f>(B144-$U$17)^2</f>
        <v>0.99993703802814071</v>
      </c>
      <c r="V145" s="19"/>
      <c r="X145" s="19"/>
      <c r="Y145" s="19"/>
      <c r="AD145" s="3">
        <v>10.66666667</v>
      </c>
      <c r="AE145" s="2">
        <f t="shared" ref="AE145:AE208" si="22">$L$4*(AD145^9)+$L$5*(AD145^8)+$L$6*(AD145^7)+$L$7*(AD145^6)+$L$8*(AD145^5)+$L$9*(AD145^4)+$L$10*(AD145^3)+$L$11*(AD145^2)+$L$12*(AD145)+$L$13</f>
        <v>0</v>
      </c>
      <c r="AF145" s="2">
        <f>AE145-B145</f>
        <v>-14.175000000000001</v>
      </c>
      <c r="AG145" s="2">
        <f t="shared" si="12"/>
        <v>200.93062500000002</v>
      </c>
      <c r="AH145" s="2">
        <f t="shared" si="13"/>
        <v>14.175000000000001</v>
      </c>
    </row>
    <row r="146" spans="1:34" x14ac:dyDescent="0.3">
      <c r="A146" s="3">
        <v>10.5</v>
      </c>
      <c r="B146" s="3">
        <v>14.288</v>
      </c>
      <c r="C146" s="2">
        <f>$D$6*(A146^8)+$D$7*(A146^7)+$D$8*(A146^6)+$D$9*(A146^5)+$D$10*(A146^4)+$D$11*(A146^3)+$D$12*(A146^2)+$D$13*(A146)+$D$14 + (($D$3*EXP($D$4*A146))*(($D$5*(SIN(2*3.141592654*A146)))+(((1-($D$5^2))^0.5)*(COS(2*3.141592654*A146)))))</f>
        <v>15.307886198975197</v>
      </c>
      <c r="D146" s="2">
        <f t="shared" si="16"/>
        <v>-1.0198861989751968</v>
      </c>
      <c r="F146" s="2">
        <f t="shared" si="17"/>
        <v>1.0401678588600747</v>
      </c>
      <c r="G146" s="2">
        <f>$E$9*(A146^8)+$E$10*(A146^7)+$E$11*(A146^6)+$E$12*(A146^5)+$E$13*(A146^4)+$E$14*(A146^3)+$E$15*(A146^2)+$E$16*(A146)+$E$17+(($E$3*EXP($E$4*A146))*(($E$5*(SIN(2*3.141592654*A146)))+(((1-($E$5^2))^0.5)*(COS(2*3.141592654*A146)))))+(($E$6*EXP($E$7*A146))*(($E$8*(SIN(4*3.141592654*A146)))+(((1-($E$8^2))^0.5)*(COS(4*3.141592654*A146)))))</f>
        <v>15.338785093576131</v>
      </c>
      <c r="H146" s="2">
        <f t="shared" si="14"/>
        <v>1.0507850935761311</v>
      </c>
      <c r="I146" s="2">
        <f t="shared" si="18"/>
        <v>1.1041493128817987</v>
      </c>
      <c r="K146" s="2">
        <f t="shared" si="15"/>
        <v>-1.0535683633747799</v>
      </c>
      <c r="L146" s="2">
        <f t="shared" si="19"/>
        <v>14.254317835600418</v>
      </c>
      <c r="M146" s="2">
        <f t="shared" si="20"/>
        <v>3.3682164399582604E-2</v>
      </c>
      <c r="N146" s="3">
        <f t="shared" si="21"/>
        <v>1.1344881986405098E-3</v>
      </c>
      <c r="P146" s="3">
        <v>-1.1628272580495107</v>
      </c>
      <c r="Q146" s="3">
        <v>-1.1959723826121387</v>
      </c>
      <c r="R146" s="3">
        <f>B146-K146</f>
        <v>15.34156836337478</v>
      </c>
      <c r="S146" s="3"/>
      <c r="T146" s="3">
        <f>(B145-$U$17)^2</f>
        <v>0.45828637506517078</v>
      </c>
      <c r="V146" s="19"/>
      <c r="X146" s="19"/>
      <c r="Y146" s="19"/>
      <c r="AD146" s="3">
        <v>10.75</v>
      </c>
      <c r="AE146" s="2">
        <f t="shared" si="22"/>
        <v>0</v>
      </c>
      <c r="AF146" s="2">
        <f>AE146-B146</f>
        <v>-14.288</v>
      </c>
      <c r="AG146" s="2">
        <f t="shared" ref="AG146:AG209" si="23">AF146^2</f>
        <v>204.14694400000002</v>
      </c>
      <c r="AH146" s="2">
        <f t="shared" ref="AH146:AH209" si="24">ABS(AF146)</f>
        <v>14.288</v>
      </c>
    </row>
    <row r="147" spans="1:34" x14ac:dyDescent="0.3">
      <c r="A147" s="3">
        <v>10.58333333</v>
      </c>
      <c r="B147" s="3">
        <v>13.984999999999999</v>
      </c>
      <c r="C147" s="2">
        <f>$D$6*(A147^8)+$D$7*(A147^7)+$D$8*(A147^6)+$D$9*(A147^5)+$D$10*(A147^4)+$D$11*(A147^3)+$D$12*(A147^2)+$D$13*(A147)+$D$14 + (($D$3*EXP($D$4*A147))*(($D$5*(SIN(2*3.141592654*A147)))+(((1-($D$5^2))^0.5)*(COS(2*3.141592654*A147)))))</f>
        <v>14.957145413772361</v>
      </c>
      <c r="D147" s="2">
        <f t="shared" si="16"/>
        <v>-0.97214541377236152</v>
      </c>
      <c r="F147" s="2">
        <f t="shared" si="17"/>
        <v>0.94506670551863603</v>
      </c>
      <c r="G147" s="2">
        <f>$E$9*(A147^8)+$E$10*(A147^7)+$E$11*(A147^6)+$E$12*(A147^5)+$E$13*(A147^4)+$E$14*(A147^3)+$E$15*(A147^2)+$E$16*(A147)+$E$17+(($E$3*EXP($E$4*A147))*(($E$5*(SIN(2*3.141592654*A147)))+(((1-($E$5^2))^0.5)*(COS(2*3.141592654*A147)))))+(($E$6*EXP($E$7*A147))*(($E$8*(SIN(4*3.141592654*A147)))+(((1-($E$8^2))^0.5)*(COS(4*3.141592654*A147)))))</f>
        <v>14.800492927127429</v>
      </c>
      <c r="H147" s="2">
        <f t="shared" si="14"/>
        <v>0.81549292712742982</v>
      </c>
      <c r="I147" s="2">
        <f t="shared" si="18"/>
        <v>0.66502871419486353</v>
      </c>
      <c r="K147" s="2">
        <f t="shared" si="15"/>
        <v>-0.89945062783921537</v>
      </c>
      <c r="L147" s="2">
        <f t="shared" si="19"/>
        <v>14.057694785933146</v>
      </c>
      <c r="M147" s="2">
        <f t="shared" si="20"/>
        <v>-7.2694785933146377E-2</v>
      </c>
      <c r="N147" s="3">
        <f t="shared" si="21"/>
        <v>5.2845319018659763E-3</v>
      </c>
      <c r="P147" s="3">
        <v>-1.0198861989751968</v>
      </c>
      <c r="Q147" s="3">
        <v>-1.1628272580495107</v>
      </c>
      <c r="R147" s="3">
        <f>B147-K147</f>
        <v>14.884450627839215</v>
      </c>
      <c r="S147" s="3"/>
      <c r="T147" s="3">
        <f>(B146-$U$17)^2</f>
        <v>0.31806048987998392</v>
      </c>
      <c r="V147" s="19"/>
      <c r="X147" s="19"/>
      <c r="Y147" s="19"/>
      <c r="AD147" s="3">
        <v>10.83333333</v>
      </c>
      <c r="AE147" s="2">
        <f t="shared" si="22"/>
        <v>0</v>
      </c>
      <c r="AF147" s="2">
        <f>AE147-B147</f>
        <v>-13.984999999999999</v>
      </c>
      <c r="AG147" s="2">
        <f t="shared" si="23"/>
        <v>195.58022499999998</v>
      </c>
      <c r="AH147" s="2">
        <f t="shared" si="24"/>
        <v>13.984999999999999</v>
      </c>
    </row>
    <row r="148" spans="1:34" x14ac:dyDescent="0.3">
      <c r="A148" s="3">
        <v>10.66666667</v>
      </c>
      <c r="B148" s="3">
        <v>13.435</v>
      </c>
      <c r="C148" s="2">
        <f>$D$6*(A148^8)+$D$7*(A148^7)+$D$8*(A148^6)+$D$9*(A148^5)+$D$10*(A148^4)+$D$11*(A148^3)+$D$12*(A148^2)+$D$13*(A148)+$D$14 + (($D$3*EXP($D$4*A148))*(($D$5*(SIN(2*3.141592654*A148)))+(((1-($D$5^2))^0.5)*(COS(2*3.141592654*A148)))))</f>
        <v>14.370514420603314</v>
      </c>
      <c r="D148" s="2">
        <f t="shared" si="16"/>
        <v>-0.93551442060331347</v>
      </c>
      <c r="F148" s="2">
        <f t="shared" si="17"/>
        <v>0.87518723115675334</v>
      </c>
      <c r="G148" s="2">
        <f>$E$9*(A148^8)+$E$10*(A148^7)+$E$11*(A148^6)+$E$12*(A148^5)+$E$13*(A148^4)+$E$14*(A148^3)+$E$15*(A148^2)+$E$16*(A148)+$E$17+(($E$3*EXP($E$4*A148))*(($E$5*(SIN(2*3.141592654*A148)))+(((1-($E$5^2))^0.5)*(COS(2*3.141592654*A148)))))+(($E$6*EXP($E$7*A148))*(($E$8*(SIN(4*3.141592654*A148)))+(((1-($E$8^2))^0.5)*(COS(4*3.141592654*A148)))))</f>
        <v>14.183738450378836</v>
      </c>
      <c r="H148" s="2">
        <f t="shared" ref="H148:H211" si="25">G148-B148</f>
        <v>0.74873845037883591</v>
      </c>
      <c r="I148" s="2">
        <f t="shared" si="18"/>
        <v>0.56060926707570047</v>
      </c>
      <c r="K148" s="2">
        <f t="shared" ref="K148:K211" si="26">($P$19*P148)+($Q$19*Q148)</f>
        <v>-0.87647426276081553</v>
      </c>
      <c r="L148" s="2">
        <f t="shared" si="19"/>
        <v>13.494040157842498</v>
      </c>
      <c r="M148" s="2">
        <f t="shared" si="20"/>
        <v>-5.904015784249772E-2</v>
      </c>
      <c r="N148" s="3">
        <f t="shared" si="21"/>
        <v>3.485740238067045E-3</v>
      </c>
      <c r="P148" s="3">
        <v>-0.97214541377236152</v>
      </c>
      <c r="Q148" s="3">
        <v>-1.0198861989751968</v>
      </c>
      <c r="R148" s="3">
        <f>B148-K148</f>
        <v>14.311474262760816</v>
      </c>
      <c r="S148" s="3"/>
      <c r="T148" s="3">
        <f>(B147-$U$17)^2</f>
        <v>0.75163441210221371</v>
      </c>
      <c r="V148" s="19"/>
      <c r="X148" s="19"/>
      <c r="Y148" s="19"/>
      <c r="AD148" s="3">
        <v>10.91666667</v>
      </c>
      <c r="AE148" s="2">
        <f t="shared" si="22"/>
        <v>0</v>
      </c>
      <c r="AF148" s="2">
        <f>AE148-B148</f>
        <v>-13.435</v>
      </c>
      <c r="AG148" s="2">
        <f t="shared" si="23"/>
        <v>180.49922500000002</v>
      </c>
      <c r="AH148" s="2">
        <f t="shared" si="24"/>
        <v>13.435</v>
      </c>
    </row>
    <row r="149" spans="1:34" x14ac:dyDescent="0.3">
      <c r="A149" s="3">
        <v>10.75</v>
      </c>
      <c r="B149" s="3">
        <v>12.884</v>
      </c>
      <c r="C149" s="2">
        <f>$D$6*(A149^8)+$D$7*(A149^7)+$D$8*(A149^6)+$D$9*(A149^5)+$D$10*(A149^4)+$D$11*(A149^3)+$D$12*(A149^2)+$D$13*(A149)+$D$14 + (($D$3*EXP($D$4*A149))*(($D$5*(SIN(2*3.141592654*A149)))+(((1-($D$5^2))^0.5)*(COS(2*3.141592654*A149)))))</f>
        <v>13.696115933156062</v>
      </c>
      <c r="D149" s="2">
        <f t="shared" ref="D149:D212" si="27">B149-C149</f>
        <v>-0.81211593315606123</v>
      </c>
      <c r="F149" s="2">
        <f t="shared" ref="F149:F212" si="28">D149^2</f>
        <v>0.65953228888594007</v>
      </c>
      <c r="G149" s="2">
        <f>$E$9*(A149^8)+$E$10*(A149^7)+$E$11*(A149^6)+$E$12*(A149^5)+$E$13*(A149^4)+$E$14*(A149^3)+$E$15*(A149^2)+$E$16*(A149)+$E$17+(($E$3*EXP($E$4*A149))*(($E$5*(SIN(2*3.141592654*A149)))+(((1-($E$5^2))^0.5)*(COS(2*3.141592654*A149)))))+(($E$6*EXP($E$7*A149))*(($E$8*(SIN(4*3.141592654*A149)))+(((1-($E$8^2))^0.5)*(COS(4*3.141592654*A149)))))</f>
        <v>13.666940807466114</v>
      </c>
      <c r="H149" s="2">
        <f t="shared" si="25"/>
        <v>0.7829408074661135</v>
      </c>
      <c r="I149" s="2">
        <f t="shared" ref="I149:I212" si="29">H149^2</f>
        <v>0.61299630799568983</v>
      </c>
      <c r="K149" s="2">
        <f t="shared" si="26"/>
        <v>-0.84546029685051127</v>
      </c>
      <c r="L149" s="2">
        <f t="shared" ref="L149:L212" si="30">K149+C149</f>
        <v>12.85065563630555</v>
      </c>
      <c r="M149" s="2">
        <f t="shared" ref="M149:M212" si="31">B149-L149</f>
        <v>3.3344363694450152E-2</v>
      </c>
      <c r="N149" s="3">
        <f t="shared" ref="N149:N212" si="32">M149^2</f>
        <v>1.1118465901877653E-3</v>
      </c>
      <c r="P149" s="3">
        <v>-0.93551442060331347</v>
      </c>
      <c r="Q149" s="3">
        <v>-0.97214541377236152</v>
      </c>
      <c r="R149" s="3">
        <f>B149-K149</f>
        <v>13.729460296850512</v>
      </c>
      <c r="S149" s="3"/>
      <c r="T149" s="3">
        <f>(B148-$U$17)^2</f>
        <v>2.0077997824725928</v>
      </c>
      <c r="V149" s="19"/>
      <c r="X149" s="19"/>
      <c r="Y149" s="19"/>
      <c r="AD149" s="3">
        <v>11</v>
      </c>
      <c r="AE149" s="2">
        <f t="shared" si="22"/>
        <v>0</v>
      </c>
      <c r="AF149" s="2">
        <f>AE149-B149</f>
        <v>-12.884</v>
      </c>
      <c r="AG149" s="2">
        <f t="shared" si="23"/>
        <v>165.997456</v>
      </c>
      <c r="AH149" s="2">
        <f t="shared" si="24"/>
        <v>12.884</v>
      </c>
    </row>
    <row r="150" spans="1:34" x14ac:dyDescent="0.3">
      <c r="A150" s="3">
        <v>10.83333333</v>
      </c>
      <c r="B150" s="3">
        <v>12.429</v>
      </c>
      <c r="C150" s="2">
        <f>$D$6*(A150^8)+$D$7*(A150^7)+$D$8*(A150^6)+$D$9*(A150^5)+$D$10*(A150^4)+$D$11*(A150^3)+$D$12*(A150^2)+$D$13*(A150)+$D$14 + (($D$3*EXP($D$4*A150))*(($D$5*(SIN(2*3.141592654*A150)))+(((1-($D$5^2))^0.5)*(COS(2*3.141592654*A150)))))</f>
        <v>13.105629819776762</v>
      </c>
      <c r="D150" s="2">
        <f t="shared" si="27"/>
        <v>-0.67662981977676218</v>
      </c>
      <c r="F150" s="2">
        <f t="shared" si="28"/>
        <v>0.45782791301113368</v>
      </c>
      <c r="G150" s="2">
        <f>$E$9*(A150^8)+$E$10*(A150^7)+$E$11*(A150^6)+$E$12*(A150^5)+$E$13*(A150^4)+$E$14*(A150^3)+$E$15*(A150^2)+$E$16*(A150)+$E$17+(($E$3*EXP($E$4*A150))*(($E$5*(SIN(2*3.141592654*A150)))+(((1-($E$5^2))^0.5)*(COS(2*3.141592654*A150)))))+(($E$6*EXP($E$7*A150))*(($E$8*(SIN(4*3.141592654*A150)))+(((1-($E$8^2))^0.5)*(COS(4*3.141592654*A150)))))</f>
        <v>13.264695965497516</v>
      </c>
      <c r="H150" s="2">
        <f t="shared" si="25"/>
        <v>0.83569596549751601</v>
      </c>
      <c r="I150" s="2">
        <f t="shared" si="29"/>
        <v>0.69838774674882542</v>
      </c>
      <c r="K150" s="2">
        <f t="shared" si="26"/>
        <v>-0.71414574108760787</v>
      </c>
      <c r="L150" s="2">
        <f t="shared" si="30"/>
        <v>12.391484078689155</v>
      </c>
      <c r="M150" s="2">
        <f t="shared" si="31"/>
        <v>3.7515921310845357E-2</v>
      </c>
      <c r="N150" s="3">
        <f t="shared" si="32"/>
        <v>1.4074443518015409E-3</v>
      </c>
      <c r="P150" s="3">
        <v>-0.81211593315606123</v>
      </c>
      <c r="Q150" s="3">
        <v>-0.93551442060331347</v>
      </c>
      <c r="R150" s="3">
        <f>B150-K150</f>
        <v>13.143145741087608</v>
      </c>
      <c r="S150" s="3"/>
      <c r="T150" s="3">
        <f>(B149-$U$17)^2</f>
        <v>3.8729000898800119</v>
      </c>
      <c r="V150" s="19"/>
      <c r="X150" s="19"/>
      <c r="Y150" s="19"/>
      <c r="AD150" s="3">
        <v>11.08333333</v>
      </c>
      <c r="AE150" s="2">
        <f t="shared" si="22"/>
        <v>0</v>
      </c>
      <c r="AF150" s="2">
        <f>AE150-B150</f>
        <v>-12.429</v>
      </c>
      <c r="AG150" s="2">
        <f t="shared" si="23"/>
        <v>154.480041</v>
      </c>
      <c r="AH150" s="2">
        <f t="shared" si="24"/>
        <v>12.429</v>
      </c>
    </row>
    <row r="151" spans="1:34" x14ac:dyDescent="0.3">
      <c r="A151" s="3">
        <v>10.91666667</v>
      </c>
      <c r="B151" s="3">
        <v>12.41</v>
      </c>
      <c r="C151" s="2">
        <f>$D$6*(A151^8)+$D$7*(A151^7)+$D$8*(A151^6)+$D$9*(A151^5)+$D$10*(A151^4)+$D$11*(A151^3)+$D$12*(A151^2)+$D$13*(A151)+$D$14 + (($D$3*EXP($D$4*A151))*(($D$5*(SIN(2*3.141592654*A151)))+(((1-($D$5^2))^0.5)*(COS(2*3.141592654*A151)))))</f>
        <v>12.748301914012881</v>
      </c>
      <c r="D151" s="2">
        <f t="shared" si="27"/>
        <v>-0.3383019140128809</v>
      </c>
      <c r="F151" s="2">
        <f t="shared" si="28"/>
        <v>0.11444818502477866</v>
      </c>
      <c r="G151" s="2">
        <f>$E$9*(A151^8)+$E$10*(A151^7)+$E$11*(A151^6)+$E$12*(A151^5)+$E$13*(A151^4)+$E$14*(A151^3)+$E$15*(A151^2)+$E$16*(A151)+$E$17+(($E$3*EXP($E$4*A151))*(($E$5*(SIN(2*3.141592654*A151)))+(((1-($E$5^2))^0.5)*(COS(2*3.141592654*A151)))))+(($E$6*EXP($E$7*A151))*(($E$8*(SIN(4*3.141592654*A151)))+(((1-($E$8^2))^0.5)*(COS(4*3.141592654*A151)))))</f>
        <v>12.939001941271126</v>
      </c>
      <c r="H151" s="2">
        <f t="shared" si="25"/>
        <v>0.52900194127112599</v>
      </c>
      <c r="I151" s="2">
        <f t="shared" si="29"/>
        <v>0.27984305386861985</v>
      </c>
      <c r="K151" s="2">
        <f t="shared" si="26"/>
        <v>-0.587943172499096</v>
      </c>
      <c r="L151" s="2">
        <f t="shared" si="30"/>
        <v>12.160358741513786</v>
      </c>
      <c r="M151" s="2">
        <f t="shared" si="31"/>
        <v>0.24964125848621421</v>
      </c>
      <c r="N151" s="3">
        <f t="shared" si="32"/>
        <v>6.2320757938580822E-2</v>
      </c>
      <c r="P151" s="3">
        <v>-0.67662981977676218</v>
      </c>
      <c r="Q151" s="3">
        <v>-0.81211593315606123</v>
      </c>
      <c r="R151" s="3">
        <f>B151-K151</f>
        <v>12.997943172499095</v>
      </c>
      <c r="S151" s="3"/>
      <c r="T151" s="3">
        <f>(B150-$U$17)^2</f>
        <v>5.8707764417318735</v>
      </c>
      <c r="V151" s="19"/>
      <c r="X151" s="19"/>
      <c r="Y151" s="19"/>
      <c r="AD151" s="3">
        <v>11.16666667</v>
      </c>
      <c r="AE151" s="2">
        <f t="shared" si="22"/>
        <v>0</v>
      </c>
      <c r="AF151" s="2">
        <f>AE151-B151</f>
        <v>-12.41</v>
      </c>
      <c r="AG151" s="2">
        <f t="shared" si="23"/>
        <v>154.00810000000001</v>
      </c>
      <c r="AH151" s="2">
        <f t="shared" si="24"/>
        <v>12.41</v>
      </c>
    </row>
    <row r="152" spans="1:34" x14ac:dyDescent="0.3">
      <c r="A152" s="3">
        <v>11</v>
      </c>
      <c r="B152" s="3">
        <v>13.397</v>
      </c>
      <c r="C152" s="2">
        <f>$D$6*(A152^8)+$D$7*(A152^7)+$D$8*(A152^6)+$D$9*(A152^5)+$D$10*(A152^4)+$D$11*(A152^3)+$D$12*(A152^2)+$D$13*(A152)+$D$14 + (($D$3*EXP($D$4*A152))*(($D$5*(SIN(2*3.141592654*A152)))+(((1-($D$5^2))^0.5)*(COS(2*3.141592654*A152)))))</f>
        <v>12.710940080646701</v>
      </c>
      <c r="D152" s="2">
        <f t="shared" si="27"/>
        <v>0.68605991935329946</v>
      </c>
      <c r="F152" s="2">
        <f t="shared" si="28"/>
        <v>0.47067821294305578</v>
      </c>
      <c r="G152" s="2">
        <f>$E$9*(A152^8)+$E$10*(A152^7)+$E$11*(A152^6)+$E$12*(A152^5)+$E$13*(A152^4)+$E$14*(A152^3)+$E$15*(A152^2)+$E$16*(A152)+$E$17+(($E$3*EXP($E$4*A152))*(($E$5*(SIN(2*3.141592654*A152)))+(((1-($E$5^2))^0.5)*(COS(2*3.141592654*A152)))))+(($E$6*EXP($E$7*A152))*(($E$8*(SIN(4*3.141592654*A152)))+(((1-($E$8^2))^0.5)*(COS(4*3.141592654*A152)))))</f>
        <v>12.746068551382416</v>
      </c>
      <c r="H152" s="2">
        <f t="shared" si="25"/>
        <v>-0.6509314486175839</v>
      </c>
      <c r="I152" s="2">
        <f t="shared" si="29"/>
        <v>0.42371175079938628</v>
      </c>
      <c r="K152" s="2">
        <f t="shared" si="26"/>
        <v>-0.23548634552697525</v>
      </c>
      <c r="L152" s="2">
        <f t="shared" si="30"/>
        <v>12.475453735119725</v>
      </c>
      <c r="M152" s="2">
        <f t="shared" si="31"/>
        <v>0.92154626488027525</v>
      </c>
      <c r="N152" s="3">
        <f t="shared" si="32"/>
        <v>0.8492475183147864</v>
      </c>
      <c r="P152" s="3">
        <v>-0.3383019140128809</v>
      </c>
      <c r="Q152" s="3">
        <v>-0.67662981977676218</v>
      </c>
      <c r="R152" s="3">
        <f>B152-K152</f>
        <v>13.632486345526976</v>
      </c>
      <c r="S152" s="3"/>
      <c r="T152" s="3">
        <f>(B151-$U$17)^2</f>
        <v>5.9632102454355778</v>
      </c>
      <c r="V152" s="19"/>
      <c r="X152" s="19"/>
      <c r="Y152" s="19"/>
      <c r="AD152" s="3">
        <v>11.25</v>
      </c>
      <c r="AE152" s="2">
        <f t="shared" si="22"/>
        <v>0</v>
      </c>
      <c r="AF152" s="2">
        <f>AE152-B152</f>
        <v>-13.397</v>
      </c>
      <c r="AG152" s="2">
        <f t="shared" si="23"/>
        <v>179.47960900000001</v>
      </c>
      <c r="AH152" s="2">
        <f t="shared" si="24"/>
        <v>13.397</v>
      </c>
    </row>
    <row r="153" spans="1:34" x14ac:dyDescent="0.3">
      <c r="A153" s="3">
        <v>11.08333333</v>
      </c>
      <c r="B153" s="3">
        <v>13.909000000000001</v>
      </c>
      <c r="C153" s="2">
        <f>$D$6*(A153^8)+$D$7*(A153^7)+$D$8*(A153^6)+$D$9*(A153^5)+$D$10*(A153^4)+$D$11*(A153^3)+$D$12*(A153^2)+$D$13*(A153)+$D$14 + (($D$3*EXP($D$4*A153))*(($D$5*(SIN(2*3.141592654*A153)))+(((1-($D$5^2))^0.5)*(COS(2*3.141592654*A153)))))</f>
        <v>12.994622641321541</v>
      </c>
      <c r="D153" s="2">
        <f t="shared" si="27"/>
        <v>0.91437735867845937</v>
      </c>
      <c r="F153" s="2">
        <f t="shared" si="28"/>
        <v>0.83608595406379593</v>
      </c>
      <c r="G153" s="2">
        <f>$E$9*(A153^8)+$E$10*(A153^7)+$E$11*(A153^6)+$E$12*(A153^5)+$E$13*(A153^4)+$E$14*(A153^3)+$E$15*(A153^2)+$E$16*(A153)+$E$17+(($E$3*EXP($E$4*A153))*(($E$5*(SIN(2*3.141592654*A153)))+(((1-($E$5^2))^0.5)*(COS(2*3.141592654*A153)))))+(($E$6*EXP($E$7*A153))*(($E$8*(SIN(4*3.141592654*A153)))+(((1-($E$8^2))^0.5)*(COS(4*3.141592654*A153)))))</f>
        <v>12.842902292207313</v>
      </c>
      <c r="H153" s="2">
        <f t="shared" si="25"/>
        <v>-1.0660977077926876</v>
      </c>
      <c r="I153" s="2">
        <f t="shared" si="29"/>
        <v>1.1365643225608228</v>
      </c>
      <c r="K153" s="2">
        <f t="shared" si="26"/>
        <v>0.84718845062451142</v>
      </c>
      <c r="L153" s="2">
        <f t="shared" si="30"/>
        <v>13.841811091946052</v>
      </c>
      <c r="M153" s="2">
        <f t="shared" si="31"/>
        <v>6.7188908053948282E-2</v>
      </c>
      <c r="N153" s="3">
        <f t="shared" si="32"/>
        <v>4.5143493654819164E-3</v>
      </c>
      <c r="P153" s="3">
        <v>0.68605991935329946</v>
      </c>
      <c r="Q153" s="3">
        <v>-0.3383019140128809</v>
      </c>
      <c r="R153" s="3">
        <f>B153-K153</f>
        <v>13.06181154937549</v>
      </c>
      <c r="S153" s="3"/>
      <c r="T153" s="3">
        <f>(B152-$U$17)^2</f>
        <v>2.116933389880002</v>
      </c>
      <c r="V153" s="19"/>
      <c r="X153" s="19"/>
      <c r="Y153" s="19"/>
      <c r="AD153" s="3">
        <v>11.33333333</v>
      </c>
      <c r="AE153" s="2">
        <f t="shared" si="22"/>
        <v>0</v>
      </c>
      <c r="AF153" s="2">
        <f>AE153-B153</f>
        <v>-13.909000000000001</v>
      </c>
      <c r="AG153" s="2">
        <f t="shared" si="23"/>
        <v>193.46028100000001</v>
      </c>
      <c r="AH153" s="2">
        <f t="shared" si="24"/>
        <v>13.909000000000001</v>
      </c>
    </row>
    <row r="154" spans="1:34" x14ac:dyDescent="0.3">
      <c r="A154" s="3">
        <v>11.16666667</v>
      </c>
      <c r="B154" s="3">
        <v>13.833</v>
      </c>
      <c r="C154" s="2">
        <f>$D$6*(A154^8)+$D$7*(A154^7)+$D$8*(A154^6)+$D$9*(A154^5)+$D$10*(A154^4)+$D$11*(A154^3)+$D$12*(A154^2)+$D$13*(A154)+$D$14 + (($D$3*EXP($D$4*A154))*(($D$5*(SIN(2*3.141592654*A154)))+(((1-($D$5^2))^0.5)*(COS(2*3.141592654*A154)))))</f>
        <v>13.514371890857571</v>
      </c>
      <c r="D154" s="2">
        <f t="shared" si="27"/>
        <v>0.31862810914242878</v>
      </c>
      <c r="F154" s="2">
        <f t="shared" si="28"/>
        <v>0.10152387193567951</v>
      </c>
      <c r="G154" s="2">
        <f>$E$9*(A154^8)+$E$10*(A154^7)+$E$11*(A154^6)+$E$12*(A154^5)+$E$13*(A154^4)+$E$14*(A154^3)+$E$15*(A154^2)+$E$16*(A154)+$E$17+(($E$3*EXP($E$4*A154))*(($E$5*(SIN(2*3.141592654*A154)))+(((1-($E$5^2))^0.5)*(COS(2*3.141592654*A154)))))+(($E$6*EXP($E$7*A154))*(($E$8*(SIN(4*3.141592654*A154)))+(((1-($E$8^2))^0.5)*(COS(4*3.141592654*A154)))))</f>
        <v>13.330674536583711</v>
      </c>
      <c r="H154" s="2">
        <f t="shared" si="25"/>
        <v>-0.50232546341628925</v>
      </c>
      <c r="I154" s="2">
        <f t="shared" si="29"/>
        <v>0.25233087119638975</v>
      </c>
      <c r="K154" s="2">
        <f t="shared" si="26"/>
        <v>0.88343442522465765</v>
      </c>
      <c r="L154" s="2">
        <f t="shared" si="30"/>
        <v>14.39780631608223</v>
      </c>
      <c r="M154" s="2">
        <f t="shared" si="31"/>
        <v>-0.56480631608222964</v>
      </c>
      <c r="N154" s="3">
        <f t="shared" si="32"/>
        <v>0.31900617468637948</v>
      </c>
      <c r="P154" s="3">
        <v>0.91437735867845937</v>
      </c>
      <c r="Q154" s="3">
        <v>0.68605991935329946</v>
      </c>
      <c r="R154" s="3">
        <f>B154-K154</f>
        <v>12.949565574775342</v>
      </c>
      <c r="S154" s="3"/>
      <c r="T154" s="3">
        <f>(B153-$U$17)^2</f>
        <v>0.88918962691702774</v>
      </c>
      <c r="V154" s="19"/>
      <c r="X154" s="19"/>
      <c r="Y154" s="19"/>
      <c r="AD154" s="3">
        <v>11.41666667</v>
      </c>
      <c r="AE154" s="2">
        <f t="shared" si="22"/>
        <v>0</v>
      </c>
      <c r="AF154" s="2">
        <f>AE154-B154</f>
        <v>-13.833</v>
      </c>
      <c r="AG154" s="2">
        <f t="shared" si="23"/>
        <v>191.351889</v>
      </c>
      <c r="AH154" s="2">
        <f t="shared" si="24"/>
        <v>13.833</v>
      </c>
    </row>
    <row r="155" spans="1:34" x14ac:dyDescent="0.3">
      <c r="A155" s="3">
        <v>11.25</v>
      </c>
      <c r="B155" s="3">
        <v>14.099</v>
      </c>
      <c r="C155" s="2">
        <f>$D$6*(A155^8)+$D$7*(A155^7)+$D$8*(A155^6)+$D$9*(A155^5)+$D$10*(A155^4)+$D$11*(A155^3)+$D$12*(A155^2)+$D$13*(A155)+$D$14 + (($D$3*EXP($D$4*A155))*(($D$5*(SIN(2*3.141592654*A155)))+(((1-($D$5^2))^0.5)*(COS(2*3.141592654*A155)))))</f>
        <v>14.121891742462994</v>
      </c>
      <c r="D155" s="2">
        <f t="shared" si="27"/>
        <v>-2.2891742462993747E-2</v>
      </c>
      <c r="F155" s="2">
        <f t="shared" si="28"/>
        <v>5.2403187299203098E-4</v>
      </c>
      <c r="G155" s="2">
        <f>$E$9*(A155^8)+$E$10*(A155^7)+$E$11*(A155^6)+$E$12*(A155^5)+$E$13*(A155^4)+$E$14*(A155^3)+$E$15*(A155^2)+$E$16*(A155)+$E$17+(($E$3*EXP($E$4*A155))*(($E$5*(SIN(2*3.141592654*A155)))+(((1-($E$5^2))^0.5)*(COS(2*3.141592654*A155)))))+(($E$6*EXP($E$7*A155))*(($E$8*(SIN(4*3.141592654*A155)))+(((1-($E$8^2))^0.5)*(COS(4*3.141592654*A155)))))</f>
        <v>14.091653399317858</v>
      </c>
      <c r="H155" s="2">
        <f t="shared" si="25"/>
        <v>-7.3466006821423235E-3</v>
      </c>
      <c r="I155" s="2">
        <f t="shared" si="29"/>
        <v>5.3972541582854055E-5</v>
      </c>
      <c r="K155" s="2">
        <f t="shared" si="26"/>
        <v>0.16191114833498735</v>
      </c>
      <c r="L155" s="2">
        <f t="shared" si="30"/>
        <v>14.283802890797981</v>
      </c>
      <c r="M155" s="2">
        <f t="shared" si="31"/>
        <v>-0.18480289079798062</v>
      </c>
      <c r="N155" s="3">
        <f t="shared" si="32"/>
        <v>3.4152108447290351E-2</v>
      </c>
      <c r="P155" s="3">
        <v>0.31862810914242878</v>
      </c>
      <c r="Q155" s="3">
        <v>0.91437735867845937</v>
      </c>
      <c r="R155" s="3">
        <f>B155-K155</f>
        <v>13.937088851665013</v>
      </c>
      <c r="S155" s="3"/>
      <c r="T155" s="3">
        <f>(B154-$U$17)^2</f>
        <v>1.038296841731845</v>
      </c>
      <c r="V155" s="19"/>
      <c r="X155" s="19"/>
      <c r="Y155" s="19"/>
      <c r="AD155" s="3">
        <v>11.5</v>
      </c>
      <c r="AE155" s="2">
        <f t="shared" si="22"/>
        <v>0</v>
      </c>
      <c r="AF155" s="2">
        <f>AE155-B155</f>
        <v>-14.099</v>
      </c>
      <c r="AG155" s="2">
        <f t="shared" si="23"/>
        <v>198.781801</v>
      </c>
      <c r="AH155" s="2">
        <f t="shared" si="24"/>
        <v>14.099</v>
      </c>
    </row>
    <row r="156" spans="1:34" x14ac:dyDescent="0.3">
      <c r="A156" s="3">
        <v>11.33333333</v>
      </c>
      <c r="B156" s="3">
        <v>14.686999999999999</v>
      </c>
      <c r="C156" s="2">
        <f>$D$6*(A156^8)+$D$7*(A156^7)+$D$8*(A156^6)+$D$9*(A156^5)+$D$10*(A156^4)+$D$11*(A156^3)+$D$12*(A156^2)+$D$13*(A156)+$D$14 + (($D$3*EXP($D$4*A156))*(($D$5*(SIN(2*3.141592654*A156)))+(((1-($D$5^2))^0.5)*(COS(2*3.141592654*A156)))))</f>
        <v>14.64528928393586</v>
      </c>
      <c r="D156" s="2">
        <f t="shared" si="27"/>
        <v>4.1710716064139675E-2</v>
      </c>
      <c r="F156" s="2">
        <f t="shared" si="28"/>
        <v>1.7397838345832796E-3</v>
      </c>
      <c r="G156" s="2">
        <f>$E$9*(A156^8)+$E$10*(A156^7)+$E$11*(A156^6)+$E$12*(A156^5)+$E$13*(A156^4)+$E$14*(A156^3)+$E$15*(A156^2)+$E$16*(A156)+$E$17+(($E$3*EXP($E$4*A156))*(($E$5*(SIN(2*3.141592654*A156)))+(((1-($E$5^2))^0.5)*(COS(2*3.141592654*A156)))))+(($E$6*EXP($E$7*A156))*(($E$8*(SIN(4*3.141592654*A156)))+(((1-($E$8^2))^0.5)*(COS(4*3.141592654*A156)))))</f>
        <v>14.799169182513168</v>
      </c>
      <c r="H156" s="2">
        <f t="shared" si="25"/>
        <v>0.11216918251316876</v>
      </c>
      <c r="I156" s="2">
        <f t="shared" si="29"/>
        <v>1.2581925505672565E-2</v>
      </c>
      <c r="K156" s="2">
        <f t="shared" si="26"/>
        <v>-9.46842874066747E-2</v>
      </c>
      <c r="L156" s="2">
        <f t="shared" si="30"/>
        <v>14.550604996529184</v>
      </c>
      <c r="M156" s="2">
        <f t="shared" si="31"/>
        <v>0.13639500347081501</v>
      </c>
      <c r="N156" s="3">
        <f t="shared" si="32"/>
        <v>1.8603596971803641E-2</v>
      </c>
      <c r="P156" s="3">
        <v>-2.2891742462993747E-2</v>
      </c>
      <c r="Q156" s="3">
        <v>0.31862810914242878</v>
      </c>
      <c r="R156" s="3">
        <f>B156-K156</f>
        <v>14.781684287406675</v>
      </c>
      <c r="S156" s="3"/>
      <c r="T156" s="3">
        <f>(B155-$U$17)^2</f>
        <v>0.56696158987998779</v>
      </c>
      <c r="V156" s="19"/>
      <c r="X156" s="19"/>
      <c r="Y156" s="19"/>
      <c r="AD156" s="3">
        <v>11.58333333</v>
      </c>
      <c r="AE156" s="2">
        <f t="shared" si="22"/>
        <v>0</v>
      </c>
      <c r="AF156" s="2">
        <f>AE156-B156</f>
        <v>-14.686999999999999</v>
      </c>
      <c r="AG156" s="2">
        <f t="shared" si="23"/>
        <v>215.70796899999999</v>
      </c>
      <c r="AH156" s="2">
        <f t="shared" si="24"/>
        <v>14.686999999999999</v>
      </c>
    </row>
    <row r="157" spans="1:34" x14ac:dyDescent="0.3">
      <c r="A157" s="3">
        <v>11.41666667</v>
      </c>
      <c r="B157" s="3">
        <v>14.611000000000001</v>
      </c>
      <c r="C157" s="2">
        <f>$D$6*(A157^8)+$D$7*(A157^7)+$D$8*(A157^6)+$D$9*(A157^5)+$D$10*(A157^4)+$D$11*(A157^3)+$D$12*(A157^2)+$D$13*(A157)+$D$14 + (($D$3*EXP($D$4*A157))*(($D$5*(SIN(2*3.141592654*A157)))+(((1-($D$5^2))^0.5)*(COS(2*3.141592654*A157)))))</f>
        <v>14.93514203998472</v>
      </c>
      <c r="D157" s="2">
        <f t="shared" si="27"/>
        <v>-0.32414203998471969</v>
      </c>
      <c r="F157" s="2">
        <f t="shared" si="28"/>
        <v>0.10506806208545562</v>
      </c>
      <c r="G157" s="2">
        <f>$E$9*(A157^8)+$E$10*(A157^7)+$E$11*(A157^6)+$E$12*(A157^5)+$E$13*(A157^4)+$E$14*(A157^3)+$E$15*(A157^2)+$E$16*(A157)+$E$17+(($E$3*EXP($E$4*A157))*(($E$5*(SIN(2*3.141592654*A157)))+(((1-($E$5^2))^0.5)*(COS(2*3.141592654*A157)))))+(($E$6*EXP($E$7*A157))*(($E$8*(SIN(4*3.141592654*A157)))+(((1-($E$8^2))^0.5)*(COS(4*3.141592654*A157)))))</f>
        <v>15.119076859536424</v>
      </c>
      <c r="H157" s="2">
        <f t="shared" si="25"/>
        <v>0.50807685953642334</v>
      </c>
      <c r="I157" s="2">
        <f t="shared" si="29"/>
        <v>0.25814209519639447</v>
      </c>
      <c r="K157" s="2">
        <f t="shared" si="26"/>
        <v>5.2009106481421742E-2</v>
      </c>
      <c r="L157" s="2">
        <f t="shared" si="30"/>
        <v>14.987151146466141</v>
      </c>
      <c r="M157" s="2">
        <f t="shared" si="31"/>
        <v>-0.37615114646614067</v>
      </c>
      <c r="N157" s="3">
        <f t="shared" si="32"/>
        <v>0.14148968498779202</v>
      </c>
      <c r="P157" s="3">
        <v>4.1710716064139675E-2</v>
      </c>
      <c r="Q157" s="3">
        <v>-2.2891742462993747E-2</v>
      </c>
      <c r="R157" s="3">
        <f>B157-K157</f>
        <v>14.55899089351858</v>
      </c>
      <c r="S157" s="3"/>
      <c r="T157" s="3">
        <f>(B156-$U$17)^2</f>
        <v>2.7214612102198395E-2</v>
      </c>
      <c r="V157" s="19"/>
      <c r="X157" s="19"/>
      <c r="Y157" s="19"/>
      <c r="AD157" s="3">
        <v>11.66666667</v>
      </c>
      <c r="AE157" s="2">
        <f t="shared" si="22"/>
        <v>0</v>
      </c>
      <c r="AF157" s="2">
        <f>AE157-B157</f>
        <v>-14.611000000000001</v>
      </c>
      <c r="AG157" s="2">
        <f t="shared" si="23"/>
        <v>213.48132100000001</v>
      </c>
      <c r="AH157" s="2">
        <f t="shared" si="24"/>
        <v>14.611000000000001</v>
      </c>
    </row>
    <row r="158" spans="1:34" x14ac:dyDescent="0.3">
      <c r="A158" s="3">
        <v>11.5</v>
      </c>
      <c r="B158" s="3">
        <v>14.382999999999999</v>
      </c>
      <c r="C158" s="2">
        <f>$D$6*(A158^8)+$D$7*(A158^7)+$D$8*(A158^6)+$D$9*(A158^5)+$D$10*(A158^4)+$D$11*(A158^3)+$D$12*(A158^2)+$D$13*(A158)+$D$14 + (($D$3*EXP($D$4*A158))*(($D$5*(SIN(2*3.141592654*A158)))+(((1-($D$5^2))^0.5)*(COS(2*3.141592654*A158)))))</f>
        <v>14.904568074374547</v>
      </c>
      <c r="D158" s="2">
        <f t="shared" si="27"/>
        <v>-0.52156807437454766</v>
      </c>
      <c r="F158" s="2">
        <f t="shared" si="28"/>
        <v>0.27203325620677371</v>
      </c>
      <c r="G158" s="2">
        <f>$E$9*(A158^8)+$E$10*(A158^7)+$E$11*(A158^6)+$E$12*(A158^5)+$E$13*(A158^4)+$E$14*(A158^3)+$E$15*(A158^2)+$E$16*(A158)+$E$17+(($E$3*EXP($E$4*A158))*(($E$5*(SIN(2*3.141592654*A158)))+(((1-($E$5^2))^0.5)*(COS(2*3.141592654*A158)))))+(($E$6*EXP($E$7*A158))*(($E$8*(SIN(4*3.141592654*A158)))+(((1-($E$8^2))^0.5)*(COS(4*3.141592654*A158)))))</f>
        <v>14.934537095503668</v>
      </c>
      <c r="H158" s="2">
        <f t="shared" si="25"/>
        <v>0.5515370955036687</v>
      </c>
      <c r="I158" s="2">
        <f t="shared" si="29"/>
        <v>0.30419316771662297</v>
      </c>
      <c r="K158" s="2">
        <f t="shared" si="26"/>
        <v>-0.37474314945621984</v>
      </c>
      <c r="L158" s="2">
        <f t="shared" si="30"/>
        <v>14.529824924918326</v>
      </c>
      <c r="M158" s="2">
        <f t="shared" si="31"/>
        <v>-0.14682492491832733</v>
      </c>
      <c r="N158" s="3">
        <f t="shared" si="32"/>
        <v>2.1557558577272457E-2</v>
      </c>
      <c r="P158" s="3">
        <v>-0.32414203998471969</v>
      </c>
      <c r="Q158" s="3">
        <v>4.1710716064139675E-2</v>
      </c>
      <c r="R158" s="3">
        <f>B158-K158</f>
        <v>14.757743149456219</v>
      </c>
      <c r="S158" s="3"/>
      <c r="T158" s="3">
        <f>(B157-$U$17)^2</f>
        <v>5.8065826917014264E-2</v>
      </c>
      <c r="V158" s="19"/>
      <c r="X158" s="19"/>
      <c r="Y158" s="19"/>
      <c r="AD158" s="3">
        <v>11.75</v>
      </c>
      <c r="AE158" s="2">
        <f t="shared" si="22"/>
        <v>0</v>
      </c>
      <c r="AF158" s="2">
        <f>AE158-B158</f>
        <v>-14.382999999999999</v>
      </c>
      <c r="AG158" s="2">
        <f t="shared" si="23"/>
        <v>206.87068899999997</v>
      </c>
      <c r="AH158" s="2">
        <f t="shared" si="24"/>
        <v>14.382999999999999</v>
      </c>
    </row>
    <row r="159" spans="1:34" x14ac:dyDescent="0.3">
      <c r="A159" s="3">
        <v>11.58333333</v>
      </c>
      <c r="B159" s="3">
        <v>13.909000000000001</v>
      </c>
      <c r="C159" s="2">
        <f>$D$6*(A159^8)+$D$7*(A159^7)+$D$8*(A159^6)+$D$9*(A159^5)+$D$10*(A159^4)+$D$11*(A159^3)+$D$12*(A159^2)+$D$13*(A159)+$D$14 + (($D$3*EXP($D$4*A159))*(($D$5*(SIN(2*3.141592654*A159)))+(((1-($D$5^2))^0.5)*(COS(2*3.141592654*A159)))))</f>
        <v>14.552556007916003</v>
      </c>
      <c r="D159" s="2">
        <f t="shared" si="27"/>
        <v>-0.64355600791600232</v>
      </c>
      <c r="F159" s="2">
        <f t="shared" si="28"/>
        <v>0.41416433532478164</v>
      </c>
      <c r="G159" s="2">
        <f>$E$9*(A159^8)+$E$10*(A159^7)+$E$11*(A159^6)+$E$12*(A159^5)+$E$13*(A159^4)+$E$14*(A159^3)+$E$15*(A159^2)+$E$16*(A159)+$E$17+(($E$3*EXP($E$4*A159))*(($E$5*(SIN(2*3.141592654*A159)))+(((1-($E$5^2))^0.5)*(COS(2*3.141592654*A159)))))+(($E$6*EXP($E$7*A159))*(($E$8*(SIN(4*3.141592654*A159)))+(((1-($E$8^2))^0.5)*(COS(4*3.141592654*A159)))))</f>
        <v>14.398827463700398</v>
      </c>
      <c r="H159" s="2">
        <f t="shared" si="25"/>
        <v>0.4898274637003972</v>
      </c>
      <c r="I159" s="2">
        <f t="shared" si="29"/>
        <v>0.23993094419516395</v>
      </c>
      <c r="K159" s="2">
        <f t="shared" si="26"/>
        <v>-0.51843816347610427</v>
      </c>
      <c r="L159" s="2">
        <f t="shared" si="30"/>
        <v>14.0341178444399</v>
      </c>
      <c r="M159" s="2">
        <f t="shared" si="31"/>
        <v>-0.12511784443989882</v>
      </c>
      <c r="N159" s="3">
        <f t="shared" si="32"/>
        <v>1.565447499728672E-2</v>
      </c>
      <c r="P159" s="3">
        <v>-0.52156807437454766</v>
      </c>
      <c r="Q159" s="3">
        <v>-0.32414203998471969</v>
      </c>
      <c r="R159" s="3">
        <f>B159-K159</f>
        <v>14.427438163476104</v>
      </c>
      <c r="S159" s="3"/>
      <c r="T159" s="3">
        <f>(B158-$U$17)^2</f>
        <v>0.21993147136146454</v>
      </c>
      <c r="V159" s="19"/>
      <c r="X159" s="19"/>
      <c r="Y159" s="19"/>
      <c r="AD159" s="3">
        <v>11.83333333</v>
      </c>
      <c r="AE159" s="2">
        <f t="shared" si="22"/>
        <v>0</v>
      </c>
      <c r="AF159" s="2">
        <f>AE159-B159</f>
        <v>-13.909000000000001</v>
      </c>
      <c r="AG159" s="2">
        <f t="shared" si="23"/>
        <v>193.46028100000001</v>
      </c>
      <c r="AH159" s="2">
        <f t="shared" si="24"/>
        <v>13.909000000000001</v>
      </c>
    </row>
    <row r="160" spans="1:34" x14ac:dyDescent="0.3">
      <c r="A160" s="3">
        <v>11.66666667</v>
      </c>
      <c r="B160" s="3">
        <v>13.359</v>
      </c>
      <c r="C160" s="2">
        <f>$D$6*(A160^8)+$D$7*(A160^7)+$D$8*(A160^6)+$D$9*(A160^5)+$D$10*(A160^4)+$D$11*(A160^3)+$D$12*(A160^2)+$D$13*(A160)+$D$14 + (($D$3*EXP($D$4*A160))*(($D$5*(SIN(2*3.141592654*A160)))+(((1-($D$5^2))^0.5)*(COS(2*3.141592654*A160)))))</f>
        <v>13.964292022346793</v>
      </c>
      <c r="D160" s="2">
        <f t="shared" si="27"/>
        <v>-0.60529202234679325</v>
      </c>
      <c r="F160" s="2">
        <f t="shared" si="28"/>
        <v>0.36637843231667083</v>
      </c>
      <c r="G160" s="2">
        <f>$E$9*(A160^8)+$E$10*(A160^7)+$E$11*(A160^6)+$E$12*(A160^5)+$E$13*(A160^4)+$E$14*(A160^3)+$E$15*(A160^2)+$E$16*(A160)+$E$17+(($E$3*EXP($E$4*A160))*(($E$5*(SIN(2*3.141592654*A160)))+(((1-($E$5^2))^0.5)*(COS(2*3.141592654*A160)))))+(($E$6*EXP($E$7*A160))*(($E$8*(SIN(4*3.141592654*A160)))+(((1-($E$8^2))^0.5)*(COS(4*3.141592654*A160)))))</f>
        <v>13.781003446920971</v>
      </c>
      <c r="H160" s="2">
        <f t="shared" si="25"/>
        <v>0.42200344692097147</v>
      </c>
      <c r="I160" s="2">
        <f t="shared" si="29"/>
        <v>0.17808690921318118</v>
      </c>
      <c r="K160" s="2">
        <f t="shared" si="26"/>
        <v>-0.61341338285928571</v>
      </c>
      <c r="L160" s="2">
        <f t="shared" si="30"/>
        <v>13.350878639487508</v>
      </c>
      <c r="M160" s="2">
        <f t="shared" si="31"/>
        <v>8.1213605124919042E-3</v>
      </c>
      <c r="N160" s="3">
        <f t="shared" si="32"/>
        <v>6.5956496573862762E-5</v>
      </c>
      <c r="P160" s="3">
        <v>-0.64355600791600232</v>
      </c>
      <c r="Q160" s="3">
        <v>-0.52156807437454766</v>
      </c>
      <c r="R160" s="3">
        <f>B160-K160</f>
        <v>13.972413382859285</v>
      </c>
      <c r="S160" s="3"/>
      <c r="T160" s="3">
        <f>(B159-$U$17)^2</f>
        <v>0.88918962691702774</v>
      </c>
      <c r="V160" s="19"/>
      <c r="X160" s="19"/>
      <c r="Y160" s="19"/>
      <c r="AD160" s="3">
        <v>11.91666667</v>
      </c>
      <c r="AE160" s="2">
        <f t="shared" si="22"/>
        <v>0</v>
      </c>
      <c r="AF160" s="2">
        <f>AE160-B160</f>
        <v>-13.359</v>
      </c>
      <c r="AG160" s="2">
        <f t="shared" si="23"/>
        <v>178.46288100000001</v>
      </c>
      <c r="AH160" s="2">
        <f t="shared" si="24"/>
        <v>13.359</v>
      </c>
    </row>
    <row r="161" spans="1:34" x14ac:dyDescent="0.3">
      <c r="A161" s="3">
        <v>11.75</v>
      </c>
      <c r="B161" s="3">
        <v>12.295999999999999</v>
      </c>
      <c r="C161" s="2">
        <f>$D$6*(A161^8)+$D$7*(A161^7)+$D$8*(A161^6)+$D$9*(A161^5)+$D$10*(A161^4)+$D$11*(A161^3)+$D$12*(A161^2)+$D$13*(A161)+$D$14 + (($D$3*EXP($D$4*A161))*(($D$5*(SIN(2*3.141592654*A161)))+(((1-($D$5^2))^0.5)*(COS(2*3.141592654*A161)))))</f>
        <v>13.288384574109456</v>
      </c>
      <c r="D161" s="2">
        <f t="shared" si="27"/>
        <v>-0.99238457410945635</v>
      </c>
      <c r="F161" s="2">
        <f t="shared" si="28"/>
        <v>0.98482714293040707</v>
      </c>
      <c r="G161" s="2">
        <f>$E$9*(A161^8)+$E$10*(A161^7)+$E$11*(A161^6)+$E$12*(A161^5)+$E$13*(A161^4)+$E$14*(A161^3)+$E$15*(A161^2)+$E$16*(A161)+$E$17+(($E$3*EXP($E$4*A161))*(($E$5*(SIN(2*3.141592654*A161)))+(((1-($E$5^2))^0.5)*(COS(2*3.141592654*A161)))))+(($E$6*EXP($E$7*A161))*(($E$8*(SIN(4*3.141592654*A161)))+(((1-($E$8^2))^0.5)*(COS(4*3.141592654*A161)))))</f>
        <v>13.259351526247723</v>
      </c>
      <c r="H161" s="2">
        <f t="shared" si="25"/>
        <v>0.96335152624772391</v>
      </c>
      <c r="I161" s="2">
        <f t="shared" si="29"/>
        <v>0.92804616312381905</v>
      </c>
      <c r="K161" s="2">
        <f t="shared" si="26"/>
        <v>-0.54387853550323872</v>
      </c>
      <c r="L161" s="2">
        <f t="shared" si="30"/>
        <v>12.744506038606216</v>
      </c>
      <c r="M161" s="2">
        <f t="shared" si="31"/>
        <v>-0.44850603860621696</v>
      </c>
      <c r="N161" s="3">
        <f t="shared" si="32"/>
        <v>0.20115766666624138</v>
      </c>
      <c r="P161" s="3">
        <v>-0.60529202234679325</v>
      </c>
      <c r="Q161" s="3">
        <v>-0.64355600791600232</v>
      </c>
      <c r="R161" s="3">
        <f>B161-K161</f>
        <v>12.839878535503239</v>
      </c>
      <c r="S161" s="3"/>
      <c r="T161" s="3">
        <f>(B160-$U$17)^2</f>
        <v>2.2289549972874108</v>
      </c>
      <c r="V161" s="19"/>
      <c r="X161" s="19"/>
      <c r="Y161" s="19"/>
      <c r="AD161" s="3">
        <v>12</v>
      </c>
      <c r="AE161" s="2">
        <f t="shared" si="22"/>
        <v>0</v>
      </c>
      <c r="AF161" s="2">
        <f>AE161-B161</f>
        <v>-12.295999999999999</v>
      </c>
      <c r="AG161" s="2">
        <f t="shared" si="23"/>
        <v>151.19161599999998</v>
      </c>
      <c r="AH161" s="2">
        <f t="shared" si="24"/>
        <v>12.295999999999999</v>
      </c>
    </row>
    <row r="162" spans="1:34" x14ac:dyDescent="0.3">
      <c r="A162" s="3">
        <v>11.83333333</v>
      </c>
      <c r="B162" s="3">
        <v>12.106</v>
      </c>
      <c r="C162" s="2">
        <f>$D$6*(A162^8)+$D$7*(A162^7)+$D$8*(A162^6)+$D$9*(A162^5)+$D$10*(A162^4)+$D$11*(A162^3)+$D$12*(A162^2)+$D$13*(A162)+$D$14 + (($D$3*EXP($D$4*A162))*(($D$5*(SIN(2*3.141592654*A162)))+(((1-($D$5^2))^0.5)*(COS(2*3.141592654*A162)))))</f>
        <v>12.697077023741356</v>
      </c>
      <c r="D162" s="2">
        <f t="shared" si="27"/>
        <v>-0.59107702374135584</v>
      </c>
      <c r="F162" s="2">
        <f t="shared" si="28"/>
        <v>0.34937204799493932</v>
      </c>
      <c r="G162" s="2">
        <f>$E$9*(A162^8)+$E$10*(A162^7)+$E$11*(A162^6)+$E$12*(A162^5)+$E$13*(A162^4)+$E$14*(A162^3)+$E$15*(A162^2)+$E$16*(A162)+$E$17+(($E$3*EXP($E$4*A162))*(($E$5*(SIN(2*3.141592654*A162)))+(((1-($E$5^2))^0.5)*(COS(2*3.141592654*A162)))))+(($E$6*EXP($E$7*A162))*(($E$8*(SIN(4*3.141592654*A162)))+(((1-($E$8^2))^0.5)*(COS(4*3.141592654*A162)))))</f>
        <v>12.852310225632181</v>
      </c>
      <c r="H162" s="2">
        <f t="shared" si="25"/>
        <v>0.74631022563218075</v>
      </c>
      <c r="I162" s="2">
        <f t="shared" si="29"/>
        <v>0.55697895288315658</v>
      </c>
      <c r="K162" s="2">
        <f t="shared" si="26"/>
        <v>-0.98890390893855762</v>
      </c>
      <c r="L162" s="2">
        <f t="shared" si="30"/>
        <v>11.708173114802799</v>
      </c>
      <c r="M162" s="2">
        <f t="shared" si="31"/>
        <v>0.39782688519720111</v>
      </c>
      <c r="N162" s="3">
        <f t="shared" si="32"/>
        <v>0.15826623058570702</v>
      </c>
      <c r="P162" s="3">
        <v>-0.99238457410945635</v>
      </c>
      <c r="Q162" s="3">
        <v>-0.60529202234679325</v>
      </c>
      <c r="R162" s="3">
        <f>B162-K162</f>
        <v>13.094903908938557</v>
      </c>
      <c r="S162" s="3"/>
      <c r="T162" s="3">
        <f>(B161-$U$17)^2</f>
        <v>6.532975067657806</v>
      </c>
      <c r="V162" s="19"/>
      <c r="X162" s="19"/>
      <c r="Y162" s="19"/>
      <c r="AD162" s="3">
        <v>12.08333333</v>
      </c>
      <c r="AE162" s="2">
        <f t="shared" si="22"/>
        <v>0</v>
      </c>
      <c r="AF162" s="2">
        <f>AE162-B162</f>
        <v>-12.106</v>
      </c>
      <c r="AG162" s="2">
        <f t="shared" si="23"/>
        <v>146.55523600000001</v>
      </c>
      <c r="AH162" s="2">
        <f t="shared" si="24"/>
        <v>12.106</v>
      </c>
    </row>
    <row r="163" spans="1:34" x14ac:dyDescent="0.3">
      <c r="A163" s="3">
        <v>11.91666667</v>
      </c>
      <c r="B163" s="3">
        <v>11.803000000000001</v>
      </c>
      <c r="C163" s="2">
        <f>$D$6*(A163^8)+$D$7*(A163^7)+$D$8*(A163^6)+$D$9*(A163^5)+$D$10*(A163^4)+$D$11*(A163^3)+$D$12*(A163^2)+$D$13*(A163)+$D$14 + (($D$3*EXP($D$4*A163))*(($D$5*(SIN(2*3.141592654*A163)))+(((1-($D$5^2))^0.5)*(COS(2*3.141592654*A163)))))</f>
        <v>12.340104134339555</v>
      </c>
      <c r="D163" s="2">
        <f t="shared" si="27"/>
        <v>-0.53710413433955395</v>
      </c>
      <c r="F163" s="2">
        <f t="shared" si="28"/>
        <v>0.28848085112464161</v>
      </c>
      <c r="G163" s="2">
        <f>$E$9*(A163^8)+$E$10*(A163^7)+$E$11*(A163^6)+$E$12*(A163^5)+$E$13*(A163^4)+$E$14*(A163^3)+$E$15*(A163^2)+$E$16*(A163)+$E$17+(($E$3*EXP($E$4*A163))*(($E$5*(SIN(2*3.141592654*A163)))+(((1-($E$5^2))^0.5)*(COS(2*3.141592654*A163)))))+(($E$6*EXP($E$7*A163))*(($E$8*(SIN(4*3.141592654*A163)))+(((1-($E$8^2))^0.5)*(COS(4*3.141592654*A163)))))</f>
        <v>12.526271014679498</v>
      </c>
      <c r="H163" s="2">
        <f t="shared" si="25"/>
        <v>0.72327101467949717</v>
      </c>
      <c r="I163" s="2">
        <f t="shared" si="29"/>
        <v>0.52312096067550939</v>
      </c>
      <c r="K163" s="2">
        <f t="shared" si="26"/>
        <v>-0.4524578994223184</v>
      </c>
      <c r="L163" s="2">
        <f t="shared" si="30"/>
        <v>11.887646234917236</v>
      </c>
      <c r="M163" s="2">
        <f t="shared" si="31"/>
        <v>-8.4646234917235219E-2</v>
      </c>
      <c r="N163" s="3">
        <f t="shared" si="32"/>
        <v>7.1649850856637708E-3</v>
      </c>
      <c r="P163" s="3">
        <v>-0.59107702374135584</v>
      </c>
      <c r="Q163" s="3">
        <v>-0.99238457410945635</v>
      </c>
      <c r="R163" s="3">
        <f>B163-K163</f>
        <v>12.25545789942232</v>
      </c>
      <c r="S163" s="3"/>
      <c r="T163" s="3">
        <f>(B162-$U$17)^2</f>
        <v>7.5403431046948448</v>
      </c>
      <c r="V163" s="19"/>
      <c r="X163" s="19"/>
      <c r="Y163" s="19"/>
      <c r="AD163" s="3">
        <v>12.16666667</v>
      </c>
      <c r="AE163" s="2">
        <f t="shared" si="22"/>
        <v>0</v>
      </c>
      <c r="AF163" s="2">
        <f>AE163-B163</f>
        <v>-11.803000000000001</v>
      </c>
      <c r="AG163" s="2">
        <f t="shared" si="23"/>
        <v>139.31080900000001</v>
      </c>
      <c r="AH163" s="2">
        <f t="shared" si="24"/>
        <v>11.803000000000001</v>
      </c>
    </row>
    <row r="164" spans="1:34" x14ac:dyDescent="0.3">
      <c r="A164" s="3">
        <v>12</v>
      </c>
      <c r="B164" s="3">
        <v>12.353</v>
      </c>
      <c r="C164" s="2">
        <f>$D$6*(A164^8)+$D$7*(A164^7)+$D$8*(A164^6)+$D$9*(A164^5)+$D$10*(A164^4)+$D$11*(A164^3)+$D$12*(A164^2)+$D$13*(A164)+$D$14 + (($D$3*EXP($D$4*A164))*(($D$5*(SIN(2*3.141592654*A164)))+(((1-($D$5^2))^0.5)*(COS(2*3.141592654*A164)))))</f>
        <v>12.304555654316308</v>
      </c>
      <c r="D164" s="2">
        <f t="shared" si="27"/>
        <v>4.8444345683691381E-2</v>
      </c>
      <c r="F164" s="2">
        <f t="shared" si="28"/>
        <v>2.3468546287209878E-3</v>
      </c>
      <c r="G164" s="2">
        <f>$E$9*(A164^8)+$E$10*(A164^7)+$E$11*(A164^6)+$E$12*(A164^5)+$E$13*(A164^4)+$E$14*(A164^3)+$E$15*(A164^2)+$E$16*(A164)+$E$17+(($E$3*EXP($E$4*A164))*(($E$5*(SIN(2*3.141592654*A164)))+(((1-($E$5^2))^0.5)*(COS(2*3.141592654*A164)))))+(($E$6*EXP($E$7*A164))*(($E$8*(SIN(4*3.141592654*A164)))+(((1-($E$8^2))^0.5)*(COS(4*3.141592654*A164)))))</f>
        <v>12.338368668585648</v>
      </c>
      <c r="H164" s="2">
        <f t="shared" si="25"/>
        <v>-1.4631331414351578E-2</v>
      </c>
      <c r="I164" s="2">
        <f t="shared" si="29"/>
        <v>2.1407585895659136E-4</v>
      </c>
      <c r="K164" s="2">
        <f t="shared" si="26"/>
        <v>-0.47828284994481174</v>
      </c>
      <c r="L164" s="2">
        <f t="shared" si="30"/>
        <v>11.826272804371497</v>
      </c>
      <c r="M164" s="2">
        <f t="shared" si="31"/>
        <v>0.5267271956285029</v>
      </c>
      <c r="N164" s="3">
        <f t="shared" si="32"/>
        <v>0.27744153861466714</v>
      </c>
      <c r="P164" s="3">
        <v>-0.53710413433955395</v>
      </c>
      <c r="Q164" s="3">
        <v>-0.59107702374135584</v>
      </c>
      <c r="R164" s="3">
        <f>B164-K164</f>
        <v>12.831282849944811</v>
      </c>
      <c r="S164" s="3"/>
      <c r="T164" s="3">
        <f>(B163-$U$17)^2</f>
        <v>9.296209026917067</v>
      </c>
      <c r="V164" s="19"/>
      <c r="X164" s="19"/>
      <c r="Y164" s="19"/>
      <c r="AD164" s="3">
        <v>12.25</v>
      </c>
      <c r="AE164" s="2">
        <f t="shared" si="22"/>
        <v>0</v>
      </c>
      <c r="AF164" s="2">
        <f>AE164-B164</f>
        <v>-12.353</v>
      </c>
      <c r="AG164" s="2">
        <f t="shared" si="23"/>
        <v>152.596609</v>
      </c>
      <c r="AH164" s="2">
        <f t="shared" si="24"/>
        <v>12.353</v>
      </c>
    </row>
    <row r="165" spans="1:34" x14ac:dyDescent="0.3">
      <c r="A165" s="3">
        <v>12.08333333</v>
      </c>
      <c r="B165" s="3">
        <v>12.22</v>
      </c>
      <c r="C165" s="2">
        <f>$D$6*(A165^8)+$D$7*(A165^7)+$D$8*(A165^6)+$D$9*(A165^5)+$D$10*(A165^4)+$D$11*(A165^3)+$D$12*(A165^2)+$D$13*(A165)+$D$14 + (($D$3*EXP($D$4*A165))*(($D$5*(SIN(2*3.141592654*A165)))+(((1-($D$5^2))^0.5)*(COS(2*3.141592654*A165)))))</f>
        <v>12.591507612949686</v>
      </c>
      <c r="D165" s="2">
        <f t="shared" si="27"/>
        <v>-0.37150761294968504</v>
      </c>
      <c r="F165" s="2">
        <f t="shared" si="28"/>
        <v>0.13801790647957299</v>
      </c>
      <c r="G165" s="2">
        <f>$E$9*(A165^8)+$E$10*(A165^7)+$E$11*(A165^6)+$E$12*(A165^5)+$E$13*(A165^4)+$E$14*(A165^3)+$E$15*(A165^2)+$E$16*(A165)+$E$17+(($E$3*EXP($E$4*A165))*(($E$5*(SIN(2*3.141592654*A165)))+(((1-($E$5^2))^0.5)*(COS(2*3.141592654*A165)))))+(($E$6*EXP($E$7*A165))*(($E$8*(SIN(4*3.141592654*A165)))+(((1-($E$8^2))^0.5)*(COS(4*3.141592654*A165)))))</f>
        <v>12.442366000586802</v>
      </c>
      <c r="H165" s="2">
        <f t="shared" si="25"/>
        <v>0.22236600058680089</v>
      </c>
      <c r="I165" s="2">
        <f t="shared" si="29"/>
        <v>4.9446638216969138E-2</v>
      </c>
      <c r="K165" s="2">
        <f t="shared" si="26"/>
        <v>0.1707279586656866</v>
      </c>
      <c r="L165" s="2">
        <f t="shared" si="30"/>
        <v>12.762235571615372</v>
      </c>
      <c r="M165" s="2">
        <f t="shared" si="31"/>
        <v>-0.54223557161537173</v>
      </c>
      <c r="N165" s="3">
        <f t="shared" si="32"/>
        <v>0.29401941512504892</v>
      </c>
      <c r="P165" s="3">
        <v>4.8444345683691381E-2</v>
      </c>
      <c r="Q165" s="3">
        <v>-0.53710413433955395</v>
      </c>
      <c r="R165" s="3">
        <f>B165-K165</f>
        <v>12.049272041334314</v>
      </c>
      <c r="S165" s="3"/>
      <c r="T165" s="3">
        <f>(B164-$U$17)^2</f>
        <v>6.244843656546692</v>
      </c>
      <c r="V165" s="19"/>
      <c r="X165" s="19"/>
      <c r="Y165" s="19"/>
      <c r="AD165" s="3">
        <v>12.33333333</v>
      </c>
      <c r="AE165" s="2">
        <f t="shared" si="22"/>
        <v>0</v>
      </c>
      <c r="AF165" s="2">
        <f>AE165-B165</f>
        <v>-12.22</v>
      </c>
      <c r="AG165" s="2">
        <f t="shared" si="23"/>
        <v>149.32840000000002</v>
      </c>
      <c r="AH165" s="2">
        <f t="shared" si="24"/>
        <v>12.22</v>
      </c>
    </row>
    <row r="166" spans="1:34" x14ac:dyDescent="0.3">
      <c r="A166" s="3">
        <v>12.16666667</v>
      </c>
      <c r="B166" s="3">
        <v>12.827</v>
      </c>
      <c r="C166" s="2">
        <f>$D$6*(A166^8)+$D$7*(A166^7)+$D$8*(A166^6)+$D$9*(A166^5)+$D$10*(A166^4)+$D$11*(A166^3)+$D$12*(A166^2)+$D$13*(A166)+$D$14 + (($D$3*EXP($D$4*A166))*(($D$5*(SIN(2*3.141592654*A166)))+(((1-($D$5^2))^0.5)*(COS(2*3.141592654*A166)))))</f>
        <v>13.115694765582463</v>
      </c>
      <c r="D166" s="2">
        <f t="shared" si="27"/>
        <v>-0.28869476558246276</v>
      </c>
      <c r="F166" s="2">
        <f t="shared" si="28"/>
        <v>8.334466767471313E-2</v>
      </c>
      <c r="G166" s="2">
        <f>$E$9*(A166^8)+$E$10*(A166^7)+$E$11*(A166^6)+$E$12*(A166^5)+$E$13*(A166^4)+$E$14*(A166^3)+$E$15*(A166^2)+$E$16*(A166)+$E$17+(($E$3*EXP($E$4*A166))*(($E$5*(SIN(2*3.141592654*A166)))+(((1-($E$5^2))^0.5)*(COS(2*3.141592654*A166)))))+(($E$6*EXP($E$7*A166))*(($E$8*(SIN(4*3.141592654*A166)))+(((1-($E$8^2))^0.5)*(COS(4*3.141592654*A166)))))</f>
        <v>12.935270355918426</v>
      </c>
      <c r="H166" s="2">
        <f t="shared" si="25"/>
        <v>0.10827035591842638</v>
      </c>
      <c r="I166" s="2">
        <f t="shared" si="29"/>
        <v>1.1722469970702726E-2</v>
      </c>
      <c r="K166" s="2">
        <f t="shared" si="26"/>
        <v>-0.42964086279337538</v>
      </c>
      <c r="L166" s="2">
        <f t="shared" si="30"/>
        <v>12.686053902789087</v>
      </c>
      <c r="M166" s="2">
        <f t="shared" si="31"/>
        <v>0.14094609721091267</v>
      </c>
      <c r="N166" s="3">
        <f t="shared" si="32"/>
        <v>1.9865802318988043E-2</v>
      </c>
      <c r="P166" s="3">
        <v>-0.37150761294968504</v>
      </c>
      <c r="Q166" s="3">
        <v>4.8444345683691381E-2</v>
      </c>
      <c r="R166" s="3">
        <f>B166-K166</f>
        <v>13.256640862793375</v>
      </c>
      <c r="S166" s="3"/>
      <c r="T166" s="3">
        <f>(B165-$U$17)^2</f>
        <v>6.9272582824726161</v>
      </c>
      <c r="V166" s="19"/>
      <c r="X166" s="19"/>
      <c r="Y166" s="19"/>
      <c r="AD166" s="3">
        <v>12.41666667</v>
      </c>
      <c r="AE166" s="2">
        <f t="shared" si="22"/>
        <v>0</v>
      </c>
      <c r="AF166" s="2">
        <f>AE166-B166</f>
        <v>-12.827</v>
      </c>
      <c r="AG166" s="2">
        <f t="shared" si="23"/>
        <v>164.53192899999999</v>
      </c>
      <c r="AH166" s="2">
        <f t="shared" si="24"/>
        <v>12.827</v>
      </c>
    </row>
    <row r="167" spans="1:34" x14ac:dyDescent="0.3">
      <c r="A167" s="3">
        <v>12.25</v>
      </c>
      <c r="B167" s="3">
        <v>14.25</v>
      </c>
      <c r="C167" s="2">
        <f>$D$6*(A167^8)+$D$7*(A167^7)+$D$8*(A167^6)+$D$9*(A167^5)+$D$10*(A167^4)+$D$11*(A167^3)+$D$12*(A167^2)+$D$13*(A167)+$D$14 + (($D$3*EXP($D$4*A167))*(($D$5*(SIN(2*3.141592654*A167)))+(((1-($D$5^2))^0.5)*(COS(2*3.141592654*A167)))))</f>
        <v>13.728323555284829</v>
      </c>
      <c r="D167" s="2">
        <f t="shared" si="27"/>
        <v>0.52167644471517072</v>
      </c>
      <c r="F167" s="2">
        <f t="shared" si="28"/>
        <v>0.27214631297066055</v>
      </c>
      <c r="G167" s="2">
        <f>$E$9*(A167^8)+$E$10*(A167^7)+$E$11*(A167^6)+$E$12*(A167^5)+$E$13*(A167^4)+$E$14*(A167^3)+$E$15*(A167^2)+$E$16*(A167)+$E$17+(($E$3*EXP($E$4*A167))*(($E$5*(SIN(2*3.141592654*A167)))+(((1-($E$5^2))^0.5)*(COS(2*3.141592654*A167)))))+(($E$6*EXP($E$7*A167))*(($E$8*(SIN(4*3.141592654*A167)))+(((1-($E$8^2))^0.5)*(COS(4*3.141592654*A167)))))</f>
        <v>13.698205291787584</v>
      </c>
      <c r="H167" s="2">
        <f t="shared" si="25"/>
        <v>-0.55179470821241594</v>
      </c>
      <c r="I167" s="2">
        <f t="shared" si="29"/>
        <v>0.30447740001122525</v>
      </c>
      <c r="K167" s="2">
        <f t="shared" si="26"/>
        <v>-0.24545150884826586</v>
      </c>
      <c r="L167" s="2">
        <f t="shared" si="30"/>
        <v>13.482872046436563</v>
      </c>
      <c r="M167" s="2">
        <f t="shared" si="31"/>
        <v>0.76712795356343655</v>
      </c>
      <c r="N167" s="3">
        <f t="shared" si="32"/>
        <v>0.58848529713842601</v>
      </c>
      <c r="P167" s="3">
        <v>-0.28869476558246276</v>
      </c>
      <c r="Q167" s="3">
        <v>-0.37150761294968504</v>
      </c>
      <c r="R167" s="3">
        <f>B167-K167</f>
        <v>14.495451508848266</v>
      </c>
      <c r="S167" s="3"/>
      <c r="T167" s="3">
        <f>(B166-$U$17)^2</f>
        <v>4.1004975009911258</v>
      </c>
      <c r="V167" s="19"/>
      <c r="X167" s="19"/>
      <c r="Y167" s="19"/>
      <c r="AD167" s="3">
        <v>12.499999989999999</v>
      </c>
      <c r="AE167" s="2">
        <f t="shared" si="22"/>
        <v>0</v>
      </c>
      <c r="AF167" s="2">
        <f>AE167-B167</f>
        <v>-14.25</v>
      </c>
      <c r="AG167" s="2">
        <f t="shared" si="23"/>
        <v>203.0625</v>
      </c>
      <c r="AH167" s="2">
        <f t="shared" si="24"/>
        <v>14.25</v>
      </c>
    </row>
    <row r="168" spans="1:34" x14ac:dyDescent="0.3">
      <c r="A168" s="3">
        <v>12.33333333</v>
      </c>
      <c r="B168" s="3">
        <v>15.085000000000001</v>
      </c>
      <c r="C168" s="2">
        <f>$D$6*(A168^8)+$D$7*(A168^7)+$D$8*(A168^6)+$D$9*(A168^5)+$D$10*(A168^4)+$D$11*(A168^3)+$D$12*(A168^2)+$D$13*(A168)+$D$14 + (($D$3*EXP($D$4*A168))*(($D$5*(SIN(2*3.141592654*A168)))+(((1-($D$5^2))^0.5)*(COS(2*3.141592654*A168)))))</f>
        <v>14.256925239327877</v>
      </c>
      <c r="D168" s="2">
        <f t="shared" si="27"/>
        <v>0.82807476067212349</v>
      </c>
      <c r="F168" s="2">
        <f t="shared" si="28"/>
        <v>0.68570780926219455</v>
      </c>
      <c r="G168" s="2">
        <f>$E$9*(A168^8)+$E$10*(A168^7)+$E$11*(A168^6)+$E$12*(A168^5)+$E$13*(A168^4)+$E$14*(A168^3)+$E$15*(A168^2)+$E$16*(A168)+$E$17+(($E$3*EXP($E$4*A168))*(($E$5*(SIN(2*3.141592654*A168)))+(((1-($E$5^2))^0.5)*(COS(2*3.141592654*A168)))))+(($E$6*EXP($E$7*A168))*(($E$8*(SIN(4*3.141592654*A168)))+(((1-($E$8^2))^0.5)*(COS(4*3.141592654*A168)))))</f>
        <v>14.407129307740474</v>
      </c>
      <c r="H168" s="2">
        <f t="shared" si="25"/>
        <v>-0.67787069225952656</v>
      </c>
      <c r="I168" s="2">
        <f t="shared" si="29"/>
        <v>0.45950867542440976</v>
      </c>
      <c r="K168" s="2">
        <f t="shared" si="26"/>
        <v>0.6509944714144974</v>
      </c>
      <c r="L168" s="2">
        <f t="shared" si="30"/>
        <v>14.907919710742375</v>
      </c>
      <c r="M168" s="2">
        <f t="shared" si="31"/>
        <v>0.17708028925762598</v>
      </c>
      <c r="N168" s="3">
        <f t="shared" si="32"/>
        <v>3.1357428843564489E-2</v>
      </c>
      <c r="P168" s="3">
        <v>0.52167644471517072</v>
      </c>
      <c r="Q168" s="3">
        <v>-0.28869476558246276</v>
      </c>
      <c r="R168" s="3">
        <f>B168-K168</f>
        <v>14.434005528585503</v>
      </c>
      <c r="S168" s="3"/>
      <c r="T168" s="3">
        <f>(B167-$U$17)^2</f>
        <v>0.36236609728739239</v>
      </c>
      <c r="V168" s="19"/>
      <c r="X168" s="19"/>
      <c r="Y168" s="19"/>
      <c r="AD168" s="3">
        <v>12.583333319999999</v>
      </c>
      <c r="AE168" s="2">
        <f t="shared" si="22"/>
        <v>0</v>
      </c>
      <c r="AF168" s="2">
        <f>AE168-B168</f>
        <v>-15.085000000000001</v>
      </c>
      <c r="AG168" s="2">
        <f t="shared" si="23"/>
        <v>227.55722500000002</v>
      </c>
      <c r="AH168" s="2">
        <f t="shared" si="24"/>
        <v>15.085000000000001</v>
      </c>
    </row>
    <row r="169" spans="1:34" x14ac:dyDescent="0.3">
      <c r="A169" s="3">
        <v>12.41666667</v>
      </c>
      <c r="B169" s="3">
        <v>14.952999999999999</v>
      </c>
      <c r="C169" s="2">
        <f>$D$6*(A169^8)+$D$7*(A169^7)+$D$8*(A169^6)+$D$9*(A169^5)+$D$10*(A169^4)+$D$11*(A169^3)+$D$12*(A169^2)+$D$13*(A169)+$D$14 + (($D$3*EXP($D$4*A169))*(($D$5*(SIN(2*3.141592654*A169)))+(((1-($D$5^2))^0.5)*(COS(2*3.141592654*A169)))))</f>
        <v>14.551575735889173</v>
      </c>
      <c r="D169" s="2">
        <f t="shared" si="27"/>
        <v>0.4014242641108261</v>
      </c>
      <c r="F169" s="2">
        <f t="shared" si="28"/>
        <v>0.16114143981691828</v>
      </c>
      <c r="G169" s="2">
        <f>$E$9*(A169^8)+$E$10*(A169^7)+$E$11*(A169^6)+$E$12*(A169^5)+$E$13*(A169^4)+$E$14*(A169^3)+$E$15*(A169^2)+$E$16*(A169)+$E$17+(($E$3*EXP($E$4*A169))*(($E$5*(SIN(2*3.141592654*A169)))+(((1-($E$5^2))^0.5)*(COS(2*3.141592654*A169)))))+(($E$6*EXP($E$7*A169))*(($E$8*(SIN(4*3.141592654*A169)))+(((1-($E$8^2))^0.5)*(COS(4*3.141592654*A169)))))</f>
        <v>14.731224015538178</v>
      </c>
      <c r="H169" s="2">
        <f t="shared" si="25"/>
        <v>-0.22177598446182145</v>
      </c>
      <c r="I169" s="2">
        <f t="shared" si="29"/>
        <v>4.9184587284010067E-2</v>
      </c>
      <c r="K169" s="2">
        <f t="shared" si="26"/>
        <v>0.82158247276340868</v>
      </c>
      <c r="L169" s="2">
        <f t="shared" si="30"/>
        <v>15.373158208652582</v>
      </c>
      <c r="M169" s="2">
        <f t="shared" si="31"/>
        <v>-0.42015820865258213</v>
      </c>
      <c r="N169" s="3">
        <f t="shared" si="32"/>
        <v>0.17653292029814674</v>
      </c>
      <c r="P169" s="3">
        <v>0.82807476067212349</v>
      </c>
      <c r="Q169" s="3">
        <v>0.52167644471517072</v>
      </c>
      <c r="R169" s="3">
        <f>B169-K169</f>
        <v>14.131417527236591</v>
      </c>
      <c r="S169" s="3"/>
      <c r="T169" s="3">
        <f>(B168-$U$17)^2</f>
        <v>5.4303671361449632E-2</v>
      </c>
      <c r="V169" s="19"/>
      <c r="X169" s="19"/>
      <c r="Y169" s="19"/>
      <c r="AD169" s="3">
        <v>12.66666665</v>
      </c>
      <c r="AE169" s="2">
        <f t="shared" si="22"/>
        <v>0</v>
      </c>
      <c r="AF169" s="2">
        <f>AE169-B169</f>
        <v>-14.952999999999999</v>
      </c>
      <c r="AG169" s="2">
        <f t="shared" si="23"/>
        <v>223.59220899999997</v>
      </c>
      <c r="AH169" s="2">
        <f t="shared" si="24"/>
        <v>14.952999999999999</v>
      </c>
    </row>
    <row r="170" spans="1:34" x14ac:dyDescent="0.3">
      <c r="A170" s="3">
        <v>12.499999989999999</v>
      </c>
      <c r="B170" s="3">
        <v>14.44</v>
      </c>
      <c r="C170" s="2">
        <f>$D$6*(A170^8)+$D$7*(A170^7)+$D$8*(A170^6)+$D$9*(A170^5)+$D$10*(A170^4)+$D$11*(A170^3)+$D$12*(A170^2)+$D$13*(A170)+$D$14 + (($D$3*EXP($D$4*A170))*(($D$5*(SIN(2*3.141592654*A170)))+(((1-($D$5^2))^0.5)*(COS(2*3.141592654*A170)))))</f>
        <v>14.525098470341634</v>
      </c>
      <c r="D170" s="2">
        <f t="shared" si="27"/>
        <v>-8.5098470341634425E-2</v>
      </c>
      <c r="F170" s="2">
        <f t="shared" si="28"/>
        <v>7.2417496544860335E-3</v>
      </c>
      <c r="G170" s="2">
        <f>$E$9*(A170^8)+$E$10*(A170^7)+$E$11*(A170^6)+$E$12*(A170^5)+$E$13*(A170^4)+$E$14*(A170^3)+$E$15*(A170^2)+$E$16*(A170)+$E$17+(($E$3*EXP($E$4*A170))*(($E$5*(SIN(2*3.141592654*A170)))+(((1-($E$5^2))^0.5)*(COS(2*3.141592654*A170)))))+(($E$6*EXP($E$7*A170))*(($E$8*(SIN(4*3.141592654*A170)))+(((1-($E$8^2))^0.5)*(COS(4*3.141592654*A170)))))</f>
        <v>14.553971152830746</v>
      </c>
      <c r="H170" s="2">
        <f t="shared" si="25"/>
        <v>0.11397115283074655</v>
      </c>
      <c r="I170" s="2">
        <f t="shared" si="29"/>
        <v>1.2989423677569386E-2</v>
      </c>
      <c r="K170" s="2">
        <f t="shared" si="26"/>
        <v>0.27398004141499926</v>
      </c>
      <c r="L170" s="2">
        <f t="shared" si="30"/>
        <v>14.799078511756633</v>
      </c>
      <c r="M170" s="2">
        <f t="shared" si="31"/>
        <v>-0.35907851175663374</v>
      </c>
      <c r="N170" s="3">
        <f t="shared" si="32"/>
        <v>0.12893737760535895</v>
      </c>
      <c r="P170" s="3">
        <v>0.4014242641108261</v>
      </c>
      <c r="Q170" s="3">
        <v>0.82807476067212349</v>
      </c>
      <c r="R170" s="3">
        <f>B170-K170</f>
        <v>14.166019958585</v>
      </c>
      <c r="S170" s="3"/>
      <c r="T170" s="3">
        <f>(B169-$U$17)^2</f>
        <v>1.0207360250340729E-2</v>
      </c>
      <c r="V170" s="19"/>
      <c r="X170" s="19"/>
      <c r="Y170" s="19"/>
      <c r="AD170" s="3">
        <v>12.74999998</v>
      </c>
      <c r="AE170" s="2">
        <f t="shared" si="22"/>
        <v>0</v>
      </c>
      <c r="AF170" s="2">
        <f>AE170-B170</f>
        <v>-14.44</v>
      </c>
      <c r="AG170" s="2">
        <f t="shared" si="23"/>
        <v>208.5136</v>
      </c>
      <c r="AH170" s="2">
        <f t="shared" si="24"/>
        <v>14.44</v>
      </c>
    </row>
    <row r="171" spans="1:34" x14ac:dyDescent="0.3">
      <c r="A171" s="3">
        <v>12.583333319999999</v>
      </c>
      <c r="B171" s="3">
        <v>13.89</v>
      </c>
      <c r="C171" s="2">
        <f>$D$6*(A171^8)+$D$7*(A171^7)+$D$8*(A171^6)+$D$9*(A171^5)+$D$10*(A171^4)+$D$11*(A171^3)+$D$12*(A171^2)+$D$13*(A171)+$D$14 + (($D$3*EXP($D$4*A171))*(($D$5*(SIN(2*3.141592654*A171)))+(((1-($D$5^2))^0.5)*(COS(2*3.141592654*A171)))))</f>
        <v>14.176471616376119</v>
      </c>
      <c r="D171" s="2">
        <f t="shared" si="27"/>
        <v>-0.28647161637611873</v>
      </c>
      <c r="F171" s="2">
        <f t="shared" si="28"/>
        <v>8.2065986989146134E-2</v>
      </c>
      <c r="G171" s="2">
        <f>$E$9*(A171^8)+$E$10*(A171^7)+$E$11*(A171^6)+$E$12*(A171^5)+$E$13*(A171^4)+$E$14*(A171^3)+$E$15*(A171^2)+$E$16*(A171)+$E$17+(($E$3*EXP($E$4*A171))*(($E$5*(SIN(2*3.141592654*A171)))+(((1-($E$5^2))^0.5)*(COS(2*3.141592654*A171)))))+(($E$6*EXP($E$7*A171))*(($E$8*(SIN(4*3.141592654*A171)))+(((1-($E$8^2))^0.5)*(COS(4*3.141592654*A171)))))</f>
        <v>14.02542996744814</v>
      </c>
      <c r="H171" s="2">
        <f t="shared" si="25"/>
        <v>0.13542996744813962</v>
      </c>
      <c r="I171" s="2">
        <f t="shared" si="29"/>
        <v>1.8341276083004156E-2</v>
      </c>
      <c r="K171" s="2">
        <f t="shared" si="26"/>
        <v>-0.18276438756081564</v>
      </c>
      <c r="L171" s="2">
        <f t="shared" si="30"/>
        <v>13.993707228815303</v>
      </c>
      <c r="M171" s="2">
        <f t="shared" si="31"/>
        <v>-0.1037072288153027</v>
      </c>
      <c r="N171" s="3">
        <f t="shared" si="32"/>
        <v>1.0755189308549551E-2</v>
      </c>
      <c r="P171" s="3">
        <v>-8.5098470341634425E-2</v>
      </c>
      <c r="Q171" s="3">
        <v>0.4014242641108261</v>
      </c>
      <c r="R171" s="3">
        <f>B171-K171</f>
        <v>14.072764387560817</v>
      </c>
      <c r="S171" s="3"/>
      <c r="T171" s="3">
        <f>(B170-$U$17)^2</f>
        <v>0.16971806025035185</v>
      </c>
      <c r="V171" s="19"/>
      <c r="X171" s="19"/>
      <c r="Y171" s="19"/>
      <c r="AD171" s="3">
        <v>12.83333331</v>
      </c>
      <c r="AE171" s="2">
        <f t="shared" si="22"/>
        <v>0</v>
      </c>
      <c r="AF171" s="2">
        <f>AE171-B171</f>
        <v>-13.89</v>
      </c>
      <c r="AG171" s="2">
        <f t="shared" si="23"/>
        <v>192.93210000000002</v>
      </c>
      <c r="AH171" s="2">
        <f t="shared" si="24"/>
        <v>13.89</v>
      </c>
    </row>
    <row r="172" spans="1:34" x14ac:dyDescent="0.3">
      <c r="A172" s="3">
        <v>12.66666665</v>
      </c>
      <c r="B172" s="3">
        <v>13.036</v>
      </c>
      <c r="C172" s="2">
        <f>$D$6*(A172^8)+$D$7*(A172^7)+$D$8*(A172^6)+$D$9*(A172^5)+$D$10*(A172^4)+$D$11*(A172^3)+$D$12*(A172^2)+$D$13*(A172)+$D$14 + (($D$3*EXP($D$4*A172))*(($D$5*(SIN(2*3.141592654*A172)))+(((1-($D$5^2))^0.5)*(COS(2*3.141592654*A172)))))</f>
        <v>13.591156290386957</v>
      </c>
      <c r="D172" s="2">
        <f t="shared" si="27"/>
        <v>-0.55515629038695735</v>
      </c>
      <c r="F172" s="2">
        <f t="shared" si="28"/>
        <v>0.30819850675620769</v>
      </c>
      <c r="G172" s="2">
        <f>$E$9*(A172^8)+$E$10*(A172^7)+$E$11*(A172^6)+$E$12*(A172^5)+$E$13*(A172^4)+$E$14*(A172^3)+$E$15*(A172^2)+$E$16*(A172)+$E$17+(($E$3*EXP($E$4*A172))*(($E$5*(SIN(2*3.141592654*A172)))+(((1-($E$5^2))^0.5)*(COS(2*3.141592654*A172)))))+(($E$6*EXP($E$7*A172))*(($E$8*(SIN(4*3.141592654*A172)))+(((1-($E$8^2))^0.5)*(COS(4*3.141592654*A172)))))</f>
        <v>13.411115073314861</v>
      </c>
      <c r="H172" s="2">
        <f t="shared" si="25"/>
        <v>0.37511507331486094</v>
      </c>
      <c r="I172" s="2">
        <f t="shared" si="29"/>
        <v>0.1407113182280135</v>
      </c>
      <c r="K172" s="2">
        <f t="shared" si="26"/>
        <v>-0.30483614531634756</v>
      </c>
      <c r="L172" s="2">
        <f t="shared" si="30"/>
        <v>13.28632014507061</v>
      </c>
      <c r="M172" s="2">
        <f t="shared" si="31"/>
        <v>-0.25032014507061007</v>
      </c>
      <c r="N172" s="3">
        <f t="shared" si="32"/>
        <v>6.2660175028171269E-2</v>
      </c>
      <c r="P172" s="3">
        <v>-0.28647161637611873</v>
      </c>
      <c r="Q172" s="3">
        <v>-8.5098470341634425E-2</v>
      </c>
      <c r="R172" s="3">
        <f>B172-K172</f>
        <v>13.340836145316347</v>
      </c>
      <c r="S172" s="3"/>
      <c r="T172" s="3">
        <f>(B171-$U$17)^2</f>
        <v>0.92538343062073203</v>
      </c>
      <c r="V172" s="19"/>
      <c r="X172" s="19"/>
      <c r="Y172" s="19"/>
      <c r="AD172" s="3">
        <v>12.916666640000001</v>
      </c>
      <c r="AE172" s="2">
        <f t="shared" si="22"/>
        <v>0</v>
      </c>
      <c r="AF172" s="2">
        <f>AE172-B172</f>
        <v>-13.036</v>
      </c>
      <c r="AG172" s="2">
        <f t="shared" si="23"/>
        <v>169.937296</v>
      </c>
      <c r="AH172" s="2">
        <f t="shared" si="24"/>
        <v>13.036</v>
      </c>
    </row>
    <row r="173" spans="1:34" x14ac:dyDescent="0.3">
      <c r="A173" s="3">
        <v>12.74999998</v>
      </c>
      <c r="B173" s="3">
        <v>12.201000000000001</v>
      </c>
      <c r="C173" s="2">
        <f>$D$6*(A173^8)+$D$7*(A173^7)+$D$8*(A173^6)+$D$9*(A173^5)+$D$10*(A173^4)+$D$11*(A173^3)+$D$12*(A173^2)+$D$13*(A173)+$D$14 + (($D$3*EXP($D$4*A173))*(($D$5*(SIN(2*3.141592654*A173)))+(((1-($D$5^2))^0.5)*(COS(2*3.141592654*A173)))))</f>
        <v>12.918245560965442</v>
      </c>
      <c r="D173" s="2">
        <f t="shared" si="27"/>
        <v>-0.71724556096544134</v>
      </c>
      <c r="F173" s="2">
        <f t="shared" si="28"/>
        <v>0.51444119472463068</v>
      </c>
      <c r="G173" s="2">
        <f>$E$9*(A173^8)+$E$10*(A173^7)+$E$11*(A173^6)+$E$12*(A173^5)+$E$13*(A173^4)+$E$14*(A173^3)+$E$15*(A173^2)+$E$16*(A173)+$E$17+(($E$3*EXP($E$4*A173))*(($E$5*(SIN(2*3.141592654*A173)))+(((1-($E$5^2))^0.5)*(COS(2*3.141592654*A173)))))+(($E$6*EXP($E$7*A173))*(($E$8*(SIN(4*3.141592654*A173)))+(((1-($E$8^2))^0.5)*(COS(4*3.141592654*A173)))))</f>
        <v>12.889192518646647</v>
      </c>
      <c r="H173" s="2">
        <f t="shared" si="25"/>
        <v>0.68819251864664643</v>
      </c>
      <c r="I173" s="2">
        <f t="shared" si="29"/>
        <v>0.47360894272121479</v>
      </c>
      <c r="K173" s="2">
        <f t="shared" si="26"/>
        <v>-0.56447632614472476</v>
      </c>
      <c r="L173" s="2">
        <f t="shared" si="30"/>
        <v>12.353769234820717</v>
      </c>
      <c r="M173" s="2">
        <f t="shared" si="31"/>
        <v>-0.1527692348207168</v>
      </c>
      <c r="N173" s="3">
        <f t="shared" si="32"/>
        <v>2.3338439107707311E-2</v>
      </c>
      <c r="P173" s="3">
        <v>-0.55515629038695735</v>
      </c>
      <c r="Q173" s="3">
        <v>-0.28647161637611873</v>
      </c>
      <c r="R173" s="3">
        <f>B173-K173</f>
        <v>12.765476326144725</v>
      </c>
      <c r="S173" s="3"/>
      <c r="T173" s="3">
        <f>(B172-$U$17)^2</f>
        <v>3.2977416602503817</v>
      </c>
      <c r="V173" s="19"/>
      <c r="X173" s="19"/>
      <c r="Y173" s="19"/>
      <c r="AD173" s="3">
        <v>12.999999969999999</v>
      </c>
      <c r="AE173" s="2">
        <f t="shared" si="22"/>
        <v>0</v>
      </c>
      <c r="AF173" s="2">
        <f>AE173-B173</f>
        <v>-12.201000000000001</v>
      </c>
      <c r="AG173" s="2">
        <f t="shared" si="23"/>
        <v>148.86440100000002</v>
      </c>
      <c r="AH173" s="2">
        <f t="shared" si="24"/>
        <v>12.201000000000001</v>
      </c>
    </row>
    <row r="174" spans="1:34" x14ac:dyDescent="0.3">
      <c r="A174" s="3">
        <v>12.83333331</v>
      </c>
      <c r="B174" s="3">
        <v>11.404</v>
      </c>
      <c r="C174" s="2">
        <f>$D$6*(A174^8)+$D$7*(A174^7)+$D$8*(A174^6)+$D$9*(A174^5)+$D$10*(A174^4)+$D$11*(A174^3)+$D$12*(A174^2)+$D$13*(A174)+$D$14 + (($D$3*EXP($D$4*A174))*(($D$5*(SIN(2*3.141592654*A174)))+(((1-($D$5^2))^0.5)*(COS(2*3.141592654*A174)))))</f>
        <v>12.330545751914691</v>
      </c>
      <c r="D174" s="2">
        <f t="shared" si="27"/>
        <v>-0.92654575191469135</v>
      </c>
      <c r="F174" s="2">
        <f t="shared" si="28"/>
        <v>0.85848703039116081</v>
      </c>
      <c r="G174" s="2">
        <f>$E$9*(A174^8)+$E$10*(A174^7)+$E$11*(A174^6)+$E$12*(A174^5)+$E$13*(A174^4)+$E$14*(A174^3)+$E$15*(A174^2)+$E$16*(A174)+$E$17+(($E$3*EXP($E$4*A174))*(($E$5*(SIN(2*3.141592654*A174)))+(((1-($E$5^2))^0.5)*(COS(2*3.141592654*A174)))))+(($E$6*EXP($E$7*A174))*(($E$8*(SIN(4*3.141592654*A174)))+(((1-($E$8^2))^0.5)*(COS(4*3.141592654*A174)))))</f>
        <v>12.481875287808471</v>
      </c>
      <c r="H174" s="2">
        <f t="shared" si="25"/>
        <v>1.077875287808471</v>
      </c>
      <c r="I174" s="2">
        <f t="shared" si="29"/>
        <v>1.1618151360681941</v>
      </c>
      <c r="K174" s="2">
        <f t="shared" si="26"/>
        <v>-0.68929889208468598</v>
      </c>
      <c r="L174" s="2">
        <f t="shared" si="30"/>
        <v>11.641246859830005</v>
      </c>
      <c r="M174" s="2">
        <f t="shared" si="31"/>
        <v>-0.23724685983000526</v>
      </c>
      <c r="N174" s="3">
        <f t="shared" si="32"/>
        <v>5.6286072499198168E-2</v>
      </c>
      <c r="P174" s="3">
        <v>-0.71724556096544134</v>
      </c>
      <c r="Q174" s="3">
        <v>-0.55515629038695735</v>
      </c>
      <c r="R174" s="3">
        <f>B174-K174</f>
        <v>12.093298892084686</v>
      </c>
      <c r="S174" s="3"/>
      <c r="T174" s="3">
        <f>(B173-$U$17)^2</f>
        <v>7.0276340861763211</v>
      </c>
      <c r="V174" s="19"/>
      <c r="X174" s="19"/>
      <c r="Y174" s="19"/>
      <c r="AD174" s="3">
        <v>13.0833333</v>
      </c>
      <c r="AE174" s="2">
        <f t="shared" si="22"/>
        <v>0</v>
      </c>
      <c r="AF174" s="2">
        <f>AE174-B174</f>
        <v>-11.404</v>
      </c>
      <c r="AG174" s="2">
        <f t="shared" si="23"/>
        <v>130.05121600000001</v>
      </c>
      <c r="AH174" s="2">
        <f t="shared" si="24"/>
        <v>11.404</v>
      </c>
    </row>
    <row r="175" spans="1:34" x14ac:dyDescent="0.3">
      <c r="A175" s="3">
        <v>12.916666640000001</v>
      </c>
      <c r="B175" s="3">
        <v>11.308999999999999</v>
      </c>
      <c r="C175" s="2">
        <f>$D$6*(A175^8)+$D$7*(A175^7)+$D$8*(A175^6)+$D$9*(A175^5)+$D$10*(A175^4)+$D$11*(A175^3)+$D$12*(A175^2)+$D$13*(A175)+$D$14 + (($D$3*EXP($D$4*A175))*(($D$5*(SIN(2*3.141592654*A175)))+(((1-($D$5^2))^0.5)*(COS(2*3.141592654*A175)))))</f>
        <v>11.978279875168957</v>
      </c>
      <c r="D175" s="2">
        <f t="shared" si="27"/>
        <v>-0.66927987516895726</v>
      </c>
      <c r="F175" s="2">
        <f t="shared" si="28"/>
        <v>0.44793555130617502</v>
      </c>
      <c r="G175" s="2">
        <f>$E$9*(A175^8)+$E$10*(A175^7)+$E$11*(A175^6)+$E$12*(A175^5)+$E$13*(A175^4)+$E$14*(A175^3)+$E$15*(A175^2)+$E$16*(A175)+$E$17+(($E$3*EXP($E$4*A175))*(($E$5*(SIN(2*3.141592654*A175)))+(((1-($E$5^2))^0.5)*(COS(2*3.141592654*A175)))))+(($E$6*EXP($E$7*A175))*(($E$8*(SIN(4*3.141592654*A175)))+(((1-($E$8^2))^0.5)*(COS(4*3.141592654*A175)))))</f>
        <v>12.159866924376683</v>
      </c>
      <c r="H175" s="2">
        <f t="shared" si="25"/>
        <v>0.85086692437668354</v>
      </c>
      <c r="I175" s="2">
        <f t="shared" si="29"/>
        <v>0.72397452299823695</v>
      </c>
      <c r="K175" s="2">
        <f t="shared" si="26"/>
        <v>-0.89042480616071451</v>
      </c>
      <c r="L175" s="2">
        <f t="shared" si="30"/>
        <v>11.087855069008242</v>
      </c>
      <c r="M175" s="2">
        <f t="shared" si="31"/>
        <v>0.22114493099175725</v>
      </c>
      <c r="N175" s="3">
        <f t="shared" si="32"/>
        <v>4.8905080503349074E-2</v>
      </c>
      <c r="P175" s="3">
        <v>-0.92654575191469135</v>
      </c>
      <c r="Q175" s="3">
        <v>-0.71724556096544134</v>
      </c>
      <c r="R175" s="3">
        <f>B175-K175</f>
        <v>12.199424806160714</v>
      </c>
      <c r="S175" s="3"/>
      <c r="T175" s="3">
        <f>(B174-$U$17)^2</f>
        <v>11.88848690469486</v>
      </c>
      <c r="V175" s="19"/>
      <c r="X175" s="19"/>
      <c r="Y175" s="19"/>
      <c r="AD175" s="3">
        <v>13.16666663</v>
      </c>
      <c r="AE175" s="2">
        <f t="shared" si="22"/>
        <v>0</v>
      </c>
      <c r="AF175" s="2">
        <f>AE175-B175</f>
        <v>-11.308999999999999</v>
      </c>
      <c r="AG175" s="2">
        <f t="shared" si="23"/>
        <v>127.89348099999998</v>
      </c>
      <c r="AH175" s="2">
        <f t="shared" si="24"/>
        <v>11.308999999999999</v>
      </c>
    </row>
    <row r="176" spans="1:34" x14ac:dyDescent="0.3">
      <c r="A176" s="3">
        <v>12.999999969999999</v>
      </c>
      <c r="B176" s="3">
        <v>10.987</v>
      </c>
      <c r="C176" s="2">
        <f>$D$6*(A176^8)+$D$7*(A176^7)+$D$8*(A176^6)+$D$9*(A176^5)+$D$10*(A176^4)+$D$11*(A176^3)+$D$12*(A176^2)+$D$13*(A176)+$D$14 + (($D$3*EXP($D$4*A176))*(($D$5*(SIN(2*3.141592654*A176)))+(((1-($D$5^2))^0.5)*(COS(2*3.141592654*A176)))))</f>
        <v>11.948818207617403</v>
      </c>
      <c r="D176" s="2">
        <f t="shared" si="27"/>
        <v>-0.96181820761740333</v>
      </c>
      <c r="F176" s="2">
        <f t="shared" si="28"/>
        <v>0.92509426450435439</v>
      </c>
      <c r="G176" s="2">
        <f>$E$9*(A176^8)+$E$10*(A176^7)+$E$11*(A176^6)+$E$12*(A176^5)+$E$13*(A176^4)+$E$14*(A176^3)+$E$15*(A176^2)+$E$16*(A176)+$E$17+(($E$3*EXP($E$4*A176))*(($E$5*(SIN(2*3.141592654*A176)))+(((1-($E$5^2))^0.5)*(COS(2*3.141592654*A176)))))+(($E$6*EXP($E$7*A176))*(($E$8*(SIN(4*3.141592654*A176)))+(((1-($E$8^2))^0.5)*(COS(4*3.141592654*A176)))))</f>
        <v>11.981212665542364</v>
      </c>
      <c r="H176" s="2">
        <f t="shared" si="25"/>
        <v>0.99421266554236354</v>
      </c>
      <c r="I176" s="2">
        <f t="shared" si="29"/>
        <v>0.98845882432485166</v>
      </c>
      <c r="K176" s="2">
        <f t="shared" si="26"/>
        <v>-0.55492194616436974</v>
      </c>
      <c r="L176" s="2">
        <f t="shared" si="30"/>
        <v>11.393896261453033</v>
      </c>
      <c r="M176" s="2">
        <f t="shared" si="31"/>
        <v>-0.40689626145303315</v>
      </c>
      <c r="N176" s="3">
        <f t="shared" si="32"/>
        <v>0.16556456758445512</v>
      </c>
      <c r="P176" s="3">
        <v>-0.66927987516895726</v>
      </c>
      <c r="Q176" s="3">
        <v>-0.92654575191469135</v>
      </c>
      <c r="R176" s="3">
        <f>B176-K176</f>
        <v>11.54192194616437</v>
      </c>
      <c r="S176" s="3"/>
      <c r="T176" s="3">
        <f>(B175-$U$17)^2</f>
        <v>12.552625923213384</v>
      </c>
      <c r="V176" s="19"/>
      <c r="X176" s="19"/>
      <c r="Y176" s="19"/>
      <c r="AD176" s="3">
        <v>13.24999996</v>
      </c>
      <c r="AE176" s="2">
        <f t="shared" si="22"/>
        <v>0</v>
      </c>
      <c r="AF176" s="2">
        <f>AE176-B176</f>
        <v>-10.987</v>
      </c>
      <c r="AG176" s="2">
        <f t="shared" si="23"/>
        <v>120.714169</v>
      </c>
      <c r="AH176" s="2">
        <f t="shared" si="24"/>
        <v>10.987</v>
      </c>
    </row>
    <row r="177" spans="1:34" x14ac:dyDescent="0.3">
      <c r="A177" s="3">
        <v>13.0833333</v>
      </c>
      <c r="B177" s="3">
        <v>10.361000000000001</v>
      </c>
      <c r="C177" s="2">
        <f>$D$6*(A177^8)+$D$7*(A177^7)+$D$8*(A177^6)+$D$9*(A177^5)+$D$10*(A177^4)+$D$11*(A177^3)+$D$12*(A177^2)+$D$13*(A177)+$D$14 + (($D$3*EXP($D$4*A177))*(($D$5*(SIN(2*3.141592654*A177)))+(((1-($D$5^2))^0.5)*(COS(2*3.141592654*A177)))))</f>
        <v>12.243232467469404</v>
      </c>
      <c r="D177" s="2">
        <f t="shared" si="27"/>
        <v>-1.8822324674694038</v>
      </c>
      <c r="F177" s="2">
        <f t="shared" si="28"/>
        <v>3.5427990615959599</v>
      </c>
      <c r="G177" s="2">
        <f>$E$9*(A177^8)+$E$10*(A177^7)+$E$11*(A177^6)+$E$12*(A177^5)+$E$13*(A177^4)+$E$14*(A177^3)+$E$15*(A177^2)+$E$16*(A177)+$E$17+(($E$3*EXP($E$4*A177))*(($E$5*(SIN(2*3.141592654*A177)))+(((1-($E$5^2))^0.5)*(COS(2*3.141592654*A177)))))+(($E$6*EXP($E$7*A177))*(($E$8*(SIN(4*3.141592654*A177)))+(((1-($E$8^2))^0.5)*(COS(4*3.141592654*A177)))))</f>
        <v>12.096496943099901</v>
      </c>
      <c r="H177" s="2">
        <f t="shared" si="25"/>
        <v>1.7354969430998999</v>
      </c>
      <c r="I177" s="2">
        <f t="shared" si="29"/>
        <v>3.0119496395090972</v>
      </c>
      <c r="K177" s="2">
        <f t="shared" si="26"/>
        <v>-0.94058810263070458</v>
      </c>
      <c r="L177" s="2">
        <f t="shared" si="30"/>
        <v>11.3026443648387</v>
      </c>
      <c r="M177" s="2">
        <f t="shared" si="31"/>
        <v>-0.94164436483869984</v>
      </c>
      <c r="N177" s="3">
        <f t="shared" si="32"/>
        <v>0.88669410983247843</v>
      </c>
      <c r="P177" s="3">
        <v>-0.96181820761740333</v>
      </c>
      <c r="Q177" s="3">
        <v>-0.66927987516895726</v>
      </c>
      <c r="R177" s="3">
        <f>B177-K177</f>
        <v>11.301588102630705</v>
      </c>
      <c r="S177" s="3"/>
      <c r="T177" s="3">
        <f>(B176-$U$17)^2</f>
        <v>14.93798164913931</v>
      </c>
      <c r="V177" s="19"/>
      <c r="X177" s="19"/>
      <c r="Y177" s="19"/>
      <c r="AD177" s="3">
        <v>13.333333290000001</v>
      </c>
      <c r="AE177" s="2">
        <f t="shared" si="22"/>
        <v>0</v>
      </c>
      <c r="AF177" s="2">
        <f>AE177-B177</f>
        <v>-10.361000000000001</v>
      </c>
      <c r="AG177" s="2">
        <f t="shared" si="23"/>
        <v>107.35032100000001</v>
      </c>
      <c r="AH177" s="2">
        <f t="shared" si="24"/>
        <v>10.361000000000001</v>
      </c>
    </row>
    <row r="178" spans="1:34" x14ac:dyDescent="0.3">
      <c r="A178" s="3">
        <v>13.16666663</v>
      </c>
      <c r="B178" s="3">
        <v>10.304</v>
      </c>
      <c r="C178" s="2">
        <f>$D$6*(A178^8)+$D$7*(A178^7)+$D$8*(A178^6)+$D$9*(A178^5)+$D$10*(A178^4)+$D$11*(A178^3)+$D$12*(A178^2)+$D$13*(A178)+$D$14 + (($D$3*EXP($D$4*A178))*(($D$5*(SIN(2*3.141592654*A178)))+(((1-($D$5^2))^0.5)*(COS(2*3.141592654*A178)))))</f>
        <v>12.775966884293762</v>
      </c>
      <c r="D178" s="2">
        <f t="shared" si="27"/>
        <v>-2.4719668842937619</v>
      </c>
      <c r="F178" s="2">
        <f t="shared" si="28"/>
        <v>6.1106202770450091</v>
      </c>
      <c r="G178" s="2">
        <f>$E$9*(A178^8)+$E$10*(A178^7)+$E$11*(A178^6)+$E$12*(A178^5)+$E$13*(A178^4)+$E$14*(A178^3)+$E$15*(A178^2)+$E$16*(A178)+$E$17+(($E$3*EXP($E$4*A178))*(($E$5*(SIN(2*3.141592654*A178)))+(((1-($E$5^2))^0.5)*(COS(2*3.141592654*A178)))))+(($E$6*EXP($E$7*A178))*(($E$8*(SIN(4*3.141592654*A178)))+(((1-($E$8^2))^0.5)*(COS(4*3.141592654*A178)))))</f>
        <v>12.598640405789217</v>
      </c>
      <c r="H178" s="2">
        <f t="shared" si="25"/>
        <v>2.2946404057892167</v>
      </c>
      <c r="I178" s="2">
        <f t="shared" si="29"/>
        <v>5.2653745918805006</v>
      </c>
      <c r="K178" s="2">
        <f t="shared" si="26"/>
        <v>-1.9158739783796075</v>
      </c>
      <c r="L178" s="2">
        <f t="shared" si="30"/>
        <v>10.860092905914154</v>
      </c>
      <c r="M178" s="2">
        <f t="shared" si="31"/>
        <v>-0.55609290591415395</v>
      </c>
      <c r="N178" s="3">
        <f t="shared" si="32"/>
        <v>0.30923932000804805</v>
      </c>
      <c r="P178" s="3">
        <v>-1.8822324674694038</v>
      </c>
      <c r="Q178" s="3">
        <v>-0.96181820761740333</v>
      </c>
      <c r="R178" s="3">
        <f>B178-K178</f>
        <v>12.219873978379608</v>
      </c>
      <c r="S178" s="3"/>
      <c r="T178" s="3">
        <f>(B177-$U$17)^2</f>
        <v>20.168798234324505</v>
      </c>
      <c r="V178" s="19"/>
      <c r="X178" s="19"/>
      <c r="Y178" s="19"/>
      <c r="AD178" s="3">
        <v>13.416666620000001</v>
      </c>
      <c r="AE178" s="2">
        <f t="shared" si="22"/>
        <v>0</v>
      </c>
      <c r="AF178" s="2">
        <f>AE178-B178</f>
        <v>-10.304</v>
      </c>
      <c r="AG178" s="2">
        <f t="shared" si="23"/>
        <v>106.17241600000001</v>
      </c>
      <c r="AH178" s="2">
        <f t="shared" si="24"/>
        <v>10.304</v>
      </c>
    </row>
    <row r="179" spans="1:34" x14ac:dyDescent="0.3">
      <c r="A179" s="3">
        <v>13.24999996</v>
      </c>
      <c r="B179" s="3">
        <v>11.347</v>
      </c>
      <c r="C179" s="2">
        <f>$D$6*(A179^8)+$D$7*(A179^7)+$D$8*(A179^6)+$D$9*(A179^5)+$D$10*(A179^4)+$D$11*(A179^3)+$D$12*(A179^2)+$D$13*(A179)+$D$14 + (($D$3*EXP($D$4*A179))*(($D$5*(SIN(2*3.141592654*A179)))+(((1-($D$5^2))^0.5)*(COS(2*3.141592654*A179)))))</f>
        <v>13.397727064889617</v>
      </c>
      <c r="D179" s="2">
        <f t="shared" si="27"/>
        <v>-2.0507270648896174</v>
      </c>
      <c r="F179" s="2">
        <f t="shared" si="28"/>
        <v>4.205481494670785</v>
      </c>
      <c r="G179" s="2">
        <f>$E$9*(A179^8)+$E$10*(A179^7)+$E$11*(A179^6)+$E$12*(A179^5)+$E$13*(A179^4)+$E$14*(A179^3)+$E$15*(A179^2)+$E$16*(A179)+$E$17+(($E$3*EXP($E$4*A179))*(($E$5*(SIN(2*3.141592654*A179)))+(((1-($E$5^2))^0.5)*(COS(2*3.141592654*A179)))))+(($E$6*EXP($E$7*A179))*(($E$8*(SIN(4*3.141592654*A179)))+(((1-($E$8^2))^0.5)*(COS(4*3.141592654*A179)))))</f>
        <v>13.367631713361531</v>
      </c>
      <c r="H179" s="2">
        <f t="shared" si="25"/>
        <v>2.0206317133615315</v>
      </c>
      <c r="I179" s="2">
        <f t="shared" si="29"/>
        <v>4.0829525210423583</v>
      </c>
      <c r="K179" s="2">
        <f t="shared" si="26"/>
        <v>-2.3823697993285138</v>
      </c>
      <c r="L179" s="2">
        <f t="shared" si="30"/>
        <v>11.015357265561104</v>
      </c>
      <c r="M179" s="2">
        <f t="shared" si="31"/>
        <v>0.33164273443889591</v>
      </c>
      <c r="N179" s="3">
        <f t="shared" si="32"/>
        <v>0.10998690330610804</v>
      </c>
      <c r="P179" s="3">
        <v>-2.4719668842937619</v>
      </c>
      <c r="Q179" s="3">
        <v>-1.8822324674694038</v>
      </c>
      <c r="R179" s="3">
        <f>B179-K179</f>
        <v>13.729369799328513</v>
      </c>
      <c r="S179" s="3"/>
      <c r="T179" s="3">
        <f>(B178-$U$17)^2</f>
        <v>20.68401764543562</v>
      </c>
      <c r="V179" s="19"/>
      <c r="X179" s="19"/>
      <c r="Y179" s="19"/>
      <c r="AD179" s="3">
        <v>13.499999949999999</v>
      </c>
      <c r="AE179" s="2">
        <f t="shared" si="22"/>
        <v>0</v>
      </c>
      <c r="AF179" s="2">
        <f>AE179-B179</f>
        <v>-11.347</v>
      </c>
      <c r="AG179" s="2">
        <f t="shared" si="23"/>
        <v>128.75440899999998</v>
      </c>
      <c r="AH179" s="2">
        <f t="shared" si="24"/>
        <v>11.347</v>
      </c>
    </row>
    <row r="180" spans="1:34" x14ac:dyDescent="0.3">
      <c r="A180" s="3">
        <v>13.333333290000001</v>
      </c>
      <c r="B180" s="3">
        <v>11.784000000000001</v>
      </c>
      <c r="C180" s="2">
        <f>$D$6*(A180^8)+$D$7*(A180^7)+$D$8*(A180^6)+$D$9*(A180^5)+$D$10*(A180^4)+$D$11*(A180^3)+$D$12*(A180^2)+$D$13*(A180)+$D$14 + (($D$3*EXP($D$4*A180))*(($D$5*(SIN(2*3.141592654*A180)))+(((1-($D$5^2))^0.5)*(COS(2*3.141592654*A180)))))</f>
        <v>13.935464707569041</v>
      </c>
      <c r="D180" s="2">
        <f t="shared" si="27"/>
        <v>-2.1514647075690405</v>
      </c>
      <c r="F180" s="2">
        <f t="shared" si="28"/>
        <v>4.6288003879151374</v>
      </c>
      <c r="G180" s="2">
        <f>$E$9*(A180^8)+$E$10*(A180^7)+$E$11*(A180^6)+$E$12*(A180^5)+$E$13*(A180^4)+$E$14*(A180^3)+$E$15*(A180^2)+$E$16*(A180)+$E$17+(($E$3*EXP($E$4*A180))*(($E$5*(SIN(2*3.141592654*A180)))+(((1-($E$5^2))^0.5)*(COS(2*3.141592654*A180)))))+(($E$6*EXP($E$7*A180))*(($E$8*(SIN(4*3.141592654*A180)))+(((1-($E$8^2))^0.5)*(COS(4*3.141592654*A180)))))</f>
        <v>14.081986722245407</v>
      </c>
      <c r="H180" s="2">
        <f t="shared" si="25"/>
        <v>2.2979867222454065</v>
      </c>
      <c r="I180" s="2">
        <f t="shared" si="29"/>
        <v>5.280742975616187</v>
      </c>
      <c r="K180" s="2">
        <f t="shared" si="26"/>
        <v>-1.7796433036190735</v>
      </c>
      <c r="L180" s="2">
        <f t="shared" si="30"/>
        <v>12.155821403949968</v>
      </c>
      <c r="M180" s="2">
        <f t="shared" si="31"/>
        <v>-0.37182140394996743</v>
      </c>
      <c r="N180" s="3">
        <f t="shared" si="32"/>
        <v>0.13825115643532485</v>
      </c>
      <c r="P180" s="3">
        <v>-2.0507270648896174</v>
      </c>
      <c r="Q180" s="3">
        <v>-2.4719668842937619</v>
      </c>
      <c r="R180" s="3">
        <f>B180-K180</f>
        <v>13.563643303619074</v>
      </c>
      <c r="S180" s="3"/>
      <c r="T180" s="3">
        <f>(B179-$U$17)^2</f>
        <v>12.284804315805975</v>
      </c>
      <c r="V180" s="19"/>
      <c r="X180" s="19"/>
      <c r="Y180" s="19"/>
      <c r="AD180" s="3">
        <v>13.58333328</v>
      </c>
      <c r="AE180" s="2">
        <f t="shared" si="22"/>
        <v>0</v>
      </c>
      <c r="AF180" s="2">
        <f>AE180-B180</f>
        <v>-11.784000000000001</v>
      </c>
      <c r="AG180" s="2">
        <f t="shared" si="23"/>
        <v>138.86265600000002</v>
      </c>
      <c r="AH180" s="2">
        <f t="shared" si="24"/>
        <v>11.784000000000001</v>
      </c>
    </row>
    <row r="181" spans="1:34" x14ac:dyDescent="0.3">
      <c r="A181" s="3">
        <v>13.416666620000001</v>
      </c>
      <c r="B181" s="3">
        <v>11.840999999999999</v>
      </c>
      <c r="C181" s="2">
        <f>$D$6*(A181^8)+$D$7*(A181^7)+$D$8*(A181^6)+$D$9*(A181^5)+$D$10*(A181^4)+$D$11*(A181^3)+$D$12*(A181^2)+$D$13*(A181)+$D$14 + (($D$3*EXP($D$4*A181))*(($D$5*(SIN(2*3.141592654*A181)))+(((1-($D$5^2))^0.5)*(COS(2*3.141592654*A181)))))</f>
        <v>14.238750760806852</v>
      </c>
      <c r="D181" s="2">
        <f t="shared" si="27"/>
        <v>-2.3977507608068525</v>
      </c>
      <c r="F181" s="2">
        <f t="shared" si="28"/>
        <v>5.7492087109498398</v>
      </c>
      <c r="G181" s="2">
        <f>$E$9*(A181^8)+$E$10*(A181^7)+$E$11*(A181^6)+$E$12*(A181^5)+$E$13*(A181^4)+$E$14*(A181^3)+$E$15*(A181^2)+$E$16*(A181)+$E$17+(($E$3*EXP($E$4*A181))*(($E$5*(SIN(2*3.141592654*A181)))+(((1-($E$5^2))^0.5)*(COS(2*3.141592654*A181)))))+(($E$6*EXP($E$7*A181))*(($E$8*(SIN(4*3.141592654*A181)))+(((1-($E$8^2))^0.5)*(COS(4*3.141592654*A181)))))</f>
        <v>14.414130203280074</v>
      </c>
      <c r="H181" s="2">
        <f t="shared" si="25"/>
        <v>2.5731302032800745</v>
      </c>
      <c r="I181" s="2">
        <f t="shared" si="29"/>
        <v>6.6209990430321577</v>
      </c>
      <c r="K181" s="2">
        <f t="shared" si="26"/>
        <v>-1.9843355108275025</v>
      </c>
      <c r="L181" s="2">
        <f t="shared" si="30"/>
        <v>12.254415249979349</v>
      </c>
      <c r="M181" s="2">
        <f t="shared" si="31"/>
        <v>-0.41341524997934975</v>
      </c>
      <c r="N181" s="3">
        <f t="shared" si="32"/>
        <v>0.17091216891548824</v>
      </c>
      <c r="P181" s="3">
        <v>-2.1514647075690405</v>
      </c>
      <c r="Q181" s="3">
        <v>-2.0507270648896174</v>
      </c>
      <c r="R181" s="3">
        <f>B181-K181</f>
        <v>13.825335510827502</v>
      </c>
      <c r="S181" s="3"/>
      <c r="T181" s="3">
        <f>(B180-$U$17)^2</f>
        <v>9.4124308306207727</v>
      </c>
      <c r="V181" s="19"/>
      <c r="X181" s="19"/>
      <c r="Y181" s="19"/>
      <c r="AD181" s="3">
        <v>13.66666661</v>
      </c>
      <c r="AE181" s="2">
        <f t="shared" si="22"/>
        <v>0</v>
      </c>
      <c r="AF181" s="2">
        <f>AE181-B181</f>
        <v>-11.840999999999999</v>
      </c>
      <c r="AG181" s="2">
        <f t="shared" si="23"/>
        <v>140.20928099999998</v>
      </c>
      <c r="AH181" s="2">
        <f t="shared" si="24"/>
        <v>11.840999999999999</v>
      </c>
    </row>
    <row r="182" spans="1:34" x14ac:dyDescent="0.3">
      <c r="A182" s="3">
        <v>13.499999949999999</v>
      </c>
      <c r="B182" s="3">
        <v>11.840999999999999</v>
      </c>
      <c r="C182" s="2">
        <f>$D$6*(A182^8)+$D$7*(A182^7)+$D$8*(A182^6)+$D$9*(A182^5)+$D$10*(A182^4)+$D$11*(A182^3)+$D$12*(A182^2)+$D$13*(A182)+$D$14 + (($D$3*EXP($D$4*A182))*(($D$5*(SIN(2*3.141592654*A182)))+(((1-($D$5^2))^0.5)*(COS(2*3.141592654*A182)))))</f>
        <v>14.220111469418184</v>
      </c>
      <c r="D182" s="2">
        <f t="shared" si="27"/>
        <v>-2.3791114694181843</v>
      </c>
      <c r="F182" s="2">
        <f t="shared" si="28"/>
        <v>5.6601713839171524</v>
      </c>
      <c r="G182" s="2">
        <f>$E$9*(A182^8)+$E$10*(A182^7)+$E$11*(A182^6)+$E$12*(A182^5)+$E$13*(A182^4)+$E$14*(A182^3)+$E$15*(A182^2)+$E$16*(A182)+$E$17+(($E$3*EXP($E$4*A182))*(($E$5*(SIN(2*3.141592654*A182)))+(((1-($E$5^2))^0.5)*(COS(2*3.141592654*A182)))))+(($E$6*EXP($E$7*A182))*(($E$8*(SIN(4*3.141592654*A182)))+(((1-($E$8^2))^0.5)*(COS(4*3.141592654*A182)))))</f>
        <v>14.247849183765366</v>
      </c>
      <c r="H182" s="2">
        <f t="shared" si="25"/>
        <v>2.4068491837653667</v>
      </c>
      <c r="I182" s="2">
        <f t="shared" si="29"/>
        <v>5.7929229933920121</v>
      </c>
      <c r="K182" s="2">
        <f t="shared" si="26"/>
        <v>-2.2404506601127023</v>
      </c>
      <c r="L182" s="2">
        <f t="shared" si="30"/>
        <v>11.979660809305482</v>
      </c>
      <c r="M182" s="2">
        <f t="shared" si="31"/>
        <v>-0.13866080930548286</v>
      </c>
      <c r="N182" s="3">
        <f t="shared" si="32"/>
        <v>1.9226820037251482E-2</v>
      </c>
      <c r="P182" s="3">
        <v>-2.3977507608068525</v>
      </c>
      <c r="Q182" s="3">
        <v>-2.1514647075690405</v>
      </c>
      <c r="R182" s="3">
        <f>B182-K182</f>
        <v>14.081450660112701</v>
      </c>
      <c r="S182" s="3"/>
      <c r="T182" s="3">
        <f>(B181-$U$17)^2</f>
        <v>9.0659314195096687</v>
      </c>
      <c r="V182" s="19"/>
      <c r="X182" s="19"/>
      <c r="Y182" s="19"/>
      <c r="AD182" s="3">
        <v>13.74999994</v>
      </c>
      <c r="AE182" s="2">
        <f t="shared" si="22"/>
        <v>0</v>
      </c>
      <c r="AF182" s="2">
        <f>AE182-B182</f>
        <v>-11.840999999999999</v>
      </c>
      <c r="AG182" s="2">
        <f t="shared" si="23"/>
        <v>140.20928099999998</v>
      </c>
      <c r="AH182" s="2">
        <f t="shared" si="24"/>
        <v>11.840999999999999</v>
      </c>
    </row>
    <row r="183" spans="1:34" x14ac:dyDescent="0.3">
      <c r="A183" s="3">
        <v>13.58333328</v>
      </c>
      <c r="B183" s="3">
        <v>11.651</v>
      </c>
      <c r="C183" s="2">
        <f>$D$6*(A183^8)+$D$7*(A183^7)+$D$8*(A183^6)+$D$9*(A183^5)+$D$10*(A183^4)+$D$11*(A183^3)+$D$12*(A183^2)+$D$13*(A183)+$D$14 + (($D$3*EXP($D$4*A183))*(($D$5*(SIN(2*3.141592654*A183)))+(((1-($D$5^2))^0.5)*(COS(2*3.141592654*A183)))))</f>
        <v>13.878512987643347</v>
      </c>
      <c r="D183" s="2">
        <f t="shared" si="27"/>
        <v>-2.2275129876433475</v>
      </c>
      <c r="F183" s="2">
        <f t="shared" si="28"/>
        <v>4.9618141101197919</v>
      </c>
      <c r="G183" s="2">
        <f>$E$9*(A183^8)+$E$10*(A183^7)+$E$11*(A183^6)+$E$12*(A183^5)+$E$13*(A183^4)+$E$14*(A183^3)+$E$15*(A183^2)+$E$16*(A183)+$E$17+(($E$3*EXP($E$4*A183))*(($E$5*(SIN(2*3.141592654*A183)))+(((1-($E$5^2))^0.5)*(COS(2*3.141592654*A183)))))+(($E$6*EXP($E$7*A183))*(($E$8*(SIN(4*3.141592654*A183)))+(((1-($E$8^2))^0.5)*(COS(4*3.141592654*A183)))))</f>
        <v>13.730049714951981</v>
      </c>
      <c r="H183" s="2">
        <f t="shared" si="25"/>
        <v>2.0790497149519815</v>
      </c>
      <c r="I183" s="2">
        <f t="shared" si="29"/>
        <v>4.322447717241916</v>
      </c>
      <c r="K183" s="2">
        <f t="shared" si="26"/>
        <v>-2.1661975315341766</v>
      </c>
      <c r="L183" s="2">
        <f t="shared" si="30"/>
        <v>11.71231545610917</v>
      </c>
      <c r="M183" s="2">
        <f t="shared" si="31"/>
        <v>-6.1315456109170441E-2</v>
      </c>
      <c r="N183" s="3">
        <f t="shared" si="32"/>
        <v>3.7595851578756069E-3</v>
      </c>
      <c r="P183" s="3">
        <v>-2.3791114694181843</v>
      </c>
      <c r="Q183" s="3">
        <v>-2.3977507608068525</v>
      </c>
      <c r="R183" s="3">
        <f>B183-K183</f>
        <v>13.817197531534177</v>
      </c>
      <c r="S183" s="3"/>
      <c r="T183" s="3">
        <f>(B182-$U$17)^2</f>
        <v>9.0659314195096687</v>
      </c>
      <c r="V183" s="19"/>
      <c r="X183" s="19"/>
      <c r="Y183" s="19"/>
      <c r="AD183" s="3">
        <v>13.833333270000001</v>
      </c>
      <c r="AE183" s="2">
        <f t="shared" si="22"/>
        <v>0</v>
      </c>
      <c r="AF183" s="2">
        <f>AE183-B183</f>
        <v>-11.651</v>
      </c>
      <c r="AG183" s="2">
        <f t="shared" si="23"/>
        <v>135.745801</v>
      </c>
      <c r="AH183" s="2">
        <f t="shared" si="24"/>
        <v>11.651</v>
      </c>
    </row>
    <row r="184" spans="1:34" x14ac:dyDescent="0.3">
      <c r="A184" s="3">
        <v>13.66666661</v>
      </c>
      <c r="B184" s="3">
        <v>11.404</v>
      </c>
      <c r="C184" s="2">
        <f>$D$6*(A184^8)+$D$7*(A184^7)+$D$8*(A184^6)+$D$9*(A184^5)+$D$10*(A184^4)+$D$11*(A184^3)+$D$12*(A184^2)+$D$13*(A184)+$D$14 + (($D$3*EXP($D$4*A184))*(($D$5*(SIN(2*3.141592654*A184)))+(((1-($D$5^2))^0.5)*(COS(2*3.141592654*A184)))))</f>
        <v>13.299690850528963</v>
      </c>
      <c r="D184" s="2">
        <f t="shared" si="27"/>
        <v>-1.8956908505289629</v>
      </c>
      <c r="F184" s="2">
        <f t="shared" si="28"/>
        <v>3.5936438007792226</v>
      </c>
      <c r="G184" s="2">
        <f>$E$9*(A184^8)+$E$10*(A184^7)+$E$11*(A184^6)+$E$12*(A184^5)+$E$13*(A184^4)+$E$14*(A184^3)+$E$15*(A184^2)+$E$16*(A184)+$E$17+(($E$3*EXP($E$4*A184))*(($E$5*(SIN(2*3.141592654*A184)))+(((1-($E$5^2))^0.5)*(COS(2*3.141592654*A184)))))+(($E$6*EXP($E$7*A184))*(($E$8*(SIN(4*3.141592654*A184)))+(((1-($E$8^2))^0.5)*(COS(4*3.141592654*A184)))))</f>
        <v>13.12278464544683</v>
      </c>
      <c r="H184" s="2">
        <f t="shared" si="25"/>
        <v>1.7187846454468296</v>
      </c>
      <c r="I184" s="2">
        <f t="shared" si="29"/>
        <v>2.9542206574237837</v>
      </c>
      <c r="K184" s="2">
        <f t="shared" si="26"/>
        <v>-1.9991769154167196</v>
      </c>
      <c r="L184" s="2">
        <f t="shared" si="30"/>
        <v>11.300513935112242</v>
      </c>
      <c r="M184" s="2">
        <f t="shared" si="31"/>
        <v>0.10348606488775758</v>
      </c>
      <c r="N184" s="3">
        <f t="shared" si="32"/>
        <v>1.0709365625953171E-2</v>
      </c>
      <c r="P184" s="3">
        <v>-2.2275129876433475</v>
      </c>
      <c r="Q184" s="3">
        <v>-2.3791114694181843</v>
      </c>
      <c r="R184" s="3">
        <f>B184-K184</f>
        <v>13.403176915416719</v>
      </c>
      <c r="S184" s="3"/>
      <c r="T184" s="3">
        <f>(B183-$U$17)^2</f>
        <v>10.246199456546707</v>
      </c>
      <c r="V184" s="19"/>
      <c r="X184" s="19"/>
      <c r="Y184" s="19"/>
      <c r="AD184" s="3">
        <v>13.916666599999999</v>
      </c>
      <c r="AE184" s="2">
        <f t="shared" si="22"/>
        <v>0</v>
      </c>
      <c r="AF184" s="2">
        <f>AE184-B184</f>
        <v>-11.404</v>
      </c>
      <c r="AG184" s="2">
        <f t="shared" si="23"/>
        <v>130.05121600000001</v>
      </c>
      <c r="AH184" s="2">
        <f t="shared" si="24"/>
        <v>11.404</v>
      </c>
    </row>
    <row r="185" spans="1:34" x14ac:dyDescent="0.3">
      <c r="A185" s="3">
        <v>13.74999994</v>
      </c>
      <c r="B185" s="3">
        <v>10.872999999999999</v>
      </c>
      <c r="C185" s="2">
        <f>$D$6*(A185^8)+$D$7*(A185^7)+$D$8*(A185^6)+$D$9*(A185^5)+$D$10*(A185^4)+$D$11*(A185^3)+$D$12*(A185^2)+$D$13*(A185)+$D$14 + (($D$3*EXP($D$4*A185))*(($D$5*(SIN(2*3.141592654*A185)))+(((1-($D$5^2))^0.5)*(COS(2*3.141592654*A185)))))</f>
        <v>12.633223232912046</v>
      </c>
      <c r="D185" s="2">
        <f t="shared" si="27"/>
        <v>-1.7602232329120469</v>
      </c>
      <c r="F185" s="2">
        <f t="shared" si="28"/>
        <v>3.098385829683338</v>
      </c>
      <c r="G185" s="2">
        <f>$E$9*(A185^8)+$E$10*(A185^7)+$E$11*(A185^6)+$E$12*(A185^5)+$E$13*(A185^4)+$E$14*(A185^3)+$E$15*(A185^2)+$E$16*(A185)+$E$17+(($E$3*EXP($E$4*A185))*(($E$5*(SIN(2*3.141592654*A185)))+(((1-($E$5^2))^0.5)*(COS(2*3.141592654*A185)))))+(($E$6*EXP($E$7*A185))*(($E$8*(SIN(4*3.141592654*A185)))+(((1-($E$8^2))^0.5)*(COS(4*3.141592654*A185)))))</f>
        <v>12.60411321567684</v>
      </c>
      <c r="H185" s="2">
        <f t="shared" si="25"/>
        <v>1.7311132156768405</v>
      </c>
      <c r="I185" s="2">
        <f t="shared" si="29"/>
        <v>2.9967529654910114</v>
      </c>
      <c r="K185" s="2">
        <f t="shared" si="26"/>
        <v>-1.6575424300221013</v>
      </c>
      <c r="L185" s="2">
        <f t="shared" si="30"/>
        <v>10.975680802889945</v>
      </c>
      <c r="M185" s="2">
        <f t="shared" si="31"/>
        <v>-0.10268080288994597</v>
      </c>
      <c r="N185" s="3">
        <f t="shared" si="32"/>
        <v>1.0543347282123935E-2</v>
      </c>
      <c r="P185" s="3">
        <v>-1.8956908505289629</v>
      </c>
      <c r="Q185" s="3">
        <v>-2.2275129876433475</v>
      </c>
      <c r="R185" s="3">
        <f>B185-K185</f>
        <v>12.5305424300221</v>
      </c>
      <c r="S185" s="3"/>
      <c r="T185" s="3">
        <f>(B184-$U$17)^2</f>
        <v>11.88848690469486</v>
      </c>
      <c r="V185" s="19"/>
      <c r="X185" s="19"/>
      <c r="Y185" s="19"/>
      <c r="AD185" s="3">
        <v>13.99999993</v>
      </c>
      <c r="AE185" s="2">
        <f t="shared" si="22"/>
        <v>0</v>
      </c>
      <c r="AF185" s="2">
        <f>AE185-B185</f>
        <v>-10.872999999999999</v>
      </c>
      <c r="AG185" s="2">
        <f t="shared" si="23"/>
        <v>118.22212899999998</v>
      </c>
      <c r="AH185" s="2">
        <f t="shared" si="24"/>
        <v>10.872999999999999</v>
      </c>
    </row>
    <row r="186" spans="1:34" x14ac:dyDescent="0.3">
      <c r="A186" s="3">
        <v>13.833333270000001</v>
      </c>
      <c r="B186" s="3">
        <v>10.209</v>
      </c>
      <c r="C186" s="2">
        <f>$D$6*(A186^8)+$D$7*(A186^7)+$D$8*(A186^6)+$D$9*(A186^5)+$D$10*(A186^4)+$D$11*(A186^3)+$D$12*(A186^2)+$D$13*(A186)+$D$14 + (($D$3*EXP($D$4*A186))*(($D$5*(SIN(2*3.141592654*A186)))+(((1-($D$5^2))^0.5)*(COS(2*3.141592654*A186)))))</f>
        <v>12.052480071638181</v>
      </c>
      <c r="D186" s="2">
        <f t="shared" si="27"/>
        <v>-1.8434800716381812</v>
      </c>
      <c r="F186" s="2">
        <f t="shared" si="28"/>
        <v>3.3984187745271135</v>
      </c>
      <c r="G186" s="2">
        <f>$E$9*(A186^8)+$E$10*(A186^7)+$E$11*(A186^6)+$E$12*(A186^5)+$E$13*(A186^4)+$E$14*(A186^3)+$E$15*(A186^2)+$E$16*(A186)+$E$17+(($E$3*EXP($E$4*A186))*(($E$5*(SIN(2*3.141592654*A186)))+(((1-($E$5^2))^0.5)*(COS(2*3.141592654*A186)))))+(($E$6*EXP($E$7*A186))*(($E$8*(SIN(4*3.141592654*A186)))+(((1-($E$8^2))^0.5)*(COS(4*3.141592654*A186)))))</f>
        <v>12.199957333267799</v>
      </c>
      <c r="H186" s="2">
        <f t="shared" si="25"/>
        <v>1.990957333267799</v>
      </c>
      <c r="I186" s="2">
        <f t="shared" si="29"/>
        <v>3.9639111028928258</v>
      </c>
      <c r="K186" s="2">
        <f t="shared" si="26"/>
        <v>-1.5764010808953537</v>
      </c>
      <c r="L186" s="2">
        <f t="shared" si="30"/>
        <v>10.476078990742828</v>
      </c>
      <c r="M186" s="2">
        <f t="shared" si="31"/>
        <v>-0.26707899074282793</v>
      </c>
      <c r="N186" s="3">
        <f t="shared" si="32"/>
        <v>7.1331187296207563E-2</v>
      </c>
      <c r="P186" s="3">
        <v>-1.7602232329120469</v>
      </c>
      <c r="Q186" s="3">
        <v>-1.8956908505289629</v>
      </c>
      <c r="R186" s="3">
        <f>B186-K186</f>
        <v>11.785401080895353</v>
      </c>
      <c r="S186" s="3"/>
      <c r="T186" s="3">
        <f>(B185-$U$17)^2</f>
        <v>15.832190471361541</v>
      </c>
      <c r="V186" s="19"/>
      <c r="X186" s="19"/>
      <c r="Y186" s="19"/>
      <c r="AD186" s="3">
        <v>14.08333326</v>
      </c>
      <c r="AE186" s="2">
        <f t="shared" si="22"/>
        <v>0</v>
      </c>
      <c r="AF186" s="2">
        <f>AE186-B186</f>
        <v>-10.209</v>
      </c>
      <c r="AG186" s="2">
        <f t="shared" si="23"/>
        <v>104.223681</v>
      </c>
      <c r="AH186" s="2">
        <f t="shared" si="24"/>
        <v>10.209</v>
      </c>
    </row>
    <row r="187" spans="1:34" x14ac:dyDescent="0.3">
      <c r="A187" s="3">
        <v>13.916666599999999</v>
      </c>
      <c r="B187" s="3">
        <v>10.076000000000001</v>
      </c>
      <c r="C187" s="2">
        <f>$D$6*(A187^8)+$D$7*(A187^7)+$D$8*(A187^6)+$D$9*(A187^5)+$D$10*(A187^4)+$D$11*(A187^3)+$D$12*(A187^2)+$D$13*(A187)+$D$14 + (($D$3*EXP($D$4*A187))*(($D$5*(SIN(2*3.141592654*A187)))+(((1-($D$5^2))^0.5)*(COS(2*3.141592654*A187)))))</f>
        <v>11.708173171090067</v>
      </c>
      <c r="D187" s="2">
        <f t="shared" si="27"/>
        <v>-1.6321731710900664</v>
      </c>
      <c r="F187" s="2">
        <f t="shared" si="28"/>
        <v>2.6639892604262032</v>
      </c>
      <c r="G187" s="2">
        <f>$E$9*(A187^8)+$E$10*(A187^7)+$E$11*(A187^6)+$E$12*(A187^5)+$E$13*(A187^4)+$E$14*(A187^3)+$E$15*(A187^2)+$E$16*(A187)+$E$17+(($E$3*EXP($E$4*A187))*(($E$5*(SIN(2*3.141592654*A187)))+(((1-($E$5^2))^0.5)*(COS(2*3.141592654*A187)))))+(($E$6*EXP($E$7*A187))*(($E$8*(SIN(4*3.141592654*A187)))+(((1-($E$8^2))^0.5)*(COS(4*3.141592654*A187)))))</f>
        <v>11.885254129284252</v>
      </c>
      <c r="H187" s="2">
        <f t="shared" si="25"/>
        <v>1.8092541292842519</v>
      </c>
      <c r="I187" s="2">
        <f t="shared" si="29"/>
        <v>3.2734005043321166</v>
      </c>
      <c r="K187" s="2">
        <f t="shared" si="26"/>
        <v>-1.6996143241970667</v>
      </c>
      <c r="L187" s="2">
        <f t="shared" si="30"/>
        <v>10.008558846893001</v>
      </c>
      <c r="M187" s="2">
        <f t="shared" si="31"/>
        <v>6.7441153106999607E-2</v>
      </c>
      <c r="N187" s="3">
        <f t="shared" si="32"/>
        <v>4.5483091324017627E-3</v>
      </c>
      <c r="P187" s="3">
        <v>-1.8434800716381812</v>
      </c>
      <c r="Q187" s="3">
        <v>-1.7602232329120469</v>
      </c>
      <c r="R187" s="3">
        <f>B187-K187</f>
        <v>11.775614324197067</v>
      </c>
      <c r="S187" s="3"/>
      <c r="T187" s="3">
        <f>(B186-$U$17)^2</f>
        <v>21.557156663954146</v>
      </c>
      <c r="V187" s="19"/>
      <c r="X187" s="19"/>
      <c r="Y187" s="19"/>
      <c r="AD187" s="3">
        <v>14.16666659</v>
      </c>
      <c r="AE187" s="2">
        <f t="shared" si="22"/>
        <v>0</v>
      </c>
      <c r="AF187" s="2">
        <f>AE187-B187</f>
        <v>-10.076000000000001</v>
      </c>
      <c r="AG187" s="2">
        <f t="shared" si="23"/>
        <v>101.52577600000001</v>
      </c>
      <c r="AH187" s="2">
        <f t="shared" si="24"/>
        <v>10.076000000000001</v>
      </c>
    </row>
    <row r="188" spans="1:34" x14ac:dyDescent="0.3">
      <c r="A188" s="3">
        <v>13.99999993</v>
      </c>
      <c r="B188" s="3">
        <v>10.247</v>
      </c>
      <c r="C188" s="2">
        <f>$D$6*(A188^8)+$D$7*(A188^7)+$D$8*(A188^6)+$D$9*(A188^5)+$D$10*(A188^4)+$D$11*(A188^3)+$D$12*(A188^2)+$D$13*(A188)+$D$14 + (($D$3*EXP($D$4*A188))*(($D$5*(SIN(2*3.141592654*A188)))+(((1-($D$5^2))^0.5)*(COS(2*3.141592654*A188)))))</f>
        <v>11.687953408595302</v>
      </c>
      <c r="D188" s="2">
        <f t="shared" si="27"/>
        <v>-1.440953408595302</v>
      </c>
      <c r="F188" s="2">
        <f t="shared" si="28"/>
        <v>2.0763467257424191</v>
      </c>
      <c r="G188" s="2">
        <f>$E$9*(A188^8)+$E$10*(A188^7)+$E$11*(A188^6)+$E$12*(A188^5)+$E$13*(A188^4)+$E$14*(A188^3)+$E$15*(A188^2)+$E$16*(A188)+$E$17+(($E$3*EXP($E$4*A188))*(($E$5*(SIN(2*3.141592654*A188)))+(((1-($E$5^2))^0.5)*(COS(2*3.141592654*A188)))))+(($E$6*EXP($E$7*A188))*(($E$8*(SIN(4*3.141592654*A188)))+(((1-($E$8^2))^0.5)*(COS(4*3.141592654*A188)))))</f>
        <v>11.718946518400584</v>
      </c>
      <c r="H188" s="2">
        <f t="shared" si="25"/>
        <v>1.4719465184005838</v>
      </c>
      <c r="I188" s="2">
        <f t="shared" si="29"/>
        <v>2.1666265530316</v>
      </c>
      <c r="K188" s="2">
        <f t="shared" si="26"/>
        <v>-1.4432049454599112</v>
      </c>
      <c r="L188" s="2">
        <f t="shared" si="30"/>
        <v>10.244748463135391</v>
      </c>
      <c r="M188" s="2">
        <f t="shared" si="31"/>
        <v>2.2515368646089939E-3</v>
      </c>
      <c r="N188" s="3">
        <f t="shared" si="32"/>
        <v>5.0694182526932988E-6</v>
      </c>
      <c r="P188" s="3">
        <v>-1.6321731710900664</v>
      </c>
      <c r="Q188" s="3">
        <v>-1.8434800716381812</v>
      </c>
      <c r="R188" s="3">
        <f>B188-K188</f>
        <v>11.690204945459911</v>
      </c>
      <c r="S188" s="3"/>
      <c r="T188" s="3">
        <f>(B187-$U$17)^2</f>
        <v>22.809875289880065</v>
      </c>
      <c r="V188" s="19"/>
      <c r="X188" s="19"/>
      <c r="Y188" s="19"/>
      <c r="AD188" s="3">
        <v>14.24999992</v>
      </c>
      <c r="AE188" s="2">
        <f t="shared" si="22"/>
        <v>0</v>
      </c>
      <c r="AF188" s="2">
        <f>AE188-B188</f>
        <v>-10.247</v>
      </c>
      <c r="AG188" s="2">
        <f t="shared" si="23"/>
        <v>105.001009</v>
      </c>
      <c r="AH188" s="2">
        <f t="shared" si="24"/>
        <v>10.247</v>
      </c>
    </row>
    <row r="189" spans="1:34" x14ac:dyDescent="0.3">
      <c r="A189" s="3">
        <v>14.08333326</v>
      </c>
      <c r="B189" s="3">
        <v>10.132999999999999</v>
      </c>
      <c r="C189" s="2">
        <f>$D$6*(A189^8)+$D$7*(A189^7)+$D$8*(A189^6)+$D$9*(A189^5)+$D$10*(A189^4)+$D$11*(A189^3)+$D$12*(A189^2)+$D$13*(A189)+$D$14 + (($D$3*EXP($D$4*A189))*(($D$5*(SIN(2*3.141592654*A189)))+(((1-($D$5^2))^0.5)*(COS(2*3.141592654*A189)))))</f>
        <v>11.992887254839406</v>
      </c>
      <c r="D189" s="2">
        <f t="shared" si="27"/>
        <v>-1.859887254839407</v>
      </c>
      <c r="F189" s="2">
        <f t="shared" si="28"/>
        <v>3.4591806007140651</v>
      </c>
      <c r="G189" s="2">
        <f>$E$9*(A189^8)+$E$10*(A189^7)+$E$11*(A189^6)+$E$12*(A189^5)+$E$13*(A189^4)+$E$14*(A189^3)+$E$15*(A189^2)+$E$16*(A189)+$E$17+(($E$3*EXP($E$4*A189))*(($E$5*(SIN(2*3.141592654*A189)))+(((1-($E$5^2))^0.5)*(COS(2*3.141592654*A189)))))+(($E$6*EXP($E$7*A189))*(($E$8*(SIN(4*3.141592654*A189)))+(((1-($E$8^2))^0.5)*(COS(4*3.141592654*A189)))))</f>
        <v>11.848505600915441</v>
      </c>
      <c r="H189" s="2">
        <f t="shared" si="25"/>
        <v>1.7155056009154421</v>
      </c>
      <c r="I189" s="2">
        <f t="shared" si="29"/>
        <v>2.9429594667722521</v>
      </c>
      <c r="K189" s="2">
        <f t="shared" si="26"/>
        <v>-1.2731151086455159</v>
      </c>
      <c r="L189" s="2">
        <f t="shared" si="30"/>
        <v>10.71977214619389</v>
      </c>
      <c r="M189" s="2">
        <f t="shared" si="31"/>
        <v>-0.58677214619389062</v>
      </c>
      <c r="N189" s="3">
        <f t="shared" si="32"/>
        <v>0.34430155154898456</v>
      </c>
      <c r="P189" s="3">
        <v>-1.440953408595302</v>
      </c>
      <c r="Q189" s="3">
        <v>-1.6321731710900664</v>
      </c>
      <c r="R189" s="3">
        <f>B189-K189</f>
        <v>11.406115108645515</v>
      </c>
      <c r="S189" s="3"/>
      <c r="T189" s="3">
        <f>(B188-$U$17)^2</f>
        <v>21.205735056546736</v>
      </c>
      <c r="V189" s="19"/>
      <c r="X189" s="19"/>
      <c r="Y189" s="19"/>
      <c r="AD189" s="3">
        <v>14.333333250000001</v>
      </c>
      <c r="AE189" s="2">
        <f t="shared" si="22"/>
        <v>0</v>
      </c>
      <c r="AF189" s="2">
        <f>AE189-B189</f>
        <v>-10.132999999999999</v>
      </c>
      <c r="AG189" s="2">
        <f t="shared" si="23"/>
        <v>102.67768899999999</v>
      </c>
      <c r="AH189" s="2">
        <f t="shared" si="24"/>
        <v>10.132999999999999</v>
      </c>
    </row>
    <row r="190" spans="1:34" x14ac:dyDescent="0.3">
      <c r="A190" s="3">
        <v>14.16666659</v>
      </c>
      <c r="B190" s="3">
        <v>10.74</v>
      </c>
      <c r="C190" s="2">
        <f>$D$6*(A190^8)+$D$7*(A190^7)+$D$8*(A190^6)+$D$9*(A190^5)+$D$10*(A190^4)+$D$11*(A190^3)+$D$12*(A190^2)+$D$13*(A190)+$D$14 + (($D$3*EXP($D$4*A190))*(($D$5*(SIN(2*3.141592654*A190)))+(((1-($D$5^2))^0.5)*(COS(2*3.141592654*A190)))))</f>
        <v>12.537126749546495</v>
      </c>
      <c r="D190" s="2">
        <f t="shared" si="27"/>
        <v>-1.7971267495464947</v>
      </c>
      <c r="F190" s="2">
        <f t="shared" si="28"/>
        <v>3.2296645539355495</v>
      </c>
      <c r="G190" s="2">
        <f>$E$9*(A190^8)+$E$10*(A190^7)+$E$11*(A190^6)+$E$12*(A190^5)+$E$13*(A190^4)+$E$14*(A190^3)+$E$15*(A190^2)+$E$16*(A190)+$E$17+(($E$3*EXP($E$4*A190))*(($E$5*(SIN(2*3.141592654*A190)))+(((1-($E$5^2))^0.5)*(COS(2*3.141592654*A190)))))+(($E$6*EXP($E$7*A190))*(($E$8*(SIN(4*3.141592654*A190)))+(((1-($E$8^2))^0.5)*(COS(4*3.141592654*A190)))))</f>
        <v>12.362842313201176</v>
      </c>
      <c r="H190" s="2">
        <f t="shared" si="25"/>
        <v>1.6228423132011756</v>
      </c>
      <c r="I190" s="2">
        <f t="shared" si="29"/>
        <v>2.6336171735161424</v>
      </c>
      <c r="K190" s="2">
        <f t="shared" si="26"/>
        <v>-1.7871207580378583</v>
      </c>
      <c r="L190" s="2">
        <f t="shared" si="30"/>
        <v>10.750005991508637</v>
      </c>
      <c r="M190" s="2">
        <f t="shared" si="31"/>
        <v>-1.0005991508636569E-2</v>
      </c>
      <c r="N190" s="3">
        <f t="shared" si="32"/>
        <v>1.0011986607090712E-4</v>
      </c>
      <c r="P190" s="3">
        <v>-1.859887254839407</v>
      </c>
      <c r="Q190" s="3">
        <v>-1.440953408595302</v>
      </c>
      <c r="R190" s="3">
        <f>B190-K190</f>
        <v>12.527120758037858</v>
      </c>
      <c r="S190" s="3"/>
      <c r="T190" s="3">
        <f>(B189-$U$17)^2</f>
        <v>22.268663878768969</v>
      </c>
      <c r="V190" s="19"/>
      <c r="X190" s="19"/>
      <c r="Y190" s="19"/>
      <c r="AD190" s="3">
        <v>14.416666579999999</v>
      </c>
      <c r="AE190" s="2">
        <f t="shared" si="22"/>
        <v>0</v>
      </c>
      <c r="AF190" s="2">
        <f>AE190-B190</f>
        <v>-10.74</v>
      </c>
      <c r="AG190" s="2">
        <f t="shared" si="23"/>
        <v>115.3476</v>
      </c>
      <c r="AH190" s="2">
        <f t="shared" si="24"/>
        <v>10.74</v>
      </c>
    </row>
    <row r="191" spans="1:34" x14ac:dyDescent="0.3">
      <c r="A191" s="3">
        <v>14.24999992</v>
      </c>
      <c r="B191" s="3">
        <v>11.555999999999999</v>
      </c>
      <c r="C191" s="2">
        <f>$D$6*(A191^8)+$D$7*(A191^7)+$D$8*(A191^6)+$D$9*(A191^5)+$D$10*(A191^4)+$D$11*(A191^3)+$D$12*(A191^2)+$D$13*(A191)+$D$14 + (($D$3*EXP($D$4*A191))*(($D$5*(SIN(2*3.141592654*A191)))+(((1-($D$5^2))^0.5)*(COS(2*3.141592654*A191)))))</f>
        <v>13.170874171902831</v>
      </c>
      <c r="D191" s="2">
        <f t="shared" si="27"/>
        <v>-1.6148741719028319</v>
      </c>
      <c r="F191" s="2">
        <f t="shared" si="28"/>
        <v>2.6078185910788569</v>
      </c>
      <c r="G191" s="2">
        <f>$E$9*(A191^8)+$E$10*(A191^7)+$E$11*(A191^6)+$E$12*(A191^5)+$E$13*(A191^4)+$E$14*(A191^3)+$E$15*(A191^2)+$E$16*(A191)+$E$17+(($E$3*EXP($E$4*A191))*(($E$5*(SIN(2*3.141592654*A191)))+(((1-($E$5^2))^0.5)*(COS(2*3.141592654*A191)))))+(($E$6*EXP($E$7*A191))*(($E$8*(SIN(4*3.141592654*A191)))+(((1-($E$8^2))^0.5)*(COS(4*3.141592654*A191)))))</f>
        <v>13.140820628668344</v>
      </c>
      <c r="H191" s="2">
        <f t="shared" si="25"/>
        <v>1.5848206286683446</v>
      </c>
      <c r="I191" s="2">
        <f t="shared" si="29"/>
        <v>2.5116564250527271</v>
      </c>
      <c r="K191" s="2">
        <f t="shared" si="26"/>
        <v>-1.6257764757425144</v>
      </c>
      <c r="L191" s="2">
        <f t="shared" si="30"/>
        <v>11.545097696160317</v>
      </c>
      <c r="M191" s="2">
        <f t="shared" si="31"/>
        <v>1.0902303839682048E-2</v>
      </c>
      <c r="N191" s="3">
        <f t="shared" si="32"/>
        <v>1.1886022901274592E-4</v>
      </c>
      <c r="P191" s="3">
        <v>-1.7971267495464947</v>
      </c>
      <c r="Q191" s="3">
        <v>-1.859887254839407</v>
      </c>
      <c r="R191" s="3">
        <f>B191-K191</f>
        <v>13.181776475742513</v>
      </c>
      <c r="S191" s="3"/>
      <c r="T191" s="3">
        <f>(B190-$U$17)^2</f>
        <v>16.908285097287465</v>
      </c>
      <c r="V191" s="19"/>
      <c r="X191" s="19"/>
      <c r="Y191" s="19"/>
      <c r="AD191" s="3">
        <v>14.49999991</v>
      </c>
      <c r="AE191" s="2">
        <f t="shared" si="22"/>
        <v>0</v>
      </c>
      <c r="AF191" s="2">
        <f>AE191-B191</f>
        <v>-11.555999999999999</v>
      </c>
      <c r="AG191" s="2">
        <f t="shared" si="23"/>
        <v>133.54113599999999</v>
      </c>
      <c r="AH191" s="2">
        <f t="shared" si="24"/>
        <v>11.555999999999999</v>
      </c>
    </row>
    <row r="192" spans="1:34" x14ac:dyDescent="0.3">
      <c r="A192" s="3">
        <v>14.333333250000001</v>
      </c>
      <c r="B192" s="3">
        <v>12.201000000000001</v>
      </c>
      <c r="C192" s="2">
        <f>$D$6*(A192^8)+$D$7*(A192^7)+$D$8*(A192^6)+$D$9*(A192^5)+$D$10*(A192^4)+$D$11*(A192^3)+$D$12*(A192^2)+$D$13*(A192)+$D$14 + (($D$3*EXP($D$4*A192))*(($D$5*(SIN(2*3.141592654*A192)))+(((1-($D$5^2))^0.5)*(COS(2*3.141592654*A192)))))</f>
        <v>13.720499185070672</v>
      </c>
      <c r="D192" s="2">
        <f t="shared" si="27"/>
        <v>-1.5194991850706714</v>
      </c>
      <c r="F192" s="2">
        <f t="shared" si="28"/>
        <v>2.3088777734304347</v>
      </c>
      <c r="G192" s="2">
        <f>$E$9*(A192^8)+$E$10*(A192^7)+$E$11*(A192^6)+$E$12*(A192^5)+$E$13*(A192^4)+$E$14*(A192^3)+$E$15*(A192^2)+$E$16*(A192)+$E$17+(($E$3*EXP($E$4*A192))*(($E$5*(SIN(2*3.141592654*A192)))+(((1-($E$5^2))^0.5)*(COS(2*3.141592654*A192)))))+(($E$6*EXP($E$7*A192))*(($E$8*(SIN(4*3.141592654*A192)))+(((1-($E$8^2))^0.5)*(COS(4*3.141592654*A192)))))</f>
        <v>13.863445475823028</v>
      </c>
      <c r="H192" s="2">
        <f t="shared" si="25"/>
        <v>1.6624454758230272</v>
      </c>
      <c r="I192" s="2">
        <f t="shared" si="29"/>
        <v>2.7637249600844513</v>
      </c>
      <c r="K192" s="2">
        <f t="shared" si="26"/>
        <v>-1.4337034375809679</v>
      </c>
      <c r="L192" s="2">
        <f t="shared" si="30"/>
        <v>12.286795747489704</v>
      </c>
      <c r="M192" s="2">
        <f t="shared" si="31"/>
        <v>-8.5795747489703089E-2</v>
      </c>
      <c r="N192" s="3">
        <f t="shared" si="32"/>
        <v>7.3609102873168943E-3</v>
      </c>
      <c r="P192" s="3">
        <v>-1.6148741719028319</v>
      </c>
      <c r="Q192" s="3">
        <v>-1.7971267495464947</v>
      </c>
      <c r="R192" s="3">
        <f>B192-K192</f>
        <v>13.634703437580969</v>
      </c>
      <c r="S192" s="3"/>
      <c r="T192" s="3">
        <f>(B191-$U$17)^2</f>
        <v>10.863408475065231</v>
      </c>
      <c r="V192" s="19"/>
      <c r="X192" s="19"/>
      <c r="Y192" s="19"/>
      <c r="AD192" s="3">
        <v>14.58333324</v>
      </c>
      <c r="AE192" s="2">
        <f t="shared" si="22"/>
        <v>0</v>
      </c>
      <c r="AF192" s="2">
        <f>AE192-B192</f>
        <v>-12.201000000000001</v>
      </c>
      <c r="AG192" s="2">
        <f t="shared" si="23"/>
        <v>148.86440100000002</v>
      </c>
      <c r="AH192" s="2">
        <f t="shared" si="24"/>
        <v>12.201000000000001</v>
      </c>
    </row>
    <row r="193" spans="1:34" x14ac:dyDescent="0.3">
      <c r="A193" s="3">
        <v>14.416666579999999</v>
      </c>
      <c r="B193" s="3">
        <v>12.505000000000001</v>
      </c>
      <c r="C193" s="2">
        <f>$D$6*(A193^8)+$D$7*(A193^7)+$D$8*(A193^6)+$D$9*(A193^5)+$D$10*(A193^4)+$D$11*(A193^3)+$D$12*(A193^2)+$D$13*(A193)+$D$14 + (($D$3*EXP($D$4*A193))*(($D$5*(SIN(2*3.141592654*A193)))+(((1-($D$5^2))^0.5)*(COS(2*3.141592654*A193)))))</f>
        <v>14.035065589324596</v>
      </c>
      <c r="D193" s="2">
        <f t="shared" si="27"/>
        <v>-1.5300655893245949</v>
      </c>
      <c r="F193" s="2">
        <f t="shared" si="28"/>
        <v>2.3411007076352197</v>
      </c>
      <c r="G193" s="2">
        <f>$E$9*(A193^8)+$E$10*(A193^7)+$E$11*(A193^6)+$E$12*(A193^5)+$E$13*(A193^4)+$E$14*(A193^3)+$E$15*(A193^2)+$E$16*(A193)+$E$17+(($E$3*EXP($E$4*A193))*(($E$5*(SIN(2*3.141592654*A193)))+(((1-($E$5^2))^0.5)*(COS(2*3.141592654*A193)))))+(($E$6*EXP($E$7*A193))*(($E$8*(SIN(4*3.141592654*A193)))+(((1-($E$8^2))^0.5)*(COS(4*3.141592654*A193)))))</f>
        <v>14.20630417397591</v>
      </c>
      <c r="H193" s="2">
        <f t="shared" si="25"/>
        <v>1.7013041739759096</v>
      </c>
      <c r="I193" s="2">
        <f t="shared" si="29"/>
        <v>2.8944358923878521</v>
      </c>
      <c r="K193" s="2">
        <f t="shared" si="26"/>
        <v>-1.3654766219670367</v>
      </c>
      <c r="L193" s="2">
        <f t="shared" si="30"/>
        <v>12.669588967357559</v>
      </c>
      <c r="M193" s="2">
        <f t="shared" si="31"/>
        <v>-0.16458896735755779</v>
      </c>
      <c r="N193" s="3">
        <f t="shared" si="32"/>
        <v>2.7089528175827226E-2</v>
      </c>
      <c r="P193" s="3">
        <v>-1.5194991850706714</v>
      </c>
      <c r="Q193" s="3">
        <v>-1.6148741719028319</v>
      </c>
      <c r="R193" s="3">
        <f>B193-K193</f>
        <v>13.870476621967038</v>
      </c>
      <c r="S193" s="3"/>
      <c r="T193" s="3">
        <f>(B192-$U$17)^2</f>
        <v>7.0276340861763211</v>
      </c>
      <c r="V193" s="19"/>
      <c r="X193" s="19"/>
      <c r="Y193" s="19"/>
      <c r="AD193" s="3">
        <v>14.66666657</v>
      </c>
      <c r="AE193" s="2">
        <f t="shared" si="22"/>
        <v>0</v>
      </c>
      <c r="AF193" s="2">
        <f>AE193-B193</f>
        <v>-12.505000000000001</v>
      </c>
      <c r="AG193" s="2">
        <f t="shared" si="23"/>
        <v>156.37502500000002</v>
      </c>
      <c r="AH193" s="2">
        <f t="shared" si="24"/>
        <v>12.505000000000001</v>
      </c>
    </row>
    <row r="194" spans="1:34" x14ac:dyDescent="0.3">
      <c r="A194" s="3">
        <v>14.49999991</v>
      </c>
      <c r="B194" s="3">
        <v>12.731999999999999</v>
      </c>
      <c r="C194" s="2">
        <f>$D$6*(A194^8)+$D$7*(A194^7)+$D$8*(A194^6)+$D$9*(A194^5)+$D$10*(A194^4)+$D$11*(A194^3)+$D$12*(A194^2)+$D$13*(A194)+$D$14 + (($D$3*EXP($D$4*A194))*(($D$5*(SIN(2*3.141592654*A194)))+(((1-($D$5^2))^0.5)*(COS(2*3.141592654*A194)))))</f>
        <v>14.026800973451731</v>
      </c>
      <c r="D194" s="2">
        <f t="shared" si="27"/>
        <v>-1.2948009734517321</v>
      </c>
      <c r="F194" s="2">
        <f t="shared" si="28"/>
        <v>1.676509560851553</v>
      </c>
      <c r="G194" s="2">
        <f>$E$9*(A194^8)+$E$10*(A194^7)+$E$11*(A194^6)+$E$12*(A194^5)+$E$13*(A194^4)+$E$14*(A194^3)+$E$15*(A194^2)+$E$16*(A194)+$E$17+(($E$3*EXP($E$4*A194))*(($E$5*(SIN(2*3.141592654*A194)))+(((1-($E$5^2))^0.5)*(COS(2*3.141592654*A194)))))+(($E$6*EXP($E$7*A194))*(($E$8*(SIN(4*3.141592654*A194)))+(((1-($E$8^2))^0.5)*(COS(4*3.141592654*A194)))))</f>
        <v>14.053474772725366</v>
      </c>
      <c r="H194" s="2">
        <f t="shared" si="25"/>
        <v>1.3214747727253666</v>
      </c>
      <c r="I194" s="2">
        <f t="shared" si="29"/>
        <v>1.7462955749495594</v>
      </c>
      <c r="K194" s="2">
        <f t="shared" si="26"/>
        <v>-1.3980092305411684</v>
      </c>
      <c r="L194" s="2">
        <f t="shared" si="30"/>
        <v>12.628791742910563</v>
      </c>
      <c r="M194" s="2">
        <f t="shared" si="31"/>
        <v>0.10320825708943637</v>
      </c>
      <c r="N194" s="3">
        <f t="shared" si="32"/>
        <v>1.0651944331439194E-2</v>
      </c>
      <c r="P194" s="3">
        <v>-1.5300655893245949</v>
      </c>
      <c r="Q194" s="3">
        <v>-1.5194991850706714</v>
      </c>
      <c r="R194" s="3">
        <f>B194-K194</f>
        <v>14.130009230541168</v>
      </c>
      <c r="S194" s="3"/>
      <c r="T194" s="3">
        <f>(B193-$U$17)^2</f>
        <v>5.5082612269170541</v>
      </c>
      <c r="V194" s="19"/>
      <c r="X194" s="19"/>
      <c r="Y194" s="19"/>
      <c r="AD194" s="3">
        <v>14.749999900000001</v>
      </c>
      <c r="AE194" s="2">
        <f t="shared" si="22"/>
        <v>0</v>
      </c>
      <c r="AF194" s="2">
        <f>AE194-B194</f>
        <v>-12.731999999999999</v>
      </c>
      <c r="AG194" s="2">
        <f t="shared" si="23"/>
        <v>162.10382399999997</v>
      </c>
      <c r="AH194" s="2">
        <f t="shared" si="24"/>
        <v>12.731999999999999</v>
      </c>
    </row>
    <row r="195" spans="1:34" x14ac:dyDescent="0.3">
      <c r="A195" s="3">
        <v>14.58333324</v>
      </c>
      <c r="B195" s="3">
        <v>12.201000000000001</v>
      </c>
      <c r="C195" s="2">
        <f>$D$6*(A195^8)+$D$7*(A195^7)+$D$8*(A195^6)+$D$9*(A195^5)+$D$10*(A195^4)+$D$11*(A195^3)+$D$12*(A195^2)+$D$13*(A195)+$D$14 + (($D$3*EXP($D$4*A195))*(($D$5*(SIN(2*3.141592654*A195)))+(((1-($D$5^2))^0.5)*(COS(2*3.141592654*A195)))))</f>
        <v>13.694659125124208</v>
      </c>
      <c r="D195" s="2">
        <f t="shared" si="27"/>
        <v>-1.4936591251242071</v>
      </c>
      <c r="F195" s="2">
        <f t="shared" si="28"/>
        <v>2.2310175820668117</v>
      </c>
      <c r="G195" s="2">
        <f>$E$9*(A195^8)+$E$10*(A195^7)+$E$11*(A195^6)+$E$12*(A195^5)+$E$13*(A195^4)+$E$14*(A195^3)+$E$15*(A195^2)+$E$16*(A195)+$E$17+(($E$3*EXP($E$4*A195))*(($E$5*(SIN(2*3.141592654*A195)))+(((1-($E$5^2))^0.5)*(COS(2*3.141592654*A195)))))+(($E$6*EXP($E$7*A195))*(($E$8*(SIN(4*3.141592654*A195)))+(((1-($E$8^2))^0.5)*(COS(4*3.141592654*A195)))))</f>
        <v>13.548775049544734</v>
      </c>
      <c r="H195" s="2">
        <f t="shared" si="25"/>
        <v>1.3477750495447332</v>
      </c>
      <c r="I195" s="2">
        <f t="shared" si="29"/>
        <v>1.8164975841753079</v>
      </c>
      <c r="K195" s="2">
        <f t="shared" si="26"/>
        <v>-1.1302767644925444</v>
      </c>
      <c r="L195" s="2">
        <f t="shared" si="30"/>
        <v>12.564382360631663</v>
      </c>
      <c r="M195" s="2">
        <f t="shared" si="31"/>
        <v>-0.36338236063166285</v>
      </c>
      <c r="N195" s="3">
        <f t="shared" si="32"/>
        <v>0.13204674001823988</v>
      </c>
      <c r="P195" s="3">
        <v>-1.2948009734517321</v>
      </c>
      <c r="Q195" s="3">
        <v>-1.5300655893245949</v>
      </c>
      <c r="R195" s="3">
        <f>B195-K195</f>
        <v>13.331276764492545</v>
      </c>
      <c r="S195" s="3"/>
      <c r="T195" s="3">
        <f>(B194-$U$17)^2</f>
        <v>4.4942665195096492</v>
      </c>
      <c r="V195" s="19"/>
      <c r="X195" s="19"/>
      <c r="Y195" s="19"/>
      <c r="AD195" s="3">
        <v>14.833333229999999</v>
      </c>
      <c r="AE195" s="2">
        <f t="shared" si="22"/>
        <v>0</v>
      </c>
      <c r="AF195" s="2">
        <f>AE195-B195</f>
        <v>-12.201000000000001</v>
      </c>
      <c r="AG195" s="2">
        <f t="shared" si="23"/>
        <v>148.86440100000002</v>
      </c>
      <c r="AH195" s="2">
        <f t="shared" si="24"/>
        <v>12.201000000000001</v>
      </c>
    </row>
    <row r="196" spans="1:34" x14ac:dyDescent="0.3">
      <c r="A196" s="3">
        <v>14.66666657</v>
      </c>
      <c r="B196" s="3">
        <v>12.068</v>
      </c>
      <c r="C196" s="2">
        <f>$D$6*(A196^8)+$D$7*(A196^7)+$D$8*(A196^6)+$D$9*(A196^5)+$D$10*(A196^4)+$D$11*(A196^3)+$D$12*(A196^2)+$D$13*(A196)+$D$14 + (($D$3*EXP($D$4*A196))*(($D$5*(SIN(2*3.141592654*A196)))+(((1-($D$5^2))^0.5)*(COS(2*3.141592654*A196)))))</f>
        <v>13.124650611020428</v>
      </c>
      <c r="D196" s="2">
        <f t="shared" si="27"/>
        <v>-1.0566506110204283</v>
      </c>
      <c r="F196" s="2">
        <f t="shared" si="28"/>
        <v>1.1165105137698446</v>
      </c>
      <c r="G196" s="2">
        <f>$E$9*(A196^8)+$E$10*(A196^7)+$E$11*(A196^6)+$E$12*(A196^5)+$E$13*(A196^4)+$E$14*(A196^3)+$E$15*(A196^2)+$E$16*(A196)+$E$17+(($E$3*EXP($E$4*A196))*(($E$5*(SIN(2*3.141592654*A196)))+(((1-($E$5^2))^0.5)*(COS(2*3.141592654*A196)))))+(($E$6*EXP($E$7*A196))*(($E$8*(SIN(4*3.141592654*A196)))+(((1-($E$8^2))^0.5)*(COS(4*3.141592654*A196)))))</f>
        <v>12.950874660732978</v>
      </c>
      <c r="H196" s="2">
        <f t="shared" si="25"/>
        <v>0.88287466073297871</v>
      </c>
      <c r="I196" s="2">
        <f t="shared" si="29"/>
        <v>0.77946766656437227</v>
      </c>
      <c r="K196" s="2">
        <f t="shared" si="26"/>
        <v>-1.4054891005147239</v>
      </c>
      <c r="L196" s="2">
        <f t="shared" si="30"/>
        <v>11.719161510505703</v>
      </c>
      <c r="M196" s="2">
        <f t="shared" si="31"/>
        <v>0.34883848949429641</v>
      </c>
      <c r="N196" s="3">
        <f t="shared" si="32"/>
        <v>0.12168829175266235</v>
      </c>
      <c r="P196" s="3">
        <v>-1.4936591251242071</v>
      </c>
      <c r="Q196" s="3">
        <v>-1.2948009734517321</v>
      </c>
      <c r="R196" s="3">
        <f>B196-K196</f>
        <v>13.473489100514723</v>
      </c>
      <c r="S196" s="3"/>
      <c r="T196" s="3">
        <f>(B195-$U$17)^2</f>
        <v>7.0276340861763211</v>
      </c>
      <c r="V196" s="19"/>
      <c r="X196" s="19"/>
      <c r="Y196" s="19"/>
      <c r="AD196" s="3">
        <v>14.916666559999999</v>
      </c>
      <c r="AE196" s="2">
        <f t="shared" si="22"/>
        <v>0</v>
      </c>
      <c r="AF196" s="2">
        <f>AE196-B196</f>
        <v>-12.068</v>
      </c>
      <c r="AG196" s="2">
        <f t="shared" si="23"/>
        <v>145.63662399999998</v>
      </c>
      <c r="AH196" s="2">
        <f t="shared" si="24"/>
        <v>12.068</v>
      </c>
    </row>
    <row r="197" spans="1:34" x14ac:dyDescent="0.3">
      <c r="A197" s="3">
        <v>14.749999900000001</v>
      </c>
      <c r="B197" s="3">
        <v>11.29</v>
      </c>
      <c r="C197" s="2">
        <f>$D$6*(A197^8)+$D$7*(A197^7)+$D$8*(A197^6)+$D$9*(A197^5)+$D$10*(A197^4)+$D$11*(A197^3)+$D$12*(A197^2)+$D$13*(A197)+$D$14 + (($D$3*EXP($D$4*A197))*(($D$5*(SIN(2*3.141592654*A197)))+(((1-($D$5^2))^0.5)*(COS(2*3.141592654*A197)))))</f>
        <v>12.466840118117213</v>
      </c>
      <c r="D197" s="2">
        <f t="shared" si="27"/>
        <v>-1.1768401181172141</v>
      </c>
      <c r="F197" s="2">
        <f t="shared" si="28"/>
        <v>1.3849526636101386</v>
      </c>
      <c r="G197" s="2">
        <f>$E$9*(A197^8)+$E$10*(A197^7)+$E$11*(A197^6)+$E$12*(A197^5)+$E$13*(A197^4)+$E$14*(A197^3)+$E$15*(A197^2)+$E$16*(A197)+$E$17+(($E$3*EXP($E$4*A197))*(($E$5*(SIN(2*3.141592654*A197)))+(((1-($E$5^2))^0.5)*(COS(2*3.141592654*A197)))))+(($E$6*EXP($E$7*A197))*(($E$8*(SIN(4*3.141592654*A197)))+(((1-($E$8^2))^0.5)*(COS(4*3.141592654*A197)))))</f>
        <v>12.437740239809122</v>
      </c>
      <c r="H197" s="2">
        <f t="shared" si="25"/>
        <v>1.1477402398091225</v>
      </c>
      <c r="I197" s="2">
        <f t="shared" si="29"/>
        <v>1.3173076580771022</v>
      </c>
      <c r="K197" s="2">
        <f t="shared" si="26"/>
        <v>-0.86943914747500817</v>
      </c>
      <c r="L197" s="2">
        <f t="shared" si="30"/>
        <v>11.597400970642205</v>
      </c>
      <c r="M197" s="2">
        <f t="shared" si="31"/>
        <v>-0.30740097064220606</v>
      </c>
      <c r="N197" s="3">
        <f t="shared" si="32"/>
        <v>9.4495356751770426E-2</v>
      </c>
      <c r="P197" s="3">
        <v>-1.0566506110204283</v>
      </c>
      <c r="Q197" s="3">
        <v>-1.4936591251242071</v>
      </c>
      <c r="R197" s="3">
        <f>B197-K197</f>
        <v>12.159439147475007</v>
      </c>
      <c r="S197" s="3"/>
      <c r="T197" s="3">
        <f>(B196-$U$17)^2</f>
        <v>7.7504807121022541</v>
      </c>
      <c r="V197" s="19"/>
      <c r="X197" s="19"/>
      <c r="Y197" s="19"/>
      <c r="AD197" s="3">
        <v>14.99999989</v>
      </c>
      <c r="AE197" s="2">
        <f t="shared" si="22"/>
        <v>0</v>
      </c>
      <c r="AF197" s="2">
        <f>AE197-B197</f>
        <v>-11.29</v>
      </c>
      <c r="AG197" s="2">
        <f t="shared" si="23"/>
        <v>127.46409999999999</v>
      </c>
      <c r="AH197" s="2">
        <f t="shared" si="24"/>
        <v>11.29</v>
      </c>
    </row>
    <row r="198" spans="1:34" x14ac:dyDescent="0.3">
      <c r="A198" s="3">
        <v>14.833333229999999</v>
      </c>
      <c r="B198" s="3">
        <v>11.138999999999999</v>
      </c>
      <c r="C198" s="2">
        <f>$D$6*(A198^8)+$D$7*(A198^7)+$D$8*(A198^6)+$D$9*(A198^5)+$D$10*(A198^4)+$D$11*(A198^3)+$D$12*(A198^2)+$D$13*(A198)+$D$14 + (($D$3*EXP($D$4*A198))*(($D$5*(SIN(2*3.141592654*A198)))+(((1-($D$5^2))^0.5)*(COS(2*3.141592654*A198)))))</f>
        <v>11.895162938556252</v>
      </c>
      <c r="D198" s="2">
        <f t="shared" si="27"/>
        <v>-0.75616293855625294</v>
      </c>
      <c r="F198" s="2">
        <f t="shared" si="28"/>
        <v>0.57178238964602757</v>
      </c>
      <c r="G198" s="2">
        <f>$E$9*(A198^8)+$E$10*(A198^7)+$E$11*(A198^6)+$E$12*(A198^5)+$E$13*(A198^4)+$E$14*(A198^3)+$E$15*(A198^2)+$E$16*(A198)+$E$17+(($E$3*EXP($E$4*A198))*(($E$5*(SIN(2*3.141592654*A198)))+(((1-($E$5^2))^0.5)*(COS(2*3.141592654*A198)))))+(($E$6*EXP($E$7*A198))*(($E$8*(SIN(4*3.141592654*A198)))+(((1-($E$8^2))^0.5)*(COS(4*3.141592654*A198)))))</f>
        <v>12.038939540751249</v>
      </c>
      <c r="H198" s="2">
        <f t="shared" si="25"/>
        <v>0.89993954075124982</v>
      </c>
      <c r="I198" s="2">
        <f t="shared" si="29"/>
        <v>0.80989117700757041</v>
      </c>
      <c r="K198" s="2">
        <f t="shared" si="26"/>
        <v>-1.0994865082301384</v>
      </c>
      <c r="L198" s="2">
        <f t="shared" si="30"/>
        <v>10.795676430326115</v>
      </c>
      <c r="M198" s="2">
        <f t="shared" si="31"/>
        <v>0.34332356967388478</v>
      </c>
      <c r="N198" s="3">
        <f t="shared" si="32"/>
        <v>0.11787107349361882</v>
      </c>
      <c r="P198" s="3">
        <v>-1.1768401181172141</v>
      </c>
      <c r="Q198" s="3">
        <v>-1.0566506110204283</v>
      </c>
      <c r="R198" s="3">
        <f>B198-K198</f>
        <v>12.238486508230137</v>
      </c>
      <c r="S198" s="3"/>
      <c r="T198" s="3">
        <f>(B197-$U$17)^2</f>
        <v>12.68761972691709</v>
      </c>
      <c r="V198" s="19"/>
      <c r="X198" s="19"/>
      <c r="Y198" s="19"/>
      <c r="AD198" s="3">
        <v>15.08333322</v>
      </c>
      <c r="AE198" s="2">
        <f t="shared" si="22"/>
        <v>0</v>
      </c>
      <c r="AF198" s="2">
        <f>AE198-B198</f>
        <v>-11.138999999999999</v>
      </c>
      <c r="AG198" s="2">
        <f t="shared" si="23"/>
        <v>124.07732099999998</v>
      </c>
      <c r="AH198" s="2">
        <f t="shared" si="24"/>
        <v>11.138999999999999</v>
      </c>
    </row>
    <row r="199" spans="1:34" x14ac:dyDescent="0.3">
      <c r="A199" s="3">
        <v>14.916666559999999</v>
      </c>
      <c r="B199" s="3">
        <v>11.101000000000001</v>
      </c>
      <c r="C199" s="2">
        <f>$D$6*(A199^8)+$D$7*(A199^7)+$D$8*(A199^6)+$D$9*(A199^5)+$D$10*(A199^4)+$D$11*(A199^3)+$D$12*(A199^2)+$D$13*(A199)+$D$14 + (($D$3*EXP($D$4*A199))*(($D$5*(SIN(2*3.141592654*A199)))+(((1-($D$5^2))^0.5)*(COS(2*3.141592654*A199)))))</f>
        <v>11.56082123826673</v>
      </c>
      <c r="D199" s="2">
        <f t="shared" si="27"/>
        <v>-0.45982123826672883</v>
      </c>
      <c r="F199" s="2">
        <f t="shared" si="28"/>
        <v>0.21143557116114781</v>
      </c>
      <c r="G199" s="2">
        <f>$E$9*(A199^8)+$E$10*(A199^7)+$E$11*(A199^6)+$E$12*(A199^5)+$E$13*(A199^4)+$E$14*(A199^3)+$E$15*(A199^2)+$E$16*(A199)+$E$17+(($E$3*EXP($E$4*A199))*(($E$5*(SIN(2*3.141592654*A199)))+(((1-($E$5^2))^0.5)*(COS(2*3.141592654*A199)))))+(($E$6*EXP($E$7*A199))*(($E$8*(SIN(4*3.141592654*A199)))+(((1-($E$8^2))^0.5)*(COS(4*3.141592654*A199)))))</f>
        <v>11.733567496668956</v>
      </c>
      <c r="H199" s="2">
        <f t="shared" si="25"/>
        <v>0.63256749666895473</v>
      </c>
      <c r="I199" s="2">
        <f t="shared" si="29"/>
        <v>0.40014163784202805</v>
      </c>
      <c r="K199" s="2">
        <f t="shared" si="26"/>
        <v>-0.5988634940478903</v>
      </c>
      <c r="L199" s="2">
        <f t="shared" si="30"/>
        <v>10.961957744218839</v>
      </c>
      <c r="M199" s="2">
        <f t="shared" si="31"/>
        <v>0.13904225578116147</v>
      </c>
      <c r="N199" s="3">
        <f t="shared" si="32"/>
        <v>1.9332748892713931E-2</v>
      </c>
      <c r="P199" s="3">
        <v>-0.75616293855625294</v>
      </c>
      <c r="Q199" s="3">
        <v>-1.1768401181172141</v>
      </c>
      <c r="R199" s="3">
        <f>B199-K199</f>
        <v>11.699863494047891</v>
      </c>
      <c r="S199" s="3"/>
      <c r="T199" s="3">
        <f>(B198-$U$17)^2</f>
        <v>13.786135219509683</v>
      </c>
      <c r="V199" s="19"/>
      <c r="X199" s="19"/>
      <c r="Y199" s="19"/>
      <c r="AD199" s="3">
        <v>15.16666655</v>
      </c>
      <c r="AE199" s="2">
        <f t="shared" si="22"/>
        <v>0</v>
      </c>
      <c r="AF199" s="2">
        <f>AE199-B199</f>
        <v>-11.101000000000001</v>
      </c>
      <c r="AG199" s="2">
        <f t="shared" si="23"/>
        <v>123.23220100000002</v>
      </c>
      <c r="AH199" s="2">
        <f t="shared" si="24"/>
        <v>11.101000000000001</v>
      </c>
    </row>
    <row r="200" spans="1:34" x14ac:dyDescent="0.3">
      <c r="A200" s="3">
        <v>14.99999989</v>
      </c>
      <c r="B200" s="3">
        <v>10.342000000000001</v>
      </c>
      <c r="C200" s="2">
        <f>$D$6*(A200^8)+$D$7*(A200^7)+$D$8*(A200^6)+$D$9*(A200^5)+$D$10*(A200^4)+$D$11*(A200^3)+$D$12*(A200^2)+$D$13*(A200)+$D$14 + (($D$3*EXP($D$4*A200))*(($D$5*(SIN(2*3.141592654*A200)))+(((1-($D$5^2))^0.5)*(COS(2*3.141592654*A200)))))</f>
        <v>11.551747447526916</v>
      </c>
      <c r="D200" s="2">
        <f t="shared" si="27"/>
        <v>-1.2097474475269152</v>
      </c>
      <c r="F200" s="2">
        <f t="shared" si="28"/>
        <v>1.4634888867978866</v>
      </c>
      <c r="G200" s="2">
        <f>$E$9*(A200^8)+$E$10*(A200^7)+$E$11*(A200^6)+$E$12*(A200^5)+$E$13*(A200^4)+$E$14*(A200^3)+$E$15*(A200^2)+$E$16*(A200)+$E$17+(($E$3*EXP($E$4*A200))*(($E$5*(SIN(2*3.141592654*A200)))+(((1-($E$5^2))^0.5)*(COS(2*3.141592654*A200)))))+(($E$6*EXP($E$7*A200))*(($E$8*(SIN(4*3.141592654*A200)))+(((1-($E$8^2))^0.5)*(COS(4*3.141592654*A200)))))</f>
        <v>11.581453113542546</v>
      </c>
      <c r="H200" s="2">
        <f t="shared" si="25"/>
        <v>1.2394531135425453</v>
      </c>
      <c r="I200" s="2">
        <f t="shared" si="29"/>
        <v>1.5362440206703096</v>
      </c>
      <c r="K200" s="2">
        <f t="shared" si="26"/>
        <v>-0.35540949211434392</v>
      </c>
      <c r="L200" s="2">
        <f t="shared" si="30"/>
        <v>11.196337955412572</v>
      </c>
      <c r="M200" s="2">
        <f t="shared" si="31"/>
        <v>-0.8543379554125714</v>
      </c>
      <c r="N200" s="3">
        <f t="shared" si="32"/>
        <v>0.72989334205853285</v>
      </c>
      <c r="P200" s="3">
        <v>-0.45982123826672883</v>
      </c>
      <c r="Q200" s="3">
        <v>-0.75616293855625294</v>
      </c>
      <c r="R200" s="3">
        <f>B200-K200</f>
        <v>10.697409492114344</v>
      </c>
      <c r="S200" s="3"/>
      <c r="T200" s="3">
        <f>(B199-$U$17)^2</f>
        <v>14.06976482691708</v>
      </c>
      <c r="V200" s="19"/>
      <c r="X200" s="19"/>
      <c r="Y200" s="19"/>
      <c r="AD200" s="3">
        <v>15.249999880000001</v>
      </c>
      <c r="AE200" s="2">
        <f t="shared" si="22"/>
        <v>0</v>
      </c>
      <c r="AF200" s="2">
        <f>AE200-B200</f>
        <v>-10.342000000000001</v>
      </c>
      <c r="AG200" s="2">
        <f t="shared" si="23"/>
        <v>106.95696400000001</v>
      </c>
      <c r="AH200" s="2">
        <f t="shared" si="24"/>
        <v>10.342000000000001</v>
      </c>
    </row>
    <row r="201" spans="1:34" x14ac:dyDescent="0.3">
      <c r="A201" s="3">
        <v>15.08333322</v>
      </c>
      <c r="B201" s="3">
        <v>10</v>
      </c>
      <c r="C201" s="2">
        <f>$D$6*(A201^8)+$D$7*(A201^7)+$D$8*(A201^6)+$D$9*(A201^5)+$D$10*(A201^4)+$D$11*(A201^3)+$D$12*(A201^2)+$D$13*(A201)+$D$14 + (($D$3*EXP($D$4*A201))*(($D$5*(SIN(2*3.141592654*A201)))+(((1-($D$5^2))^0.5)*(COS(2*3.141592654*A201)))))</f>
        <v>11.869002866522598</v>
      </c>
      <c r="D201" s="2">
        <f t="shared" si="27"/>
        <v>-1.8690028665225977</v>
      </c>
      <c r="F201" s="2">
        <f t="shared" si="28"/>
        <v>3.4931717150696873</v>
      </c>
      <c r="G201" s="2">
        <f>$E$9*(A201^8)+$E$10*(A201^7)+$E$11*(A201^6)+$E$12*(A201^5)+$E$13*(A201^4)+$E$14*(A201^3)+$E$15*(A201^2)+$E$16*(A201)+$E$17+(($E$3*EXP($E$4*A201))*(($E$5*(SIN(2*3.141592654*A201)))+(((1-($E$5^2))^0.5)*(COS(2*3.141592654*A201)))))+(($E$6*EXP($E$7*A201))*(($E$8*(SIN(4*3.141592654*A201)))+(((1-($E$8^2))^0.5)*(COS(4*3.141592654*A201)))))</f>
        <v>11.727018854591297</v>
      </c>
      <c r="H201" s="2">
        <f t="shared" si="25"/>
        <v>1.7270188545912966</v>
      </c>
      <c r="I201" s="2">
        <f t="shared" si="29"/>
        <v>2.9825941241138341</v>
      </c>
      <c r="K201" s="2">
        <f t="shared" si="26"/>
        <v>-1.2655906754551784</v>
      </c>
      <c r="L201" s="2">
        <f t="shared" si="30"/>
        <v>10.60341219106742</v>
      </c>
      <c r="M201" s="2">
        <f t="shared" si="31"/>
        <v>-0.60341219106742017</v>
      </c>
      <c r="N201" s="3">
        <f t="shared" si="32"/>
        <v>0.36410627232878479</v>
      </c>
      <c r="P201" s="3">
        <v>-1.2097474475269152</v>
      </c>
      <c r="Q201" s="3">
        <v>-0.45982123826672883</v>
      </c>
      <c r="R201" s="3">
        <f>B201-K201</f>
        <v>11.265590675455179</v>
      </c>
      <c r="S201" s="3"/>
      <c r="T201" s="3">
        <f>(B200-$U$17)^2</f>
        <v>20.339816038028211</v>
      </c>
      <c r="V201" s="19"/>
      <c r="X201" s="19"/>
      <c r="Y201" s="19"/>
      <c r="AD201" s="3">
        <v>15.333333209999999</v>
      </c>
      <c r="AE201" s="2">
        <f t="shared" si="22"/>
        <v>0</v>
      </c>
      <c r="AF201" s="2">
        <f>AE201-B201</f>
        <v>-10</v>
      </c>
      <c r="AG201" s="2">
        <f t="shared" si="23"/>
        <v>100</v>
      </c>
      <c r="AH201" s="2">
        <f t="shared" si="24"/>
        <v>10</v>
      </c>
    </row>
    <row r="202" spans="1:34" x14ac:dyDescent="0.3">
      <c r="A202" s="3">
        <v>15.16666655</v>
      </c>
      <c r="B202" s="3">
        <v>11.347</v>
      </c>
      <c r="C202" s="2">
        <f>$D$6*(A202^8)+$D$7*(A202^7)+$D$8*(A202^6)+$D$9*(A202^5)+$D$10*(A202^4)+$D$11*(A202^3)+$D$12*(A202^2)+$D$13*(A202)+$D$14 + (($D$3*EXP($D$4*A202))*(($D$5*(SIN(2*3.141592654*A202)))+(((1-($D$5^2))^0.5)*(COS(2*3.141592654*A202)))))</f>
        <v>12.426446541352684</v>
      </c>
      <c r="D202" s="2">
        <f t="shared" si="27"/>
        <v>-1.0794465413526844</v>
      </c>
      <c r="F202" s="2">
        <f t="shared" si="28"/>
        <v>1.1652048356382725</v>
      </c>
      <c r="G202" s="2">
        <f>$E$9*(A202^8)+$E$10*(A202^7)+$E$11*(A202^6)+$E$12*(A202^5)+$E$13*(A202^4)+$E$14*(A202^3)+$E$15*(A202^2)+$E$16*(A202)+$E$17+(($E$3*EXP($E$4*A202))*(($E$5*(SIN(2*3.141592654*A202)))+(((1-($E$5^2))^0.5)*(COS(2*3.141592654*A202)))))+(($E$6*EXP($E$7*A202))*(($E$8*(SIN(4*3.141592654*A202)))+(((1-($E$8^2))^0.5)*(COS(4*3.141592654*A202)))))</f>
        <v>12.255242137098586</v>
      </c>
      <c r="H202" s="2">
        <f t="shared" si="25"/>
        <v>0.90824213709858626</v>
      </c>
      <c r="I202" s="2">
        <f t="shared" si="29"/>
        <v>0.82490377960140715</v>
      </c>
      <c r="K202" s="2">
        <f t="shared" si="26"/>
        <v>-1.8473695108868808</v>
      </c>
      <c r="L202" s="2">
        <f t="shared" si="30"/>
        <v>10.579077030465804</v>
      </c>
      <c r="M202" s="2">
        <f t="shared" si="31"/>
        <v>0.76792296953419559</v>
      </c>
      <c r="N202" s="3">
        <f t="shared" si="32"/>
        <v>0.58970568713821714</v>
      </c>
      <c r="P202" s="3">
        <v>-1.8690028665225977</v>
      </c>
      <c r="Q202" s="3">
        <v>-1.2097474475269152</v>
      </c>
      <c r="R202" s="3">
        <f>B202-K202</f>
        <v>13.194369510886879</v>
      </c>
      <c r="S202" s="3"/>
      <c r="T202" s="3">
        <f>(B201-$U$17)^2</f>
        <v>23.541598504694889</v>
      </c>
      <c r="V202" s="19"/>
      <c r="X202" s="19"/>
      <c r="Y202" s="19"/>
      <c r="AD202" s="3">
        <v>15.41666654</v>
      </c>
      <c r="AE202" s="2">
        <f t="shared" si="22"/>
        <v>0</v>
      </c>
      <c r="AF202" s="2">
        <f>AE202-B202</f>
        <v>-11.347</v>
      </c>
      <c r="AG202" s="2">
        <f t="shared" si="23"/>
        <v>128.75440899999998</v>
      </c>
      <c r="AH202" s="2">
        <f t="shared" si="24"/>
        <v>11.347</v>
      </c>
    </row>
    <row r="203" spans="1:34" x14ac:dyDescent="0.3">
      <c r="A203" s="3">
        <v>15.249999880000001</v>
      </c>
      <c r="B203" s="3">
        <v>12.77</v>
      </c>
      <c r="C203" s="2">
        <f>$D$6*(A203^8)+$D$7*(A203^7)+$D$8*(A203^6)+$D$9*(A203^5)+$D$10*(A203^4)+$D$11*(A203^3)+$D$12*(A203^2)+$D$13*(A203)+$D$14 + (($D$3*EXP($D$4*A203))*(($D$5*(SIN(2*3.141592654*A203)))+(((1-($D$5^2))^0.5)*(COS(2*3.141592654*A203)))))</f>
        <v>13.073775988391679</v>
      </c>
      <c r="D203" s="2">
        <f t="shared" si="27"/>
        <v>-0.30377598839167952</v>
      </c>
      <c r="F203" s="2">
        <f t="shared" si="28"/>
        <v>9.2279851123341805E-2</v>
      </c>
      <c r="G203" s="2">
        <f>$E$9*(A203^8)+$E$10*(A203^7)+$E$11*(A203^6)+$E$12*(A203^5)+$E$13*(A203^4)+$E$14*(A203^3)+$E$15*(A203^2)+$E$16*(A203)+$E$17+(($E$3*EXP($E$4*A203))*(($E$5*(SIN(2*3.141592654*A203)))+(((1-($E$5^2))^0.5)*(COS(2*3.141592654*A203)))))+(($E$6*EXP($E$7*A203))*(($E$8*(SIN(4*3.141592654*A203)))+(((1-($E$8^2))^0.5)*(COS(4*3.141592654*A203)))))</f>
        <v>13.043873229311203</v>
      </c>
      <c r="H203" s="2">
        <f t="shared" si="25"/>
        <v>0.27387322931120295</v>
      </c>
      <c r="I203" s="2">
        <f t="shared" si="29"/>
        <v>7.5006545733346752E-2</v>
      </c>
      <c r="K203" s="2">
        <f t="shared" si="26"/>
        <v>-0.81404801315270048</v>
      </c>
      <c r="L203" s="2">
        <f t="shared" si="30"/>
        <v>12.259727975238979</v>
      </c>
      <c r="M203" s="2">
        <f t="shared" si="31"/>
        <v>0.5102720247610204</v>
      </c>
      <c r="N203" s="3">
        <f t="shared" si="32"/>
        <v>0.26037753925371143</v>
      </c>
      <c r="P203" s="3">
        <v>-1.0794465413526844</v>
      </c>
      <c r="Q203" s="3">
        <v>-1.8690028665225977</v>
      </c>
      <c r="R203" s="3">
        <f>B203-K203</f>
        <v>13.584048013152699</v>
      </c>
      <c r="S203" s="3"/>
      <c r="T203" s="3">
        <f>(B202-$U$17)^2</f>
        <v>12.284804315805975</v>
      </c>
      <c r="V203" s="19"/>
      <c r="X203" s="19"/>
      <c r="Y203" s="19"/>
      <c r="AD203" s="3">
        <v>15.49999987</v>
      </c>
      <c r="AE203" s="2">
        <f t="shared" si="22"/>
        <v>0</v>
      </c>
      <c r="AF203" s="2">
        <f>AE203-B203</f>
        <v>-12.77</v>
      </c>
      <c r="AG203" s="2">
        <f t="shared" si="23"/>
        <v>163.07289999999998</v>
      </c>
      <c r="AH203" s="2">
        <f t="shared" si="24"/>
        <v>12.77</v>
      </c>
    </row>
    <row r="204" spans="1:34" x14ac:dyDescent="0.3">
      <c r="A204" s="3">
        <v>15.333333209999999</v>
      </c>
      <c r="B204" s="3">
        <v>13.321</v>
      </c>
      <c r="C204" s="2">
        <f>$D$6*(A204^8)+$D$7*(A204^7)+$D$8*(A204^6)+$D$9*(A204^5)+$D$10*(A204^4)+$D$11*(A204^3)+$D$12*(A204^2)+$D$13*(A204)+$D$14 + (($D$3*EXP($D$4*A204))*(($D$5*(SIN(2*3.141592654*A204)))+(((1-($D$5^2))^0.5)*(COS(2*3.141592654*A204)))))</f>
        <v>13.636777205996443</v>
      </c>
      <c r="D204" s="2">
        <f t="shared" si="27"/>
        <v>-0.31577720599644366</v>
      </c>
      <c r="F204" s="2">
        <f t="shared" si="28"/>
        <v>9.9715243826920416E-2</v>
      </c>
      <c r="G204" s="2">
        <f>$E$9*(A204^8)+$E$10*(A204^7)+$E$11*(A204^6)+$E$12*(A204^5)+$E$13*(A204^4)+$E$14*(A204^3)+$E$15*(A204^2)+$E$16*(A204)+$E$17+(($E$3*EXP($E$4*A204))*(($E$5*(SIN(2*3.141592654*A204)))+(((1-($E$5^2))^0.5)*(COS(2*3.141592654*A204)))))+(($E$6*EXP($E$7*A204))*(($E$8*(SIN(4*3.141592654*A204)))+(((1-($E$8^2))^0.5)*(COS(4*3.141592654*A204)))))</f>
        <v>13.77634007602666</v>
      </c>
      <c r="H204" s="2">
        <f t="shared" si="25"/>
        <v>0.45534007602666016</v>
      </c>
      <c r="I204" s="2">
        <f t="shared" si="29"/>
        <v>0.20733458483596465</v>
      </c>
      <c r="K204" s="2">
        <f t="shared" si="26"/>
        <v>-0.10948205011601697</v>
      </c>
      <c r="L204" s="2">
        <f t="shared" si="30"/>
        <v>13.527295155880427</v>
      </c>
      <c r="M204" s="2">
        <f t="shared" si="31"/>
        <v>-0.20629515588042757</v>
      </c>
      <c r="N204" s="3">
        <f t="shared" si="32"/>
        <v>4.2557691339729913E-2</v>
      </c>
      <c r="P204" s="3">
        <v>-0.30377598839167952</v>
      </c>
      <c r="Q204" s="3">
        <v>-1.0794465413526844</v>
      </c>
      <c r="R204" s="3">
        <f>B204-K204</f>
        <v>13.430482050116016</v>
      </c>
      <c r="S204" s="3"/>
      <c r="T204" s="3">
        <f>(B203-$U$17)^2</f>
        <v>4.3345929121022397</v>
      </c>
      <c r="V204" s="19"/>
      <c r="X204" s="19"/>
      <c r="Y204" s="19"/>
      <c r="AD204" s="3">
        <v>15.5833332</v>
      </c>
      <c r="AE204" s="2">
        <f t="shared" si="22"/>
        <v>0</v>
      </c>
      <c r="AF204" s="2">
        <f>AE204-B204</f>
        <v>-13.321</v>
      </c>
      <c r="AG204" s="2">
        <f t="shared" si="23"/>
        <v>177.44904099999999</v>
      </c>
      <c r="AH204" s="2">
        <f t="shared" si="24"/>
        <v>13.321</v>
      </c>
    </row>
    <row r="205" spans="1:34" x14ac:dyDescent="0.3">
      <c r="A205" s="3">
        <v>15.41666654</v>
      </c>
      <c r="B205" s="3">
        <v>13.34</v>
      </c>
      <c r="C205" s="2">
        <f>$D$6*(A205^8)+$D$7*(A205^7)+$D$8*(A205^6)+$D$9*(A205^5)+$D$10*(A205^4)+$D$11*(A205^3)+$D$12*(A205^2)+$D$13*(A205)+$D$14 + (($D$3*EXP($D$4*A205))*(($D$5*(SIN(2*3.141592654*A205)))+(((1-($D$5^2))^0.5)*(COS(2*3.141592654*A205)))))</f>
        <v>13.964005529221193</v>
      </c>
      <c r="D205" s="2">
        <f t="shared" si="27"/>
        <v>-0.62400552922119346</v>
      </c>
      <c r="F205" s="2">
        <f t="shared" si="28"/>
        <v>0.38938290049862173</v>
      </c>
      <c r="G205" s="2">
        <f>$E$9*(A205^8)+$E$10*(A205^7)+$E$11*(A205^6)+$E$12*(A205^5)+$E$13*(A205^4)+$E$14*(A205^3)+$E$15*(A205^2)+$E$16*(A205)+$E$17+(($E$3*EXP($E$4*A205))*(($E$5*(SIN(2*3.141592654*A205)))+(((1-($E$5^2))^0.5)*(COS(2*3.141592654*A205)))))+(($E$6*EXP($E$7*A205))*(($E$8*(SIN(4*3.141592654*A205)))+(((1-($E$8^2))^0.5)*(COS(4*3.141592654*A205)))))</f>
        <v>14.131314434643009</v>
      </c>
      <c r="H205" s="2">
        <f t="shared" si="25"/>
        <v>0.79131443464300943</v>
      </c>
      <c r="I205" s="2">
        <f t="shared" si="29"/>
        <v>0.62617853447438565</v>
      </c>
      <c r="K205" s="2">
        <f t="shared" si="26"/>
        <v>-0.29064543043434549</v>
      </c>
      <c r="L205" s="2">
        <f t="shared" si="30"/>
        <v>13.673360098786848</v>
      </c>
      <c r="M205" s="2">
        <f t="shared" si="31"/>
        <v>-0.33336009878684791</v>
      </c>
      <c r="N205" s="3">
        <f t="shared" si="32"/>
        <v>0.111128955463177</v>
      </c>
      <c r="P205" s="3">
        <v>-0.31577720599644366</v>
      </c>
      <c r="Q205" s="3">
        <v>-0.30377598839167952</v>
      </c>
      <c r="R205" s="3">
        <f>B205-K205</f>
        <v>13.630645430434345</v>
      </c>
      <c r="S205" s="3"/>
      <c r="T205" s="3">
        <f>(B204-$U$17)^2</f>
        <v>2.3438646046948199</v>
      </c>
      <c r="V205" s="19"/>
      <c r="X205" s="19"/>
      <c r="Y205" s="19"/>
      <c r="AD205" s="3">
        <v>15.666666530000001</v>
      </c>
      <c r="AE205" s="2">
        <f t="shared" si="22"/>
        <v>0</v>
      </c>
      <c r="AF205" s="2">
        <f>AE205-B205</f>
        <v>-13.34</v>
      </c>
      <c r="AG205" s="2">
        <f t="shared" si="23"/>
        <v>177.9556</v>
      </c>
      <c r="AH205" s="2">
        <f t="shared" si="24"/>
        <v>13.34</v>
      </c>
    </row>
    <row r="206" spans="1:34" x14ac:dyDescent="0.3">
      <c r="A206" s="3">
        <v>15.49999987</v>
      </c>
      <c r="B206" s="3">
        <v>13.188000000000001</v>
      </c>
      <c r="C206" s="2">
        <f>$D$6*(A206^8)+$D$7*(A206^7)+$D$8*(A206^6)+$D$9*(A206^5)+$D$10*(A206^4)+$D$11*(A206^3)+$D$12*(A206^2)+$D$13*(A206)+$D$14 + (($D$3*EXP($D$4*A206))*(($D$5*(SIN(2*3.141592654*A206)))+(((1-($D$5^2))^0.5)*(COS(2*3.141592654*A206)))))</f>
        <v>13.967389327351381</v>
      </c>
      <c r="D206" s="2">
        <f t="shared" si="27"/>
        <v>-0.77938932735137989</v>
      </c>
      <c r="F206" s="2">
        <f t="shared" si="28"/>
        <v>0.60744772358923638</v>
      </c>
      <c r="G206" s="2">
        <f>$E$9*(A206^8)+$E$10*(A206^7)+$E$11*(A206^6)+$E$12*(A206^5)+$E$13*(A206^4)+$E$14*(A206^3)+$E$15*(A206^2)+$E$16*(A206)+$E$17+(($E$3*EXP($E$4*A206))*(($E$5*(SIN(2*3.141592654*A206)))+(((1-($E$5^2))^0.5)*(COS(2*3.141592654*A206)))))+(($E$6*EXP($E$7*A206))*(($E$8*(SIN(4*3.141592654*A206)))+(((1-($E$8^2))^0.5)*(COS(4*3.141592654*A206)))))</f>
        <v>13.99315226259572</v>
      </c>
      <c r="H206" s="2">
        <f t="shared" si="25"/>
        <v>0.80515226259571904</v>
      </c>
      <c r="I206" s="2">
        <f t="shared" si="29"/>
        <v>0.64827016596300568</v>
      </c>
      <c r="K206" s="2">
        <f t="shared" si="26"/>
        <v>-0.63582598440444116</v>
      </c>
      <c r="L206" s="2">
        <f t="shared" si="30"/>
        <v>13.331563342946939</v>
      </c>
      <c r="M206" s="2">
        <f t="shared" si="31"/>
        <v>-0.14356334294693873</v>
      </c>
      <c r="N206" s="3">
        <f t="shared" si="32"/>
        <v>2.0610433438100342E-2</v>
      </c>
      <c r="P206" s="3">
        <v>-0.62400552922119346</v>
      </c>
      <c r="Q206" s="3">
        <v>-0.31577720599644366</v>
      </c>
      <c r="R206" s="3">
        <f>B206-K206</f>
        <v>13.823825984404442</v>
      </c>
      <c r="S206" s="3"/>
      <c r="T206" s="3">
        <f>(B205-$U$17)^2</f>
        <v>2.2860488009911153</v>
      </c>
      <c r="V206" s="19"/>
      <c r="X206" s="19"/>
      <c r="Y206" s="19"/>
      <c r="AD206" s="3">
        <v>15.749999860000001</v>
      </c>
      <c r="AE206" s="2">
        <f t="shared" si="22"/>
        <v>0</v>
      </c>
      <c r="AF206" s="2">
        <f>AE206-B206</f>
        <v>-13.188000000000001</v>
      </c>
      <c r="AG206" s="2">
        <f t="shared" si="23"/>
        <v>173.92334400000001</v>
      </c>
      <c r="AH206" s="2">
        <f t="shared" si="24"/>
        <v>13.188000000000001</v>
      </c>
    </row>
    <row r="207" spans="1:34" x14ac:dyDescent="0.3">
      <c r="A207" s="3">
        <v>15.5833332</v>
      </c>
      <c r="B207" s="3">
        <v>12.676</v>
      </c>
      <c r="C207" s="2">
        <f>$D$6*(A207^8)+$D$7*(A207^7)+$D$8*(A207^6)+$D$9*(A207^5)+$D$10*(A207^4)+$D$11*(A207^3)+$D$12*(A207^2)+$D$13*(A207)+$D$14 + (($D$3*EXP($D$4*A207))*(($D$5*(SIN(2*3.141592654*A207)))+(((1-($D$5^2))^0.5)*(COS(2*3.141592654*A207)))))</f>
        <v>13.645870467681625</v>
      </c>
      <c r="D207" s="2">
        <f t="shared" si="27"/>
        <v>-0.96987046768162521</v>
      </c>
      <c r="F207" s="2">
        <f t="shared" si="28"/>
        <v>0.94064872408097444</v>
      </c>
      <c r="G207" s="2">
        <f>$E$9*(A207^8)+$E$10*(A207^7)+$E$11*(A207^6)+$E$12*(A207^5)+$E$13*(A207^4)+$E$14*(A207^3)+$E$15*(A207^2)+$E$16*(A207)+$E$17+(($E$3*EXP($E$4*A207))*(($E$5*(SIN(2*3.141592654*A207)))+(((1-($E$5^2))^0.5)*(COS(2*3.141592654*A207)))))+(($E$6*EXP($E$7*A207))*(($E$8*(SIN(4*3.141592654*A207)))+(((1-($E$8^2))^0.5)*(COS(4*3.141592654*A207)))))</f>
        <v>13.502647451309118</v>
      </c>
      <c r="H207" s="2">
        <f t="shared" si="25"/>
        <v>0.82664745130911754</v>
      </c>
      <c r="I207" s="2">
        <f t="shared" si="29"/>
        <v>0.68334600875585982</v>
      </c>
      <c r="K207" s="2">
        <f t="shared" si="26"/>
        <v>-0.74453738318586216</v>
      </c>
      <c r="L207" s="2">
        <f t="shared" si="30"/>
        <v>12.901333084495763</v>
      </c>
      <c r="M207" s="2">
        <f t="shared" si="31"/>
        <v>-0.22533308449576239</v>
      </c>
      <c r="N207" s="3">
        <f t="shared" si="32"/>
        <v>5.0774998968374396E-2</v>
      </c>
      <c r="P207" s="3">
        <v>-0.77938932735137989</v>
      </c>
      <c r="Q207" s="3">
        <v>-0.62400552922119346</v>
      </c>
      <c r="R207" s="3">
        <f>B207-K207</f>
        <v>13.420537383185863</v>
      </c>
      <c r="S207" s="3"/>
      <c r="T207" s="3">
        <f>(B206-$U$17)^2</f>
        <v>2.7687912306207458</v>
      </c>
      <c r="V207" s="19"/>
      <c r="X207" s="19"/>
      <c r="Y207" s="19"/>
      <c r="AD207" s="3">
        <v>15.833333189999999</v>
      </c>
      <c r="AE207" s="2">
        <f t="shared" si="22"/>
        <v>0</v>
      </c>
      <c r="AF207" s="2">
        <f>AE207-B207</f>
        <v>-12.676</v>
      </c>
      <c r="AG207" s="2">
        <f t="shared" si="23"/>
        <v>160.68097600000002</v>
      </c>
      <c r="AH207" s="2">
        <f t="shared" si="24"/>
        <v>12.676</v>
      </c>
    </row>
    <row r="208" spans="1:34" x14ac:dyDescent="0.3">
      <c r="A208" s="3">
        <v>15.666666530000001</v>
      </c>
      <c r="B208" s="3">
        <v>12.315</v>
      </c>
      <c r="C208" s="2">
        <f>$D$6*(A208^8)+$D$7*(A208^7)+$D$8*(A208^6)+$D$9*(A208^5)+$D$10*(A208^4)+$D$11*(A208^3)+$D$12*(A208^2)+$D$13*(A208)+$D$14 + (($D$3*EXP($D$4*A208))*(($D$5*(SIN(2*3.141592654*A208)))+(((1-($D$5^2))^0.5)*(COS(2*3.141592654*A208)))))</f>
        <v>13.085736006505101</v>
      </c>
      <c r="D208" s="2">
        <f t="shared" si="27"/>
        <v>-0.77073600650510166</v>
      </c>
      <c r="F208" s="2">
        <f t="shared" si="28"/>
        <v>0.59403399172343208</v>
      </c>
      <c r="G208" s="2">
        <f>$E$9*(A208^8)+$E$10*(A208^7)+$E$11*(A208^6)+$E$12*(A208^5)+$E$13*(A208^4)+$E$14*(A208^3)+$E$15*(A208^2)+$E$16*(A208)+$E$17+(($E$3*EXP($E$4*A208))*(($E$5*(SIN(2*3.141592654*A208)))+(((1-($E$5^2))^0.5)*(COS(2*3.141592654*A208)))))+(($E$6*EXP($E$7*A208))*(($E$8*(SIN(4*3.141592654*A208)))+(((1-($E$8^2))^0.5)*(COS(4*3.141592654*A208)))))</f>
        <v>12.915164257930876</v>
      </c>
      <c r="H208" s="2">
        <f t="shared" si="25"/>
        <v>0.60016425793087613</v>
      </c>
      <c r="I208" s="2">
        <f t="shared" si="29"/>
        <v>0.36019713649771923</v>
      </c>
      <c r="K208" s="2">
        <f t="shared" si="26"/>
        <v>-0.92587881504454472</v>
      </c>
      <c r="L208" s="2">
        <f t="shared" si="30"/>
        <v>12.159857191460556</v>
      </c>
      <c r="M208" s="2">
        <f t="shared" si="31"/>
        <v>0.15514280853944307</v>
      </c>
      <c r="N208" s="3">
        <f t="shared" si="32"/>
        <v>2.4069291041506288E-2</v>
      </c>
      <c r="P208" s="3">
        <v>-0.96987046768162521</v>
      </c>
      <c r="Q208" s="3">
        <v>-0.77938932735137989</v>
      </c>
      <c r="R208" s="3">
        <f>B208-K208</f>
        <v>13.240878815044544</v>
      </c>
      <c r="S208" s="3"/>
      <c r="T208" s="3">
        <f>(B207-$U$17)^2</f>
        <v>4.7348389935837201</v>
      </c>
      <c r="V208" s="19"/>
      <c r="X208" s="19"/>
      <c r="Y208" s="19"/>
      <c r="AD208" s="3">
        <v>15.91666652</v>
      </c>
      <c r="AE208" s="2">
        <f t="shared" si="22"/>
        <v>0</v>
      </c>
      <c r="AF208" s="2">
        <f>AE208-B208</f>
        <v>-12.315</v>
      </c>
      <c r="AG208" s="2">
        <f t="shared" si="23"/>
        <v>151.65922499999999</v>
      </c>
      <c r="AH208" s="2">
        <f t="shared" si="24"/>
        <v>12.315</v>
      </c>
    </row>
    <row r="209" spans="1:34" x14ac:dyDescent="0.3">
      <c r="A209" s="3">
        <v>15.749999860000001</v>
      </c>
      <c r="B209" s="3">
        <v>12.048999999999999</v>
      </c>
      <c r="C209" s="2">
        <f>$D$6*(A209^8)+$D$7*(A209^7)+$D$8*(A209^6)+$D$9*(A209^5)+$D$10*(A209^4)+$D$11*(A209^3)+$D$12*(A209^2)+$D$13*(A209)+$D$14 + (($D$3*EXP($D$4*A209))*(($D$5*(SIN(2*3.141592654*A209)))+(((1-($D$5^2))^0.5)*(COS(2*3.141592654*A209)))))</f>
        <v>12.437539359746303</v>
      </c>
      <c r="D209" s="2">
        <f t="shared" si="27"/>
        <v>-0.3885393597463036</v>
      </c>
      <c r="F209" s="2">
        <f t="shared" si="28"/>
        <v>0.15096283407206754</v>
      </c>
      <c r="G209" s="2">
        <f>$E$9*(A209^8)+$E$10*(A209^7)+$E$11*(A209^6)+$E$12*(A209^5)+$E$13*(A209^4)+$E$14*(A209^3)+$E$15*(A209^2)+$E$16*(A209)+$E$17+(($E$3*EXP($E$4*A209))*(($E$5*(SIN(2*3.141592654*A209)))+(((1-($E$5^2))^0.5)*(COS(2*3.141592654*A209)))))+(($E$6*EXP($E$7*A209))*(($E$8*(SIN(4*3.141592654*A209)))+(((1-($E$8^2))^0.5)*(COS(4*3.141592654*A209)))))</f>
        <v>12.408591460719265</v>
      </c>
      <c r="H209" s="2">
        <f t="shared" si="25"/>
        <v>0.3595914607192654</v>
      </c>
      <c r="I209" s="2">
        <f t="shared" si="29"/>
        <v>0.129306018622215</v>
      </c>
      <c r="K209" s="2">
        <f t="shared" si="26"/>
        <v>-0.66003242807370699</v>
      </c>
      <c r="L209" s="2">
        <f t="shared" si="30"/>
        <v>11.777506931672596</v>
      </c>
      <c r="M209" s="2">
        <f t="shared" si="31"/>
        <v>0.27149306832740372</v>
      </c>
      <c r="N209" s="3">
        <f t="shared" si="32"/>
        <v>7.3708486149828306E-2</v>
      </c>
      <c r="P209" s="3">
        <v>-0.77073600650510166</v>
      </c>
      <c r="Q209" s="3">
        <v>-0.96987046768162521</v>
      </c>
      <c r="R209" s="3">
        <f>B209-K209</f>
        <v>12.709032428073707</v>
      </c>
      <c r="S209" s="3"/>
      <c r="T209" s="3">
        <f>(B208-$U$17)^2</f>
        <v>6.4362092639541011</v>
      </c>
      <c r="V209" s="19"/>
      <c r="X209" s="19"/>
      <c r="Y209" s="19"/>
      <c r="AD209" s="3">
        <v>15.99999985</v>
      </c>
      <c r="AE209" s="2">
        <f t="shared" ref="AE209:AE272" si="33">$L$4*(AD209^9)+$L$5*(AD209^8)+$L$6*(AD209^7)+$L$7*(AD209^6)+$L$8*(AD209^5)+$L$9*(AD209^4)+$L$10*(AD209^3)+$L$11*(AD209^2)+$L$12*(AD209)+$L$13</f>
        <v>0</v>
      </c>
      <c r="AF209" s="2">
        <f>AE209-B209</f>
        <v>-12.048999999999999</v>
      </c>
      <c r="AG209" s="2">
        <f t="shared" si="23"/>
        <v>145.17840099999998</v>
      </c>
      <c r="AH209" s="2">
        <f t="shared" si="24"/>
        <v>12.048999999999999</v>
      </c>
    </row>
    <row r="210" spans="1:34" x14ac:dyDescent="0.3">
      <c r="A210" s="3">
        <v>15.833333189999999</v>
      </c>
      <c r="B210" s="3">
        <v>11.593999999999999</v>
      </c>
      <c r="C210" s="2">
        <f>$D$6*(A210^8)+$D$7*(A210^7)+$D$8*(A210^6)+$D$9*(A210^5)+$D$10*(A210^4)+$D$11*(A210^3)+$D$12*(A210^2)+$D$13*(A210)+$D$14 + (($D$3*EXP($D$4*A210))*(($D$5*(SIN(2*3.141592654*A210)))+(((1-($D$5^2))^0.5)*(COS(2*3.141592654*A210)))))</f>
        <v>11.875783709651934</v>
      </c>
      <c r="D210" s="2">
        <f t="shared" si="27"/>
        <v>-0.28178370965193444</v>
      </c>
      <c r="F210" s="2">
        <f t="shared" si="28"/>
        <v>7.9402059025205696E-2</v>
      </c>
      <c r="G210" s="2">
        <f>$E$9*(A210^8)+$E$10*(A210^7)+$E$11*(A210^6)+$E$12*(A210^5)+$E$13*(A210^4)+$E$14*(A210^3)+$E$15*(A210^2)+$E$16*(A210)+$E$17+(($E$3*EXP($E$4*A210))*(($E$5*(SIN(2*3.141592654*A210)))+(((1-($E$5^2))^0.5)*(COS(2*3.141592654*A210)))))+(($E$6*EXP($E$7*A210))*(($E$8*(SIN(4*3.141592654*A210)))+(((1-($E$8^2))^0.5)*(COS(4*3.141592654*A210)))))</f>
        <v>12.016081729496914</v>
      </c>
      <c r="H210" s="2">
        <f t="shared" si="25"/>
        <v>0.4220817294969148</v>
      </c>
      <c r="I210" s="2">
        <f t="shared" si="29"/>
        <v>0.17815298637510676</v>
      </c>
      <c r="K210" s="2">
        <f t="shared" si="26"/>
        <v>-0.27183290859600195</v>
      </c>
      <c r="L210" s="2">
        <f t="shared" si="30"/>
        <v>11.603950801055932</v>
      </c>
      <c r="M210" s="2">
        <f t="shared" si="31"/>
        <v>-9.950801055932601E-3</v>
      </c>
      <c r="N210" s="3">
        <f t="shared" si="32"/>
        <v>9.9018441654749373E-5</v>
      </c>
      <c r="P210" s="3">
        <v>-0.3885393597463036</v>
      </c>
      <c r="Q210" s="3">
        <v>-0.77073600650510166</v>
      </c>
      <c r="R210" s="3">
        <f>B210-K210</f>
        <v>11.865832908596001</v>
      </c>
      <c r="S210" s="3"/>
      <c r="T210" s="3">
        <f>(B209-$U$17)^2</f>
        <v>7.8566325158059591</v>
      </c>
      <c r="V210" s="19"/>
      <c r="X210" s="19"/>
      <c r="Y210" s="19"/>
      <c r="AD210" s="3">
        <v>16.08333318</v>
      </c>
      <c r="AE210" s="2">
        <f t="shared" si="33"/>
        <v>0</v>
      </c>
      <c r="AF210" s="2">
        <f>AE210-B210</f>
        <v>-11.593999999999999</v>
      </c>
      <c r="AG210" s="2">
        <f t="shared" ref="AG210:AG273" si="34">AF210^2</f>
        <v>134.42083599999998</v>
      </c>
      <c r="AH210" s="2">
        <f t="shared" ref="AH210:AH273" si="35">ABS(AF210)</f>
        <v>11.593999999999999</v>
      </c>
    </row>
    <row r="211" spans="1:34" x14ac:dyDescent="0.3">
      <c r="A211" s="3">
        <v>15.91666652</v>
      </c>
      <c r="B211" s="3">
        <v>11.252000000000001</v>
      </c>
      <c r="C211" s="2">
        <f>$D$6*(A211^8)+$D$7*(A211^7)+$D$8*(A211^6)+$D$9*(A211^5)+$D$10*(A211^4)+$D$11*(A211^3)+$D$12*(A211^2)+$D$13*(A211)+$D$14 + (($D$3*EXP($D$4*A211))*(($D$5*(SIN(2*3.141592654*A211)))+(((1-($D$5^2))^0.5)*(COS(2*3.141592654*A211)))))</f>
        <v>11.552163925460214</v>
      </c>
      <c r="D211" s="2">
        <f t="shared" si="27"/>
        <v>-0.30016392546021287</v>
      </c>
      <c r="F211" s="2">
        <f t="shared" si="28"/>
        <v>9.0098382147684231E-2</v>
      </c>
      <c r="G211" s="2">
        <f>$E$9*(A211^8)+$E$10*(A211^7)+$E$11*(A211^6)+$E$12*(A211^5)+$E$13*(A211^4)+$E$14*(A211^3)+$E$15*(A211^2)+$E$16*(A211)+$E$17+(($E$3*EXP($E$4*A211))*(($E$5*(SIN(2*3.141592654*A211)))+(((1-($E$5^2))^0.5)*(COS(2*3.141592654*A211)))))+(($E$6*EXP($E$7*A211))*(($E$8*(SIN(4*3.141592654*A211)))+(((1-($E$8^2))^0.5)*(COS(4*3.141592654*A211)))))</f>
        <v>11.720814400517733</v>
      </c>
      <c r="H211" s="2">
        <f t="shared" si="25"/>
        <v>0.46881440051773282</v>
      </c>
      <c r="I211" s="2">
        <f t="shared" si="29"/>
        <v>0.2197869421328012</v>
      </c>
      <c r="K211" s="2">
        <f t="shared" si="26"/>
        <v>-0.23397320395910148</v>
      </c>
      <c r="L211" s="2">
        <f t="shared" si="30"/>
        <v>11.318190721501113</v>
      </c>
      <c r="M211" s="2">
        <f t="shared" si="31"/>
        <v>-6.6190721501111938E-2</v>
      </c>
      <c r="N211" s="3">
        <f t="shared" si="32"/>
        <v>4.3812116128377617E-3</v>
      </c>
      <c r="P211" s="3">
        <v>-0.28178370965193444</v>
      </c>
      <c r="Q211" s="3">
        <v>-0.3885393597463036</v>
      </c>
      <c r="R211" s="3">
        <f>B211-K211</f>
        <v>11.485973203959102</v>
      </c>
      <c r="S211" s="3"/>
      <c r="T211" s="3">
        <f>(B210-$U$17)^2</f>
        <v>10.614358867657822</v>
      </c>
      <c r="V211" s="19"/>
      <c r="X211" s="19"/>
      <c r="Y211" s="19"/>
      <c r="AD211" s="3">
        <v>16.166666509999999</v>
      </c>
      <c r="AE211" s="2">
        <f t="shared" si="33"/>
        <v>0</v>
      </c>
      <c r="AF211" s="2">
        <f>AE211-B211</f>
        <v>-11.252000000000001</v>
      </c>
      <c r="AG211" s="2">
        <f t="shared" si="34"/>
        <v>126.60750400000002</v>
      </c>
      <c r="AH211" s="2">
        <f t="shared" si="35"/>
        <v>11.252000000000001</v>
      </c>
    </row>
    <row r="212" spans="1:34" x14ac:dyDescent="0.3">
      <c r="A212" s="3">
        <v>15.99999985</v>
      </c>
      <c r="B212" s="3">
        <v>12.467000000000001</v>
      </c>
      <c r="C212" s="2">
        <f>$D$6*(A212^8)+$D$7*(A212^7)+$D$8*(A212^6)+$D$9*(A212^5)+$D$10*(A212^4)+$D$11*(A212^3)+$D$12*(A212^2)+$D$13*(A212)+$D$14 + (($D$3*EXP($D$4*A212))*(($D$5*(SIN(2*3.141592654*A212)))+(((1-($D$5^2))^0.5)*(COS(2*3.141592654*A212)))))</f>
        <v>11.554895694378727</v>
      </c>
      <c r="D212" s="2">
        <f t="shared" si="27"/>
        <v>0.91210430562127343</v>
      </c>
      <c r="F212" s="2">
        <f t="shared" si="28"/>
        <v>0.83193426433286533</v>
      </c>
      <c r="G212" s="2">
        <f>$E$9*(A212^8)+$E$10*(A212^7)+$E$11*(A212^6)+$E$12*(A212^5)+$E$13*(A212^4)+$E$14*(A212^3)+$E$15*(A212^2)+$E$16*(A212)+$E$17+(($E$3*EXP($E$4*A212))*(($E$5*(SIN(2*3.141592654*A212)))+(((1-($E$5^2))^0.5)*(COS(2*3.141592654*A212)))))+(($E$6*EXP($E$7*A212))*(($E$8*(SIN(4*3.141592654*A212)))+(((1-($E$8^2))^0.5)*(COS(4*3.141592654*A212)))))</f>
        <v>11.583494001336271</v>
      </c>
      <c r="H212" s="2">
        <f t="shared" ref="H212:H275" si="36">G212-B212</f>
        <v>-0.88350599866372903</v>
      </c>
      <c r="I212" s="2">
        <f t="shared" si="29"/>
        <v>0.78058284967479319</v>
      </c>
      <c r="K212" s="2">
        <f t="shared" ref="K212:K275" si="37">($P$19*P212)+($Q$19*Q212)</f>
        <v>-0.27778149744097519</v>
      </c>
      <c r="L212" s="2">
        <f t="shared" si="30"/>
        <v>11.277114196937752</v>
      </c>
      <c r="M212" s="2">
        <f t="shared" si="31"/>
        <v>1.1898858030622481</v>
      </c>
      <c r="N212" s="3">
        <f t="shared" si="32"/>
        <v>1.4158282243290912</v>
      </c>
      <c r="P212" s="3">
        <v>-0.30016392546021287</v>
      </c>
      <c r="Q212" s="3">
        <v>-0.28178370965193444</v>
      </c>
      <c r="R212" s="3">
        <f>B212-K212</f>
        <v>12.744781497440975</v>
      </c>
      <c r="S212" s="3"/>
      <c r="T212" s="3">
        <f>(B211-$U$17)^2</f>
        <v>12.959773334324487</v>
      </c>
      <c r="V212" s="19"/>
      <c r="X212" s="19"/>
      <c r="Y212" s="19"/>
      <c r="AD212" s="3">
        <v>16.249999840000001</v>
      </c>
      <c r="AE212" s="2">
        <f t="shared" si="33"/>
        <v>0</v>
      </c>
      <c r="AF212" s="2">
        <f>AE212-B212</f>
        <v>-12.467000000000001</v>
      </c>
      <c r="AG212" s="2">
        <f t="shared" si="34"/>
        <v>155.42608900000002</v>
      </c>
      <c r="AH212" s="2">
        <f t="shared" si="35"/>
        <v>12.467000000000001</v>
      </c>
    </row>
    <row r="213" spans="1:34" x14ac:dyDescent="0.3">
      <c r="A213" s="3">
        <v>16.08333318</v>
      </c>
      <c r="B213" s="3">
        <v>13.491</v>
      </c>
      <c r="C213" s="2">
        <f>$D$6*(A213^8)+$D$7*(A213^7)+$D$8*(A213^6)+$D$9*(A213^5)+$D$10*(A213^4)+$D$11*(A213^3)+$D$12*(A213^2)+$D$13*(A213)+$D$14 + (($D$3*EXP($D$4*A213))*(($D$5*(SIN(2*3.141592654*A213)))+(((1-($D$5^2))^0.5)*(COS(2*3.141592654*A213)))))</f>
        <v>11.8850359526923</v>
      </c>
      <c r="D213" s="2">
        <f t="shared" ref="D213:D276" si="38">B213-C213</f>
        <v>1.6059640473076993</v>
      </c>
      <c r="F213" s="2">
        <f t="shared" ref="F213:F276" si="39">D213^2</f>
        <v>2.579120521244926</v>
      </c>
      <c r="G213" s="2">
        <f>$E$9*(A213^8)+$E$10*(A213^7)+$E$11*(A213^6)+$E$12*(A213^5)+$E$13*(A213^4)+$E$14*(A213^3)+$E$15*(A213^2)+$E$16*(A213)+$E$17+(($E$3*EXP($E$4*A213))*(($E$5*(SIN(2*3.141592654*A213)))+(((1-($E$5^2))^0.5)*(COS(2*3.141592654*A213)))))+(($E$6*EXP($E$7*A213))*(($E$8*(SIN(4*3.141592654*A213)))+(((1-($E$8^2))^0.5)*(COS(4*3.141592654*A213)))))</f>
        <v>11.745558441147159</v>
      </c>
      <c r="H213" s="2">
        <f t="shared" si="36"/>
        <v>-1.7454415588528409</v>
      </c>
      <c r="I213" s="2">
        <f t="shared" ref="I213:I276" si="40">H213^2</f>
        <v>3.0465662353706353</v>
      </c>
      <c r="K213" s="2">
        <f t="shared" si="37"/>
        <v>1.0939927123244348</v>
      </c>
      <c r="L213" s="2">
        <f t="shared" ref="L213:L276" si="41">K213+C213</f>
        <v>12.979028665016735</v>
      </c>
      <c r="M213" s="2">
        <f t="shared" ref="M213:M276" si="42">B213-L213</f>
        <v>0.51197133498326508</v>
      </c>
      <c r="N213" s="3">
        <f t="shared" ref="N213:N276" si="43">M213^2</f>
        <v>0.26211464784454663</v>
      </c>
      <c r="P213" s="3">
        <v>0.91210430562127343</v>
      </c>
      <c r="Q213" s="3">
        <v>-0.30016392546021287</v>
      </c>
      <c r="R213" s="3">
        <f>B213-K213</f>
        <v>12.397007287675565</v>
      </c>
      <c r="S213" s="3"/>
      <c r="T213" s="3">
        <f>(B212-$U$17)^2</f>
        <v>5.688074834324464</v>
      </c>
      <c r="V213" s="19"/>
      <c r="X213" s="19"/>
      <c r="Y213" s="19"/>
      <c r="AD213" s="3">
        <v>16.33333317</v>
      </c>
      <c r="AE213" s="2">
        <f t="shared" si="33"/>
        <v>0</v>
      </c>
      <c r="AF213" s="2">
        <f>AE213-B213</f>
        <v>-13.491</v>
      </c>
      <c r="AG213" s="2">
        <f t="shared" si="34"/>
        <v>182.007081</v>
      </c>
      <c r="AH213" s="2">
        <f t="shared" si="35"/>
        <v>13.491</v>
      </c>
    </row>
    <row r="214" spans="1:34" x14ac:dyDescent="0.3">
      <c r="A214" s="3">
        <v>16.166666509999999</v>
      </c>
      <c r="B214" s="3">
        <v>13.491</v>
      </c>
      <c r="C214" s="2">
        <f>$D$6*(A214^8)+$D$7*(A214^7)+$D$8*(A214^6)+$D$9*(A214^5)+$D$10*(A214^4)+$D$11*(A214^3)+$D$12*(A214^2)+$D$13*(A214)+$D$14 + (($D$3*EXP($D$4*A214))*(($D$5*(SIN(2*3.141592654*A214)))+(((1-($D$5^2))^0.5)*(COS(2*3.141592654*A214)))))</f>
        <v>12.456150656915689</v>
      </c>
      <c r="D214" s="2">
        <f t="shared" si="38"/>
        <v>1.0348493430843106</v>
      </c>
      <c r="F214" s="2">
        <f t="shared" si="39"/>
        <v>1.0709131628820292</v>
      </c>
      <c r="G214" s="2">
        <f>$E$9*(A214^8)+$E$10*(A214^7)+$E$11*(A214^6)+$E$12*(A214^5)+$E$13*(A214^4)+$E$14*(A214^3)+$E$15*(A214^2)+$E$16*(A214)+$E$17+(($E$3*EXP($E$4*A214))*(($E$5*(SIN(2*3.141592654*A214)))+(((1-($E$5^2))^0.5)*(COS(2*3.141592654*A214)))))+(($E$6*EXP($E$7*A214))*(($E$8*(SIN(4*3.141592654*A214)))+(((1-($E$8^2))^0.5)*(COS(4*3.141592654*A214)))))</f>
        <v>12.28812691907973</v>
      </c>
      <c r="H214" s="2">
        <f t="shared" si="36"/>
        <v>-1.2028730809202699</v>
      </c>
      <c r="I214" s="2">
        <f t="shared" si="40"/>
        <v>1.4469036488026221</v>
      </c>
      <c r="K214" s="2">
        <f t="shared" si="37"/>
        <v>1.61490349413252</v>
      </c>
      <c r="L214" s="2">
        <f t="shared" si="41"/>
        <v>14.071054151048209</v>
      </c>
      <c r="M214" s="2">
        <f t="shared" si="42"/>
        <v>-0.58005415104820912</v>
      </c>
      <c r="N214" s="3">
        <f t="shared" si="43"/>
        <v>0.33646281814825862</v>
      </c>
      <c r="P214" s="3">
        <v>1.6059640473076993</v>
      </c>
      <c r="Q214" s="3">
        <v>0.91210430562127343</v>
      </c>
      <c r="R214" s="3">
        <f>B214-K214</f>
        <v>11.87609650586748</v>
      </c>
      <c r="S214" s="3"/>
      <c r="T214" s="3">
        <f>(B213-$U$17)^2</f>
        <v>1.8522353083985201</v>
      </c>
      <c r="V214" s="19"/>
      <c r="X214" s="19"/>
      <c r="Y214" s="19"/>
      <c r="AD214" s="3">
        <v>16.416666500000002</v>
      </c>
      <c r="AE214" s="2">
        <f t="shared" si="33"/>
        <v>0</v>
      </c>
      <c r="AF214" s="2">
        <f>AE214-B214</f>
        <v>-13.491</v>
      </c>
      <c r="AG214" s="2">
        <f t="shared" si="34"/>
        <v>182.007081</v>
      </c>
      <c r="AH214" s="2">
        <f t="shared" si="35"/>
        <v>13.491</v>
      </c>
    </row>
    <row r="215" spans="1:34" x14ac:dyDescent="0.3">
      <c r="A215" s="3">
        <v>16.249999840000001</v>
      </c>
      <c r="B215" s="3">
        <v>14.156000000000001</v>
      </c>
      <c r="C215" s="2">
        <f>$D$6*(A215^8)+$D$7*(A215^7)+$D$8*(A215^6)+$D$9*(A215^5)+$D$10*(A215^4)+$D$11*(A215^3)+$D$12*(A215^2)+$D$13*(A215)+$D$14 + (($D$3*EXP($D$4*A215))*(($D$5*(SIN(2*3.141592654*A215)))+(((1-($D$5^2))^0.5)*(COS(2*3.141592654*A215)))))</f>
        <v>13.117431812469373</v>
      </c>
      <c r="D215" s="2">
        <f t="shared" si="38"/>
        <v>1.0385681875306272</v>
      </c>
      <c r="F215" s="2">
        <f t="shared" si="39"/>
        <v>1.078623880150652</v>
      </c>
      <c r="G215" s="2">
        <f>$E$9*(A215^8)+$E$10*(A215^7)+$E$11*(A215^6)+$E$12*(A215^5)+$E$13*(A215^4)+$E$14*(A215^3)+$E$15*(A215^2)+$E$16*(A215)+$E$17+(($E$3*EXP($E$4*A215))*(($E$5*(SIN(2*3.141592654*A215)))+(((1-($E$5^2))^0.5)*(COS(2*3.141592654*A215)))))+(($E$6*EXP($E$7*A215))*(($E$8*(SIN(4*3.141592654*A215)))+(((1-($E$8^2))^0.5)*(COS(4*3.141592654*A215)))))</f>
        <v>13.087847407479678</v>
      </c>
      <c r="H215" s="2">
        <f t="shared" si="36"/>
        <v>-1.0681525925203221</v>
      </c>
      <c r="I215" s="2">
        <f t="shared" si="40"/>
        <v>1.1409499609078853</v>
      </c>
      <c r="K215" s="2">
        <f t="shared" si="37"/>
        <v>0.82057168317883389</v>
      </c>
      <c r="L215" s="2">
        <f t="shared" si="41"/>
        <v>13.938003495648207</v>
      </c>
      <c r="M215" s="2">
        <f t="shared" si="42"/>
        <v>0.21799650435179352</v>
      </c>
      <c r="N215" s="3">
        <f t="shared" si="43"/>
        <v>4.7522475909601528E-2</v>
      </c>
      <c r="P215" s="3">
        <v>1.0348493430843106</v>
      </c>
      <c r="Q215" s="3">
        <v>1.6059640473076993</v>
      </c>
      <c r="R215" s="3">
        <f>B215-K215</f>
        <v>13.335428316821167</v>
      </c>
      <c r="S215" s="3"/>
      <c r="T215" s="3">
        <f>(B214-$U$17)^2</f>
        <v>1.8522353083985201</v>
      </c>
      <c r="V215" s="19"/>
      <c r="X215" s="19"/>
      <c r="Y215" s="19"/>
      <c r="AD215" s="3">
        <v>16.49999983</v>
      </c>
      <c r="AE215" s="2">
        <f t="shared" si="33"/>
        <v>0</v>
      </c>
      <c r="AF215" s="2">
        <f>AE215-B215</f>
        <v>-14.156000000000001</v>
      </c>
      <c r="AG215" s="2">
        <f t="shared" si="34"/>
        <v>200.39233600000003</v>
      </c>
      <c r="AH215" s="2">
        <f t="shared" si="35"/>
        <v>14.156000000000001</v>
      </c>
    </row>
    <row r="216" spans="1:34" x14ac:dyDescent="0.3">
      <c r="A216" s="3">
        <v>16.33333317</v>
      </c>
      <c r="B216" s="3">
        <v>15.256</v>
      </c>
      <c r="C216" s="2">
        <f>$D$6*(A216^8)+$D$7*(A216^7)+$D$8*(A216^6)+$D$9*(A216^5)+$D$10*(A216^4)+$D$11*(A216^3)+$D$12*(A216^2)+$D$13*(A216)+$D$14 + (($D$3*EXP($D$4*A216))*(($D$5*(SIN(2*3.141592654*A216)))+(((1-($D$5^2))^0.5)*(COS(2*3.141592654*A216)))))</f>
        <v>13.694080791149254</v>
      </c>
      <c r="D216" s="2">
        <f t="shared" si="38"/>
        <v>1.5619192088507461</v>
      </c>
      <c r="F216" s="2">
        <f t="shared" si="39"/>
        <v>2.4395916149769405</v>
      </c>
      <c r="G216" s="2">
        <f>$E$9*(A216^8)+$E$10*(A216^7)+$E$11*(A216^6)+$E$12*(A216^5)+$E$13*(A216^4)+$E$14*(A216^3)+$E$15*(A216^2)+$E$16*(A216)+$E$17+(($E$3*EXP($E$4*A216))*(($E$5*(SIN(2*3.141592654*A216)))+(((1-($E$5^2))^0.5)*(COS(2*3.141592654*A216)))))+(($E$6*EXP($E$7*A216))*(($E$8*(SIN(4*3.141592654*A216)))+(((1-($E$8^2))^0.5)*(COS(4*3.141592654*A216)))))</f>
        <v>13.830506817507855</v>
      </c>
      <c r="H216" s="2">
        <f t="shared" si="36"/>
        <v>-1.4254931824921453</v>
      </c>
      <c r="I216" s="2">
        <f t="shared" si="40"/>
        <v>2.0320308133315845</v>
      </c>
      <c r="K216" s="2">
        <f t="shared" si="37"/>
        <v>0.94818554295028723</v>
      </c>
      <c r="L216" s="2">
        <f t="shared" si="41"/>
        <v>14.642266334099542</v>
      </c>
      <c r="M216" s="2">
        <f t="shared" si="42"/>
        <v>0.61373366590045819</v>
      </c>
      <c r="N216" s="3">
        <f t="shared" si="43"/>
        <v>0.37666901265961522</v>
      </c>
      <c r="P216" s="3">
        <v>1.0385681875306272</v>
      </c>
      <c r="Q216" s="3">
        <v>1.0348493430843106</v>
      </c>
      <c r="R216" s="3">
        <f>B216-K216</f>
        <v>14.307814457049712</v>
      </c>
      <c r="S216" s="3"/>
      <c r="T216" s="3">
        <f>(B215-$U$17)^2</f>
        <v>0.48437217876887501</v>
      </c>
      <c r="V216" s="19"/>
      <c r="X216" s="19"/>
      <c r="Y216" s="19"/>
      <c r="AD216" s="3">
        <v>16.583333159999999</v>
      </c>
      <c r="AE216" s="2">
        <f t="shared" si="33"/>
        <v>0</v>
      </c>
      <c r="AF216" s="2">
        <f>AE216-B216</f>
        <v>-15.256</v>
      </c>
      <c r="AG216" s="2">
        <f t="shared" si="34"/>
        <v>232.74553600000002</v>
      </c>
      <c r="AH216" s="2">
        <f t="shared" si="35"/>
        <v>15.256</v>
      </c>
    </row>
    <row r="217" spans="1:34" x14ac:dyDescent="0.3">
      <c r="A217" s="3">
        <v>16.416666500000002</v>
      </c>
      <c r="B217" s="3">
        <v>15.598000000000001</v>
      </c>
      <c r="C217" s="2">
        <f>$D$6*(A217^8)+$D$7*(A217^7)+$D$8*(A217^6)+$D$9*(A217^5)+$D$10*(A217^4)+$D$11*(A217^3)+$D$12*(A217^2)+$D$13*(A217)+$D$14 + (($D$3*EXP($D$4*A217))*(($D$5*(SIN(2*3.141592654*A217)))+(((1-($D$5^2))^0.5)*(COS(2*3.141592654*A217)))))</f>
        <v>14.034143796347207</v>
      </c>
      <c r="D217" s="2">
        <f t="shared" si="38"/>
        <v>1.5638562036527937</v>
      </c>
      <c r="F217" s="2">
        <f t="shared" si="39"/>
        <v>2.445646225703328</v>
      </c>
      <c r="G217" s="2">
        <f>$E$9*(A217^8)+$E$10*(A217^7)+$E$11*(A217^6)+$E$12*(A217^5)+$E$13*(A217^4)+$E$14*(A217^3)+$E$15*(A217^2)+$E$16*(A217)+$E$17+(($E$3*EXP($E$4*A217))*(($E$5*(SIN(2*3.141592654*A217)))+(((1-($E$5^2))^0.5)*(COS(2*3.141592654*A217)))))+(($E$6*EXP($E$7*A217))*(($E$8*(SIN(4*3.141592654*A217)))+(((1-($E$8^2))^0.5)*(COS(4*3.141592654*A217)))))</f>
        <v>14.19778548031128</v>
      </c>
      <c r="H217" s="2">
        <f t="shared" si="36"/>
        <v>-1.4002145196887206</v>
      </c>
      <c r="I217" s="2">
        <f t="shared" si="40"/>
        <v>1.9606007011471145</v>
      </c>
      <c r="K217" s="2">
        <f t="shared" si="37"/>
        <v>1.5378788580209286</v>
      </c>
      <c r="L217" s="2">
        <f t="shared" si="41"/>
        <v>15.572022654368135</v>
      </c>
      <c r="M217" s="2">
        <f t="shared" si="42"/>
        <v>2.5977345631865489E-2</v>
      </c>
      <c r="N217" s="3">
        <f t="shared" si="43"/>
        <v>6.7482248607740104E-4</v>
      </c>
      <c r="P217" s="3">
        <v>1.5619192088507461</v>
      </c>
      <c r="Q217" s="3">
        <v>1.0385681875306272</v>
      </c>
      <c r="R217" s="3">
        <f>B217-K217</f>
        <v>14.060121141979073</v>
      </c>
      <c r="S217" s="3"/>
      <c r="T217" s="3">
        <f>(B216-$U$17)^2</f>
        <v>0.16324143802811256</v>
      </c>
      <c r="V217" s="19"/>
      <c r="X217" s="19"/>
      <c r="Y217" s="19"/>
      <c r="AD217" s="3">
        <v>16.666666490000001</v>
      </c>
      <c r="AE217" s="2">
        <f t="shared" si="33"/>
        <v>0</v>
      </c>
      <c r="AF217" s="2">
        <f>AE217-B217</f>
        <v>-15.598000000000001</v>
      </c>
      <c r="AG217" s="2">
        <f t="shared" si="34"/>
        <v>243.29760400000004</v>
      </c>
      <c r="AH217" s="2">
        <f t="shared" si="35"/>
        <v>15.598000000000001</v>
      </c>
    </row>
    <row r="218" spans="1:34" x14ac:dyDescent="0.3">
      <c r="A218" s="3">
        <v>16.49999983</v>
      </c>
      <c r="B218" s="3">
        <v>16.033999999999999</v>
      </c>
      <c r="C218" s="2">
        <f>$D$6*(A218^8)+$D$7*(A218^7)+$D$8*(A218^6)+$D$9*(A218^5)+$D$10*(A218^4)+$D$11*(A218^3)+$D$12*(A218^2)+$D$13*(A218)+$D$14 + (($D$3*EXP($D$4*A218))*(($D$5*(SIN(2*3.141592654*A218)))+(((1-($D$5^2))^0.5)*(COS(2*3.141592654*A218)))))</f>
        <v>14.049250049260401</v>
      </c>
      <c r="D218" s="2">
        <f t="shared" si="38"/>
        <v>1.984749950739598</v>
      </c>
      <c r="F218" s="2">
        <f t="shared" si="39"/>
        <v>3.9392323669608369</v>
      </c>
      <c r="G218" s="2">
        <f>$E$9*(A218^8)+$E$10*(A218^7)+$E$11*(A218^6)+$E$12*(A218^5)+$E$13*(A218^4)+$E$14*(A218^3)+$E$15*(A218^2)+$E$16*(A218)+$E$17+(($E$3*EXP($E$4*A218))*(($E$5*(SIN(2*3.141592654*A218)))+(((1-($E$5^2))^0.5)*(COS(2*3.141592654*A218)))))+(($E$6*EXP($E$7*A218))*(($E$8*(SIN(4*3.141592654*A218)))+(((1-($E$8^2))^0.5)*(COS(4*3.141592654*A218)))))</f>
        <v>14.074305042777354</v>
      </c>
      <c r="H218" s="2">
        <f t="shared" si="36"/>
        <v>-1.959694957222645</v>
      </c>
      <c r="I218" s="2">
        <f t="shared" si="40"/>
        <v>3.8404043253638642</v>
      </c>
      <c r="K218" s="2">
        <f t="shared" si="37"/>
        <v>1.4269682135488009</v>
      </c>
      <c r="L218" s="2">
        <f t="shared" si="41"/>
        <v>15.476218262809201</v>
      </c>
      <c r="M218" s="2">
        <f t="shared" si="42"/>
        <v>0.5577817371907976</v>
      </c>
      <c r="N218" s="3">
        <f t="shared" si="43"/>
        <v>0.31112046634358398</v>
      </c>
      <c r="P218" s="3">
        <v>1.5638562036527937</v>
      </c>
      <c r="Q218" s="3">
        <v>1.5619192088507461</v>
      </c>
      <c r="R218" s="3">
        <f>B218-K218</f>
        <v>14.607031786451198</v>
      </c>
      <c r="S218" s="3"/>
      <c r="T218" s="3">
        <f>(B217-$U$17)^2</f>
        <v>0.55656297136143973</v>
      </c>
      <c r="V218" s="19"/>
      <c r="X218" s="19"/>
      <c r="Y218" s="19"/>
      <c r="AD218" s="3">
        <v>16.749999819999999</v>
      </c>
      <c r="AE218" s="2">
        <f t="shared" si="33"/>
        <v>0</v>
      </c>
      <c r="AF218" s="2">
        <f>AE218-B218</f>
        <v>-16.033999999999999</v>
      </c>
      <c r="AG218" s="2">
        <f t="shared" si="34"/>
        <v>257.08915599999995</v>
      </c>
      <c r="AH218" s="2">
        <f t="shared" si="35"/>
        <v>16.033999999999999</v>
      </c>
    </row>
    <row r="219" spans="1:34" x14ac:dyDescent="0.3">
      <c r="A219" s="3">
        <v>16.583333159999999</v>
      </c>
      <c r="B219" s="3">
        <v>15.598000000000001</v>
      </c>
      <c r="C219" s="2">
        <f>$D$6*(A219^8)+$D$7*(A219^7)+$D$8*(A219^6)+$D$9*(A219^5)+$D$10*(A219^4)+$D$11*(A219^3)+$D$12*(A219^2)+$D$13*(A219)+$D$14 + (($D$3*EXP($D$4*A219))*(($D$5*(SIN(2*3.141592654*A219)))+(((1-($D$5^2))^0.5)*(COS(2*3.141592654*A219)))))</f>
        <v>13.738330563188825</v>
      </c>
      <c r="D219" s="2">
        <f t="shared" si="38"/>
        <v>1.8596694368111759</v>
      </c>
      <c r="F219" s="2">
        <f t="shared" si="39"/>
        <v>3.4583704142095963</v>
      </c>
      <c r="G219" s="2">
        <f>$E$9*(A219^8)+$E$10*(A219^7)+$E$11*(A219^6)+$E$12*(A219^5)+$E$13*(A219^4)+$E$14*(A219^3)+$E$15*(A219^2)+$E$16*(A219)+$E$17+(($E$3*EXP($E$4*A219))*(($E$5*(SIN(2*3.141592654*A219)))+(((1-($E$5^2))^0.5)*(COS(2*3.141592654*A219)))))+(($E$6*EXP($E$7*A219))*(($E$8*(SIN(4*3.141592654*A219)))+(((1-($E$8^2))^0.5)*(COS(4*3.141592654*A219)))))</f>
        <v>13.59789919099452</v>
      </c>
      <c r="H219" s="2">
        <f t="shared" si="36"/>
        <v>-2.000100809005481</v>
      </c>
      <c r="I219" s="2">
        <f t="shared" si="40"/>
        <v>4.0004032461843799</v>
      </c>
      <c r="K219" s="2">
        <f t="shared" si="37"/>
        <v>1.9014440438101199</v>
      </c>
      <c r="L219" s="2">
        <f t="shared" si="41"/>
        <v>15.639774606998945</v>
      </c>
      <c r="M219" s="2">
        <f t="shared" si="42"/>
        <v>-4.1774606998943753E-2</v>
      </c>
      <c r="N219" s="3">
        <f t="shared" si="43"/>
        <v>1.7451177899162004E-3</v>
      </c>
      <c r="P219" s="3">
        <v>1.984749950739598</v>
      </c>
      <c r="Q219" s="3">
        <v>1.5638562036527937</v>
      </c>
      <c r="R219" s="3">
        <f>B219-K219</f>
        <v>13.696555956189881</v>
      </c>
      <c r="S219" s="3"/>
      <c r="T219" s="3">
        <f>(B218-$U$17)^2</f>
        <v>1.397198423213279</v>
      </c>
      <c r="V219" s="19"/>
      <c r="X219" s="19"/>
      <c r="Y219" s="19"/>
      <c r="AD219" s="3">
        <v>16.833333150000001</v>
      </c>
      <c r="AE219" s="2">
        <f t="shared" si="33"/>
        <v>0</v>
      </c>
      <c r="AF219" s="2">
        <f>AE219-B219</f>
        <v>-15.598000000000001</v>
      </c>
      <c r="AG219" s="2">
        <f t="shared" si="34"/>
        <v>243.29760400000004</v>
      </c>
      <c r="AH219" s="2">
        <f t="shared" si="35"/>
        <v>15.598000000000001</v>
      </c>
    </row>
    <row r="220" spans="1:34" x14ac:dyDescent="0.3">
      <c r="A220" s="3">
        <v>16.666666490000001</v>
      </c>
      <c r="B220" s="3">
        <v>14.516</v>
      </c>
      <c r="C220" s="2">
        <f>$D$6*(A220^8)+$D$7*(A220^7)+$D$8*(A220^6)+$D$9*(A220^5)+$D$10*(A220^4)+$D$11*(A220^3)+$D$12*(A220^2)+$D$13*(A220)+$D$14 + (($D$3*EXP($D$4*A220))*(($D$5*(SIN(2*3.141592654*A220)))+(((1-($D$5^2))^0.5)*(COS(2*3.141592654*A220)))))</f>
        <v>13.187950947695802</v>
      </c>
      <c r="D220" s="2">
        <f t="shared" si="38"/>
        <v>1.3280490523041983</v>
      </c>
      <c r="F220" s="2">
        <f t="shared" si="39"/>
        <v>1.7637142853260794</v>
      </c>
      <c r="G220" s="2">
        <f>$E$9*(A220^8)+$E$10*(A220^7)+$E$11*(A220^6)+$E$12*(A220^5)+$E$13*(A220^4)+$E$14*(A220^3)+$E$15*(A220^2)+$E$16*(A220)+$E$17+(($E$3*EXP($E$4*A220))*(($E$5*(SIN(2*3.141592654*A220)))+(((1-($E$5^2))^0.5)*(COS(2*3.141592654*A220)))))+(($E$6*EXP($E$7*A220))*(($E$8*(SIN(4*3.141592654*A220)))+(((1-($E$8^2))^0.5)*(COS(4*3.141592654*A220)))))</f>
        <v>13.020703598787032</v>
      </c>
      <c r="H220" s="2">
        <f t="shared" si="36"/>
        <v>-1.4952964012129684</v>
      </c>
      <c r="I220" s="2">
        <f t="shared" si="40"/>
        <v>2.2359113274804545</v>
      </c>
      <c r="K220" s="2">
        <f t="shared" si="37"/>
        <v>1.6693605611992228</v>
      </c>
      <c r="L220" s="2">
        <f t="shared" si="41"/>
        <v>14.857311508895025</v>
      </c>
      <c r="M220" s="2">
        <f t="shared" si="42"/>
        <v>-0.34131150889502493</v>
      </c>
      <c r="N220" s="3">
        <f t="shared" si="43"/>
        <v>0.11649354610419868</v>
      </c>
      <c r="P220" s="3">
        <v>1.8596694368111759</v>
      </c>
      <c r="Q220" s="3">
        <v>1.984749950739598</v>
      </c>
      <c r="R220" s="3">
        <f>B220-K220</f>
        <v>12.846639438800777</v>
      </c>
      <c r="S220" s="3"/>
      <c r="T220" s="3">
        <f>(B219-$U$17)^2</f>
        <v>0.55656297136143973</v>
      </c>
      <c r="V220" s="19"/>
      <c r="X220" s="19"/>
      <c r="Y220" s="19"/>
      <c r="AD220" s="3">
        <v>16.91666648</v>
      </c>
      <c r="AE220" s="2">
        <f t="shared" si="33"/>
        <v>0</v>
      </c>
      <c r="AF220" s="2">
        <f>AE220-B220</f>
        <v>-14.516</v>
      </c>
      <c r="AG220" s="2">
        <f t="shared" si="34"/>
        <v>210.71425600000001</v>
      </c>
      <c r="AH220" s="2">
        <f t="shared" si="35"/>
        <v>14.516</v>
      </c>
    </row>
    <row r="221" spans="1:34" x14ac:dyDescent="0.3">
      <c r="A221" s="3">
        <v>16.749999819999999</v>
      </c>
      <c r="B221" s="3">
        <v>13.435</v>
      </c>
      <c r="C221" s="2">
        <f>$D$6*(A221^8)+$D$7*(A221^7)+$D$8*(A221^6)+$D$9*(A221^5)+$D$10*(A221^4)+$D$11*(A221^3)+$D$12*(A221^2)+$D$13*(A221)+$D$14 + (($D$3*EXP($D$4*A221))*(($D$5*(SIN(2*3.141592654*A221)))+(((1-($D$5^2))^0.5)*(COS(2*3.141592654*A221)))))</f>
        <v>12.54915615493641</v>
      </c>
      <c r="D221" s="2">
        <f t="shared" si="38"/>
        <v>0.88584384506359015</v>
      </c>
      <c r="F221" s="2">
        <f t="shared" si="39"/>
        <v>0.78471931783704596</v>
      </c>
      <c r="G221" s="2">
        <f>$E$9*(A221^8)+$E$10*(A221^7)+$E$11*(A221^6)+$E$12*(A221^5)+$E$13*(A221^4)+$E$14*(A221^3)+$E$15*(A221^2)+$E$16*(A221)+$E$17+(($E$3*EXP($E$4*A221))*(($E$5*(SIN(2*3.141592654*A221)))+(((1-($E$5^2))^0.5)*(COS(2*3.141592654*A221)))))+(($E$6*EXP($E$7*A221))*(($E$8*(SIN(4*3.141592654*A221)))+(((1-($E$8^2))^0.5)*(COS(4*3.141592654*A221)))))</f>
        <v>12.520544275993272</v>
      </c>
      <c r="H221" s="2">
        <f t="shared" si="36"/>
        <v>-0.91445572400672859</v>
      </c>
      <c r="I221" s="2">
        <f t="shared" si="40"/>
        <v>0.83622927116867019</v>
      </c>
      <c r="K221" s="2">
        <f t="shared" si="37"/>
        <v>1.0965631804199321</v>
      </c>
      <c r="L221" s="2">
        <f t="shared" si="41"/>
        <v>13.645719335356343</v>
      </c>
      <c r="M221" s="2">
        <f t="shared" si="42"/>
        <v>-0.2107193353563428</v>
      </c>
      <c r="N221" s="3">
        <f t="shared" si="43"/>
        <v>4.440263829301886E-2</v>
      </c>
      <c r="P221" s="3">
        <v>1.3280490523041983</v>
      </c>
      <c r="Q221" s="3">
        <v>1.8596694368111759</v>
      </c>
      <c r="R221" s="3">
        <f>B221-K221</f>
        <v>12.338436819580068</v>
      </c>
      <c r="S221" s="3"/>
      <c r="T221" s="3">
        <f>(B220-$U$17)^2</f>
        <v>0.11287484543553504</v>
      </c>
      <c r="V221" s="19"/>
      <c r="X221" s="19"/>
      <c r="Y221" s="19"/>
      <c r="AD221" s="3">
        <v>16.999999809999998</v>
      </c>
      <c r="AE221" s="2">
        <f t="shared" si="33"/>
        <v>0</v>
      </c>
      <c r="AF221" s="2">
        <f>AE221-B221</f>
        <v>-13.435</v>
      </c>
      <c r="AG221" s="2">
        <f t="shared" si="34"/>
        <v>180.49922500000002</v>
      </c>
      <c r="AH221" s="2">
        <f t="shared" si="35"/>
        <v>13.435</v>
      </c>
    </row>
    <row r="222" spans="1:34" x14ac:dyDescent="0.3">
      <c r="A222" s="3">
        <v>16.833333150000001</v>
      </c>
      <c r="B222" s="3">
        <v>12.638</v>
      </c>
      <c r="C222" s="2">
        <f>$D$6*(A222^8)+$D$7*(A222^7)+$D$8*(A222^6)+$D$9*(A222^5)+$D$10*(A222^4)+$D$11*(A222^3)+$D$12*(A222^2)+$D$13*(A222)+$D$14 + (($D$3*EXP($D$4*A222))*(($D$5*(SIN(2*3.141592654*A222)))+(((1-($D$5^2))^0.5)*(COS(2*3.141592654*A222)))))</f>
        <v>11.997020366044607</v>
      </c>
      <c r="D222" s="2">
        <f t="shared" si="38"/>
        <v>0.64097963395539281</v>
      </c>
      <c r="F222" s="2">
        <f t="shared" si="39"/>
        <v>0.41085489114558937</v>
      </c>
      <c r="G222" s="2">
        <f>$E$9*(A222^8)+$E$10*(A222^7)+$E$11*(A222^6)+$E$12*(A222^5)+$E$13*(A222^4)+$E$14*(A222^3)+$E$15*(A222^2)+$E$16*(A222)+$E$17+(($E$3*EXP($E$4*A222))*(($E$5*(SIN(2*3.141592654*A222)))+(((1-($E$5^2))^0.5)*(COS(2*3.141592654*A222)))))+(($E$6*EXP($E$7*A222))*(($E$8*(SIN(4*3.141592654*A222)))+(((1-($E$8^2))^0.5)*(COS(4*3.141592654*A222)))))</f>
        <v>12.134099776914416</v>
      </c>
      <c r="H222" s="2">
        <f t="shared" si="36"/>
        <v>-0.50390022308558358</v>
      </c>
      <c r="I222" s="2">
        <f t="shared" si="40"/>
        <v>0.25391543482570089</v>
      </c>
      <c r="K222" s="2">
        <f t="shared" si="37"/>
        <v>0.71250621018231164</v>
      </c>
      <c r="L222" s="2">
        <f t="shared" si="41"/>
        <v>12.709526576226919</v>
      </c>
      <c r="M222" s="2">
        <f t="shared" si="42"/>
        <v>-7.1526576226919047E-2</v>
      </c>
      <c r="N222" s="3">
        <f t="shared" si="43"/>
        <v>5.116051106745261E-3</v>
      </c>
      <c r="P222" s="3">
        <v>0.88584384506359015</v>
      </c>
      <c r="Q222" s="3">
        <v>1.3280490523041983</v>
      </c>
      <c r="R222" s="3">
        <f>B222-K222</f>
        <v>11.925493789817688</v>
      </c>
      <c r="S222" s="3"/>
      <c r="T222" s="3">
        <f>(B221-$U$17)^2</f>
        <v>2.0077997824725928</v>
      </c>
      <c r="V222" s="19"/>
      <c r="X222" s="19"/>
      <c r="Y222" s="19"/>
      <c r="AD222" s="3">
        <v>17.083333140000001</v>
      </c>
      <c r="AE222" s="2">
        <f t="shared" si="33"/>
        <v>0</v>
      </c>
      <c r="AF222" s="2">
        <f>AE222-B222</f>
        <v>-12.638</v>
      </c>
      <c r="AG222" s="2">
        <f t="shared" si="34"/>
        <v>159.719044</v>
      </c>
      <c r="AH222" s="2">
        <f t="shared" si="35"/>
        <v>12.638</v>
      </c>
    </row>
    <row r="223" spans="1:34" x14ac:dyDescent="0.3">
      <c r="A223" s="3">
        <v>16.91666648</v>
      </c>
      <c r="B223" s="3">
        <v>12.106</v>
      </c>
      <c r="C223" s="2">
        <f>$D$6*(A223^8)+$D$7*(A223^7)+$D$8*(A223^6)+$D$9*(A223^5)+$D$10*(A223^4)+$D$11*(A223^3)+$D$12*(A223^2)+$D$13*(A223)+$D$14 + (($D$3*EXP($D$4*A223))*(($D$5*(SIN(2*3.141592654*A223)))+(((1-($D$5^2))^0.5)*(COS(2*3.141592654*A223)))))</f>
        <v>11.68373405127238</v>
      </c>
      <c r="D223" s="2">
        <f t="shared" si="38"/>
        <v>0.42226594872762035</v>
      </c>
      <c r="F223" s="2">
        <f t="shared" si="39"/>
        <v>0.1783085314548373</v>
      </c>
      <c r="G223" s="2">
        <f>$E$9*(A223^8)+$E$10*(A223^7)+$E$11*(A223^6)+$E$12*(A223^5)+$E$13*(A223^4)+$E$14*(A223^3)+$E$15*(A223^2)+$E$16*(A223)+$E$17+(($E$3*EXP($E$4*A223))*(($E$5*(SIN(2*3.141592654*A223)))+(((1-($E$5^2))^0.5)*(COS(2*3.141592654*A223)))))+(($E$6*EXP($E$7*A223))*(($E$8*(SIN(4*3.141592654*A223)))+(((1-($E$8^2))^0.5)*(COS(4*3.141592654*A223)))))</f>
        <v>11.848562577783243</v>
      </c>
      <c r="H223" s="2">
        <f t="shared" si="36"/>
        <v>-0.25743742221675703</v>
      </c>
      <c r="I223" s="2">
        <f t="shared" si="40"/>
        <v>6.6274026357608831E-2</v>
      </c>
      <c r="K223" s="2">
        <f t="shared" si="37"/>
        <v>0.53178646607362789</v>
      </c>
      <c r="L223" s="2">
        <f t="shared" si="41"/>
        <v>12.215520517346008</v>
      </c>
      <c r="M223" s="2">
        <f t="shared" si="42"/>
        <v>-0.10952051734600765</v>
      </c>
      <c r="N223" s="3">
        <f t="shared" si="43"/>
        <v>1.1994743719737163E-2</v>
      </c>
      <c r="P223" s="3">
        <v>0.64097963395539281</v>
      </c>
      <c r="Q223" s="3">
        <v>0.88584384506359015</v>
      </c>
      <c r="R223" s="3">
        <f>B223-K223</f>
        <v>11.574213533926372</v>
      </c>
      <c r="S223" s="3"/>
      <c r="T223" s="3">
        <f>(B222-$U$17)^2</f>
        <v>4.9016566009911298</v>
      </c>
      <c r="V223" s="19"/>
      <c r="X223" s="19"/>
      <c r="Y223" s="19"/>
      <c r="AD223" s="3">
        <v>17.166666469999999</v>
      </c>
      <c r="AE223" s="2">
        <f t="shared" si="33"/>
        <v>0</v>
      </c>
      <c r="AF223" s="2">
        <f>AE223-B223</f>
        <v>-12.106</v>
      </c>
      <c r="AG223" s="2">
        <f t="shared" si="34"/>
        <v>146.55523600000001</v>
      </c>
      <c r="AH223" s="2">
        <f t="shared" si="35"/>
        <v>12.106</v>
      </c>
    </row>
    <row r="224" spans="1:34" x14ac:dyDescent="0.3">
      <c r="A224" s="3">
        <v>16.999999809999998</v>
      </c>
      <c r="B224" s="3">
        <v>12.144</v>
      </c>
      <c r="C224" s="2">
        <f>$D$6*(A224^8)+$D$7*(A224^7)+$D$8*(A224^6)+$D$9*(A224^5)+$D$10*(A224^4)+$D$11*(A224^3)+$D$12*(A224^2)+$D$13*(A224)+$D$14 + (($D$3*EXP($D$4*A224))*(($D$5*(SIN(2*3.141592654*A224)))+(((1-($D$5^2))^0.5)*(COS(2*3.141592654*A224)))))</f>
        <v>11.697798395333518</v>
      </c>
      <c r="D224" s="2">
        <f t="shared" si="38"/>
        <v>0.44620160466648251</v>
      </c>
      <c r="F224" s="2">
        <f t="shared" si="39"/>
        <v>0.19909587200694395</v>
      </c>
      <c r="G224" s="2">
        <f>$E$9*(A224^8)+$E$10*(A224^7)+$E$11*(A224^6)+$E$12*(A224^5)+$E$13*(A224^4)+$E$14*(A224^3)+$E$15*(A224^2)+$E$16*(A224)+$E$17+(($E$3*EXP($E$4*A224))*(($E$5*(SIN(2*3.141592654*A224)))+(((1-($E$5^2))^0.5)*(COS(2*3.141592654*A224)))))+(($E$6*EXP($E$7*A224))*(($E$8*(SIN(4*3.141592654*A224)))+(((1-($E$8^2))^0.5)*(COS(4*3.141592654*A224)))))</f>
        <v>11.725502953525931</v>
      </c>
      <c r="H224" s="2">
        <f t="shared" si="36"/>
        <v>-0.41849704647406938</v>
      </c>
      <c r="I224" s="2">
        <f t="shared" si="40"/>
        <v>0.17513977790751939</v>
      </c>
      <c r="K224" s="2">
        <f t="shared" si="37"/>
        <v>0.33792697105161368</v>
      </c>
      <c r="L224" s="2">
        <f t="shared" si="41"/>
        <v>12.035725366385131</v>
      </c>
      <c r="M224" s="2">
        <f t="shared" si="42"/>
        <v>0.10827463361486878</v>
      </c>
      <c r="N224" s="3">
        <f t="shared" si="43"/>
        <v>1.1723396284434072E-2</v>
      </c>
      <c r="P224" s="3">
        <v>0.42226594872762035</v>
      </c>
      <c r="Q224" s="3">
        <v>0.64097963395539281</v>
      </c>
      <c r="R224" s="3">
        <f>B224-K224</f>
        <v>11.806073028948386</v>
      </c>
      <c r="S224" s="3"/>
      <c r="T224" s="3">
        <f>(B223-$U$17)^2</f>
        <v>7.5403431046948448</v>
      </c>
      <c r="V224" s="19"/>
      <c r="X224" s="19"/>
      <c r="Y224" s="19"/>
      <c r="AD224" s="3">
        <v>17.249999800000001</v>
      </c>
      <c r="AE224" s="2">
        <f t="shared" si="33"/>
        <v>0</v>
      </c>
      <c r="AF224" s="2">
        <f>AE224-B224</f>
        <v>-12.144</v>
      </c>
      <c r="AG224" s="2">
        <f t="shared" si="34"/>
        <v>147.47673600000002</v>
      </c>
      <c r="AH224" s="2">
        <f t="shared" si="35"/>
        <v>12.144</v>
      </c>
    </row>
    <row r="225" spans="1:34" x14ac:dyDescent="0.3">
      <c r="A225" s="3">
        <v>17.083333140000001</v>
      </c>
      <c r="B225" s="3">
        <v>12.978999999999999</v>
      </c>
      <c r="C225" s="2">
        <f>$D$6*(A225^8)+$D$7*(A225^7)+$D$8*(A225^6)+$D$9*(A225^5)+$D$10*(A225^4)+$D$11*(A225^3)+$D$12*(A225^2)+$D$13*(A225)+$D$14 + (($D$3*EXP($D$4*A225))*(($D$5*(SIN(2*3.141592654*A225)))+(((1-($D$5^2))^0.5)*(COS(2*3.141592654*A225)))))</f>
        <v>12.04026729376284</v>
      </c>
      <c r="D225" s="2">
        <f t="shared" si="38"/>
        <v>0.93873270623715932</v>
      </c>
      <c r="F225" s="2">
        <f t="shared" si="39"/>
        <v>0.88121909375934082</v>
      </c>
      <c r="G225" s="2">
        <f>$E$9*(A225^8)+$E$10*(A225^7)+$E$11*(A225^6)+$E$12*(A225^5)+$E$13*(A225^4)+$E$14*(A225^3)+$E$15*(A225^2)+$E$16*(A225)+$E$17+(($E$3*EXP($E$4*A225))*(($E$5*(SIN(2*3.141592654*A225)))+(((1-($E$5^2))^0.5)*(COS(2*3.141592654*A225)))))+(($E$6*EXP($E$7*A225))*(($E$8*(SIN(4*3.141592654*A225)))+(((1-($E$8^2))^0.5)*(COS(4*3.141592654*A225)))))</f>
        <v>11.903437545323722</v>
      </c>
      <c r="H225" s="2">
        <f t="shared" si="36"/>
        <v>-1.0755624546762768</v>
      </c>
      <c r="I225" s="2">
        <f t="shared" si="40"/>
        <v>1.1568345939092579</v>
      </c>
      <c r="K225" s="2">
        <f t="shared" si="37"/>
        <v>0.41219759902515352</v>
      </c>
      <c r="L225" s="2">
        <f t="shared" si="41"/>
        <v>12.452464892787994</v>
      </c>
      <c r="M225" s="2">
        <f t="shared" si="42"/>
        <v>0.52653510721200547</v>
      </c>
      <c r="N225" s="3">
        <f t="shared" si="43"/>
        <v>0.27723921912675809</v>
      </c>
      <c r="P225" s="3">
        <v>0.44620160466648251</v>
      </c>
      <c r="Q225" s="3">
        <v>0.42226594872762035</v>
      </c>
      <c r="R225" s="3">
        <f>B225-K225</f>
        <v>12.566802400974845</v>
      </c>
      <c r="S225" s="3"/>
      <c r="T225" s="3">
        <f>(B224-$U$17)^2</f>
        <v>7.3330934972874351</v>
      </c>
      <c r="V225" s="19"/>
      <c r="X225" s="19"/>
      <c r="Y225" s="19"/>
      <c r="AD225" s="3">
        <v>17.33333313</v>
      </c>
      <c r="AE225" s="2">
        <f t="shared" si="33"/>
        <v>0</v>
      </c>
      <c r="AF225" s="2">
        <f>AE225-B225</f>
        <v>-12.978999999999999</v>
      </c>
      <c r="AG225" s="2">
        <f t="shared" si="34"/>
        <v>168.45444099999997</v>
      </c>
      <c r="AH225" s="2">
        <f t="shared" si="35"/>
        <v>12.978999999999999</v>
      </c>
    </row>
    <row r="226" spans="1:34" x14ac:dyDescent="0.3">
      <c r="A226" s="3">
        <v>17.166666469999999</v>
      </c>
      <c r="B226" s="3">
        <v>11.917</v>
      </c>
      <c r="C226" s="2">
        <f>$D$6*(A226^8)+$D$7*(A226^7)+$D$8*(A226^6)+$D$9*(A226^5)+$D$10*(A226^4)+$D$11*(A226^3)+$D$12*(A226^2)+$D$13*(A226)+$D$14 + (($D$3*EXP($D$4*A226))*(($D$5*(SIN(2*3.141592654*A226)))+(((1-($D$5^2))^0.5)*(COS(2*3.141592654*A226)))))</f>
        <v>12.624414014182531</v>
      </c>
      <c r="D226" s="2">
        <f t="shared" si="38"/>
        <v>-0.70741401418253069</v>
      </c>
      <c r="F226" s="2">
        <f t="shared" si="39"/>
        <v>0.50043458746184177</v>
      </c>
      <c r="G226" s="2">
        <f>$E$9*(A226^8)+$E$10*(A226^7)+$E$11*(A226^6)+$E$12*(A226^5)+$E$13*(A226^4)+$E$14*(A226^3)+$E$15*(A226^2)+$E$16*(A226)+$E$17+(($E$3*EXP($E$4*A226))*(($E$5*(SIN(2*3.141592654*A226)))+(((1-($E$5^2))^0.5)*(COS(2*3.141592654*A226)))))+(($E$6*EXP($E$7*A226))*(($E$8*(SIN(4*3.141592654*A226)))+(((1-($E$8^2))^0.5)*(COS(4*3.141592654*A226)))))</f>
        <v>12.459701564287949</v>
      </c>
      <c r="H226" s="2">
        <f t="shared" si="36"/>
        <v>0.54270156428794891</v>
      </c>
      <c r="I226" s="2">
        <f t="shared" si="40"/>
        <v>0.29452498788058673</v>
      </c>
      <c r="K226" s="2">
        <f t="shared" si="37"/>
        <v>0.96274794567896005</v>
      </c>
      <c r="L226" s="2">
        <f t="shared" si="41"/>
        <v>13.58716195986149</v>
      </c>
      <c r="M226" s="2">
        <f t="shared" si="42"/>
        <v>-1.6701619598614901</v>
      </c>
      <c r="N226" s="3">
        <f t="shared" si="43"/>
        <v>2.7894409721683737</v>
      </c>
      <c r="P226" s="3">
        <v>0.93873270623715932</v>
      </c>
      <c r="Q226" s="3">
        <v>0.44620160466648251</v>
      </c>
      <c r="R226" s="3">
        <f>B226-K226</f>
        <v>10.95425205432104</v>
      </c>
      <c r="S226" s="3"/>
      <c r="T226" s="3">
        <f>(B225-$U$17)^2</f>
        <v>3.5080110713614956</v>
      </c>
      <c r="V226" s="19"/>
      <c r="X226" s="19"/>
      <c r="Y226" s="19"/>
      <c r="AD226" s="3">
        <v>17.416666459999998</v>
      </c>
      <c r="AE226" s="2">
        <f t="shared" si="33"/>
        <v>0</v>
      </c>
      <c r="AF226" s="2">
        <f>AE226-B226</f>
        <v>-11.917</v>
      </c>
      <c r="AG226" s="2">
        <f t="shared" si="34"/>
        <v>142.01488899999998</v>
      </c>
      <c r="AH226" s="2">
        <f t="shared" si="35"/>
        <v>11.917</v>
      </c>
    </row>
    <row r="227" spans="1:34" x14ac:dyDescent="0.3">
      <c r="A227" s="3">
        <v>17.249999800000001</v>
      </c>
      <c r="B227" s="3">
        <v>15.066000000000001</v>
      </c>
      <c r="C227" s="2">
        <f>$D$6*(A227^8)+$D$7*(A227^7)+$D$8*(A227^6)+$D$9*(A227^5)+$D$10*(A227^4)+$D$11*(A227^3)+$D$12*(A227^2)+$D$13*(A227)+$D$14 + (($D$3*EXP($D$4*A227))*(($D$5*(SIN(2*3.141592654*A227)))+(((1-($D$5^2))^0.5)*(COS(2*3.141592654*A227)))))</f>
        <v>13.298924780655197</v>
      </c>
      <c r="D227" s="2">
        <f t="shared" si="38"/>
        <v>1.7670752193448038</v>
      </c>
      <c r="F227" s="2">
        <f t="shared" si="39"/>
        <v>3.1225548308224864</v>
      </c>
      <c r="G227" s="2">
        <f>$E$9*(A227^8)+$E$10*(A227^7)+$E$11*(A227^6)+$E$12*(A227^5)+$E$13*(A227^4)+$E$14*(A227^3)+$E$15*(A227^2)+$E$16*(A227)+$E$17+(($E$3*EXP($E$4*A227))*(($E$5*(SIN(2*3.141592654*A227)))+(((1-($E$5^2))^0.5)*(COS(2*3.141592654*A227)))))+(($E$6*EXP($E$7*A227))*(($E$8*(SIN(4*3.141592654*A227)))+(((1-($E$8^2))^0.5)*(COS(4*3.141592654*A227)))))</f>
        <v>13.269852319721506</v>
      </c>
      <c r="H227" s="2">
        <f t="shared" si="36"/>
        <v>-1.7961476802784944</v>
      </c>
      <c r="I227" s="2">
        <f t="shared" si="40"/>
        <v>3.2261464893698166</v>
      </c>
      <c r="K227" s="2">
        <f t="shared" si="37"/>
        <v>-1.0010353700199996</v>
      </c>
      <c r="L227" s="2">
        <f t="shared" si="41"/>
        <v>12.297889410635197</v>
      </c>
      <c r="M227" s="2">
        <f t="shared" si="42"/>
        <v>2.7681105893648041</v>
      </c>
      <c r="N227" s="3">
        <f t="shared" si="43"/>
        <v>7.6624362349535637</v>
      </c>
      <c r="P227" s="3">
        <v>-0.70741401418253069</v>
      </c>
      <c r="Q227" s="3">
        <v>0.93873270623715932</v>
      </c>
      <c r="R227" s="3">
        <f>B227-K227</f>
        <v>16.067035370020001</v>
      </c>
      <c r="S227" s="3"/>
      <c r="T227" s="3">
        <f>(B226-$U$17)^2</f>
        <v>8.6140402046948488</v>
      </c>
      <c r="V227" s="19"/>
      <c r="X227" s="19"/>
      <c r="Y227" s="19"/>
      <c r="AD227" s="3">
        <v>17.49999979</v>
      </c>
      <c r="AE227" s="2">
        <f t="shared" si="33"/>
        <v>0</v>
      </c>
      <c r="AF227" s="2">
        <f>AE227-B227</f>
        <v>-15.066000000000001</v>
      </c>
      <c r="AG227" s="2">
        <f t="shared" si="34"/>
        <v>226.98435600000002</v>
      </c>
      <c r="AH227" s="2">
        <f t="shared" si="35"/>
        <v>15.066000000000001</v>
      </c>
    </row>
    <row r="228" spans="1:34" x14ac:dyDescent="0.3">
      <c r="A228" s="3">
        <v>17.33333313</v>
      </c>
      <c r="B228" s="3">
        <v>15.199</v>
      </c>
      <c r="C228" s="2">
        <f>$D$6*(A228^8)+$D$7*(A228^7)+$D$8*(A228^6)+$D$9*(A228^5)+$D$10*(A228^4)+$D$11*(A228^3)+$D$12*(A228^2)+$D$13*(A228)+$D$14 + (($D$3*EXP($D$4*A228))*(($D$5*(SIN(2*3.141592654*A228)))+(((1-($D$5^2))^0.5)*(COS(2*3.141592654*A228)))))</f>
        <v>13.888415837095186</v>
      </c>
      <c r="D228" s="2">
        <f t="shared" si="38"/>
        <v>1.3105841629048136</v>
      </c>
      <c r="F228" s="2">
        <f t="shared" si="39"/>
        <v>1.7176308480569109</v>
      </c>
      <c r="G228" s="2">
        <f>$E$9*(A228^8)+$E$10*(A228^7)+$E$11*(A228^6)+$E$12*(A228^5)+$E$13*(A228^4)+$E$14*(A228^3)+$E$15*(A228^2)+$E$16*(A228)+$E$17+(($E$3*EXP($E$4*A228))*(($E$5*(SIN(2*3.141592654*A228)))+(((1-($E$5^2))^0.5)*(COS(2*3.141592654*A228)))))+(($E$6*EXP($E$7*A228))*(($E$8*(SIN(4*3.141592654*A228)))+(((1-($E$8^2))^0.5)*(COS(4*3.141592654*A228)))))</f>
        <v>14.021973409251816</v>
      </c>
      <c r="H228" s="2">
        <f t="shared" si="36"/>
        <v>-1.1770265907481843</v>
      </c>
      <c r="I228" s="2">
        <f t="shared" si="40"/>
        <v>1.3853915953282936</v>
      </c>
      <c r="K228" s="2">
        <f t="shared" si="37"/>
        <v>2.1466631384515873</v>
      </c>
      <c r="L228" s="2">
        <f t="shared" si="41"/>
        <v>16.035078975546774</v>
      </c>
      <c r="M228" s="2">
        <f t="shared" si="42"/>
        <v>-0.83607897554677457</v>
      </c>
      <c r="N228" s="3">
        <f t="shared" si="43"/>
        <v>0.6990280533513441</v>
      </c>
      <c r="P228" s="3">
        <v>1.7670752193448038</v>
      </c>
      <c r="Q228" s="3">
        <v>-0.70741401418253069</v>
      </c>
      <c r="R228" s="3">
        <f>B228-K228</f>
        <v>13.052336861548412</v>
      </c>
      <c r="S228" s="3"/>
      <c r="T228" s="3">
        <f>(B227-$U$17)^2</f>
        <v>4.5809475065153642E-2</v>
      </c>
      <c r="V228" s="19"/>
      <c r="X228" s="19"/>
      <c r="Y228" s="19"/>
      <c r="AD228" s="3">
        <v>17.583333119999999</v>
      </c>
      <c r="AE228" s="2">
        <f t="shared" si="33"/>
        <v>0</v>
      </c>
      <c r="AF228" s="2">
        <f>AE228-B228</f>
        <v>-15.199</v>
      </c>
      <c r="AG228" s="2">
        <f t="shared" si="34"/>
        <v>231.009601</v>
      </c>
      <c r="AH228" s="2">
        <f t="shared" si="35"/>
        <v>15.199</v>
      </c>
    </row>
    <row r="229" spans="1:34" x14ac:dyDescent="0.3">
      <c r="A229" s="3">
        <v>17.416666459999998</v>
      </c>
      <c r="B229" s="3">
        <v>15.427</v>
      </c>
      <c r="C229" s="2">
        <f>$D$6*(A229^8)+$D$7*(A229^7)+$D$8*(A229^6)+$D$9*(A229^5)+$D$10*(A229^4)+$D$11*(A229^3)+$D$12*(A229^2)+$D$13*(A229)+$D$14 + (($D$3*EXP($D$4*A229))*(($D$5*(SIN(2*3.141592654*A229)))+(((1-($D$5^2))^0.5)*(COS(2*3.141592654*A229)))))</f>
        <v>14.240424033770958</v>
      </c>
      <c r="D229" s="2">
        <f t="shared" si="38"/>
        <v>1.1865759662290412</v>
      </c>
      <c r="F229" s="2">
        <f t="shared" si="39"/>
        <v>1.4079625236323827</v>
      </c>
      <c r="G229" s="2">
        <f>$E$9*(A229^8)+$E$10*(A229^7)+$E$11*(A229^6)+$E$12*(A229^5)+$E$13*(A229^4)+$E$14*(A229^3)+$E$15*(A229^2)+$E$16*(A229)+$E$17+(($E$3*EXP($E$4*A229))*(($E$5*(SIN(2*3.141592654*A229)))+(((1-($E$5^2))^0.5)*(COS(2*3.141592654*A229)))))+(($E$6*EXP($E$7*A229))*(($E$8*(SIN(4*3.141592654*A229)))+(((1-($E$8^2))^0.5)*(COS(4*3.141592654*A229)))))</f>
        <v>14.400679880167534</v>
      </c>
      <c r="H229" s="2">
        <f t="shared" si="36"/>
        <v>-1.0263201198324658</v>
      </c>
      <c r="I229" s="2">
        <f t="shared" si="40"/>
        <v>1.053332988372927</v>
      </c>
      <c r="K229" s="2">
        <f t="shared" si="37"/>
        <v>1.0968671561050893</v>
      </c>
      <c r="L229" s="2">
        <f t="shared" si="41"/>
        <v>15.337291189876048</v>
      </c>
      <c r="M229" s="2">
        <f t="shared" si="42"/>
        <v>8.9708810123951821E-2</v>
      </c>
      <c r="N229" s="3">
        <f t="shared" si="43"/>
        <v>8.0476706138552408E-3</v>
      </c>
      <c r="P229" s="3">
        <v>1.3105841629048136</v>
      </c>
      <c r="Q229" s="3">
        <v>1.7670752193448038</v>
      </c>
      <c r="R229" s="3">
        <f>B229-K229</f>
        <v>14.33013284389491</v>
      </c>
      <c r="S229" s="3"/>
      <c r="T229" s="3">
        <f>(B228-$U$17)^2</f>
        <v>0.12043084913922456</v>
      </c>
      <c r="V229" s="19"/>
      <c r="X229" s="19"/>
      <c r="Y229" s="19"/>
      <c r="AD229" s="3">
        <v>17.666666450000001</v>
      </c>
      <c r="AE229" s="2">
        <f t="shared" si="33"/>
        <v>0</v>
      </c>
      <c r="AF229" s="2">
        <f>AE229-B229</f>
        <v>-15.427</v>
      </c>
      <c r="AG229" s="2">
        <f t="shared" si="34"/>
        <v>237.99232899999998</v>
      </c>
      <c r="AH229" s="2">
        <f t="shared" si="35"/>
        <v>15.427</v>
      </c>
    </row>
    <row r="230" spans="1:34" x14ac:dyDescent="0.3">
      <c r="A230" s="3">
        <v>17.49999979</v>
      </c>
      <c r="B230" s="3">
        <v>15.427</v>
      </c>
      <c r="C230" s="2">
        <f>$D$6*(A230^8)+$D$7*(A230^7)+$D$8*(A230^6)+$D$9*(A230^5)+$D$10*(A230^4)+$D$11*(A230^3)+$D$12*(A230^2)+$D$13*(A230)+$D$14 + (($D$3*EXP($D$4*A230))*(($D$5*(SIN(2*3.141592654*A230)))+(((1-($D$5^2))^0.5)*(COS(2*3.141592654*A230)))))</f>
        <v>14.266279946355192</v>
      </c>
      <c r="D230" s="2">
        <f t="shared" si="38"/>
        <v>1.1607200536448072</v>
      </c>
      <c r="F230" s="2">
        <f t="shared" si="39"/>
        <v>1.3472710429332042</v>
      </c>
      <c r="G230" s="2">
        <f>$E$9*(A230^8)+$E$10*(A230^7)+$E$11*(A230^6)+$E$12*(A230^5)+$E$13*(A230^4)+$E$14*(A230^3)+$E$15*(A230^2)+$E$16*(A230)+$E$17+(($E$3*EXP($E$4*A230))*(($E$5*(SIN(2*3.141592654*A230)))+(((1-($E$5^2))^0.5)*(COS(2*3.141592654*A230)))))+(($E$6*EXP($E$7*A230))*(($E$8*(SIN(4*3.141592654*A230)))+(((1-($E$8^2))^0.5)*(COS(4*3.141592654*A230)))))</f>
        <v>14.290847536801191</v>
      </c>
      <c r="H230" s="2">
        <f t="shared" si="36"/>
        <v>-1.1361524631988082</v>
      </c>
      <c r="I230" s="2">
        <f t="shared" si="40"/>
        <v>1.2908424196327193</v>
      </c>
      <c r="K230" s="2">
        <f t="shared" si="37"/>
        <v>1.0555964250924972</v>
      </c>
      <c r="L230" s="2">
        <f t="shared" si="41"/>
        <v>15.32187637144769</v>
      </c>
      <c r="M230" s="2">
        <f t="shared" si="42"/>
        <v>0.10512362855230961</v>
      </c>
      <c r="N230" s="3">
        <f t="shared" si="43"/>
        <v>1.1050977280003964E-2</v>
      </c>
      <c r="P230" s="3">
        <v>1.1865759662290412</v>
      </c>
      <c r="Q230" s="3">
        <v>1.3105841629048136</v>
      </c>
      <c r="R230" s="3">
        <f>B230-K230</f>
        <v>14.371403574907502</v>
      </c>
      <c r="S230" s="3"/>
      <c r="T230" s="3">
        <f>(B229-$U$17)^2</f>
        <v>0.33066120469477506</v>
      </c>
      <c r="V230" s="19"/>
      <c r="X230" s="19"/>
      <c r="Y230" s="19"/>
      <c r="AD230" s="3">
        <v>17.74999978</v>
      </c>
      <c r="AE230" s="2">
        <f t="shared" si="33"/>
        <v>0</v>
      </c>
      <c r="AF230" s="2">
        <f>AE230-B230</f>
        <v>-15.427</v>
      </c>
      <c r="AG230" s="2">
        <f t="shared" si="34"/>
        <v>237.99232899999998</v>
      </c>
      <c r="AH230" s="2">
        <f t="shared" si="35"/>
        <v>15.427</v>
      </c>
    </row>
    <row r="231" spans="1:34" x14ac:dyDescent="0.3">
      <c r="A231" s="3">
        <v>17.583333119999999</v>
      </c>
      <c r="B231" s="3">
        <v>15.407999999999999</v>
      </c>
      <c r="C231" s="2">
        <f>$D$6*(A231^8)+$D$7*(A231^7)+$D$8*(A231^6)+$D$9*(A231^5)+$D$10*(A231^4)+$D$11*(A231^3)+$D$12*(A231^2)+$D$13*(A231)+$D$14 + (($D$3*EXP($D$4*A231))*(($D$5*(SIN(2*3.141592654*A231)))+(((1-($D$5^2))^0.5)*(COS(2*3.141592654*A231)))))</f>
        <v>13.964905218866036</v>
      </c>
      <c r="D231" s="2">
        <f t="shared" si="38"/>
        <v>1.4430947811339632</v>
      </c>
      <c r="F231" s="2">
        <f t="shared" si="39"/>
        <v>2.0825225473360809</v>
      </c>
      <c r="G231" s="2">
        <f>$E$9*(A231^8)+$E$10*(A231^7)+$E$11*(A231^6)+$E$12*(A231^5)+$E$13*(A231^4)+$E$14*(A231^3)+$E$15*(A231^2)+$E$16*(A231)+$E$17+(($E$3*EXP($E$4*A231))*(($E$5*(SIN(2*3.141592654*A231)))+(((1-($E$5^2))^0.5)*(COS(2*3.141592654*A231)))))+(($E$6*EXP($E$7*A231))*(($E$8*(SIN(4*3.141592654*A231)))+(((1-($E$8^2))^0.5)*(COS(4*3.141592654*A231)))))</f>
        <v>13.827412658811467</v>
      </c>
      <c r="H231" s="2">
        <f t="shared" si="36"/>
        <v>-1.5805873411885329</v>
      </c>
      <c r="I231" s="2">
        <f t="shared" si="40"/>
        <v>2.4982563431254357</v>
      </c>
      <c r="K231" s="2">
        <f t="shared" si="37"/>
        <v>1.0532213702253403</v>
      </c>
      <c r="L231" s="2">
        <f t="shared" si="41"/>
        <v>15.018126589091377</v>
      </c>
      <c r="M231" s="2">
        <f t="shared" si="42"/>
        <v>0.38987341090862238</v>
      </c>
      <c r="N231" s="3">
        <f t="shared" si="43"/>
        <v>0.15200127653352352</v>
      </c>
      <c r="P231" s="3">
        <v>1.1607200536448072</v>
      </c>
      <c r="Q231" s="3">
        <v>1.1865759662290412</v>
      </c>
      <c r="R231" s="3">
        <f>B231-K231</f>
        <v>14.354778629774659</v>
      </c>
      <c r="S231" s="3"/>
      <c r="T231" s="3">
        <f>(B230-$U$17)^2</f>
        <v>0.33066120469477506</v>
      </c>
      <c r="V231" s="19"/>
      <c r="X231" s="19"/>
      <c r="Y231" s="19"/>
      <c r="AD231" s="3">
        <v>17.833333110000002</v>
      </c>
      <c r="AE231" s="2">
        <f t="shared" si="33"/>
        <v>0</v>
      </c>
      <c r="AF231" s="2">
        <f>AE231-B231</f>
        <v>-15.407999999999999</v>
      </c>
      <c r="AG231" s="2">
        <f t="shared" si="34"/>
        <v>237.40646399999997</v>
      </c>
      <c r="AH231" s="2">
        <f t="shared" si="35"/>
        <v>15.407999999999999</v>
      </c>
    </row>
    <row r="232" spans="1:34" x14ac:dyDescent="0.3">
      <c r="A232" s="3">
        <v>17.666666450000001</v>
      </c>
      <c r="B232" s="3">
        <v>14.706</v>
      </c>
      <c r="C232" s="2">
        <f>$D$6*(A232^8)+$D$7*(A232^7)+$D$8*(A232^6)+$D$9*(A232^5)+$D$10*(A232^4)+$D$11*(A232^3)+$D$12*(A232^2)+$D$13*(A232)+$D$14 + (($D$3*EXP($D$4*A232))*(($D$5*(SIN(2*3.141592654*A232)))+(((1-($D$5^2))^0.5)*(COS(2*3.141592654*A232)))))</f>
        <v>13.423146483474088</v>
      </c>
      <c r="D232" s="2">
        <f t="shared" si="38"/>
        <v>1.2828535165259112</v>
      </c>
      <c r="F232" s="2">
        <f t="shared" si="39"/>
        <v>1.6457131448628963</v>
      </c>
      <c r="G232" s="2">
        <f>$E$9*(A232^8)+$E$10*(A232^7)+$E$11*(A232^6)+$E$12*(A232^5)+$E$13*(A232^4)+$E$14*(A232^3)+$E$15*(A232^2)+$E$16*(A232)+$E$17+(($E$3*EXP($E$4*A232))*(($E$5*(SIN(2*3.141592654*A232)))+(((1-($E$5^2))^0.5)*(COS(2*3.141592654*A232)))))+(($E$6*EXP($E$7*A232))*(($E$8*(SIN(4*3.141592654*A232)))+(((1-($E$8^2))^0.5)*(COS(4*3.141592654*A232)))))</f>
        <v>13.25935800760451</v>
      </c>
      <c r="H232" s="2">
        <f t="shared" si="36"/>
        <v>-1.4466419923954899</v>
      </c>
      <c r="I232" s="2">
        <f t="shared" si="40"/>
        <v>2.0927730541619924</v>
      </c>
      <c r="K232" s="2">
        <f t="shared" si="37"/>
        <v>1.377412237960808</v>
      </c>
      <c r="L232" s="2">
        <f t="shared" si="41"/>
        <v>14.800558721434896</v>
      </c>
      <c r="M232" s="2">
        <f t="shared" si="42"/>
        <v>-9.4558721434896853E-2</v>
      </c>
      <c r="N232" s="3">
        <f t="shared" si="43"/>
        <v>8.9413517994024212E-3</v>
      </c>
      <c r="P232" s="3">
        <v>1.4430947811339632</v>
      </c>
      <c r="Q232" s="3">
        <v>1.1607200536448072</v>
      </c>
      <c r="R232" s="3">
        <f>B232-K232</f>
        <v>13.328587762039191</v>
      </c>
      <c r="S232" s="3"/>
      <c r="T232" s="3">
        <f>(B231-$U$17)^2</f>
        <v>0.309171008398479</v>
      </c>
      <c r="V232" s="19"/>
      <c r="X232" s="19"/>
      <c r="Y232" s="19"/>
      <c r="AD232" s="3">
        <v>17.91666644</v>
      </c>
      <c r="AE232" s="2">
        <f t="shared" si="33"/>
        <v>0</v>
      </c>
      <c r="AF232" s="2">
        <f>AE232-B232</f>
        <v>-14.706</v>
      </c>
      <c r="AG232" s="2">
        <f t="shared" si="34"/>
        <v>216.266436</v>
      </c>
      <c r="AH232" s="2">
        <f t="shared" si="35"/>
        <v>14.706</v>
      </c>
    </row>
    <row r="233" spans="1:34" x14ac:dyDescent="0.3">
      <c r="A233" s="3">
        <v>17.74999978</v>
      </c>
      <c r="B233" s="3">
        <v>14.137</v>
      </c>
      <c r="C233" s="2">
        <f>$D$6*(A233^8)+$D$7*(A233^7)+$D$8*(A233^6)+$D$9*(A233^5)+$D$10*(A233^4)+$D$11*(A233^3)+$D$12*(A233^2)+$D$13*(A233)+$D$14 + (($D$3*EXP($D$4*A233))*(($D$5*(SIN(2*3.141592654*A233)))+(((1-($D$5^2))^0.5)*(COS(2*3.141592654*A233)))))</f>
        <v>12.792543428195541</v>
      </c>
      <c r="D233" s="2">
        <f t="shared" si="38"/>
        <v>1.344456571804459</v>
      </c>
      <c r="F233" s="2">
        <f t="shared" si="39"/>
        <v>1.8075634734681985</v>
      </c>
      <c r="G233" s="2">
        <f>$E$9*(A233^8)+$E$10*(A233^7)+$E$11*(A233^6)+$E$12*(A233^5)+$E$13*(A233^4)+$E$14*(A233^3)+$E$15*(A233^2)+$E$16*(A233)+$E$17+(($E$3*EXP($E$4*A233))*(($E$5*(SIN(2*3.141592654*A233)))+(((1-($E$5^2))^0.5)*(COS(2*3.141592654*A233)))))+(($E$6*EXP($E$7*A233))*(($E$8*(SIN(4*3.141592654*A233)))+(((1-($E$8^2))^0.5)*(COS(4*3.141592654*A233)))))</f>
        <v>12.764462053315501</v>
      </c>
      <c r="H233" s="2">
        <f t="shared" si="36"/>
        <v>-1.3725379466844991</v>
      </c>
      <c r="I233" s="2">
        <f t="shared" si="40"/>
        <v>1.8838604150889009</v>
      </c>
      <c r="K233" s="2">
        <f t="shared" si="37"/>
        <v>1.1355908404931363</v>
      </c>
      <c r="L233" s="2">
        <f t="shared" si="41"/>
        <v>13.928134268688678</v>
      </c>
      <c r="M233" s="2">
        <f t="shared" si="42"/>
        <v>0.20886573131132202</v>
      </c>
      <c r="N233" s="3">
        <f t="shared" si="43"/>
        <v>4.3624893716213364E-2</v>
      </c>
      <c r="P233" s="3">
        <v>1.2828535165259112</v>
      </c>
      <c r="Q233" s="3">
        <v>1.4430947811339632</v>
      </c>
      <c r="R233" s="3">
        <f>B233-K233</f>
        <v>13.001409159506863</v>
      </c>
      <c r="S233" s="3"/>
      <c r="T233" s="3">
        <f>(B232-$U$17)^2</f>
        <v>2.1306808398494238E-2</v>
      </c>
      <c r="V233" s="19"/>
      <c r="X233" s="19"/>
      <c r="Y233" s="19"/>
      <c r="AD233" s="3">
        <v>17.999999769999999</v>
      </c>
      <c r="AE233" s="2">
        <f t="shared" si="33"/>
        <v>0</v>
      </c>
      <c r="AF233" s="2">
        <f>AE233-B233</f>
        <v>-14.137</v>
      </c>
      <c r="AG233" s="2">
        <f t="shared" si="34"/>
        <v>199.854769</v>
      </c>
      <c r="AH233" s="2">
        <f t="shared" si="35"/>
        <v>14.137</v>
      </c>
    </row>
    <row r="234" spans="1:34" x14ac:dyDescent="0.3">
      <c r="A234" s="3">
        <v>17.833333110000002</v>
      </c>
      <c r="B234" s="3">
        <v>13.302</v>
      </c>
      <c r="C234" s="2">
        <f>$D$6*(A234^8)+$D$7*(A234^7)+$D$8*(A234^6)+$D$9*(A234^5)+$D$10*(A234^4)+$D$11*(A234^3)+$D$12*(A234^2)+$D$13*(A234)+$D$14 + (($D$3*EXP($D$4*A234))*(($D$5*(SIN(2*3.141592654*A234)))+(((1-($D$5^2))^0.5)*(COS(2*3.141592654*A234)))))</f>
        <v>12.248744719543742</v>
      </c>
      <c r="D234" s="2">
        <f t="shared" si="38"/>
        <v>1.0532552804562574</v>
      </c>
      <c r="F234" s="2">
        <f t="shared" si="39"/>
        <v>1.1093466858089893</v>
      </c>
      <c r="G234" s="2">
        <f>$E$9*(A234^8)+$E$10*(A234^7)+$E$11*(A234^6)+$E$12*(A234^5)+$E$13*(A234^4)+$E$14*(A234^3)+$E$15*(A234^2)+$E$16*(A234)+$E$17+(($E$3*EXP($E$4*A234))*(($E$5*(SIN(2*3.141592654*A234)))+(((1-($E$5^2))^0.5)*(COS(2*3.141592654*A234)))))+(($E$6*EXP($E$7*A234))*(($E$8*(SIN(4*3.141592654*A234)))+(((1-($E$8^2))^0.5)*(COS(4*3.141592654*A234)))))</f>
        <v>12.38287187819126</v>
      </c>
      <c r="H234" s="2">
        <f t="shared" si="36"/>
        <v>-0.91912812180873971</v>
      </c>
      <c r="I234" s="2">
        <f t="shared" si="40"/>
        <v>0.84479650429966147</v>
      </c>
      <c r="K234" s="2">
        <f t="shared" si="37"/>
        <v>1.2397257050457218</v>
      </c>
      <c r="L234" s="2">
        <f t="shared" si="41"/>
        <v>13.488470424589464</v>
      </c>
      <c r="M234" s="2">
        <f t="shared" si="42"/>
        <v>-0.18647042458946395</v>
      </c>
      <c r="N234" s="3">
        <f t="shared" si="43"/>
        <v>3.4771219246574961E-2</v>
      </c>
      <c r="P234" s="3">
        <v>1.344456571804459</v>
      </c>
      <c r="Q234" s="3">
        <v>1.2828535165259112</v>
      </c>
      <c r="R234" s="3">
        <f>B234-K234</f>
        <v>12.062274294954278</v>
      </c>
      <c r="S234" s="3"/>
      <c r="T234" s="3">
        <f>(B233-$U$17)^2</f>
        <v>0.51117998247257923</v>
      </c>
      <c r="V234" s="19"/>
      <c r="X234" s="19"/>
      <c r="Y234" s="19"/>
      <c r="AD234" s="3">
        <v>18.083333100000001</v>
      </c>
      <c r="AE234" s="2">
        <f t="shared" si="33"/>
        <v>0</v>
      </c>
      <c r="AF234" s="2">
        <f>AE234-B234</f>
        <v>-13.302</v>
      </c>
      <c r="AG234" s="2">
        <f t="shared" si="34"/>
        <v>176.94320399999998</v>
      </c>
      <c r="AH234" s="2">
        <f t="shared" si="35"/>
        <v>13.302</v>
      </c>
    </row>
    <row r="235" spans="1:34" x14ac:dyDescent="0.3">
      <c r="A235" s="3">
        <v>17.91666644</v>
      </c>
      <c r="B235" s="3">
        <v>12.978999999999999</v>
      </c>
      <c r="C235" s="2">
        <f>$D$6*(A235^8)+$D$7*(A235^7)+$D$8*(A235^6)+$D$9*(A235^5)+$D$10*(A235^4)+$D$11*(A235^3)+$D$12*(A235^2)+$D$13*(A235)+$D$14 + (($D$3*EXP($D$4*A235))*(($D$5*(SIN(2*3.141592654*A235)))+(((1-($D$5^2))^0.5)*(COS(2*3.141592654*A235)))))</f>
        <v>11.94443968802584</v>
      </c>
      <c r="D235" s="2">
        <f t="shared" si="38"/>
        <v>1.0345603119741593</v>
      </c>
      <c r="F235" s="2">
        <f t="shared" si="39"/>
        <v>1.0703150391120699</v>
      </c>
      <c r="G235" s="2">
        <f>$E$9*(A235^8)+$E$10*(A235^7)+$E$11*(A235^6)+$E$12*(A235^5)+$E$13*(A235^4)+$E$14*(A235^3)+$E$15*(A235^2)+$E$16*(A235)+$E$17+(($E$3*EXP($E$4*A235))*(($E$5*(SIN(2*3.141592654*A235)))+(((1-($E$5^2))^0.5)*(COS(2*3.141592654*A235)))))+(($E$6*EXP($E$7*A235))*(($E$8*(SIN(4*3.141592654*A235)))+(((1-($E$8^2))^0.5)*(COS(4*3.141592654*A235)))))</f>
        <v>12.105723743274117</v>
      </c>
      <c r="H235" s="2">
        <f t="shared" si="36"/>
        <v>-0.87327625672588205</v>
      </c>
      <c r="I235" s="2">
        <f t="shared" si="40"/>
        <v>0.76261142056116871</v>
      </c>
      <c r="K235" s="2">
        <f t="shared" si="37"/>
        <v>0.89785086777185164</v>
      </c>
      <c r="L235" s="2">
        <f t="shared" si="41"/>
        <v>12.842290555797691</v>
      </c>
      <c r="M235" s="2">
        <f t="shared" si="42"/>
        <v>0.13670944420230846</v>
      </c>
      <c r="N235" s="3">
        <f t="shared" si="43"/>
        <v>1.8689472134104091E-2</v>
      </c>
      <c r="P235" s="3">
        <v>1.0532552804562574</v>
      </c>
      <c r="Q235" s="3">
        <v>1.344456571804459</v>
      </c>
      <c r="R235" s="3">
        <f>B235-K235</f>
        <v>12.081149132228148</v>
      </c>
      <c r="S235" s="3"/>
      <c r="T235" s="3">
        <f>(B234-$U$17)^2</f>
        <v>2.4024024083985243</v>
      </c>
      <c r="V235" s="19"/>
      <c r="X235" s="19"/>
      <c r="Y235" s="19"/>
      <c r="AD235" s="3">
        <v>18.166666429999999</v>
      </c>
      <c r="AE235" s="2">
        <f t="shared" si="33"/>
        <v>0</v>
      </c>
      <c r="AF235" s="2">
        <f>AE235-B235</f>
        <v>-12.978999999999999</v>
      </c>
      <c r="AG235" s="2">
        <f t="shared" si="34"/>
        <v>168.45444099999997</v>
      </c>
      <c r="AH235" s="2">
        <f t="shared" si="35"/>
        <v>12.978999999999999</v>
      </c>
    </row>
    <row r="236" spans="1:34" x14ac:dyDescent="0.3">
      <c r="A236" s="3">
        <v>17.999999769999999</v>
      </c>
      <c r="B236" s="3">
        <v>13.036</v>
      </c>
      <c r="C236" s="2">
        <f>$D$6*(A236^8)+$D$7*(A236^7)+$D$8*(A236^6)+$D$9*(A236^5)+$D$10*(A236^4)+$D$11*(A236^3)+$D$12*(A236^2)+$D$13*(A236)+$D$14 + (($D$3*EXP($D$4*A236))*(($D$5*(SIN(2*3.141592654*A236)))+(((1-($D$5^2))^0.5)*(COS(2*3.141592654*A236)))))</f>
        <v>11.968417600483466</v>
      </c>
      <c r="D236" s="2">
        <f t="shared" si="38"/>
        <v>1.0675823995165334</v>
      </c>
      <c r="F236" s="2">
        <f t="shared" si="39"/>
        <v>1.1397321797574793</v>
      </c>
      <c r="G236" s="2">
        <f>$E$9*(A236^8)+$E$10*(A236^7)+$E$11*(A236^6)+$E$12*(A236^5)+$E$13*(A236^4)+$E$14*(A236^3)+$E$15*(A236^2)+$E$16*(A236)+$E$17+(($E$3*EXP($E$4*A236))*(($E$5*(SIN(2*3.141592654*A236)))+(((1-($E$5^2))^0.5)*(COS(2*3.141592654*A236)))))+(($E$6*EXP($E$7*A236))*(($E$8*(SIN(4*3.141592654*A236)))+(((1-($E$8^2))^0.5)*(COS(4*3.141592654*A236)))))</f>
        <v>11.995444493759473</v>
      </c>
      <c r="H236" s="2">
        <f t="shared" si="36"/>
        <v>-1.0405555062405263</v>
      </c>
      <c r="I236" s="2">
        <f t="shared" si="40"/>
        <v>1.0827557615674779</v>
      </c>
      <c r="K236" s="2">
        <f t="shared" si="37"/>
        <v>0.93968593389384669</v>
      </c>
      <c r="L236" s="2">
        <f t="shared" si="41"/>
        <v>12.908103534377313</v>
      </c>
      <c r="M236" s="2">
        <f t="shared" si="42"/>
        <v>0.12789646562268686</v>
      </c>
      <c r="N236" s="3">
        <f t="shared" si="43"/>
        <v>1.6357505918775123E-2</v>
      </c>
      <c r="P236" s="3">
        <v>1.0345603119741593</v>
      </c>
      <c r="Q236" s="3">
        <v>1.0532552804562574</v>
      </c>
      <c r="R236" s="3">
        <f>B236-K236</f>
        <v>12.096314066106153</v>
      </c>
      <c r="S236" s="3"/>
      <c r="T236" s="3">
        <f>(B235-$U$17)^2</f>
        <v>3.5080110713614956</v>
      </c>
      <c r="V236" s="19"/>
      <c r="X236" s="19"/>
      <c r="Y236" s="19"/>
      <c r="AD236" s="3">
        <v>18.249999760000001</v>
      </c>
      <c r="AE236" s="2">
        <f t="shared" si="33"/>
        <v>0</v>
      </c>
      <c r="AF236" s="2">
        <f>AE236-B236</f>
        <v>-13.036</v>
      </c>
      <c r="AG236" s="2">
        <f t="shared" si="34"/>
        <v>169.937296</v>
      </c>
      <c r="AH236" s="2">
        <f t="shared" si="35"/>
        <v>13.036</v>
      </c>
    </row>
    <row r="237" spans="1:34" x14ac:dyDescent="0.3">
      <c r="A237" s="3">
        <v>18.083333100000001</v>
      </c>
      <c r="B237" s="3">
        <v>12.903</v>
      </c>
      <c r="C237" s="2">
        <f>$D$6*(A237^8)+$D$7*(A237^7)+$D$8*(A237^6)+$D$9*(A237^5)+$D$10*(A237^4)+$D$11*(A237^3)+$D$12*(A237^2)+$D$13*(A237)+$D$14 + (($D$3*EXP($D$4*A237))*(($D$5*(SIN(2*3.141592654*A237)))+(((1-($D$5^2))^0.5)*(COS(2*3.141592654*A237)))))</f>
        <v>12.321730960699682</v>
      </c>
      <c r="D237" s="2">
        <f t="shared" si="38"/>
        <v>0.58126903930031837</v>
      </c>
      <c r="F237" s="2">
        <f t="shared" si="39"/>
        <v>0.33787369604911505</v>
      </c>
      <c r="G237" s="2">
        <f>$E$9*(A237^8)+$E$10*(A237^7)+$E$11*(A237^6)+$E$12*(A237^5)+$E$13*(A237^4)+$E$14*(A237^3)+$E$15*(A237^2)+$E$16*(A237)+$E$17+(($E$3*EXP($E$4*A237))*(($E$5*(SIN(2*3.141592654*A237)))+(((1-($E$5^2))^0.5)*(COS(2*3.141592654*A237)))))+(($E$6*EXP($E$7*A237))*(($E$8*(SIN(4*3.141592654*A237)))+(((1-($E$8^2))^0.5)*(COS(4*3.141592654*A237)))))</f>
        <v>12.18769182788396</v>
      </c>
      <c r="H237" s="2">
        <f t="shared" si="36"/>
        <v>-0.71530817211604081</v>
      </c>
      <c r="I237" s="2">
        <f t="shared" si="40"/>
        <v>0.51166578109599148</v>
      </c>
      <c r="K237" s="2">
        <f t="shared" si="37"/>
        <v>0.9809847379568889</v>
      </c>
      <c r="L237" s="2">
        <f t="shared" si="41"/>
        <v>13.302715698656572</v>
      </c>
      <c r="M237" s="2">
        <f t="shared" si="42"/>
        <v>-0.39971569865657131</v>
      </c>
      <c r="N237" s="3">
        <f t="shared" si="43"/>
        <v>0.15977263975251091</v>
      </c>
      <c r="P237" s="3">
        <v>1.0675823995165334</v>
      </c>
      <c r="Q237" s="3">
        <v>1.0345603119741593</v>
      </c>
      <c r="R237" s="3">
        <f>B237-K237</f>
        <v>11.922015262043111</v>
      </c>
      <c r="S237" s="3"/>
      <c r="T237" s="3">
        <f>(B236-$U$17)^2</f>
        <v>3.2977416602503817</v>
      </c>
      <c r="V237" s="19"/>
      <c r="X237" s="19"/>
      <c r="Y237" s="19"/>
      <c r="AD237" s="3">
        <v>18.33333309</v>
      </c>
      <c r="AE237" s="2">
        <f t="shared" si="33"/>
        <v>0</v>
      </c>
      <c r="AF237" s="2">
        <f>AE237-B237</f>
        <v>-12.903</v>
      </c>
      <c r="AG237" s="2">
        <f t="shared" si="34"/>
        <v>166.48740900000001</v>
      </c>
      <c r="AH237" s="2">
        <f t="shared" si="35"/>
        <v>12.903</v>
      </c>
    </row>
    <row r="238" spans="1:34" x14ac:dyDescent="0.3">
      <c r="A238" s="3">
        <v>18.166666429999999</v>
      </c>
      <c r="B238" s="3">
        <v>13.718999999999999</v>
      </c>
      <c r="C238" s="2">
        <f>$D$6*(A238^8)+$D$7*(A238^7)+$D$8*(A238^6)+$D$9*(A238^5)+$D$10*(A238^4)+$D$11*(A238^3)+$D$12*(A238^2)+$D$13*(A238)+$D$14 + (($D$3*EXP($D$4*A238))*(($D$5*(SIN(2*3.141592654*A238)))+(((1-($D$5^2))^0.5)*(COS(2*3.141592654*A238)))))</f>
        <v>12.91736105589135</v>
      </c>
      <c r="D238" s="2">
        <f t="shared" si="38"/>
        <v>0.80163894410864955</v>
      </c>
      <c r="F238" s="2">
        <f t="shared" si="39"/>
        <v>0.64262499671163054</v>
      </c>
      <c r="G238" s="2">
        <f>$E$9*(A238^8)+$E$10*(A238^7)+$E$11*(A238^6)+$E$12*(A238^5)+$E$13*(A238^4)+$E$14*(A238^3)+$E$15*(A238^2)+$E$16*(A238)+$E$17+(($E$3*EXP($E$4*A238))*(($E$5*(SIN(2*3.141592654*A238)))+(((1-($E$5^2))^0.5)*(COS(2*3.141592654*A238)))))+(($E$6*EXP($E$7*A238))*(($E$8*(SIN(4*3.141592654*A238)))+(((1-($E$8^2))^0.5)*(COS(4*3.141592654*A238)))))</f>
        <v>12.75608997129946</v>
      </c>
      <c r="H238" s="2">
        <f t="shared" si="36"/>
        <v>-0.96291002870053966</v>
      </c>
      <c r="I238" s="2">
        <f t="shared" si="40"/>
        <v>0.92719572337207412</v>
      </c>
      <c r="K238" s="2">
        <f t="shared" si="37"/>
        <v>0.42514130050702642</v>
      </c>
      <c r="L238" s="2">
        <f t="shared" si="41"/>
        <v>13.342502356398377</v>
      </c>
      <c r="M238" s="2">
        <f t="shared" si="42"/>
        <v>0.3764976436016223</v>
      </c>
      <c r="N238" s="3">
        <f t="shared" si="43"/>
        <v>0.1417504756375742</v>
      </c>
      <c r="P238" s="3">
        <v>0.58126903930031837</v>
      </c>
      <c r="Q238" s="3">
        <v>1.0675823995165334</v>
      </c>
      <c r="R238" s="3">
        <f>B238-K238</f>
        <v>13.293858699492972</v>
      </c>
      <c r="S238" s="3"/>
      <c r="T238" s="3">
        <f>(B237-$U$17)^2</f>
        <v>3.7984782861763073</v>
      </c>
      <c r="V238" s="19"/>
      <c r="X238" s="19"/>
      <c r="Y238" s="19"/>
      <c r="AD238" s="3">
        <v>18.416666419999999</v>
      </c>
      <c r="AE238" s="2">
        <f t="shared" si="33"/>
        <v>0</v>
      </c>
      <c r="AF238" s="2">
        <f>AE238-B238</f>
        <v>-13.718999999999999</v>
      </c>
      <c r="AG238" s="2">
        <f t="shared" si="34"/>
        <v>188.210961</v>
      </c>
      <c r="AH238" s="2">
        <f t="shared" si="35"/>
        <v>13.718999999999999</v>
      </c>
    </row>
    <row r="239" spans="1:34" x14ac:dyDescent="0.3">
      <c r="A239" s="3">
        <v>18.249999760000001</v>
      </c>
      <c r="B239" s="3">
        <v>14.801</v>
      </c>
      <c r="C239" s="2">
        <f>$D$6*(A239^8)+$D$7*(A239^7)+$D$8*(A239^6)+$D$9*(A239^5)+$D$10*(A239^4)+$D$11*(A239^3)+$D$12*(A239^2)+$D$13*(A239)+$D$14 + (($D$3*EXP($D$4*A239))*(($D$5*(SIN(2*3.141592654*A239)))+(((1-($D$5^2))^0.5)*(COS(2*3.141592654*A239)))))</f>
        <v>13.603488349090643</v>
      </c>
      <c r="D239" s="2">
        <f t="shared" si="38"/>
        <v>1.1975116509093571</v>
      </c>
      <c r="F239" s="2">
        <f t="shared" si="39"/>
        <v>1.4340341540636539</v>
      </c>
      <c r="G239" s="2">
        <f>$E$9*(A239^8)+$E$10*(A239^7)+$E$11*(A239^6)+$E$12*(A239^5)+$E$13*(A239^4)+$E$14*(A239^3)+$E$15*(A239^2)+$E$16*(A239)+$E$17+(($E$3*EXP($E$4*A239))*(($E$5*(SIN(2*3.141592654*A239)))+(((1-($E$5^2))^0.5)*(COS(2*3.141592654*A239)))))+(($E$6*EXP($E$7*A239))*(($E$8*(SIN(4*3.141592654*A239)))+(((1-($E$8^2))^0.5)*(COS(4*3.141592654*A239)))))</f>
        <v>13.575117244492777</v>
      </c>
      <c r="H239" s="2">
        <f t="shared" si="36"/>
        <v>-1.2258827555072234</v>
      </c>
      <c r="I239" s="2">
        <f t="shared" si="40"/>
        <v>1.5027885302499828</v>
      </c>
      <c r="K239" s="2">
        <f t="shared" si="37"/>
        <v>0.77887698124499061</v>
      </c>
      <c r="L239" s="2">
        <f t="shared" si="41"/>
        <v>14.382365330335634</v>
      </c>
      <c r="M239" s="2">
        <f t="shared" si="42"/>
        <v>0.41863466966436569</v>
      </c>
      <c r="N239" s="3">
        <f t="shared" si="43"/>
        <v>0.17525498664499259</v>
      </c>
      <c r="P239" s="3">
        <v>0.80163894410864955</v>
      </c>
      <c r="Q239" s="3">
        <v>0.58126903930031837</v>
      </c>
      <c r="R239" s="3">
        <f>B239-K239</f>
        <v>14.022123018755009</v>
      </c>
      <c r="S239" s="3"/>
      <c r="T239" s="3">
        <f>(B238-$U$17)^2</f>
        <v>1.2836176639540713</v>
      </c>
      <c r="V239" s="19"/>
      <c r="X239" s="19"/>
      <c r="Y239" s="19"/>
      <c r="AD239" s="3">
        <v>18.499999750000001</v>
      </c>
      <c r="AE239" s="2">
        <f t="shared" si="33"/>
        <v>0</v>
      </c>
      <c r="AF239" s="2">
        <f>AE239-B239</f>
        <v>-14.801</v>
      </c>
      <c r="AG239" s="2">
        <f t="shared" si="34"/>
        <v>219.06960100000001</v>
      </c>
      <c r="AH239" s="2">
        <f t="shared" si="35"/>
        <v>14.801</v>
      </c>
    </row>
    <row r="240" spans="1:34" x14ac:dyDescent="0.3">
      <c r="A240" s="3">
        <v>18.33333309</v>
      </c>
      <c r="B240" s="3">
        <v>15.541</v>
      </c>
      <c r="C240" s="2">
        <f>$D$6*(A240^8)+$D$7*(A240^7)+$D$8*(A240^6)+$D$9*(A240^5)+$D$10*(A240^4)+$D$11*(A240^3)+$D$12*(A240^2)+$D$13*(A240)+$D$14 + (($D$3*EXP($D$4*A240))*(($D$5*(SIN(2*3.141592654*A240)))+(((1-($D$5^2))^0.5)*(COS(2*3.141592654*A240)))))</f>
        <v>14.204143730300977</v>
      </c>
      <c r="D240" s="2">
        <f t="shared" si="38"/>
        <v>1.3368562696990232</v>
      </c>
      <c r="F240" s="2">
        <f t="shared" si="39"/>
        <v>1.7871846858335874</v>
      </c>
      <c r="G240" s="2">
        <f>$E$9*(A240^8)+$E$10*(A240^7)+$E$11*(A240^6)+$E$12*(A240^5)+$E$13*(A240^4)+$E$14*(A240^3)+$E$15*(A240^2)+$E$16*(A240)+$E$17+(($E$3*EXP($E$4*A240))*(($E$5*(SIN(2*3.141592654*A240)))+(((1-($E$5^2))^0.5)*(COS(2*3.141592654*A240)))))+(($E$6*EXP($E$7*A240))*(($E$8*(SIN(4*3.141592654*A240)))+(((1-($E$8^2))^0.5)*(COS(4*3.141592654*A240)))))</f>
        <v>14.335093208806034</v>
      </c>
      <c r="H240" s="2">
        <f t="shared" si="36"/>
        <v>-1.205906791193966</v>
      </c>
      <c r="I240" s="2">
        <f t="shared" si="40"/>
        <v>1.4542111890477276</v>
      </c>
      <c r="K240" s="2">
        <f t="shared" si="37"/>
        <v>1.1779182198991485</v>
      </c>
      <c r="L240" s="2">
        <f t="shared" si="41"/>
        <v>15.382061950200125</v>
      </c>
      <c r="M240" s="2">
        <f t="shared" si="42"/>
        <v>0.15893804979987536</v>
      </c>
      <c r="N240" s="3">
        <f t="shared" si="43"/>
        <v>2.5261303674187659E-2</v>
      </c>
      <c r="P240" s="3">
        <v>1.1975116509093571</v>
      </c>
      <c r="Q240" s="3">
        <v>0.80163894410864955</v>
      </c>
      <c r="R240" s="3">
        <f>B240-K240</f>
        <v>14.363081780100853</v>
      </c>
      <c r="S240" s="3"/>
      <c r="T240" s="3">
        <f>(B239-$U$17)^2</f>
        <v>2.5977898799736015E-3</v>
      </c>
      <c r="V240" s="19"/>
      <c r="X240" s="19"/>
      <c r="Y240" s="19"/>
      <c r="AD240" s="3">
        <v>18.583333079999999</v>
      </c>
      <c r="AE240" s="2">
        <f t="shared" si="33"/>
        <v>0</v>
      </c>
      <c r="AF240" s="2">
        <f>AE240-B240</f>
        <v>-15.541</v>
      </c>
      <c r="AG240" s="2">
        <f t="shared" si="34"/>
        <v>241.52268100000001</v>
      </c>
      <c r="AH240" s="2">
        <f t="shared" si="35"/>
        <v>15.541</v>
      </c>
    </row>
    <row r="241" spans="1:34" x14ac:dyDescent="0.3">
      <c r="A241" s="3">
        <v>18.416666419999999</v>
      </c>
      <c r="B241" s="3">
        <v>15.617000000000001</v>
      </c>
      <c r="C241" s="2">
        <f>$D$6*(A241^8)+$D$7*(A241^7)+$D$8*(A241^6)+$D$9*(A241^5)+$D$10*(A241^4)+$D$11*(A241^3)+$D$12*(A241^2)+$D$13*(A241)+$D$14 + (($D$3*EXP($D$4*A241))*(($D$5*(SIN(2*3.141592654*A241)))+(((1-($D$5^2))^0.5)*(COS(2*3.141592654*A241)))))</f>
        <v>14.566354736903016</v>
      </c>
      <c r="D241" s="2">
        <f t="shared" si="38"/>
        <v>1.0506452630969854</v>
      </c>
      <c r="F241" s="2">
        <f t="shared" si="39"/>
        <v>1.1038554688681337</v>
      </c>
      <c r="G241" s="2">
        <f>$E$9*(A241^8)+$E$10*(A241^7)+$E$11*(A241^6)+$E$12*(A241^5)+$E$13*(A241^4)+$E$14*(A241^3)+$E$15*(A241^2)+$E$16*(A241)+$E$17+(($E$3*EXP($E$4*A241))*(($E$5*(SIN(2*3.141592654*A241)))+(((1-($E$5^2))^0.5)*(COS(2*3.141592654*A241)))))+(($E$6*EXP($E$7*A241))*(($E$8*(SIN(4*3.141592654*A241)))+(((1-($E$8^2))^0.5)*(COS(4*3.141592654*A241)))))</f>
        <v>14.723495560539961</v>
      </c>
      <c r="H241" s="2">
        <f t="shared" si="36"/>
        <v>-0.89350443946003999</v>
      </c>
      <c r="I241" s="2">
        <f t="shared" si="40"/>
        <v>0.79835018333480023</v>
      </c>
      <c r="K241" s="2">
        <f t="shared" si="37"/>
        <v>1.249592661339896</v>
      </c>
      <c r="L241" s="2">
        <f t="shared" si="41"/>
        <v>15.815947398242912</v>
      </c>
      <c r="M241" s="2">
        <f t="shared" si="42"/>
        <v>-0.19894739824291108</v>
      </c>
      <c r="N241" s="3">
        <f t="shared" si="43"/>
        <v>3.9580067267623455E-2</v>
      </c>
      <c r="P241" s="3">
        <v>1.3368562696990232</v>
      </c>
      <c r="Q241" s="3">
        <v>1.1975116509093571</v>
      </c>
      <c r="R241" s="3">
        <f>B241-K241</f>
        <v>14.367407338660104</v>
      </c>
      <c r="S241" s="3"/>
      <c r="T241" s="3">
        <f>(B240-$U$17)^2</f>
        <v>0.47476438247255143</v>
      </c>
      <c r="V241" s="19"/>
      <c r="X241" s="19"/>
      <c r="Y241" s="19"/>
      <c r="AD241" s="3">
        <v>18.666666410000001</v>
      </c>
      <c r="AE241" s="2">
        <f t="shared" si="33"/>
        <v>0</v>
      </c>
      <c r="AF241" s="2">
        <f>AE241-B241</f>
        <v>-15.617000000000001</v>
      </c>
      <c r="AG241" s="2">
        <f t="shared" si="34"/>
        <v>243.89068900000004</v>
      </c>
      <c r="AH241" s="2">
        <f t="shared" si="35"/>
        <v>15.617000000000001</v>
      </c>
    </row>
    <row r="242" spans="1:34" x14ac:dyDescent="0.3">
      <c r="A242" s="3">
        <v>18.499999750000001</v>
      </c>
      <c r="B242" s="3">
        <v>15.503</v>
      </c>
      <c r="C242" s="2">
        <f>$D$6*(A242^8)+$D$7*(A242^7)+$D$8*(A242^6)+$D$9*(A242^5)+$D$10*(A242^4)+$D$11*(A242^3)+$D$12*(A242^2)+$D$13*(A242)+$D$14 + (($D$3*EXP($D$4*A242))*(($D$5*(SIN(2*3.141592654*A242)))+(((1-($D$5^2))^0.5)*(COS(2*3.141592654*A242)))))</f>
        <v>14.601154051339433</v>
      </c>
      <c r="D242" s="2">
        <f t="shared" si="38"/>
        <v>0.90184594866056678</v>
      </c>
      <c r="F242" s="2">
        <f t="shared" si="39"/>
        <v>0.8133261151154777</v>
      </c>
      <c r="G242" s="2">
        <f>$E$9*(A242^8)+$E$10*(A242^7)+$E$11*(A242^6)+$E$12*(A242^5)+$E$13*(A242^4)+$E$14*(A242^3)+$E$15*(A242^2)+$E$16*(A242)+$E$17+(($E$3*EXP($E$4*A242))*(($E$5*(SIN(2*3.141592654*A242)))+(((1-($E$5^2))^0.5)*(COS(2*3.141592654*A242)))))+(($E$6*EXP($E$7*A242))*(($E$8*(SIN(4*3.141592654*A242)))+(((1-($E$8^2))^0.5)*(COS(4*3.141592654*A242)))))</f>
        <v>14.625443228626049</v>
      </c>
      <c r="H242" s="2">
        <f t="shared" si="36"/>
        <v>-0.87755677137395161</v>
      </c>
      <c r="I242" s="2">
        <f t="shared" si="40"/>
        <v>0.77010588698427396</v>
      </c>
      <c r="K242" s="2">
        <f t="shared" si="37"/>
        <v>0.89654841047036982</v>
      </c>
      <c r="L242" s="2">
        <f t="shared" si="41"/>
        <v>15.497702461809803</v>
      </c>
      <c r="M242" s="2">
        <f t="shared" si="42"/>
        <v>5.2975381901969598E-3</v>
      </c>
      <c r="N242" s="3">
        <f t="shared" si="43"/>
        <v>2.806391087659528E-5</v>
      </c>
      <c r="P242" s="3">
        <v>1.0506452630969854</v>
      </c>
      <c r="Q242" s="3">
        <v>1.3368562696990232</v>
      </c>
      <c r="R242" s="3">
        <f>B242-K242</f>
        <v>14.60645158952963</v>
      </c>
      <c r="S242" s="3"/>
      <c r="T242" s="3">
        <f>(B241-$U$17)^2</f>
        <v>0.58527316765773585</v>
      </c>
      <c r="V242" s="19"/>
      <c r="X242" s="19"/>
      <c r="Y242" s="19"/>
      <c r="AD242" s="3">
        <v>18.74999974</v>
      </c>
      <c r="AE242" s="2">
        <f t="shared" si="33"/>
        <v>0</v>
      </c>
      <c r="AF242" s="2">
        <f>AE242-B242</f>
        <v>-15.503</v>
      </c>
      <c r="AG242" s="2">
        <f t="shared" si="34"/>
        <v>240.343009</v>
      </c>
      <c r="AH242" s="2">
        <f t="shared" si="35"/>
        <v>15.503</v>
      </c>
    </row>
    <row r="243" spans="1:34" x14ac:dyDescent="0.3">
      <c r="A243" s="3">
        <v>18.583333079999999</v>
      </c>
      <c r="B243" s="3">
        <v>15.218</v>
      </c>
      <c r="C243" s="2">
        <f>$D$6*(A243^8)+$D$7*(A243^7)+$D$8*(A243^6)+$D$9*(A243^5)+$D$10*(A243^4)+$D$11*(A243^3)+$D$12*(A243^2)+$D$13*(A243)+$D$14 + (($D$3*EXP($D$4*A243))*(($D$5*(SIN(2*3.141592654*A243)))+(((1-($D$5^2))^0.5)*(COS(2*3.141592654*A243)))))</f>
        <v>14.307455671846499</v>
      </c>
      <c r="D243" s="2">
        <f t="shared" si="38"/>
        <v>0.91054432815350062</v>
      </c>
      <c r="F243" s="2">
        <f t="shared" si="39"/>
        <v>0.82909097353250982</v>
      </c>
      <c r="G243" s="2">
        <f>$E$9*(A243^8)+$E$10*(A243^7)+$E$11*(A243^6)+$E$12*(A243^5)+$E$13*(A243^4)+$E$14*(A243^3)+$E$15*(A243^2)+$E$16*(A243)+$E$17+(($E$3*EXP($E$4*A243))*(($E$5*(SIN(2*3.141592654*A243)))+(((1-($E$5^2))^0.5)*(COS(2*3.141592654*A243)))))+(($E$6*EXP($E$7*A243))*(($E$8*(SIN(4*3.141592654*A243)))+(((1-($E$8^2))^0.5)*(COS(4*3.141592654*A243)))))</f>
        <v>14.173036850396047</v>
      </c>
      <c r="H243" s="2">
        <f t="shared" si="36"/>
        <v>-1.0449631496039533</v>
      </c>
      <c r="I243" s="2">
        <f t="shared" si="40"/>
        <v>1.0919479840302142</v>
      </c>
      <c r="K243" s="2">
        <f t="shared" si="37"/>
        <v>0.79050834251845892</v>
      </c>
      <c r="L243" s="2">
        <f t="shared" si="41"/>
        <v>15.097964014364958</v>
      </c>
      <c r="M243" s="2">
        <f t="shared" si="42"/>
        <v>0.1200359856350417</v>
      </c>
      <c r="N243" s="3">
        <f t="shared" si="43"/>
        <v>1.4408637847375937E-2</v>
      </c>
      <c r="P243" s="3">
        <v>0.90184594866056678</v>
      </c>
      <c r="Q243" s="3">
        <v>1.0506452630969854</v>
      </c>
      <c r="R243" s="3">
        <f>B243-K243</f>
        <v>14.427491657481541</v>
      </c>
      <c r="S243" s="3"/>
      <c r="T243" s="3">
        <f>(B242-$U$17)^2</f>
        <v>0.4238419898799593</v>
      </c>
      <c r="V243" s="19"/>
      <c r="X243" s="19"/>
      <c r="Y243" s="19"/>
      <c r="AD243" s="3">
        <v>18.833333069999998</v>
      </c>
      <c r="AE243" s="2">
        <f t="shared" si="33"/>
        <v>0</v>
      </c>
      <c r="AF243" s="2">
        <f>AE243-B243</f>
        <v>-15.218</v>
      </c>
      <c r="AG243" s="2">
        <f t="shared" si="34"/>
        <v>231.587524</v>
      </c>
      <c r="AH243" s="2">
        <f t="shared" si="35"/>
        <v>15.218</v>
      </c>
    </row>
    <row r="244" spans="1:34" x14ac:dyDescent="0.3">
      <c r="A244" s="3">
        <v>18.666666410000001</v>
      </c>
      <c r="B244" s="3">
        <v>14.592000000000001</v>
      </c>
      <c r="C244" s="2">
        <f>$D$6*(A244^8)+$D$7*(A244^7)+$D$8*(A244^6)+$D$9*(A244^5)+$D$10*(A244^4)+$D$11*(A244^3)+$D$12*(A244^2)+$D$13*(A244)+$D$14 + (($D$3*EXP($D$4*A244))*(($D$5*(SIN(2*3.141592654*A244)))+(((1-($D$5^2))^0.5)*(COS(2*3.141592654*A244)))))</f>
        <v>13.772389950541402</v>
      </c>
      <c r="D244" s="2">
        <f t="shared" si="38"/>
        <v>0.81961004945859806</v>
      </c>
      <c r="F244" s="2">
        <f t="shared" si="39"/>
        <v>0.67176063317352552</v>
      </c>
      <c r="G244" s="2">
        <f>$E$9*(A244^8)+$E$10*(A244^7)+$E$11*(A244^6)+$E$12*(A244^5)+$E$13*(A244^4)+$E$14*(A244^3)+$E$15*(A244^2)+$E$16*(A244)+$E$17+(($E$3*EXP($E$4*A244))*(($E$5*(SIN(2*3.141592654*A244)))+(((1-($E$5^2))^0.5)*(COS(2*3.141592654*A244)))))+(($E$6*EXP($E$7*A244))*(($E$8*(SIN(4*3.141592654*A244)))+(((1-($E$8^2))^0.5)*(COS(4*3.141592654*A244)))))</f>
        <v>13.612180654913152</v>
      </c>
      <c r="H244" s="2">
        <f t="shared" si="36"/>
        <v>-0.97981934508684887</v>
      </c>
      <c r="I244" s="2">
        <f t="shared" si="40"/>
        <v>0.96004594900642148</v>
      </c>
      <c r="K244" s="2">
        <f t="shared" si="37"/>
        <v>0.83247825595004643</v>
      </c>
      <c r="L244" s="2">
        <f t="shared" si="41"/>
        <v>14.604868206491449</v>
      </c>
      <c r="M244" s="2">
        <f t="shared" si="42"/>
        <v>-1.286820649144893E-2</v>
      </c>
      <c r="N244" s="3">
        <f t="shared" si="43"/>
        <v>1.6559073830656838E-4</v>
      </c>
      <c r="P244" s="3">
        <v>0.91054432815350062</v>
      </c>
      <c r="Q244" s="3">
        <v>0.90184594866056678</v>
      </c>
      <c r="R244" s="3">
        <f>B244-K244</f>
        <v>13.759521744049954</v>
      </c>
      <c r="S244" s="3"/>
      <c r="T244" s="3">
        <f>(B243-$U$17)^2</f>
        <v>0.13397904543552056</v>
      </c>
      <c r="V244" s="19"/>
      <c r="X244" s="19"/>
      <c r="Y244" s="19"/>
      <c r="AD244" s="3">
        <v>18.9166664</v>
      </c>
      <c r="AE244" s="2">
        <f t="shared" si="33"/>
        <v>0</v>
      </c>
      <c r="AF244" s="2">
        <f>AE244-B244</f>
        <v>-14.592000000000001</v>
      </c>
      <c r="AG244" s="2">
        <f t="shared" si="34"/>
        <v>212.92646400000001</v>
      </c>
      <c r="AH244" s="2">
        <f t="shared" si="35"/>
        <v>14.592000000000001</v>
      </c>
    </row>
    <row r="245" spans="1:34" x14ac:dyDescent="0.3">
      <c r="A245" s="3">
        <v>18.74999974</v>
      </c>
      <c r="B245" s="3">
        <v>13.852</v>
      </c>
      <c r="C245" s="2">
        <f>$D$6*(A245^8)+$D$7*(A245^7)+$D$8*(A245^6)+$D$9*(A245^5)+$D$10*(A245^4)+$D$11*(A245^3)+$D$12*(A245^2)+$D$13*(A245)+$D$14 + (($D$3*EXP($D$4*A245))*(($D$5*(SIN(2*3.141592654*A245)))+(((1-($D$5^2))^0.5)*(COS(2*3.141592654*A245)))))</f>
        <v>13.147994727466676</v>
      </c>
      <c r="D245" s="2">
        <f t="shared" si="38"/>
        <v>0.70400527253332434</v>
      </c>
      <c r="F245" s="2">
        <f t="shared" si="39"/>
        <v>0.49562342375472029</v>
      </c>
      <c r="G245" s="2">
        <f>$E$9*(A245^8)+$E$10*(A245^7)+$E$11*(A245^6)+$E$12*(A245^5)+$E$13*(A245^4)+$E$14*(A245^3)+$E$15*(A245^2)+$E$16*(A245)+$E$17+(($E$3*EXP($E$4*A245))*(($E$5*(SIN(2*3.141592654*A245)))+(((1-($E$5^2))^0.5)*(COS(2*3.141592654*A245)))))+(($E$6*EXP($E$7*A245))*(($E$8*(SIN(4*3.141592654*A245)))+(((1-($E$8^2))^0.5)*(COS(4*3.141592654*A245)))))</f>
        <v>13.120620772137888</v>
      </c>
      <c r="H245" s="2">
        <f t="shared" si="36"/>
        <v>-0.73137922786211185</v>
      </c>
      <c r="I245" s="2">
        <f t="shared" si="40"/>
        <v>0.53491557494817887</v>
      </c>
      <c r="K245" s="2">
        <f t="shared" si="37"/>
        <v>0.72799738949016479</v>
      </c>
      <c r="L245" s="2">
        <f t="shared" si="41"/>
        <v>13.875992116956841</v>
      </c>
      <c r="M245" s="2">
        <f t="shared" si="42"/>
        <v>-2.3992116956840448E-2</v>
      </c>
      <c r="N245" s="3">
        <f t="shared" si="43"/>
        <v>5.7562167607071093E-4</v>
      </c>
      <c r="P245" s="3">
        <v>0.81961004945859806</v>
      </c>
      <c r="Q245" s="3">
        <v>0.91054432815350062</v>
      </c>
      <c r="R245" s="3">
        <f>B245-K245</f>
        <v>13.124002610509836</v>
      </c>
      <c r="S245" s="3"/>
      <c r="T245" s="3">
        <f>(B244-$U$17)^2</f>
        <v>6.7583630620718399E-2</v>
      </c>
      <c r="V245" s="19"/>
      <c r="X245" s="19"/>
      <c r="Y245" s="19"/>
      <c r="AD245" s="3">
        <v>18.999999729999999</v>
      </c>
      <c r="AE245" s="2">
        <f t="shared" si="33"/>
        <v>0</v>
      </c>
      <c r="AF245" s="2">
        <f>AE245-B245</f>
        <v>-13.852</v>
      </c>
      <c r="AG245" s="2">
        <f t="shared" si="34"/>
        <v>191.877904</v>
      </c>
      <c r="AH245" s="2">
        <f t="shared" si="35"/>
        <v>13.852</v>
      </c>
    </row>
    <row r="246" spans="1:34" x14ac:dyDescent="0.3">
      <c r="A246" s="3">
        <v>18.833333069999998</v>
      </c>
      <c r="B246" s="3">
        <v>13.416</v>
      </c>
      <c r="C246" s="2">
        <f>$D$6*(A246^8)+$D$7*(A246^7)+$D$8*(A246^6)+$D$9*(A246^5)+$D$10*(A246^4)+$D$11*(A246^3)+$D$12*(A246^2)+$D$13*(A246)+$D$14 + (($D$3*EXP($D$4*A246))*(($D$5*(SIN(2*3.141592654*A246)))+(((1-($D$5^2))^0.5)*(COS(2*3.141592654*A246)))))</f>
        <v>12.610496844775623</v>
      </c>
      <c r="D246" s="2">
        <f t="shared" si="38"/>
        <v>0.80550315522437721</v>
      </c>
      <c r="F246" s="2">
        <f t="shared" si="39"/>
        <v>0.64883533307642716</v>
      </c>
      <c r="G246" s="2">
        <f>$E$9*(A246^8)+$E$10*(A246^7)+$E$11*(A246^6)+$E$12*(A246^5)+$E$13*(A246^4)+$E$14*(A246^3)+$E$15*(A246^2)+$E$16*(A246)+$E$17+(($E$3*EXP($E$4*A246))*(($E$5*(SIN(2*3.141592654*A246)))+(((1-($E$5^2))^0.5)*(COS(2*3.141592654*A246)))))+(($E$6*EXP($E$7*A246))*(($E$8*(SIN(4*3.141592654*A246)))+(((1-($E$8^2))^0.5)*(COS(4*3.141592654*A246)))))</f>
        <v>12.741916929202938</v>
      </c>
      <c r="H246" s="2">
        <f t="shared" si="36"/>
        <v>-0.67408307079706198</v>
      </c>
      <c r="I246" s="2">
        <f t="shared" si="40"/>
        <v>0.45438798633519689</v>
      </c>
      <c r="K246" s="2">
        <f t="shared" si="37"/>
        <v>0.61721141731134688</v>
      </c>
      <c r="L246" s="2">
        <f t="shared" si="41"/>
        <v>13.227708262086971</v>
      </c>
      <c r="M246" s="2">
        <f t="shared" si="42"/>
        <v>0.18829173791302978</v>
      </c>
      <c r="N246" s="3">
        <f t="shared" si="43"/>
        <v>3.5453778566309095E-2</v>
      </c>
      <c r="P246" s="3">
        <v>0.70400527253332434</v>
      </c>
      <c r="Q246" s="3">
        <v>0.81961004945859806</v>
      </c>
      <c r="R246" s="3">
        <f>B246-K246</f>
        <v>12.798788582688653</v>
      </c>
      <c r="S246" s="3"/>
      <c r="T246" s="3">
        <f>(B245-$U$17)^2</f>
        <v>0.99993703802814071</v>
      </c>
      <c r="V246" s="19"/>
      <c r="X246" s="19"/>
      <c r="Y246" s="19"/>
      <c r="AD246" s="3">
        <v>19.083333060000001</v>
      </c>
      <c r="AE246" s="2">
        <f t="shared" si="33"/>
        <v>0</v>
      </c>
      <c r="AF246" s="2">
        <f>AE246-B246</f>
        <v>-13.416</v>
      </c>
      <c r="AG246" s="2">
        <f t="shared" si="34"/>
        <v>179.98905600000001</v>
      </c>
      <c r="AH246" s="2">
        <f t="shared" si="35"/>
        <v>13.416</v>
      </c>
    </row>
    <row r="247" spans="1:34" x14ac:dyDescent="0.3">
      <c r="A247" s="3">
        <v>18.9166664</v>
      </c>
      <c r="B247" s="3">
        <v>13.055</v>
      </c>
      <c r="C247" s="2">
        <f>$D$6*(A247^8)+$D$7*(A247^7)+$D$8*(A247^6)+$D$9*(A247^5)+$D$10*(A247^4)+$D$11*(A247^3)+$D$12*(A247^2)+$D$13*(A247)+$D$14 + (($D$3*EXP($D$4*A247))*(($D$5*(SIN(2*3.141592654*A247)))+(((1-($D$5^2))^0.5)*(COS(2*3.141592654*A247)))))</f>
        <v>12.313087941918297</v>
      </c>
      <c r="D247" s="2">
        <f t="shared" si="38"/>
        <v>0.74191205808170224</v>
      </c>
      <c r="F247" s="2">
        <f t="shared" si="39"/>
        <v>0.55043350192702711</v>
      </c>
      <c r="G247" s="2">
        <f>$E$9*(A247^8)+$E$10*(A247^7)+$E$11*(A247^6)+$E$12*(A247^5)+$E$13*(A247^4)+$E$14*(A247^3)+$E$15*(A247^2)+$E$16*(A247)+$E$17+(($E$3*EXP($E$4*A247))*(($E$5*(SIN(2*3.141592654*A247)))+(((1-($E$5^2))^0.5)*(COS(2*3.141592654*A247)))))+(($E$6*EXP($E$7*A247))*(($E$8*(SIN(4*3.141592654*A247)))+(((1-($E$8^2))^0.5)*(COS(4*3.141592654*A247)))))</f>
        <v>12.471081520095128</v>
      </c>
      <c r="H247" s="2">
        <f t="shared" si="36"/>
        <v>-0.583918479904872</v>
      </c>
      <c r="I247" s="2">
        <f t="shared" si="40"/>
        <v>0.34096079117441641</v>
      </c>
      <c r="K247" s="2">
        <f t="shared" si="37"/>
        <v>0.75671367064521355</v>
      </c>
      <c r="L247" s="2">
        <f t="shared" si="41"/>
        <v>13.069801612563511</v>
      </c>
      <c r="M247" s="2">
        <f t="shared" si="42"/>
        <v>-1.4801612563511313E-2</v>
      </c>
      <c r="N247" s="3">
        <f t="shared" si="43"/>
        <v>2.1908773448029594E-4</v>
      </c>
      <c r="P247" s="3">
        <v>0.80550315522437721</v>
      </c>
      <c r="Q247" s="3">
        <v>0.70400527253332434</v>
      </c>
      <c r="R247" s="3">
        <f>B247-K247</f>
        <v>12.298286329354786</v>
      </c>
      <c r="S247" s="3"/>
      <c r="T247" s="3">
        <f>(B246-$U$17)^2</f>
        <v>2.0620055861762974</v>
      </c>
      <c r="V247" s="19"/>
      <c r="X247" s="19"/>
      <c r="Y247" s="19"/>
      <c r="AD247" s="3">
        <v>19.16666639</v>
      </c>
      <c r="AE247" s="2">
        <f t="shared" si="33"/>
        <v>0</v>
      </c>
      <c r="AF247" s="2">
        <f>AE247-B247</f>
        <v>-13.055</v>
      </c>
      <c r="AG247" s="2">
        <f t="shared" si="34"/>
        <v>170.43302499999999</v>
      </c>
      <c r="AH247" s="2">
        <f t="shared" si="35"/>
        <v>13.055</v>
      </c>
    </row>
    <row r="248" spans="1:34" x14ac:dyDescent="0.3">
      <c r="A248" s="3">
        <v>18.999999729999999</v>
      </c>
      <c r="B248" s="3">
        <v>12.315</v>
      </c>
      <c r="C248" s="2">
        <f>$D$6*(A248^8)+$D$7*(A248^7)+$D$8*(A248^6)+$D$9*(A248^5)+$D$10*(A248^4)+$D$11*(A248^3)+$D$12*(A248^2)+$D$13*(A248)+$D$14 + (($D$3*EXP($D$4*A248))*(($D$5*(SIN(2*3.141592654*A248)))+(((1-($D$5^2))^0.5)*(COS(2*3.141592654*A248)))))</f>
        <v>12.344848126287921</v>
      </c>
      <c r="D248" s="2">
        <f t="shared" si="38"/>
        <v>-2.9848126287921772E-2</v>
      </c>
      <c r="F248" s="2">
        <f t="shared" si="39"/>
        <v>8.909106428997268E-4</v>
      </c>
      <c r="G248" s="2">
        <f>$E$9*(A248^8)+$E$10*(A248^7)+$E$11*(A248^6)+$E$12*(A248^5)+$E$13*(A248^4)+$E$14*(A248^3)+$E$15*(A248^2)+$E$16*(A248)+$E$17+(($E$3*EXP($E$4*A248))*(($E$5*(SIN(2*3.141592654*A248)))+(((1-($E$5^2))^0.5)*(COS(2*3.141592654*A248)))))+(($E$6*EXP($E$7*A248))*(($E$8*(SIN(4*3.141592654*A248)))+(((1-($E$8^2))^0.5)*(COS(4*3.141592654*A248)))))</f>
        <v>12.37138920432278</v>
      </c>
      <c r="H248" s="2">
        <f t="shared" si="36"/>
        <v>5.6389204322780273E-2</v>
      </c>
      <c r="I248" s="2">
        <f t="shared" si="40"/>
        <v>3.1797423641562613E-3</v>
      </c>
      <c r="K248" s="2">
        <f t="shared" si="37"/>
        <v>0.66303014328959675</v>
      </c>
      <c r="L248" s="2">
        <f t="shared" si="41"/>
        <v>13.007878269577517</v>
      </c>
      <c r="M248" s="2">
        <f t="shared" si="42"/>
        <v>-0.69287826957751797</v>
      </c>
      <c r="N248" s="3">
        <f t="shared" si="43"/>
        <v>0.48008029645273564</v>
      </c>
      <c r="P248" s="3">
        <v>0.74191205808170224</v>
      </c>
      <c r="Q248" s="3">
        <v>0.80550315522437721</v>
      </c>
      <c r="R248" s="3">
        <f>B248-K248</f>
        <v>11.651969856710403</v>
      </c>
      <c r="S248" s="3"/>
      <c r="T248" s="3">
        <f>(B247-$U$17)^2</f>
        <v>3.2290958565466772</v>
      </c>
      <c r="V248" s="19"/>
      <c r="X248" s="19"/>
      <c r="Y248" s="19"/>
      <c r="AD248" s="3">
        <v>19.249999720000002</v>
      </c>
      <c r="AE248" s="2">
        <f t="shared" si="33"/>
        <v>0</v>
      </c>
      <c r="AF248" s="2">
        <f>AE248-B248</f>
        <v>-12.315</v>
      </c>
      <c r="AG248" s="2">
        <f t="shared" si="34"/>
        <v>151.65922499999999</v>
      </c>
      <c r="AH248" s="2">
        <f t="shared" si="35"/>
        <v>12.315</v>
      </c>
    </row>
    <row r="249" spans="1:34" x14ac:dyDescent="0.3">
      <c r="A249" s="3">
        <v>19.083333060000001</v>
      </c>
      <c r="B249" s="3">
        <v>12.239000000000001</v>
      </c>
      <c r="C249" s="2">
        <f>$D$6*(A249^8)+$D$7*(A249^7)+$D$8*(A249^6)+$D$9*(A249^5)+$D$10*(A249^4)+$D$11*(A249^3)+$D$12*(A249^2)+$D$13*(A249)+$D$14 + (($D$3*EXP($D$4*A249))*(($D$5*(SIN(2*3.141592654*A249)))+(((1-($D$5^2))^0.5)*(COS(2*3.141592654*A249)))))</f>
        <v>12.706830316376831</v>
      </c>
      <c r="D249" s="2">
        <f t="shared" si="38"/>
        <v>-0.46783031637682981</v>
      </c>
      <c r="F249" s="2">
        <f t="shared" si="39"/>
        <v>0.21886520492124467</v>
      </c>
      <c r="G249" s="2">
        <f>$E$9*(A249^8)+$E$10*(A249^7)+$E$11*(A249^6)+$E$12*(A249^5)+$E$13*(A249^4)+$E$14*(A249^3)+$E$15*(A249^2)+$E$16*(A249)+$E$17+(($E$3*EXP($E$4*A249))*(($E$5*(SIN(2*3.141592654*A249)))+(((1-($E$5^2))^0.5)*(COS(2*3.141592654*A249)))))+(($E$6*EXP($E$7*A249))*(($E$8*(SIN(4*3.141592654*A249)))+(((1-($E$8^2))^0.5)*(COS(4*3.141592654*A249)))))</f>
        <v>12.57569995921026</v>
      </c>
      <c r="H249" s="2">
        <f t="shared" si="36"/>
        <v>0.33669995921025908</v>
      </c>
      <c r="I249" s="2">
        <f t="shared" si="40"/>
        <v>0.11336686253219012</v>
      </c>
      <c r="K249" s="2">
        <f t="shared" si="37"/>
        <v>-0.19400483664211798</v>
      </c>
      <c r="L249" s="2">
        <f t="shared" si="41"/>
        <v>12.512825479734712</v>
      </c>
      <c r="M249" s="2">
        <f t="shared" si="42"/>
        <v>-0.27382547973471105</v>
      </c>
      <c r="N249" s="3">
        <f t="shared" si="43"/>
        <v>7.4980393351944646E-2</v>
      </c>
      <c r="P249" s="3">
        <v>-2.9848126287921772E-2</v>
      </c>
      <c r="Q249" s="3">
        <v>0.74191205808170224</v>
      </c>
      <c r="R249" s="3">
        <f>B249-K249</f>
        <v>12.43300483664212</v>
      </c>
      <c r="S249" s="3"/>
      <c r="T249" s="3">
        <f>(B248-$U$17)^2</f>
        <v>6.4362092639541011</v>
      </c>
      <c r="V249" s="19"/>
      <c r="X249" s="19"/>
      <c r="Y249" s="19"/>
      <c r="AD249" s="3">
        <v>19.33333305</v>
      </c>
      <c r="AE249" s="2">
        <f t="shared" si="33"/>
        <v>0</v>
      </c>
      <c r="AF249" s="2">
        <f>AE249-B249</f>
        <v>-12.239000000000001</v>
      </c>
      <c r="AG249" s="2">
        <f t="shared" si="34"/>
        <v>149.79312100000001</v>
      </c>
      <c r="AH249" s="2">
        <f t="shared" si="35"/>
        <v>12.239000000000001</v>
      </c>
    </row>
    <row r="250" spans="1:34" x14ac:dyDescent="0.3">
      <c r="A250" s="3">
        <v>19.16666639</v>
      </c>
      <c r="B250" s="3">
        <v>12.561999999999999</v>
      </c>
      <c r="C250" s="2">
        <f>$D$6*(A250^8)+$D$7*(A250^7)+$D$8*(A250^6)+$D$9*(A250^5)+$D$10*(A250^4)+$D$11*(A250^3)+$D$12*(A250^2)+$D$13*(A250)+$D$14 + (($D$3*EXP($D$4*A250))*(($D$5*(SIN(2*3.141592654*A250)))+(((1-($D$5^2))^0.5)*(COS(2*3.141592654*A250)))))</f>
        <v>13.311724668735476</v>
      </c>
      <c r="D250" s="2">
        <f t="shared" si="38"/>
        <v>-0.74972466873547638</v>
      </c>
      <c r="F250" s="2">
        <f t="shared" si="39"/>
        <v>0.56208707891051979</v>
      </c>
      <c r="G250" s="2">
        <f>$E$9*(A250^8)+$E$10*(A250^7)+$E$11*(A250^6)+$E$12*(A250^5)+$E$13*(A250^4)+$E$14*(A250^3)+$E$15*(A250^2)+$E$16*(A250)+$E$17+(($E$3*EXP($E$4*A250))*(($E$5*(SIN(2*3.141592654*A250)))+(((1-($E$5^2))^0.5)*(COS(2*3.141592654*A250)))))+(($E$6*EXP($E$7*A250))*(($E$8*(SIN(4*3.141592654*A250)))+(((1-($E$8^2))^0.5)*(COS(4*3.141592654*A250)))))</f>
        <v>13.153998664847769</v>
      </c>
      <c r="H250" s="2">
        <f t="shared" si="36"/>
        <v>0.59199866484776997</v>
      </c>
      <c r="I250" s="2">
        <f t="shared" si="40"/>
        <v>0.35046241918154231</v>
      </c>
      <c r="K250" s="2">
        <f t="shared" si="37"/>
        <v>-0.52140276587715728</v>
      </c>
      <c r="L250" s="2">
        <f t="shared" si="41"/>
        <v>12.790321902858318</v>
      </c>
      <c r="M250" s="2">
        <f t="shared" si="42"/>
        <v>-0.22832190285831899</v>
      </c>
      <c r="N250" s="3">
        <f t="shared" si="43"/>
        <v>5.2130891324843658E-2</v>
      </c>
      <c r="P250" s="3">
        <v>-0.46783031637682981</v>
      </c>
      <c r="Q250" s="3">
        <v>-2.9848126287921772E-2</v>
      </c>
      <c r="R250" s="3">
        <f>B250-K250</f>
        <v>13.083402765877157</v>
      </c>
      <c r="S250" s="3"/>
      <c r="T250" s="3">
        <f>(B249-$U$17)^2</f>
        <v>6.8276044787689116</v>
      </c>
      <c r="V250" s="19"/>
      <c r="X250" s="19"/>
      <c r="Y250" s="19"/>
      <c r="AD250" s="3">
        <v>19.416666379999999</v>
      </c>
      <c r="AE250" s="2">
        <f t="shared" si="33"/>
        <v>0</v>
      </c>
      <c r="AF250" s="2">
        <f>AE250-B250</f>
        <v>-12.561999999999999</v>
      </c>
      <c r="AG250" s="2">
        <f t="shared" si="34"/>
        <v>157.803844</v>
      </c>
      <c r="AH250" s="2">
        <f t="shared" si="35"/>
        <v>12.561999999999999</v>
      </c>
    </row>
    <row r="251" spans="1:34" x14ac:dyDescent="0.3">
      <c r="A251" s="3">
        <v>19.249999720000002</v>
      </c>
      <c r="B251" s="3">
        <v>13.89</v>
      </c>
      <c r="C251" s="2">
        <f>$D$6*(A251^8)+$D$7*(A251^7)+$D$8*(A251^6)+$D$9*(A251^5)+$D$10*(A251^4)+$D$11*(A251^3)+$D$12*(A251^2)+$D$13*(A251)+$D$14 + (($D$3*EXP($D$4*A251))*(($D$5*(SIN(2*3.141592654*A251)))+(((1-($D$5^2))^0.5)*(COS(2*3.141592654*A251)))))</f>
        <v>14.007206031743133</v>
      </c>
      <c r="D251" s="2">
        <f t="shared" si="38"/>
        <v>-0.11720603174313204</v>
      </c>
      <c r="F251" s="2">
        <f t="shared" si="39"/>
        <v>1.3737253876972076E-2</v>
      </c>
      <c r="G251" s="2">
        <f>$E$9*(A251^8)+$E$10*(A251^7)+$E$11*(A251^6)+$E$12*(A251^5)+$E$13*(A251^4)+$E$14*(A251^3)+$E$15*(A251^2)+$E$16*(A251)+$E$17+(($E$3*EXP($E$4*A251))*(($E$5*(SIN(2*3.141592654*A251)))+(((1-($E$5^2))^0.5)*(COS(2*3.141592654*A251)))))+(($E$6*EXP($E$7*A251))*(($E$8*(SIN(4*3.141592654*A251)))+(((1-($E$8^2))^0.5)*(COS(4*3.141592654*A251)))))</f>
        <v>13.979696208525612</v>
      </c>
      <c r="H251" s="2">
        <f t="shared" si="36"/>
        <v>8.9696208525610999E-2</v>
      </c>
      <c r="I251" s="2">
        <f t="shared" si="40"/>
        <v>8.0454098238698906E-3</v>
      </c>
      <c r="K251" s="2">
        <f t="shared" si="37"/>
        <v>-0.74481621236520512</v>
      </c>
      <c r="L251" s="2">
        <f t="shared" si="41"/>
        <v>13.262389819377928</v>
      </c>
      <c r="M251" s="2">
        <f t="shared" si="42"/>
        <v>0.62761018062207263</v>
      </c>
      <c r="N251" s="3">
        <f t="shared" si="43"/>
        <v>0.39389453882047065</v>
      </c>
      <c r="P251" s="3">
        <v>-0.74972466873547638</v>
      </c>
      <c r="Q251" s="3">
        <v>-0.46783031637682981</v>
      </c>
      <c r="R251" s="3">
        <f>B251-K251</f>
        <v>14.634816212365205</v>
      </c>
      <c r="S251" s="3"/>
      <c r="T251" s="3">
        <f>(B250-$U$17)^2</f>
        <v>5.2439558158059487</v>
      </c>
      <c r="V251" s="19"/>
      <c r="X251" s="19"/>
      <c r="Y251" s="19"/>
      <c r="AD251" s="3">
        <v>19.499999710000001</v>
      </c>
      <c r="AE251" s="2">
        <f t="shared" si="33"/>
        <v>0</v>
      </c>
      <c r="AF251" s="2">
        <f>AE251-B251</f>
        <v>-13.89</v>
      </c>
      <c r="AG251" s="2">
        <f t="shared" si="34"/>
        <v>192.93210000000002</v>
      </c>
      <c r="AH251" s="2">
        <f t="shared" si="35"/>
        <v>13.89</v>
      </c>
    </row>
    <row r="252" spans="1:34" x14ac:dyDescent="0.3">
      <c r="A252" s="3">
        <v>19.33333305</v>
      </c>
      <c r="B252" s="3">
        <v>14.686999999999999</v>
      </c>
      <c r="C252" s="2">
        <f>$D$6*(A252^8)+$D$7*(A252^7)+$D$8*(A252^6)+$D$9*(A252^5)+$D$10*(A252^4)+$D$11*(A252^3)+$D$12*(A252^2)+$D$13*(A252)+$D$14 + (($D$3*EXP($D$4*A252))*(($D$5*(SIN(2*3.141592654*A252)))+(((1-($D$5^2))^0.5)*(COS(2*3.141592654*A252)))))</f>
        <v>14.616719827918683</v>
      </c>
      <c r="D252" s="2">
        <f t="shared" si="38"/>
        <v>7.028017208131665E-2</v>
      </c>
      <c r="F252" s="2">
        <f t="shared" si="39"/>
        <v>4.9393025877794801E-3</v>
      </c>
      <c r="G252" s="2">
        <f>$E$9*(A252^8)+$E$10*(A252^7)+$E$11*(A252^6)+$E$12*(A252^5)+$E$13*(A252^4)+$E$14*(A252^3)+$E$15*(A252^2)+$E$16*(A252)+$E$17+(($E$3*EXP($E$4*A252))*(($E$5*(SIN(2*3.141592654*A252)))+(((1-($E$5^2))^0.5)*(COS(2*3.141592654*A252)))))+(($E$6*EXP($E$7*A252))*(($E$8*(SIN(4*3.141592654*A252)))+(((1-($E$8^2))^0.5)*(COS(4*3.141592654*A252)))))</f>
        <v>14.745288759749469</v>
      </c>
      <c r="H252" s="2">
        <f t="shared" si="36"/>
        <v>5.8288759749469676E-2</v>
      </c>
      <c r="I252" s="2">
        <f t="shared" si="40"/>
        <v>3.3975795131313963E-3</v>
      </c>
      <c r="K252" s="2">
        <f t="shared" si="37"/>
        <v>2.9771935297960544E-2</v>
      </c>
      <c r="L252" s="2">
        <f t="shared" si="41"/>
        <v>14.646491763216643</v>
      </c>
      <c r="M252" s="2">
        <f t="shared" si="42"/>
        <v>4.0508236783356466E-2</v>
      </c>
      <c r="N252" s="3">
        <f t="shared" si="43"/>
        <v>1.6409172472964739E-3</v>
      </c>
      <c r="P252" s="3">
        <v>-0.11720603174313204</v>
      </c>
      <c r="Q252" s="3">
        <v>-0.74972466873547638</v>
      </c>
      <c r="R252" s="3">
        <f>B252-K252</f>
        <v>14.657228064702039</v>
      </c>
      <c r="S252" s="3"/>
      <c r="T252" s="3">
        <f>(B251-$U$17)^2</f>
        <v>0.92538343062073203</v>
      </c>
      <c r="V252" s="19"/>
      <c r="X252" s="19"/>
      <c r="Y252" s="19"/>
      <c r="AD252" s="3">
        <v>19.583333039999999</v>
      </c>
      <c r="AE252" s="2">
        <f t="shared" si="33"/>
        <v>0</v>
      </c>
      <c r="AF252" s="2">
        <f>AE252-B252</f>
        <v>-14.686999999999999</v>
      </c>
      <c r="AG252" s="2">
        <f t="shared" si="34"/>
        <v>215.70796899999999</v>
      </c>
      <c r="AH252" s="2">
        <f t="shared" si="35"/>
        <v>14.686999999999999</v>
      </c>
    </row>
    <row r="253" spans="1:34" x14ac:dyDescent="0.3">
      <c r="A253" s="3">
        <v>19.416666379999999</v>
      </c>
      <c r="B253" s="3">
        <v>15.313000000000001</v>
      </c>
      <c r="C253" s="2">
        <f>$D$6*(A253^8)+$D$7*(A253^7)+$D$8*(A253^6)+$D$9*(A253^5)+$D$10*(A253^4)+$D$11*(A253^3)+$D$12*(A253^2)+$D$13*(A253)+$D$14 + (($D$3*EXP($D$4*A253))*(($D$5*(SIN(2*3.141592654*A253)))+(((1-($D$5^2))^0.5)*(COS(2*3.141592654*A253)))))</f>
        <v>14.986784422717694</v>
      </c>
      <c r="D253" s="2">
        <f t="shared" si="38"/>
        <v>0.32621557728230677</v>
      </c>
      <c r="F253" s="2">
        <f t="shared" si="39"/>
        <v>0.10641660286162866</v>
      </c>
      <c r="G253" s="2">
        <f>$E$9*(A253^8)+$E$10*(A253^7)+$E$11*(A253^6)+$E$12*(A253^5)+$E$13*(A253^4)+$E$14*(A253^3)+$E$15*(A253^2)+$E$16*(A253)+$E$17+(($E$3*EXP($E$4*A253))*(($E$5*(SIN(2*3.141592654*A253)))+(((1-($E$5^2))^0.5)*(COS(2*3.141592654*A253)))))+(($E$6*EXP($E$7*A253))*(($E$8*(SIN(4*3.141592654*A253)))+(((1-($E$8^2))^0.5)*(COS(4*3.141592654*A253)))))</f>
        <v>15.141046193966602</v>
      </c>
      <c r="H253" s="2">
        <f t="shared" si="36"/>
        <v>-0.17195380603339849</v>
      </c>
      <c r="I253" s="2">
        <f t="shared" si="40"/>
        <v>2.9568111409371631E-2</v>
      </c>
      <c r="K253" s="2">
        <f t="shared" si="37"/>
        <v>0.10462534161904041</v>
      </c>
      <c r="L253" s="2">
        <f t="shared" si="41"/>
        <v>15.091409764336735</v>
      </c>
      <c r="M253" s="2">
        <f t="shared" si="42"/>
        <v>0.22159023566326574</v>
      </c>
      <c r="N253" s="3">
        <f t="shared" si="43"/>
        <v>4.9102232541301652E-2</v>
      </c>
      <c r="P253" s="3">
        <v>7.028017208131665E-2</v>
      </c>
      <c r="Q253" s="3">
        <v>-0.11720603174313204</v>
      </c>
      <c r="R253" s="3">
        <f>B253-K253</f>
        <v>15.20837465838096</v>
      </c>
      <c r="S253" s="3"/>
      <c r="T253" s="3">
        <f>(B252-$U$17)^2</f>
        <v>2.7214612102198395E-2</v>
      </c>
      <c r="V253" s="19"/>
      <c r="X253" s="19"/>
      <c r="Y253" s="19"/>
      <c r="AD253" s="3">
        <v>19.666666370000002</v>
      </c>
      <c r="AE253" s="2">
        <f t="shared" si="33"/>
        <v>0</v>
      </c>
      <c r="AF253" s="2">
        <f>AE253-B253</f>
        <v>-15.313000000000001</v>
      </c>
      <c r="AG253" s="2">
        <f t="shared" si="34"/>
        <v>234.48796900000002</v>
      </c>
      <c r="AH253" s="2">
        <f t="shared" si="35"/>
        <v>15.313000000000001</v>
      </c>
    </row>
    <row r="254" spans="1:34" x14ac:dyDescent="0.3">
      <c r="A254" s="3">
        <v>19.499999710000001</v>
      </c>
      <c r="B254" s="3">
        <v>15.407999999999999</v>
      </c>
      <c r="C254" s="2">
        <f>$D$6*(A254^8)+$D$7*(A254^7)+$D$8*(A254^6)+$D$9*(A254^5)+$D$10*(A254^4)+$D$11*(A254^3)+$D$12*(A254^2)+$D$13*(A254)+$D$14 + (($D$3*EXP($D$4*A254))*(($D$5*(SIN(2*3.141592654*A254)))+(((1-($D$5^2))^0.5)*(COS(2*3.141592654*A254)))))</f>
        <v>15.028135448282189</v>
      </c>
      <c r="D254" s="2">
        <f t="shared" si="38"/>
        <v>0.37986455171781053</v>
      </c>
      <c r="F254" s="2">
        <f t="shared" si="39"/>
        <v>0.14429707765177316</v>
      </c>
      <c r="G254" s="2">
        <f>$E$9*(A254^8)+$E$10*(A254^7)+$E$11*(A254^6)+$E$12*(A254^5)+$E$13*(A254^4)+$E$14*(A254^3)+$E$15*(A254^2)+$E$16*(A254)+$E$17+(($E$3*EXP($E$4*A254))*(($E$5*(SIN(2*3.141592654*A254)))+(((1-($E$5^2))^0.5)*(COS(2*3.141592654*A254)))))+(($E$6*EXP($E$7*A254))*(($E$8*(SIN(4*3.141592654*A254)))+(((1-($E$8^2))^0.5)*(COS(4*3.141592654*A254)))))</f>
        <v>15.052319866288476</v>
      </c>
      <c r="H254" s="2">
        <f t="shared" si="36"/>
        <v>-0.35568013371152318</v>
      </c>
      <c r="I254" s="2">
        <f t="shared" si="40"/>
        <v>0.126508357517047</v>
      </c>
      <c r="K254" s="2">
        <f t="shared" si="37"/>
        <v>0.35288149066085422</v>
      </c>
      <c r="L254" s="2">
        <f t="shared" si="41"/>
        <v>15.381016938943043</v>
      </c>
      <c r="M254" s="2">
        <f t="shared" si="42"/>
        <v>2.6983061056956359E-2</v>
      </c>
      <c r="N254" s="3">
        <f t="shared" si="43"/>
        <v>7.2808558400343486E-4</v>
      </c>
      <c r="P254" s="3">
        <v>0.32621557728230677</v>
      </c>
      <c r="Q254" s="3">
        <v>7.028017208131665E-2</v>
      </c>
      <c r="R254" s="3">
        <f>B254-K254</f>
        <v>15.055118509339145</v>
      </c>
      <c r="S254" s="3"/>
      <c r="T254" s="3">
        <f>(B253-$U$17)^2</f>
        <v>0.21255002691700065</v>
      </c>
      <c r="V254" s="19"/>
      <c r="X254" s="19"/>
      <c r="Y254" s="19"/>
      <c r="AD254" s="3">
        <v>19.7499997</v>
      </c>
      <c r="AE254" s="2">
        <f t="shared" si="33"/>
        <v>0</v>
      </c>
      <c r="AF254" s="2">
        <f>AE254-B254</f>
        <v>-15.407999999999999</v>
      </c>
      <c r="AG254" s="2">
        <f t="shared" si="34"/>
        <v>237.40646399999997</v>
      </c>
      <c r="AH254" s="2">
        <f t="shared" si="35"/>
        <v>15.407999999999999</v>
      </c>
    </row>
    <row r="255" spans="1:34" x14ac:dyDescent="0.3">
      <c r="A255" s="3">
        <v>19.583333039999999</v>
      </c>
      <c r="B255" s="3">
        <v>15.028</v>
      </c>
      <c r="C255" s="2">
        <f>$D$6*(A255^8)+$D$7*(A255^7)+$D$8*(A255^6)+$D$9*(A255^5)+$D$10*(A255^4)+$D$11*(A255^3)+$D$12*(A255^2)+$D$13*(A255)+$D$14 + (($D$3*EXP($D$4*A255))*(($D$5*(SIN(2*3.141592654*A255)))+(((1-($D$5^2))^0.5)*(COS(2*3.141592654*A255)))))</f>
        <v>14.739681062116976</v>
      </c>
      <c r="D255" s="2">
        <f t="shared" si="38"/>
        <v>0.28831893788302487</v>
      </c>
      <c r="F255" s="2">
        <f t="shared" si="39"/>
        <v>8.3127809941995562E-2</v>
      </c>
      <c r="G255" s="2">
        <f>$E$9*(A255^8)+$E$10*(A255^7)+$E$11*(A255^6)+$E$12*(A255^5)+$E$13*(A255^4)+$E$14*(A255^3)+$E$15*(A255^2)+$E$16*(A255)+$E$17+(($E$3*EXP($E$4*A255))*(($E$5*(SIN(2*3.141592654*A255)))+(((1-($E$5^2))^0.5)*(COS(2*3.141592654*A255)))))+(($E$6*EXP($E$7*A255))*(($E$8*(SIN(4*3.141592654*A255)))+(((1-($E$8^2))^0.5)*(COS(4*3.141592654*A255)))))</f>
        <v>14.608435369825326</v>
      </c>
      <c r="H255" s="2">
        <f t="shared" si="36"/>
        <v>-0.41956463017467449</v>
      </c>
      <c r="I255" s="2">
        <f t="shared" si="40"/>
        <v>0.17603447889361137</v>
      </c>
      <c r="K255" s="2">
        <f t="shared" si="37"/>
        <v>0.35810598745249916</v>
      </c>
      <c r="L255" s="2">
        <f t="shared" si="41"/>
        <v>15.097787049569474</v>
      </c>
      <c r="M255" s="2">
        <f t="shared" si="42"/>
        <v>-6.978704956947368E-2</v>
      </c>
      <c r="N255" s="3">
        <f t="shared" si="43"/>
        <v>4.8702322876121766E-3</v>
      </c>
      <c r="P255" s="3">
        <v>0.37986455171781053</v>
      </c>
      <c r="Q255" s="3">
        <v>0.32621557728230677</v>
      </c>
      <c r="R255" s="3">
        <f>B255-K255</f>
        <v>14.669894012547502</v>
      </c>
      <c r="S255" s="3"/>
      <c r="T255" s="3">
        <f>(B254-$U$17)^2</f>
        <v>0.309171008398479</v>
      </c>
      <c r="V255" s="19"/>
      <c r="X255" s="19"/>
      <c r="Y255" s="19"/>
      <c r="AD255" s="3">
        <v>19.833333029999999</v>
      </c>
      <c r="AE255" s="2">
        <f t="shared" si="33"/>
        <v>0</v>
      </c>
      <c r="AF255" s="2">
        <f>AE255-B255</f>
        <v>-15.028</v>
      </c>
      <c r="AG255" s="2">
        <f t="shared" si="34"/>
        <v>225.84078400000001</v>
      </c>
      <c r="AH255" s="2">
        <f t="shared" si="35"/>
        <v>15.028</v>
      </c>
    </row>
    <row r="256" spans="1:34" x14ac:dyDescent="0.3">
      <c r="A256" s="3">
        <v>19.666666370000002</v>
      </c>
      <c r="B256" s="3">
        <v>14.782</v>
      </c>
      <c r="C256" s="2">
        <f>$D$6*(A256^8)+$D$7*(A256^7)+$D$8*(A256^6)+$D$9*(A256^5)+$D$10*(A256^4)+$D$11*(A256^3)+$D$12*(A256^2)+$D$13*(A256)+$D$14 + (($D$3*EXP($D$4*A256))*(($D$5*(SIN(2*3.141592654*A256)))+(((1-($D$5^2))^0.5)*(COS(2*3.141592654*A256)))))</f>
        <v>14.20883810626585</v>
      </c>
      <c r="D256" s="2">
        <f t="shared" si="38"/>
        <v>0.5731618937341505</v>
      </c>
      <c r="F256" s="2">
        <f t="shared" si="39"/>
        <v>0.32851455642891764</v>
      </c>
      <c r="G256" s="2">
        <f>$E$9*(A256^8)+$E$10*(A256^7)+$E$11*(A256^6)+$E$12*(A256^5)+$E$13*(A256^4)+$E$14*(A256^3)+$E$15*(A256^2)+$E$16*(A256)+$E$17+(($E$3*EXP($E$4*A256))*(($E$5*(SIN(2*3.141592654*A256)))+(((1-($E$5^2))^0.5)*(COS(2*3.141592654*A256)))))+(($E$6*EXP($E$7*A256))*(($E$8*(SIN(4*3.141592654*A256)))+(((1-($E$8^2))^0.5)*(COS(4*3.141592654*A256)))))</f>
        <v>14.052291366329543</v>
      </c>
      <c r="H256" s="2">
        <f t="shared" si="36"/>
        <v>-0.72970863367045702</v>
      </c>
      <c r="I256" s="2">
        <f t="shared" si="40"/>
        <v>0.53247469005320525</v>
      </c>
      <c r="K256" s="2">
        <f t="shared" si="37"/>
        <v>0.24322152798719812</v>
      </c>
      <c r="L256" s="2">
        <f t="shared" si="41"/>
        <v>14.452059634253049</v>
      </c>
      <c r="M256" s="2">
        <f t="shared" si="42"/>
        <v>0.32994036574695151</v>
      </c>
      <c r="N256" s="3">
        <f t="shared" si="43"/>
        <v>0.10886064494923213</v>
      </c>
      <c r="P256" s="3">
        <v>0.28831893788302487</v>
      </c>
      <c r="Q256" s="3">
        <v>0.37986455171781053</v>
      </c>
      <c r="R256" s="3">
        <f>B256-K256</f>
        <v>14.538778472012801</v>
      </c>
      <c r="S256" s="3"/>
      <c r="T256" s="3">
        <f>(B255-$U$17)^2</f>
        <v>3.098708247256169E-2</v>
      </c>
      <c r="V256" s="19"/>
      <c r="X256" s="19"/>
      <c r="Y256" s="19"/>
      <c r="AD256" s="3">
        <v>19.916666360000001</v>
      </c>
      <c r="AE256" s="2">
        <f t="shared" si="33"/>
        <v>0</v>
      </c>
      <c r="AF256" s="2">
        <f>AE256-B256</f>
        <v>-14.782</v>
      </c>
      <c r="AG256" s="2">
        <f t="shared" si="34"/>
        <v>218.50752399999999</v>
      </c>
      <c r="AH256" s="2">
        <f t="shared" si="35"/>
        <v>14.782</v>
      </c>
    </row>
    <row r="257" spans="1:34" x14ac:dyDescent="0.3">
      <c r="A257" s="3">
        <v>19.7499997</v>
      </c>
      <c r="B257" s="3">
        <v>14.212999999999999</v>
      </c>
      <c r="C257" s="2">
        <f>$D$6*(A257^8)+$D$7*(A257^7)+$D$8*(A257^6)+$D$9*(A257^5)+$D$10*(A257^4)+$D$11*(A257^3)+$D$12*(A257^2)+$D$13*(A257)+$D$14 + (($D$3*EXP($D$4*A257))*(($D$5*(SIN(2*3.141592654*A257)))+(((1-($D$5^2))^0.5)*(COS(2*3.141592654*A257)))))</f>
        <v>13.588146052013794</v>
      </c>
      <c r="D257" s="2">
        <f t="shared" si="38"/>
        <v>0.62485394798620497</v>
      </c>
      <c r="F257" s="2">
        <f t="shared" si="39"/>
        <v>0.39044245631394697</v>
      </c>
      <c r="G257" s="2">
        <f>$E$9*(A257^8)+$E$10*(A257^7)+$E$11*(A257^6)+$E$12*(A257^5)+$E$13*(A257^4)+$E$14*(A257^3)+$E$15*(A257^2)+$E$16*(A257)+$E$17+(($E$3*EXP($E$4*A257))*(($E$5*(SIN(2*3.141592654*A257)))+(((1-($E$5^2))^0.5)*(COS(2*3.141592654*A257)))))+(($E$6*EXP($E$7*A257))*(($E$8*(SIN(4*3.141592654*A257)))+(((1-($E$8^2))^0.5)*(COS(4*3.141592654*A257)))))</f>
        <v>13.561616667134103</v>
      </c>
      <c r="H257" s="2">
        <f t="shared" si="36"/>
        <v>-0.65138333286589578</v>
      </c>
      <c r="I257" s="2">
        <f t="shared" si="40"/>
        <v>0.42430024633548236</v>
      </c>
      <c r="K257" s="2">
        <f t="shared" si="37"/>
        <v>0.58439284222372034</v>
      </c>
      <c r="L257" s="2">
        <f t="shared" si="41"/>
        <v>14.172538894237515</v>
      </c>
      <c r="M257" s="2">
        <f t="shared" si="42"/>
        <v>4.046110576248374E-2</v>
      </c>
      <c r="N257" s="3">
        <f t="shared" si="43"/>
        <v>1.637101079522895E-3</v>
      </c>
      <c r="P257" s="3">
        <v>0.5731618937341505</v>
      </c>
      <c r="Q257" s="3">
        <v>0.28831893788302487</v>
      </c>
      <c r="R257" s="3">
        <f>B257-K257</f>
        <v>13.62860715777628</v>
      </c>
      <c r="S257" s="3"/>
      <c r="T257" s="3">
        <f>(B256-$U$17)^2</f>
        <v>4.8955935836777088E-3</v>
      </c>
      <c r="V257" s="19"/>
      <c r="X257" s="19"/>
      <c r="Y257" s="19"/>
      <c r="AD257" s="3">
        <v>19.999999689999999</v>
      </c>
      <c r="AE257" s="2">
        <f t="shared" si="33"/>
        <v>0</v>
      </c>
      <c r="AF257" s="2">
        <f>AE257-B257</f>
        <v>-14.212999999999999</v>
      </c>
      <c r="AG257" s="2">
        <f t="shared" si="34"/>
        <v>202.00936899999996</v>
      </c>
      <c r="AH257" s="2">
        <f t="shared" si="35"/>
        <v>14.212999999999999</v>
      </c>
    </row>
    <row r="258" spans="1:34" x14ac:dyDescent="0.3">
      <c r="A258" s="3">
        <v>19.833333029999999</v>
      </c>
      <c r="B258" s="3">
        <v>13.435</v>
      </c>
      <c r="C258" s="2">
        <f>$D$6*(A258^8)+$D$7*(A258^7)+$D$8*(A258^6)+$D$9*(A258^5)+$D$10*(A258^4)+$D$11*(A258^3)+$D$12*(A258^2)+$D$13*(A258)+$D$14 + (($D$3*EXP($D$4*A258))*(($D$5*(SIN(2*3.141592654*A258)))+(((1-($D$5^2))^0.5)*(COS(2*3.141592654*A258)))))</f>
        <v>13.054413659543114</v>
      </c>
      <c r="D258" s="2">
        <f t="shared" si="38"/>
        <v>0.38058634045688677</v>
      </c>
      <c r="F258" s="2">
        <f t="shared" si="39"/>
        <v>0.14484596254236534</v>
      </c>
      <c r="G258" s="2">
        <f>$E$9*(A258^8)+$E$10*(A258^7)+$E$11*(A258^6)+$E$12*(A258^5)+$E$13*(A258^4)+$E$14*(A258^3)+$E$15*(A258^2)+$E$16*(A258)+$E$17+(($E$3*EXP($E$4*A258))*(($E$5*(SIN(2*3.141592654*A258)))+(((1-($E$5^2))^0.5)*(COS(2*3.141592654*A258)))))+(($E$6*EXP($E$7*A258))*(($E$8*(SIN(4*3.141592654*A258)))+(((1-($E$8^2))^0.5)*(COS(4*3.141592654*A258)))))</f>
        <v>13.183329056230139</v>
      </c>
      <c r="H258" s="2">
        <f t="shared" si="36"/>
        <v>-0.25167094376986121</v>
      </c>
      <c r="I258" s="2">
        <f t="shared" si="40"/>
        <v>6.3338263938012646E-2</v>
      </c>
      <c r="K258" s="2">
        <f t="shared" si="37"/>
        <v>0.58116242427688514</v>
      </c>
      <c r="L258" s="2">
        <f t="shared" si="41"/>
        <v>13.635576083819998</v>
      </c>
      <c r="M258" s="2">
        <f t="shared" si="42"/>
        <v>-0.20057608381999792</v>
      </c>
      <c r="N258" s="3">
        <f t="shared" si="43"/>
        <v>4.0230765400566831E-2</v>
      </c>
      <c r="P258" s="3">
        <v>0.62485394798620497</v>
      </c>
      <c r="Q258" s="3">
        <v>0.5731618937341505</v>
      </c>
      <c r="R258" s="3">
        <f>B258-K258</f>
        <v>12.853837575723116</v>
      </c>
      <c r="S258" s="3"/>
      <c r="T258" s="3">
        <f>(B257-$U$17)^2</f>
        <v>0.40828076765776455</v>
      </c>
      <c r="V258" s="19"/>
      <c r="X258" s="19"/>
      <c r="Y258" s="19"/>
      <c r="AD258" s="3">
        <v>20.083333020000001</v>
      </c>
      <c r="AE258" s="2">
        <f t="shared" si="33"/>
        <v>0</v>
      </c>
      <c r="AF258" s="2">
        <f>AE258-B258</f>
        <v>-13.435</v>
      </c>
      <c r="AG258" s="2">
        <f t="shared" si="34"/>
        <v>180.49922500000002</v>
      </c>
      <c r="AH258" s="2">
        <f t="shared" si="35"/>
        <v>13.435</v>
      </c>
    </row>
    <row r="259" spans="1:34" x14ac:dyDescent="0.3">
      <c r="A259" s="3">
        <v>19.916666360000001</v>
      </c>
      <c r="B259" s="3">
        <v>13.662000000000001</v>
      </c>
      <c r="C259" s="2">
        <f>$D$6*(A259^8)+$D$7*(A259^7)+$D$8*(A259^6)+$D$9*(A259^5)+$D$10*(A259^4)+$D$11*(A259^3)+$D$12*(A259^2)+$D$13*(A259)+$D$14 + (($D$3*EXP($D$4*A259))*(($D$5*(SIN(2*3.141592654*A259)))+(((1-($D$5^2))^0.5)*(COS(2*3.141592654*A259)))))</f>
        <v>12.761338365605802</v>
      </c>
      <c r="D259" s="2">
        <f t="shared" si="38"/>
        <v>0.90066163439419888</v>
      </c>
      <c r="F259" s="2">
        <f t="shared" si="39"/>
        <v>0.81119137966962962</v>
      </c>
      <c r="G259" s="2">
        <f>$E$9*(A259^8)+$E$10*(A259^7)+$E$11*(A259^6)+$E$12*(A259^5)+$E$13*(A259^4)+$E$14*(A259^3)+$E$15*(A259^2)+$E$16*(A259)+$E$17+(($E$3*EXP($E$4*A259))*(($E$5*(SIN(2*3.141592654*A259)))+(((1-($E$5^2))^0.5)*(COS(2*3.141592654*A259)))))+(($E$6*EXP($E$7*A259))*(($E$8*(SIN(4*3.141592654*A259)))+(((1-($E$8^2))^0.5)*(COS(4*3.141592654*A259)))))</f>
        <v>12.916250930336785</v>
      </c>
      <c r="H259" s="2">
        <f t="shared" si="36"/>
        <v>-0.74574906966321564</v>
      </c>
      <c r="I259" s="2">
        <f t="shared" si="40"/>
        <v>0.5561416749035516</v>
      </c>
      <c r="K259" s="2">
        <f t="shared" si="37"/>
        <v>0.29438462977768654</v>
      </c>
      <c r="L259" s="2">
        <f t="shared" si="41"/>
        <v>13.055722995383489</v>
      </c>
      <c r="M259" s="2">
        <f t="shared" si="42"/>
        <v>0.60627700461651202</v>
      </c>
      <c r="N259" s="3">
        <f t="shared" si="43"/>
        <v>0.36757180632677011</v>
      </c>
      <c r="P259" s="3">
        <v>0.38058634045688677</v>
      </c>
      <c r="Q259" s="3">
        <v>0.62485394798620497</v>
      </c>
      <c r="R259" s="3">
        <f>B259-K259</f>
        <v>13.367615370222314</v>
      </c>
      <c r="S259" s="3"/>
      <c r="T259" s="3">
        <f>(B258-$U$17)^2</f>
        <v>2.0077997824725928</v>
      </c>
      <c r="V259" s="19"/>
      <c r="X259" s="19"/>
      <c r="Y259" s="19"/>
      <c r="AD259" s="3">
        <v>20.16666635</v>
      </c>
      <c r="AE259" s="2">
        <f t="shared" si="33"/>
        <v>0</v>
      </c>
      <c r="AF259" s="2">
        <f>AE259-B259</f>
        <v>-13.662000000000001</v>
      </c>
      <c r="AG259" s="2">
        <f t="shared" si="34"/>
        <v>186.65024400000001</v>
      </c>
      <c r="AH259" s="2">
        <f t="shared" si="35"/>
        <v>13.662000000000001</v>
      </c>
    </row>
    <row r="260" spans="1:34" x14ac:dyDescent="0.3">
      <c r="A260" s="3">
        <v>19.999999689999999</v>
      </c>
      <c r="B260" s="3">
        <v>14.288</v>
      </c>
      <c r="C260" s="2">
        <f>$D$6*(A260^8)+$D$7*(A260^7)+$D$8*(A260^6)+$D$9*(A260^5)+$D$10*(A260^4)+$D$11*(A260^3)+$D$12*(A260^2)+$D$13*(A260)+$D$14 + (($D$3*EXP($D$4*A260))*(($D$5*(SIN(2*3.141592654*A260)))+(((1-($D$5^2))^0.5)*(COS(2*3.141592654*A260)))))</f>
        <v>12.798293902457761</v>
      </c>
      <c r="D260" s="2">
        <f t="shared" si="38"/>
        <v>1.4897060975422391</v>
      </c>
      <c r="F260" s="2">
        <f t="shared" si="39"/>
        <v>2.2192242570545275</v>
      </c>
      <c r="G260" s="2">
        <f>$E$9*(A260^8)+$E$10*(A260^7)+$E$11*(A260^6)+$E$12*(A260^5)+$E$13*(A260^4)+$E$14*(A260^3)+$E$15*(A260^2)+$E$16*(A260)+$E$17+(($E$3*EXP($E$4*A260))*(($E$5*(SIN(2*3.141592654*A260)))+(((1-($E$5^2))^0.5)*(COS(2*3.141592654*A260)))))+(($E$6*EXP($E$7*A260))*(($E$8*(SIN(4*3.141592654*A260)))+(((1-($E$8^2))^0.5)*(COS(4*3.141592654*A260)))))</f>
        <v>12.824496274994047</v>
      </c>
      <c r="H260" s="2">
        <f t="shared" si="36"/>
        <v>-1.4635037250059533</v>
      </c>
      <c r="I260" s="2">
        <f t="shared" si="40"/>
        <v>2.1418431531063007</v>
      </c>
      <c r="K260" s="2">
        <f t="shared" si="37"/>
        <v>0.93397181391424156</v>
      </c>
      <c r="L260" s="2">
        <f t="shared" si="41"/>
        <v>13.732265716372003</v>
      </c>
      <c r="M260" s="2">
        <f t="shared" si="42"/>
        <v>0.55573428362799682</v>
      </c>
      <c r="N260" s="3">
        <f t="shared" si="43"/>
        <v>0.30884059399952279</v>
      </c>
      <c r="P260" s="3">
        <v>0.90066163439419888</v>
      </c>
      <c r="Q260" s="3">
        <v>0.38058634045688677</v>
      </c>
      <c r="R260" s="3">
        <f>B260-K260</f>
        <v>13.354028186085758</v>
      </c>
      <c r="S260" s="3"/>
      <c r="T260" s="3">
        <f>(B259-$U$17)^2</f>
        <v>1.4160250750651804</v>
      </c>
      <c r="V260" s="19"/>
      <c r="X260" s="19"/>
      <c r="Y260" s="19"/>
      <c r="AD260" s="3">
        <v>20.249999679999998</v>
      </c>
      <c r="AE260" s="2">
        <f t="shared" si="33"/>
        <v>0</v>
      </c>
      <c r="AF260" s="2">
        <f>AE260-B260</f>
        <v>-14.288</v>
      </c>
      <c r="AG260" s="2">
        <f t="shared" si="34"/>
        <v>204.14694400000002</v>
      </c>
      <c r="AH260" s="2">
        <f t="shared" si="35"/>
        <v>14.288</v>
      </c>
    </row>
    <row r="261" spans="1:34" x14ac:dyDescent="0.3">
      <c r="A261" s="3">
        <v>20.083333020000001</v>
      </c>
      <c r="B261" s="3">
        <v>13.491</v>
      </c>
      <c r="C261" s="2">
        <f>$D$6*(A261^8)+$D$7*(A261^7)+$D$8*(A261^6)+$D$9*(A261^5)+$D$10*(A261^4)+$D$11*(A261^3)+$D$12*(A261^2)+$D$13*(A261)+$D$14 + (($D$3*EXP($D$4*A261))*(($D$5*(SIN(2*3.141592654*A261)))+(((1-($D$5^2))^0.5)*(COS(2*3.141592654*A261)))))</f>
        <v>13.166335421144021</v>
      </c>
      <c r="D261" s="2">
        <f t="shared" si="38"/>
        <v>0.32466457885597855</v>
      </c>
      <c r="F261" s="2">
        <f t="shared" si="39"/>
        <v>0.10540708876372991</v>
      </c>
      <c r="G261" s="2">
        <f>$E$9*(A261^8)+$E$10*(A261^7)+$E$11*(A261^6)+$E$12*(A261^5)+$E$13*(A261^4)+$E$14*(A261^3)+$E$15*(A261^2)+$E$16*(A261)+$E$17+(($E$3*EXP($E$4*A261))*(($E$5*(SIN(2*3.141592654*A261)))+(((1-($E$5^2))^0.5)*(COS(2*3.141592654*A261)))))+(($E$6*EXP($E$7*A261))*(($E$8*(SIN(4*3.141592654*A261)))+(((1-($E$8^2))^0.5)*(COS(4*3.141592654*A261)))))</f>
        <v>13.038187345324953</v>
      </c>
      <c r="H261" s="2">
        <f t="shared" si="36"/>
        <v>-0.45281265467504639</v>
      </c>
      <c r="I261" s="2">
        <f t="shared" si="40"/>
        <v>0.2050393002338628</v>
      </c>
      <c r="K261" s="2">
        <f t="shared" si="37"/>
        <v>1.4862024106643221</v>
      </c>
      <c r="L261" s="2">
        <f t="shared" si="41"/>
        <v>14.652537831808344</v>
      </c>
      <c r="M261" s="2">
        <f t="shared" si="42"/>
        <v>-1.161537831808344</v>
      </c>
      <c r="N261" s="3">
        <f t="shared" si="43"/>
        <v>1.3491701347220288</v>
      </c>
      <c r="P261" s="3">
        <v>1.4897060975422391</v>
      </c>
      <c r="Q261" s="3">
        <v>0.90066163439419888</v>
      </c>
      <c r="R261" s="3">
        <f>B261-K261</f>
        <v>12.004797589335677</v>
      </c>
      <c r="S261" s="3"/>
      <c r="T261" s="3">
        <f>(B260-$U$17)^2</f>
        <v>0.31806048987998392</v>
      </c>
      <c r="V261" s="19"/>
      <c r="X261" s="19"/>
      <c r="Y261" s="19"/>
      <c r="AD261" s="3">
        <v>20.33333301</v>
      </c>
      <c r="AE261" s="2">
        <f t="shared" si="33"/>
        <v>0</v>
      </c>
      <c r="AF261" s="2">
        <f>AE261-B261</f>
        <v>-13.491</v>
      </c>
      <c r="AG261" s="2">
        <f t="shared" si="34"/>
        <v>182.007081</v>
      </c>
      <c r="AH261" s="2">
        <f t="shared" si="35"/>
        <v>13.491</v>
      </c>
    </row>
    <row r="262" spans="1:34" x14ac:dyDescent="0.3">
      <c r="A262" s="3">
        <v>20.16666635</v>
      </c>
      <c r="B262" s="3">
        <v>13.15</v>
      </c>
      <c r="C262" s="2">
        <f>$D$6*(A262^8)+$D$7*(A262^7)+$D$8*(A262^6)+$D$9*(A262^5)+$D$10*(A262^4)+$D$11*(A262^3)+$D$12*(A262^2)+$D$13*(A262)+$D$14 + (($D$3*EXP($D$4*A262))*(($D$5*(SIN(2*3.141592654*A262)))+(((1-($D$5^2))^0.5)*(COS(2*3.141592654*A262)))))</f>
        <v>13.777862794323742</v>
      </c>
      <c r="D262" s="2">
        <f t="shared" si="38"/>
        <v>-0.62786279432374137</v>
      </c>
      <c r="F262" s="2">
        <f t="shared" si="39"/>
        <v>0.39421168849601673</v>
      </c>
      <c r="G262" s="2">
        <f>$E$9*(A262^8)+$E$10*(A262^7)+$E$11*(A262^6)+$E$12*(A262^5)+$E$13*(A262^4)+$E$14*(A262^3)+$E$15*(A262^2)+$E$16*(A262)+$E$17+(($E$3*EXP($E$4*A262))*(($E$5*(SIN(2*3.141592654*A262)))+(((1-($E$5^2))^0.5)*(COS(2*3.141592654*A262)))))+(($E$6*EXP($E$7*A262))*(($E$8*(SIN(4*3.141592654*A262)))+(((1-($E$8^2))^0.5)*(COS(4*3.141592654*A262)))))</f>
        <v>13.623739839716464</v>
      </c>
      <c r="H262" s="2">
        <f t="shared" si="36"/>
        <v>0.47373983971646361</v>
      </c>
      <c r="I262" s="2">
        <f t="shared" si="40"/>
        <v>0.22442943573458063</v>
      </c>
      <c r="K262" s="2">
        <f t="shared" si="37"/>
        <v>4.4393556644322762E-2</v>
      </c>
      <c r="L262" s="2">
        <f t="shared" si="41"/>
        <v>13.822256350968065</v>
      </c>
      <c r="M262" s="2">
        <f t="shared" si="42"/>
        <v>-0.67225635096806435</v>
      </c>
      <c r="N262" s="3">
        <f t="shared" si="43"/>
        <v>0.45192860141689734</v>
      </c>
      <c r="P262" s="3">
        <v>0.32466457885597855</v>
      </c>
      <c r="Q262" s="3">
        <v>1.4897060975422391</v>
      </c>
      <c r="R262" s="3">
        <f>B262-K262</f>
        <v>13.105606443355677</v>
      </c>
      <c r="S262" s="3"/>
      <c r="T262" s="3">
        <f>(B261-$U$17)^2</f>
        <v>1.8522353083985201</v>
      </c>
      <c r="V262" s="19"/>
      <c r="X262" s="19"/>
      <c r="Y262" s="19"/>
      <c r="AD262" s="3">
        <v>20.416666339999999</v>
      </c>
      <c r="AE262" s="2">
        <f t="shared" si="33"/>
        <v>0</v>
      </c>
      <c r="AF262" s="2">
        <f>AE262-B262</f>
        <v>-13.15</v>
      </c>
      <c r="AG262" s="2">
        <f t="shared" si="34"/>
        <v>172.92250000000001</v>
      </c>
      <c r="AH262" s="2">
        <f t="shared" si="35"/>
        <v>13.15</v>
      </c>
    </row>
    <row r="263" spans="1:34" x14ac:dyDescent="0.3">
      <c r="A263" s="3">
        <v>20.249999679999998</v>
      </c>
      <c r="B263" s="3">
        <v>13.586</v>
      </c>
      <c r="C263" s="2">
        <f>$D$6*(A263^8)+$D$7*(A263^7)+$D$8*(A263^6)+$D$9*(A263^5)+$D$10*(A263^4)+$D$11*(A263^3)+$D$12*(A263^2)+$D$13*(A263)+$D$14 + (($D$3*EXP($D$4*A263))*(($D$5*(SIN(2*3.141592654*A263)))+(((1-($D$5^2))^0.5)*(COS(2*3.141592654*A263)))))</f>
        <v>14.480045385770238</v>
      </c>
      <c r="D263" s="2">
        <f t="shared" si="38"/>
        <v>-0.89404538577023729</v>
      </c>
      <c r="F263" s="2">
        <f t="shared" si="39"/>
        <v>0.79931715181705243</v>
      </c>
      <c r="G263" s="2">
        <f>$E$9*(A263^8)+$E$10*(A263^7)+$E$11*(A263^6)+$E$12*(A263^5)+$E$13*(A263^4)+$E$14*(A263^3)+$E$15*(A263^2)+$E$16*(A263)+$E$17+(($E$3*EXP($E$4*A263))*(($E$5*(SIN(2*3.141592654*A263)))+(((1-($E$5^2))^0.5)*(COS(2*3.141592654*A263)))))+(($E$6*EXP($E$7*A263))*(($E$8*(SIN(4*3.141592654*A263)))+(((1-($E$8^2))^0.5)*(COS(4*3.141592654*A263)))))</f>
        <v>14.453508511563156</v>
      </c>
      <c r="H263" s="2">
        <f t="shared" si="36"/>
        <v>0.86750851156315534</v>
      </c>
      <c r="I263" s="2">
        <f t="shared" si="40"/>
        <v>0.75257101763452117</v>
      </c>
      <c r="K263" s="2">
        <f t="shared" si="37"/>
        <v>-0.77857760632625439</v>
      </c>
      <c r="L263" s="2">
        <f t="shared" si="41"/>
        <v>13.701467779443984</v>
      </c>
      <c r="M263" s="2">
        <f t="shared" si="42"/>
        <v>-0.11546777944398379</v>
      </c>
      <c r="N263" s="3">
        <f t="shared" si="43"/>
        <v>1.3332808089724485E-2</v>
      </c>
      <c r="P263" s="3">
        <v>-0.62786279432374137</v>
      </c>
      <c r="Q263" s="3">
        <v>0.32466457885597855</v>
      </c>
      <c r="R263" s="3">
        <f>B263-K263</f>
        <v>14.364577606326254</v>
      </c>
      <c r="S263" s="3"/>
      <c r="T263" s="3">
        <f>(B262-$U$17)^2</f>
        <v>2.8966968380281548</v>
      </c>
      <c r="V263" s="19"/>
      <c r="X263" s="19"/>
      <c r="Y263" s="19"/>
      <c r="AD263" s="3">
        <v>20.499999670000001</v>
      </c>
      <c r="AE263" s="2">
        <f t="shared" si="33"/>
        <v>0</v>
      </c>
      <c r="AF263" s="2">
        <f>AE263-B263</f>
        <v>-13.586</v>
      </c>
      <c r="AG263" s="2">
        <f t="shared" si="34"/>
        <v>184.579396</v>
      </c>
      <c r="AH263" s="2">
        <f t="shared" si="35"/>
        <v>13.586</v>
      </c>
    </row>
    <row r="264" spans="1:34" x14ac:dyDescent="0.3">
      <c r="A264" s="3">
        <v>20.33333301</v>
      </c>
      <c r="B264" s="3">
        <v>13.871</v>
      </c>
      <c r="C264" s="2">
        <f>$D$6*(A264^8)+$D$7*(A264^7)+$D$8*(A264^6)+$D$9*(A264^5)+$D$10*(A264^4)+$D$11*(A264^3)+$D$12*(A264^2)+$D$13*(A264)+$D$14 + (($D$3*EXP($D$4*A264))*(($D$5*(SIN(2*3.141592654*A264)))+(((1-($D$5^2))^0.5)*(COS(2*3.141592654*A264)))))</f>
        <v>15.095743008891024</v>
      </c>
      <c r="D264" s="2">
        <f t="shared" si="38"/>
        <v>-1.2247430088910232</v>
      </c>
      <c r="F264" s="2">
        <f t="shared" si="39"/>
        <v>1.4999954378274369</v>
      </c>
      <c r="G264" s="2">
        <f>$E$9*(A264^8)+$E$10*(A264^7)+$E$11*(A264^6)+$E$12*(A264^5)+$E$13*(A264^4)+$E$14*(A264^3)+$E$15*(A264^2)+$E$16*(A264)+$E$17+(($E$3*EXP($E$4*A264))*(($E$5*(SIN(2*3.141592654*A264)))+(((1-($E$5^2))^0.5)*(COS(2*3.141592654*A264)))))+(($E$6*EXP($E$7*A264))*(($E$8*(SIN(4*3.141592654*A264)))+(((1-($E$8^2))^0.5)*(COS(4*3.141592654*A264)))))</f>
        <v>15.222107983158679</v>
      </c>
      <c r="H264" s="2">
        <f t="shared" si="36"/>
        <v>1.3511079831586787</v>
      </c>
      <c r="I264" s="2">
        <f t="shared" si="40"/>
        <v>1.8254927821551126</v>
      </c>
      <c r="K264" s="2">
        <f t="shared" si="37"/>
        <v>-0.87307025891119827</v>
      </c>
      <c r="L264" s="2">
        <f t="shared" si="41"/>
        <v>14.222672749979825</v>
      </c>
      <c r="M264" s="2">
        <f t="shared" si="42"/>
        <v>-0.35167274997982467</v>
      </c>
      <c r="N264" s="3">
        <f t="shared" si="43"/>
        <v>0.12367372307837228</v>
      </c>
      <c r="P264" s="3">
        <v>-0.89404538577023729</v>
      </c>
      <c r="Q264" s="3">
        <v>-0.62786279432374137</v>
      </c>
      <c r="R264" s="3">
        <f>B264-K264</f>
        <v>14.744070258911199</v>
      </c>
      <c r="S264" s="3"/>
      <c r="T264" s="3">
        <f>(B263-$U$17)^2</f>
        <v>1.602676289879998</v>
      </c>
      <c r="V264" s="19"/>
      <c r="X264" s="19"/>
      <c r="Y264" s="19"/>
      <c r="AD264" s="3">
        <v>20.583333</v>
      </c>
      <c r="AE264" s="2">
        <f t="shared" si="33"/>
        <v>0</v>
      </c>
      <c r="AF264" s="2">
        <f>AE264-B264</f>
        <v>-13.871</v>
      </c>
      <c r="AG264" s="2">
        <f t="shared" si="34"/>
        <v>192.404641</v>
      </c>
      <c r="AH264" s="2">
        <f t="shared" si="35"/>
        <v>13.871</v>
      </c>
    </row>
    <row r="265" spans="1:34" x14ac:dyDescent="0.3">
      <c r="A265" s="3">
        <v>20.416666339999999</v>
      </c>
      <c r="B265" s="3">
        <v>14.175000000000001</v>
      </c>
      <c r="C265" s="2">
        <f>$D$6*(A265^8)+$D$7*(A265^7)+$D$8*(A265^6)+$D$9*(A265^5)+$D$10*(A265^4)+$D$11*(A265^3)+$D$12*(A265^2)+$D$13*(A265)+$D$14 + (($D$3*EXP($D$4*A265))*(($D$5*(SIN(2*3.141592654*A265)))+(((1-($D$5^2))^0.5)*(COS(2*3.141592654*A265)))))</f>
        <v>15.470964960255733</v>
      </c>
      <c r="D265" s="2">
        <f t="shared" si="38"/>
        <v>-1.2959649602557324</v>
      </c>
      <c r="F265" s="2">
        <f t="shared" si="39"/>
        <v>1.679525178210642</v>
      </c>
      <c r="G265" s="2">
        <f>$E$9*(A265^8)+$E$10*(A265^7)+$E$11*(A265^6)+$E$12*(A265^5)+$E$13*(A265^4)+$E$14*(A265^3)+$E$15*(A265^2)+$E$16*(A265)+$E$17+(($E$3*EXP($E$4*A265))*(($E$5*(SIN(2*3.141592654*A265)))+(((1-($E$5^2))^0.5)*(COS(2*3.141592654*A265)))))+(($E$6*EXP($E$7*A265))*(($E$8*(SIN(4*3.141592654*A265)))+(((1-($E$8^2))^0.5)*(COS(4*3.141592654*A265)))))</f>
        <v>15.622531266315898</v>
      </c>
      <c r="H265" s="2">
        <f t="shared" si="36"/>
        <v>1.447531266315897</v>
      </c>
      <c r="I265" s="2">
        <f t="shared" si="40"/>
        <v>2.0953467669621042</v>
      </c>
      <c r="K265" s="2">
        <f t="shared" si="37"/>
        <v>-1.1886743290667932</v>
      </c>
      <c r="L265" s="2">
        <f t="shared" si="41"/>
        <v>14.282290631188939</v>
      </c>
      <c r="M265" s="2">
        <f t="shared" si="42"/>
        <v>-0.10729063118893833</v>
      </c>
      <c r="N265" s="3">
        <f t="shared" si="43"/>
        <v>1.1511279540920787E-2</v>
      </c>
      <c r="P265" s="3">
        <v>-1.2247430088910232</v>
      </c>
      <c r="Q265" s="3">
        <v>-0.89404538577023729</v>
      </c>
      <c r="R265" s="3">
        <f>B265-K265</f>
        <v>15.363674329066793</v>
      </c>
      <c r="S265" s="3"/>
      <c r="T265" s="3">
        <f>(B264-$U$17)^2</f>
        <v>0.96229923432443643</v>
      </c>
      <c r="V265" s="19"/>
      <c r="X265" s="19"/>
      <c r="Y265" s="19"/>
      <c r="AD265" s="3">
        <v>20.666666330000002</v>
      </c>
      <c r="AE265" s="2">
        <f t="shared" si="33"/>
        <v>0</v>
      </c>
      <c r="AF265" s="2">
        <f>AE265-B265</f>
        <v>-14.175000000000001</v>
      </c>
      <c r="AG265" s="2">
        <f t="shared" si="34"/>
        <v>200.93062500000002</v>
      </c>
      <c r="AH265" s="2">
        <f t="shared" si="35"/>
        <v>14.175000000000001</v>
      </c>
    </row>
    <row r="266" spans="1:34" x14ac:dyDescent="0.3">
      <c r="A266" s="3">
        <v>20.499999670000001</v>
      </c>
      <c r="B266" s="3">
        <v>14.099</v>
      </c>
      <c r="C266" s="2">
        <f>$D$6*(A266^8)+$D$7*(A266^7)+$D$8*(A266^6)+$D$9*(A266^5)+$D$10*(A266^4)+$D$11*(A266^3)+$D$12*(A266^2)+$D$13*(A266)+$D$14 + (($D$3*EXP($D$4*A266))*(($D$5*(SIN(2*3.141592654*A266)))+(((1-($D$5^2))^0.5)*(COS(2*3.141592654*A266)))))</f>
        <v>15.516150618474997</v>
      </c>
      <c r="D266" s="2">
        <f t="shared" si="38"/>
        <v>-1.4171506184749969</v>
      </c>
      <c r="F266" s="2">
        <f t="shared" si="39"/>
        <v>2.0083158754440662</v>
      </c>
      <c r="G266" s="2">
        <f>$E$9*(A266^8)+$E$10*(A266^7)+$E$11*(A266^6)+$E$12*(A266^5)+$E$13*(A266^4)+$E$14*(A266^3)+$E$15*(A266^2)+$E$16*(A266)+$E$17+(($E$3*EXP($E$4*A266))*(($E$5*(SIN(2*3.141592654*A266)))+(((1-($E$5^2))^0.5)*(COS(2*3.141592654*A266)))))+(($E$6*EXP($E$7*A266))*(($E$8*(SIN(4*3.141592654*A266)))+(((1-($E$8^2))^0.5)*(COS(4*3.141592654*A266)))))</f>
        <v>15.54035163607157</v>
      </c>
      <c r="H266" s="2">
        <f t="shared" si="36"/>
        <v>1.4413516360715697</v>
      </c>
      <c r="I266" s="2">
        <f t="shared" si="40"/>
        <v>2.0774945388061905</v>
      </c>
      <c r="K266" s="2">
        <f t="shared" si="37"/>
        <v>-1.1975703004351927</v>
      </c>
      <c r="L266" s="2">
        <f t="shared" si="41"/>
        <v>14.318580318039805</v>
      </c>
      <c r="M266" s="2">
        <f t="shared" si="42"/>
        <v>-0.21958031803980482</v>
      </c>
      <c r="N266" s="3">
        <f t="shared" si="43"/>
        <v>4.8215516070461838E-2</v>
      </c>
      <c r="P266" s="3">
        <v>-1.2959649602557324</v>
      </c>
      <c r="Q266" s="3">
        <v>-1.2247430088910232</v>
      </c>
      <c r="R266" s="3">
        <f>B266-K266</f>
        <v>15.296570300435192</v>
      </c>
      <c r="S266" s="3"/>
      <c r="T266" s="3">
        <f>(B265-$U$17)^2</f>
        <v>0.45828637506517078</v>
      </c>
      <c r="V266" s="19"/>
      <c r="X266" s="19"/>
      <c r="Y266" s="19"/>
      <c r="AD266" s="3">
        <v>20.74999966</v>
      </c>
      <c r="AE266" s="2">
        <f t="shared" si="33"/>
        <v>0</v>
      </c>
      <c r="AF266" s="2">
        <f>AE266-B266</f>
        <v>-14.099</v>
      </c>
      <c r="AG266" s="2">
        <f t="shared" si="34"/>
        <v>198.781801</v>
      </c>
      <c r="AH266" s="2">
        <f t="shared" si="35"/>
        <v>14.099</v>
      </c>
    </row>
    <row r="267" spans="1:34" x14ac:dyDescent="0.3">
      <c r="A267" s="3">
        <v>20.583333</v>
      </c>
      <c r="B267" s="3">
        <v>13.718999999999999</v>
      </c>
      <c r="C267" s="2">
        <f>$D$6*(A267^8)+$D$7*(A267^7)+$D$8*(A267^6)+$D$9*(A267^5)+$D$10*(A267^4)+$D$11*(A267^3)+$D$12*(A267^2)+$D$13*(A267)+$D$14 + (($D$3*EXP($D$4*A267))*(($D$5*(SIN(2*3.141592654*A267)))+(((1-($D$5^2))^0.5)*(COS(2*3.141592654*A267)))))</f>
        <v>15.230204052016706</v>
      </c>
      <c r="D267" s="2">
        <f t="shared" si="38"/>
        <v>-1.5112040520167067</v>
      </c>
      <c r="F267" s="2">
        <f t="shared" si="39"/>
        <v>2.2837376868317132</v>
      </c>
      <c r="G267" s="2">
        <f>$E$9*(A267^8)+$E$10*(A267^7)+$E$11*(A267^6)+$E$12*(A267^5)+$E$13*(A267^4)+$E$14*(A267^3)+$E$15*(A267^2)+$E$16*(A267)+$E$17+(($E$3*EXP($E$4*A267))*(($E$5*(SIN(2*3.141592654*A267)))+(((1-($E$5^2))^0.5)*(COS(2*3.141592654*A267)))))+(($E$6*EXP($E$7*A267))*(($E$8*(SIN(4*3.141592654*A267)))+(((1-($E$8^2))^0.5)*(COS(4*3.141592654*A267)))))</f>
        <v>15.102178964051141</v>
      </c>
      <c r="H267" s="2">
        <f t="shared" si="36"/>
        <v>1.383178964051142</v>
      </c>
      <c r="I267" s="2">
        <f t="shared" si="40"/>
        <v>1.9131840465935905</v>
      </c>
      <c r="K267" s="2">
        <f t="shared" si="37"/>
        <v>-1.3189130149140755</v>
      </c>
      <c r="L267" s="2">
        <f t="shared" si="41"/>
        <v>13.911291037102631</v>
      </c>
      <c r="M267" s="2">
        <f t="shared" si="42"/>
        <v>-0.19229103710263118</v>
      </c>
      <c r="N267" s="3">
        <f t="shared" si="43"/>
        <v>3.6975842950005479E-2</v>
      </c>
      <c r="P267" s="3">
        <v>-1.4171506184749969</v>
      </c>
      <c r="Q267" s="3">
        <v>-1.2959649602557324</v>
      </c>
      <c r="R267" s="3">
        <f>B267-K267</f>
        <v>15.037913014914075</v>
      </c>
      <c r="S267" s="3"/>
      <c r="T267" s="3">
        <f>(B266-$U$17)^2</f>
        <v>0.56696158987998779</v>
      </c>
      <c r="V267" s="19"/>
      <c r="X267" s="19"/>
      <c r="Y267" s="19"/>
      <c r="AD267" s="3">
        <v>20.833332989999999</v>
      </c>
      <c r="AE267" s="2">
        <f t="shared" si="33"/>
        <v>0</v>
      </c>
      <c r="AF267" s="2">
        <f>AE267-B267</f>
        <v>-13.718999999999999</v>
      </c>
      <c r="AG267" s="2">
        <f t="shared" si="34"/>
        <v>188.210961</v>
      </c>
      <c r="AH267" s="2">
        <f t="shared" si="35"/>
        <v>13.718999999999999</v>
      </c>
    </row>
    <row r="268" spans="1:34" x14ac:dyDescent="0.3">
      <c r="A268" s="3">
        <v>20.666666330000002</v>
      </c>
      <c r="B268" s="3">
        <v>13.093</v>
      </c>
      <c r="C268" s="2">
        <f>$D$6*(A268^8)+$D$7*(A268^7)+$D$8*(A268^6)+$D$9*(A268^5)+$D$10*(A268^4)+$D$11*(A268^3)+$D$12*(A268^2)+$D$13*(A268)+$D$14 + (($D$3*EXP($D$4*A268))*(($D$5*(SIN(2*3.141592654*A268)))+(((1-($D$5^2))^0.5)*(COS(2*3.141592654*A268)))))</f>
        <v>14.700831302428366</v>
      </c>
      <c r="D268" s="2">
        <f t="shared" si="38"/>
        <v>-1.6078313024283659</v>
      </c>
      <c r="F268" s="2">
        <f t="shared" si="39"/>
        <v>2.5851214970684953</v>
      </c>
      <c r="G268" s="2">
        <f>$E$9*(A268^8)+$E$10*(A268^7)+$E$11*(A268^6)+$E$12*(A268^5)+$E$13*(A268^4)+$E$14*(A268^3)+$E$15*(A268^2)+$E$16*(A268)+$E$17+(($E$3*EXP($E$4*A268))*(($E$5*(SIN(2*3.141592654*A268)))+(((1-($E$5^2))^0.5)*(COS(2*3.141592654*A268)))))+(($E$6*EXP($E$7*A268))*(($E$8*(SIN(4*3.141592654*A268)))+(((1-($E$8^2))^0.5)*(COS(4*3.141592654*A268)))))</f>
        <v>14.54797779219288</v>
      </c>
      <c r="H268" s="2">
        <f t="shared" si="36"/>
        <v>1.4549777921928797</v>
      </c>
      <c r="I268" s="2">
        <f t="shared" si="40"/>
        <v>2.1169603757744668</v>
      </c>
      <c r="K268" s="2">
        <f t="shared" si="37"/>
        <v>-1.3988452832380034</v>
      </c>
      <c r="L268" s="2">
        <f t="shared" si="41"/>
        <v>13.301986019190362</v>
      </c>
      <c r="M268" s="2">
        <f t="shared" si="42"/>
        <v>-0.20898601919036253</v>
      </c>
      <c r="N268" s="3">
        <f t="shared" si="43"/>
        <v>4.3675156217034578E-2</v>
      </c>
      <c r="P268" s="3">
        <v>-1.5112040520167067</v>
      </c>
      <c r="Q268" s="3">
        <v>-1.4171506184749969</v>
      </c>
      <c r="R268" s="3">
        <f>B268-K268</f>
        <v>14.491845283238003</v>
      </c>
      <c r="S268" s="3"/>
      <c r="T268" s="3">
        <f>(B267-$U$17)^2</f>
        <v>1.2836176639540713</v>
      </c>
      <c r="V268" s="19"/>
      <c r="X268" s="19"/>
      <c r="Y268" s="19"/>
      <c r="AD268" s="3">
        <v>20.916666320000001</v>
      </c>
      <c r="AE268" s="2">
        <f t="shared" si="33"/>
        <v>0</v>
      </c>
      <c r="AF268" s="2">
        <f>AE268-B268</f>
        <v>-13.093</v>
      </c>
      <c r="AG268" s="2">
        <f t="shared" si="34"/>
        <v>171.426649</v>
      </c>
      <c r="AH268" s="2">
        <f t="shared" si="35"/>
        <v>13.093</v>
      </c>
    </row>
    <row r="269" spans="1:34" x14ac:dyDescent="0.3">
      <c r="A269" s="3">
        <v>20.74999966</v>
      </c>
      <c r="B269" s="3">
        <v>12.561999999999999</v>
      </c>
      <c r="C269" s="2">
        <f>$D$6*(A269^8)+$D$7*(A269^7)+$D$8*(A269^6)+$D$9*(A269^5)+$D$10*(A269^4)+$D$11*(A269^3)+$D$12*(A269^2)+$D$13*(A269)+$D$14 + (($D$3*EXP($D$4*A269))*(($D$5*(SIN(2*3.141592654*A269)))+(((1-($D$5^2))^0.5)*(COS(2*3.141592654*A269)))))</f>
        <v>14.081076883317637</v>
      </c>
      <c r="D269" s="2">
        <f t="shared" si="38"/>
        <v>-1.5190768833176378</v>
      </c>
      <c r="F269" s="2">
        <f t="shared" si="39"/>
        <v>2.3075945774300282</v>
      </c>
      <c r="G269" s="2">
        <f>$E$9*(A269^8)+$E$10*(A269^7)+$E$11*(A269^6)+$E$12*(A269^5)+$E$13*(A269^4)+$E$14*(A269^3)+$E$15*(A269^2)+$E$16*(A269)+$E$17+(($E$3*EXP($E$4*A269))*(($E$5*(SIN(2*3.141592654*A269)))+(((1-($E$5^2))^0.5)*(COS(2*3.141592654*A269)))))+(($E$6*EXP($E$7*A269))*(($E$8*(SIN(4*3.141592654*A269)))+(((1-($E$8^2))^0.5)*(COS(4*3.141592654*A269)))))</f>
        <v>14.055474330223607</v>
      </c>
      <c r="H269" s="2">
        <f t="shared" si="36"/>
        <v>1.4934743302236075</v>
      </c>
      <c r="I269" s="2">
        <f t="shared" si="40"/>
        <v>2.2304655750368529</v>
      </c>
      <c r="K269" s="2">
        <f t="shared" si="37"/>
        <v>-1.487544862889115</v>
      </c>
      <c r="L269" s="2">
        <f t="shared" si="41"/>
        <v>12.593532020428523</v>
      </c>
      <c r="M269" s="2">
        <f t="shared" si="42"/>
        <v>-3.1532020428523211E-2</v>
      </c>
      <c r="N269" s="3">
        <f t="shared" si="43"/>
        <v>9.9426831230480504E-4</v>
      </c>
      <c r="P269" s="3">
        <v>-1.6078313024283659</v>
      </c>
      <c r="Q269" s="3">
        <v>-1.5112040520167067</v>
      </c>
      <c r="R269" s="3">
        <f>B269-K269</f>
        <v>14.049544862889114</v>
      </c>
      <c r="S269" s="3"/>
      <c r="T269" s="3">
        <f>(B268-$U$17)^2</f>
        <v>3.0939702491392684</v>
      </c>
      <c r="V269" s="19"/>
      <c r="X269" s="19"/>
      <c r="Y269" s="19"/>
      <c r="AD269" s="3">
        <v>20.999999649999999</v>
      </c>
      <c r="AE269" s="2">
        <f t="shared" si="33"/>
        <v>0</v>
      </c>
      <c r="AF269" s="2">
        <f>AE269-B269</f>
        <v>-12.561999999999999</v>
      </c>
      <c r="AG269" s="2">
        <f t="shared" si="34"/>
        <v>157.803844</v>
      </c>
      <c r="AH269" s="2">
        <f t="shared" si="35"/>
        <v>12.561999999999999</v>
      </c>
    </row>
    <row r="270" spans="1:34" x14ac:dyDescent="0.3">
      <c r="A270" s="3">
        <v>20.833332989999999</v>
      </c>
      <c r="B270" s="3">
        <v>12.03</v>
      </c>
      <c r="C270" s="2">
        <f>$D$6*(A270^8)+$D$7*(A270^7)+$D$8*(A270^6)+$D$9*(A270^5)+$D$10*(A270^4)+$D$11*(A270^3)+$D$12*(A270^2)+$D$13*(A270)+$D$14 + (($D$3*EXP($D$4*A270))*(($D$5*(SIN(2*3.141592654*A270)))+(((1-($D$5^2))^0.5)*(COS(2*3.141592654*A270)))))</f>
        <v>13.548335138104706</v>
      </c>
      <c r="D270" s="2">
        <f t="shared" si="38"/>
        <v>-1.5183351381047068</v>
      </c>
      <c r="F270" s="2">
        <f t="shared" si="39"/>
        <v>2.305341591603439</v>
      </c>
      <c r="G270" s="2">
        <f>$E$9*(A270^8)+$E$10*(A270^7)+$E$11*(A270^6)+$E$12*(A270^5)+$E$13*(A270^4)+$E$14*(A270^3)+$E$15*(A270^2)+$E$16*(A270)+$E$17+(($E$3*EXP($E$4*A270))*(($E$5*(SIN(2*3.141592654*A270)))+(((1-($E$5^2))^0.5)*(COS(2*3.141592654*A270)))))+(($E$6*EXP($E$7*A270))*(($E$8*(SIN(4*3.141592654*A270)))+(((1-($E$8^2))^0.5)*(COS(4*3.141592654*A270)))))</f>
        <v>13.674890970482286</v>
      </c>
      <c r="H270" s="2">
        <f t="shared" si="36"/>
        <v>1.6448909704822867</v>
      </c>
      <c r="I270" s="2">
        <f t="shared" si="40"/>
        <v>2.7056663047741591</v>
      </c>
      <c r="K270" s="2">
        <f t="shared" si="37"/>
        <v>-1.366522102992521</v>
      </c>
      <c r="L270" s="2">
        <f t="shared" si="41"/>
        <v>12.181813035112185</v>
      </c>
      <c r="M270" s="2">
        <f t="shared" si="42"/>
        <v>-0.1518130351121858</v>
      </c>
      <c r="N270" s="3">
        <f t="shared" si="43"/>
        <v>2.3047197629973759E-2</v>
      </c>
      <c r="P270" s="3">
        <v>-1.5190768833176378</v>
      </c>
      <c r="Q270" s="3">
        <v>-1.6078313024283659</v>
      </c>
      <c r="R270" s="3">
        <f>B270-K270</f>
        <v>13.39652210299252</v>
      </c>
      <c r="S270" s="3"/>
      <c r="T270" s="3">
        <f>(B269-$U$17)^2</f>
        <v>5.2439558158059487</v>
      </c>
      <c r="V270" s="19"/>
      <c r="X270" s="19"/>
      <c r="Y270" s="19"/>
      <c r="AD270" s="3">
        <v>21.083332980000002</v>
      </c>
      <c r="AE270" s="2">
        <f t="shared" si="33"/>
        <v>0</v>
      </c>
      <c r="AF270" s="2">
        <f>AE270-B270</f>
        <v>-12.03</v>
      </c>
      <c r="AG270" s="2">
        <f t="shared" si="34"/>
        <v>144.72089999999997</v>
      </c>
      <c r="AH270" s="2">
        <f t="shared" si="35"/>
        <v>12.03</v>
      </c>
    </row>
    <row r="271" spans="1:34" x14ac:dyDescent="0.3">
      <c r="A271" s="3">
        <v>20.916666320000001</v>
      </c>
      <c r="B271" s="3">
        <v>12.144</v>
      </c>
      <c r="C271" s="2">
        <f>$D$6*(A271^8)+$D$7*(A271^7)+$D$8*(A271^6)+$D$9*(A271^5)+$D$10*(A271^4)+$D$11*(A271^3)+$D$12*(A271^2)+$D$13*(A271)+$D$14 + (($D$3*EXP($D$4*A271))*(($D$5*(SIN(2*3.141592654*A271)))+(((1-($D$5^2))^0.5)*(COS(2*3.141592654*A271)))))</f>
        <v>13.256812701417715</v>
      </c>
      <c r="D271" s="2">
        <f t="shared" si="38"/>
        <v>-1.1128127014177149</v>
      </c>
      <c r="F271" s="2">
        <f t="shared" si="39"/>
        <v>1.2383521084365923</v>
      </c>
      <c r="G271" s="2">
        <f>$E$9*(A271^8)+$E$10*(A271^7)+$E$11*(A271^6)+$E$12*(A271^5)+$E$13*(A271^4)+$E$14*(A271^3)+$E$15*(A271^2)+$E$16*(A271)+$E$17+(($E$3*EXP($E$4*A271))*(($E$5*(SIN(2*3.141592654*A271)))+(((1-($E$5^2))^0.5)*(COS(2*3.141592654*A271)))))+(($E$6*EXP($E$7*A271))*(($E$8*(SIN(4*3.141592654*A271)))+(((1-($E$8^2))^0.5)*(COS(4*3.141592654*A271)))))</f>
        <v>13.408795345232223</v>
      </c>
      <c r="H271" s="2">
        <f t="shared" si="36"/>
        <v>1.2647953452322227</v>
      </c>
      <c r="I271" s="2">
        <f t="shared" si="40"/>
        <v>1.5997072653210973</v>
      </c>
      <c r="K271" s="2">
        <f t="shared" si="37"/>
        <v>-1.3848650218385994</v>
      </c>
      <c r="L271" s="2">
        <f t="shared" si="41"/>
        <v>11.871947679579115</v>
      </c>
      <c r="M271" s="2">
        <f t="shared" si="42"/>
        <v>0.2720523204208849</v>
      </c>
      <c r="N271" s="3">
        <f t="shared" si="43"/>
        <v>7.4012465046387824E-2</v>
      </c>
      <c r="P271" s="3">
        <v>-1.5183351381047068</v>
      </c>
      <c r="Q271" s="3">
        <v>-1.5190768833176378</v>
      </c>
      <c r="R271" s="3">
        <f>B271-K271</f>
        <v>13.5288650218386</v>
      </c>
      <c r="S271" s="3"/>
      <c r="T271" s="3">
        <f>(B270-$U$17)^2</f>
        <v>7.9635063195096638</v>
      </c>
      <c r="V271" s="19"/>
      <c r="X271" s="19"/>
      <c r="Y271" s="19"/>
      <c r="AD271" s="3">
        <v>21.16666631</v>
      </c>
      <c r="AE271" s="2">
        <f t="shared" si="33"/>
        <v>0</v>
      </c>
      <c r="AF271" s="2">
        <f>AE271-B271</f>
        <v>-12.144</v>
      </c>
      <c r="AG271" s="2">
        <f t="shared" si="34"/>
        <v>147.47673600000002</v>
      </c>
      <c r="AH271" s="2">
        <f t="shared" si="35"/>
        <v>12.144</v>
      </c>
    </row>
    <row r="272" spans="1:34" x14ac:dyDescent="0.3">
      <c r="A272" s="3">
        <v>20.999999649999999</v>
      </c>
      <c r="B272" s="3">
        <v>11.86</v>
      </c>
      <c r="C272" s="2">
        <f>$D$6*(A272^8)+$D$7*(A272^7)+$D$8*(A272^6)+$D$9*(A272^5)+$D$10*(A272^4)+$D$11*(A272^3)+$D$12*(A272^2)+$D$13*(A272)+$D$14 + (($D$3*EXP($D$4*A272))*(($D$5*(SIN(2*3.141592654*A272)))+(((1-($D$5^2))^0.5)*(COS(2*3.141592654*A272)))))</f>
        <v>13.296179614963682</v>
      </c>
      <c r="D272" s="2">
        <f t="shared" si="38"/>
        <v>-1.4361796149636827</v>
      </c>
      <c r="F272" s="2">
        <f t="shared" si="39"/>
        <v>2.062611886437232</v>
      </c>
      <c r="G272" s="2">
        <f>$E$9*(A272^8)+$E$10*(A272^7)+$E$11*(A272^6)+$E$12*(A272^5)+$E$13*(A272^4)+$E$14*(A272^3)+$E$15*(A272^2)+$E$16*(A272)+$E$17+(($E$3*EXP($E$4*A272))*(($E$5*(SIN(2*3.141592654*A272)))+(((1-($E$5^2))^0.5)*(COS(2*3.141592654*A272)))))+(($E$6*EXP($E$7*A272))*(($E$8*(SIN(4*3.141592654*A272)))+(((1-($E$8^2))^0.5)*(COS(4*3.141592654*A272)))))</f>
        <v>13.322132414440048</v>
      </c>
      <c r="H272" s="2">
        <f t="shared" si="36"/>
        <v>1.4621324144400489</v>
      </c>
      <c r="I272" s="2">
        <f t="shared" si="40"/>
        <v>2.1378311973562871</v>
      </c>
      <c r="K272" s="2">
        <f t="shared" si="37"/>
        <v>-0.92747434766518078</v>
      </c>
      <c r="L272" s="2">
        <f t="shared" si="41"/>
        <v>12.368705267298502</v>
      </c>
      <c r="M272" s="2">
        <f t="shared" si="42"/>
        <v>-0.50870526729850241</v>
      </c>
      <c r="N272" s="3">
        <f t="shared" si="43"/>
        <v>0.2587810489772408</v>
      </c>
      <c r="P272" s="3">
        <v>-1.1128127014177149</v>
      </c>
      <c r="Q272" s="3">
        <v>-1.5183351381047068</v>
      </c>
      <c r="R272" s="3">
        <f>B272-K272</f>
        <v>12.78747434766518</v>
      </c>
      <c r="S272" s="3"/>
      <c r="T272" s="3">
        <f>(B271-$U$17)^2</f>
        <v>7.3330934972874351</v>
      </c>
      <c r="V272" s="19"/>
      <c r="X272" s="19"/>
      <c r="Y272" s="19"/>
      <c r="AD272" s="3">
        <v>21.249999639999999</v>
      </c>
      <c r="AE272" s="2">
        <f t="shared" si="33"/>
        <v>0</v>
      </c>
      <c r="AF272" s="2">
        <f>AE272-B272</f>
        <v>-11.86</v>
      </c>
      <c r="AG272" s="2">
        <f t="shared" si="34"/>
        <v>140.65959999999998</v>
      </c>
      <c r="AH272" s="2">
        <f t="shared" si="35"/>
        <v>11.86</v>
      </c>
    </row>
    <row r="273" spans="1:34" x14ac:dyDescent="0.3">
      <c r="A273" s="3">
        <v>21.083332980000002</v>
      </c>
      <c r="B273" s="3">
        <v>12.41</v>
      </c>
      <c r="C273" s="2">
        <f>$D$6*(A273^8)+$D$7*(A273^7)+$D$8*(A273^6)+$D$9*(A273^5)+$D$10*(A273^4)+$D$11*(A273^3)+$D$12*(A273^2)+$D$13*(A273)+$D$14 + (($D$3*EXP($D$4*A273))*(($D$5*(SIN(2*3.141592654*A273)))+(((1-($D$5^2))^0.5)*(COS(2*3.141592654*A273)))))</f>
        <v>13.667494967813058</v>
      </c>
      <c r="D273" s="2">
        <f t="shared" si="38"/>
        <v>-1.2574949678130576</v>
      </c>
      <c r="F273" s="2">
        <f t="shared" si="39"/>
        <v>1.5812935940751627</v>
      </c>
      <c r="G273" s="2">
        <f>$E$9*(A273^8)+$E$10*(A273^7)+$E$11*(A273^6)+$E$12*(A273^5)+$E$13*(A273^4)+$E$14*(A273^3)+$E$15*(A273^2)+$E$16*(A273)+$E$17+(($E$3*EXP($E$4*A273))*(($E$5*(SIN(2*3.141592654*A273)))+(((1-($E$5^2))^0.5)*(COS(2*3.141592654*A273)))))+(($E$6*EXP($E$7*A273))*(($E$8*(SIN(4*3.141592654*A273)))+(((1-($E$8^2))^0.5)*(COS(4*3.141592654*A273)))))</f>
        <v>13.542345387961205</v>
      </c>
      <c r="H273" s="2">
        <f t="shared" si="36"/>
        <v>1.1323453879612053</v>
      </c>
      <c r="I273" s="2">
        <f t="shared" si="40"/>
        <v>1.2822060776370126</v>
      </c>
      <c r="K273" s="2">
        <f t="shared" si="37"/>
        <v>-1.3799626347871552</v>
      </c>
      <c r="L273" s="2">
        <f t="shared" si="41"/>
        <v>12.287532333025903</v>
      </c>
      <c r="M273" s="2">
        <f t="shared" si="42"/>
        <v>0.12246766697409761</v>
      </c>
      <c r="N273" s="3">
        <f t="shared" si="43"/>
        <v>1.4998329454078479E-2</v>
      </c>
      <c r="P273" s="3">
        <v>-1.4361796149636827</v>
      </c>
      <c r="Q273" s="3">
        <v>-1.1128127014177149</v>
      </c>
      <c r="R273" s="3">
        <f>B273-K273</f>
        <v>13.789962634787155</v>
      </c>
      <c r="S273" s="3"/>
      <c r="T273" s="3">
        <f>(B272-$U$17)^2</f>
        <v>8.9518756158059638</v>
      </c>
      <c r="V273" s="19"/>
      <c r="X273" s="19"/>
      <c r="Y273" s="19"/>
      <c r="AD273" s="3">
        <v>21.333332970000001</v>
      </c>
      <c r="AE273" s="2">
        <f t="shared" ref="AE273:AE336" si="44">$L$4*(AD273^9)+$L$5*(AD273^8)+$L$6*(AD273^7)+$L$7*(AD273^6)+$L$8*(AD273^5)+$L$9*(AD273^4)+$L$10*(AD273^3)+$L$11*(AD273^2)+$L$12*(AD273)+$L$13</f>
        <v>0</v>
      </c>
      <c r="AF273" s="2">
        <f>AE273-B273</f>
        <v>-12.41</v>
      </c>
      <c r="AG273" s="2">
        <f t="shared" si="34"/>
        <v>154.00810000000001</v>
      </c>
      <c r="AH273" s="2">
        <f t="shared" si="35"/>
        <v>12.41</v>
      </c>
    </row>
    <row r="274" spans="1:34" x14ac:dyDescent="0.3">
      <c r="A274" s="3">
        <v>21.16666631</v>
      </c>
      <c r="B274" s="3">
        <v>12.77</v>
      </c>
      <c r="C274" s="2">
        <f>$D$6*(A274^8)+$D$7*(A274^7)+$D$8*(A274^6)+$D$9*(A274^5)+$D$10*(A274^4)+$D$11*(A274^3)+$D$12*(A274^2)+$D$13*(A274)+$D$14 + (($D$3*EXP($D$4*A274))*(($D$5*(SIN(2*3.141592654*A274)))+(((1-($D$5^2))^0.5)*(COS(2*3.141592654*A274)))))</f>
        <v>14.282869070631307</v>
      </c>
      <c r="D274" s="2">
        <f t="shared" si="38"/>
        <v>-1.5128690706313073</v>
      </c>
      <c r="F274" s="2">
        <f t="shared" si="39"/>
        <v>2.2887728248728352</v>
      </c>
      <c r="G274" s="2">
        <f>$E$9*(A274^8)+$E$10*(A274^7)+$E$11*(A274^6)+$E$12*(A274^5)+$E$13*(A274^4)+$E$14*(A274^3)+$E$15*(A274^2)+$E$16*(A274)+$E$17+(($E$3*EXP($E$4*A274))*(($E$5*(SIN(2*3.141592654*A274)))+(((1-($E$5^2))^0.5)*(COS(2*3.141592654*A274)))))+(($E$6*EXP($E$7*A274))*(($E$8*(SIN(4*3.141592654*A274)))+(((1-($E$8^2))^0.5)*(COS(4*3.141592654*A274)))))</f>
        <v>14.132349378635652</v>
      </c>
      <c r="H274" s="2">
        <f t="shared" si="36"/>
        <v>1.3623493786356526</v>
      </c>
      <c r="I274" s="2">
        <f t="shared" si="40"/>
        <v>1.8559958294689489</v>
      </c>
      <c r="K274" s="2">
        <f t="shared" si="37"/>
        <v>-1.1084731573898212</v>
      </c>
      <c r="L274" s="2">
        <f t="shared" si="41"/>
        <v>13.174395913241487</v>
      </c>
      <c r="M274" s="2">
        <f t="shared" si="42"/>
        <v>-0.40439591324148694</v>
      </c>
      <c r="N274" s="3">
        <f t="shared" si="43"/>
        <v>0.16353605464641624</v>
      </c>
      <c r="P274" s="3">
        <v>-1.2574949678130576</v>
      </c>
      <c r="Q274" s="3">
        <v>-1.4361796149636827</v>
      </c>
      <c r="R274" s="3">
        <f>B274-K274</f>
        <v>13.87847315738982</v>
      </c>
      <c r="S274" s="3"/>
      <c r="T274" s="3">
        <f>(B273-$U$17)^2</f>
        <v>5.9632102454355778</v>
      </c>
      <c r="V274" s="19"/>
      <c r="X274" s="19"/>
      <c r="Y274" s="19"/>
      <c r="AD274" s="3">
        <v>21.416666299999999</v>
      </c>
      <c r="AE274" s="2">
        <f t="shared" si="44"/>
        <v>0</v>
      </c>
      <c r="AF274" s="2">
        <f>AE274-B274</f>
        <v>-12.77</v>
      </c>
      <c r="AG274" s="2">
        <f t="shared" ref="AG274:AG337" si="45">AF274^2</f>
        <v>163.07289999999998</v>
      </c>
      <c r="AH274" s="2">
        <f t="shared" ref="AH274:AH337" si="46">ABS(AF274)</f>
        <v>12.77</v>
      </c>
    </row>
    <row r="275" spans="1:34" x14ac:dyDescent="0.3">
      <c r="A275" s="3">
        <v>21.249999639999999</v>
      </c>
      <c r="B275" s="3">
        <v>14.63</v>
      </c>
      <c r="C275" s="2">
        <f>$D$6*(A275^8)+$D$7*(A275^7)+$D$8*(A275^6)+$D$9*(A275^5)+$D$10*(A275^4)+$D$11*(A275^3)+$D$12*(A275^2)+$D$13*(A275)+$D$14 + (($D$3*EXP($D$4*A275))*(($D$5*(SIN(2*3.141592654*A275)))+(((1-($D$5^2))^0.5)*(COS(2*3.141592654*A275)))))</f>
        <v>14.988965796254897</v>
      </c>
      <c r="D275" s="2">
        <f t="shared" si="38"/>
        <v>-0.35896579625489622</v>
      </c>
      <c r="F275" s="2">
        <f t="shared" si="39"/>
        <v>0.12885644288091166</v>
      </c>
      <c r="G275" s="2">
        <f>$E$9*(A275^8)+$E$10*(A275^7)+$E$11*(A275^6)+$E$12*(A275^5)+$E$13*(A275^4)+$E$14*(A275^3)+$E$15*(A275^2)+$E$16*(A275)+$E$17+(($E$3*EXP($E$4*A275))*(($E$5*(SIN(2*3.141592654*A275)))+(((1-($E$5^2))^0.5)*(COS(2*3.141592654*A275)))))+(($E$6*EXP($E$7*A275))*(($E$8*(SIN(4*3.141592654*A275)))+(((1-($E$8^2))^0.5)*(COS(4*3.141592654*A275)))))</f>
        <v>14.963453933498727</v>
      </c>
      <c r="H275" s="2">
        <f t="shared" si="36"/>
        <v>0.33345393349872587</v>
      </c>
      <c r="I275" s="2">
        <f t="shared" si="40"/>
        <v>0.11119152576577269</v>
      </c>
      <c r="K275" s="2">
        <f t="shared" si="37"/>
        <v>-1.4352255098489024</v>
      </c>
      <c r="L275" s="2">
        <f t="shared" si="41"/>
        <v>13.553740286405995</v>
      </c>
      <c r="M275" s="2">
        <f t="shared" si="42"/>
        <v>1.0762597135940055</v>
      </c>
      <c r="N275" s="3">
        <f t="shared" si="43"/>
        <v>1.1583349711054507</v>
      </c>
      <c r="P275" s="3">
        <v>-1.5128690706313073</v>
      </c>
      <c r="Q275" s="3">
        <v>-1.2574949678130576</v>
      </c>
      <c r="R275" s="3">
        <f>B275-K275</f>
        <v>16.065225509848904</v>
      </c>
      <c r="S275" s="3"/>
      <c r="T275" s="3">
        <f>(B274-$U$17)^2</f>
        <v>4.3345929121022397</v>
      </c>
      <c r="V275" s="19"/>
      <c r="X275" s="19"/>
      <c r="Y275" s="19"/>
      <c r="AD275" s="3">
        <v>21.499999630000001</v>
      </c>
      <c r="AE275" s="2">
        <f t="shared" si="44"/>
        <v>0</v>
      </c>
      <c r="AF275" s="2">
        <f>AE275-B275</f>
        <v>-14.63</v>
      </c>
      <c r="AG275" s="2">
        <f t="shared" si="45"/>
        <v>214.03690000000003</v>
      </c>
      <c r="AH275" s="2">
        <f t="shared" si="46"/>
        <v>14.63</v>
      </c>
    </row>
    <row r="276" spans="1:34" x14ac:dyDescent="0.3">
      <c r="A276" s="3">
        <v>21.333332970000001</v>
      </c>
      <c r="B276" s="3">
        <v>15.218</v>
      </c>
      <c r="C276" s="2">
        <f>$D$6*(A276^8)+$D$7*(A276^7)+$D$8*(A276^6)+$D$9*(A276^5)+$D$10*(A276^4)+$D$11*(A276^3)+$D$12*(A276^2)+$D$13*(A276)+$D$14 + (($D$3*EXP($D$4*A276))*(($D$5*(SIN(2*3.141592654*A276)))+(((1-($D$5^2))^0.5)*(COS(2*3.141592654*A276)))))</f>
        <v>15.608059061093453</v>
      </c>
      <c r="D276" s="2">
        <f t="shared" si="38"/>
        <v>-0.3900590610934529</v>
      </c>
      <c r="F276" s="2">
        <f t="shared" si="39"/>
        <v>0.15214607114110601</v>
      </c>
      <c r="G276" s="2">
        <f>$E$9*(A276^8)+$E$10*(A276^7)+$E$11*(A276^6)+$E$12*(A276^5)+$E$13*(A276^4)+$E$14*(A276^3)+$E$15*(A276^2)+$E$16*(A276)+$E$17+(($E$3*EXP($E$4*A276))*(($E$5*(SIN(2*3.141592654*A276)))+(((1-($E$5^2))^0.5)*(COS(2*3.141592654*A276)))))+(($E$6*EXP($E$7*A276))*(($E$8*(SIN(4*3.141592654*A276)))+(((1-($E$8^2))^0.5)*(COS(4*3.141592654*A276)))))</f>
        <v>15.732335028316749</v>
      </c>
      <c r="H276" s="2">
        <f t="shared" ref="H276:H339" si="47">G276-B276</f>
        <v>0.51433502831674893</v>
      </c>
      <c r="I276" s="2">
        <f t="shared" si="40"/>
        <v>0.26454052135359091</v>
      </c>
      <c r="K276" s="2">
        <f t="shared" ref="K276:K339" si="48">($P$19*P276)+($Q$19*Q276)</f>
        <v>-7.8090101750973973E-2</v>
      </c>
      <c r="L276" s="2">
        <f t="shared" si="41"/>
        <v>15.529968959342479</v>
      </c>
      <c r="M276" s="2">
        <f t="shared" si="42"/>
        <v>-0.31196895934247948</v>
      </c>
      <c r="N276" s="3">
        <f t="shared" si="43"/>
        <v>9.7324631593229613E-2</v>
      </c>
      <c r="P276" s="3">
        <v>-0.35896579625489622</v>
      </c>
      <c r="Q276" s="3">
        <v>-1.5128690706313073</v>
      </c>
      <c r="R276" s="3">
        <f>B276-K276</f>
        <v>15.296090101750973</v>
      </c>
      <c r="S276" s="3"/>
      <c r="T276" s="3">
        <f>(B275-$U$17)^2</f>
        <v>4.9270023213310137E-2</v>
      </c>
      <c r="V276" s="19"/>
      <c r="X276" s="19"/>
      <c r="Y276" s="19"/>
      <c r="AD276" s="3">
        <v>21.58333296</v>
      </c>
      <c r="AE276" s="2">
        <f t="shared" si="44"/>
        <v>0</v>
      </c>
      <c r="AF276" s="2">
        <f>AE276-B276</f>
        <v>-15.218</v>
      </c>
      <c r="AG276" s="2">
        <f t="shared" si="45"/>
        <v>231.587524</v>
      </c>
      <c r="AH276" s="2">
        <f t="shared" si="46"/>
        <v>15.218</v>
      </c>
    </row>
    <row r="277" spans="1:34" x14ac:dyDescent="0.3">
      <c r="A277" s="3">
        <v>21.416666299999999</v>
      </c>
      <c r="B277" s="3">
        <v>15.92</v>
      </c>
      <c r="C277" s="2">
        <f>$D$6*(A277^8)+$D$7*(A277^7)+$D$8*(A277^6)+$D$9*(A277^5)+$D$10*(A277^4)+$D$11*(A277^3)+$D$12*(A277^2)+$D$13*(A277)+$D$14 + (($D$3*EXP($D$4*A277))*(($D$5*(SIN(2*3.141592654*A277)))+(((1-($D$5^2))^0.5)*(COS(2*3.141592654*A277)))))</f>
        <v>15.985649041607342</v>
      </c>
      <c r="D277" s="2">
        <f t="shared" ref="D277:D340" si="49">B277-C277</f>
        <v>-6.5649041607342085E-2</v>
      </c>
      <c r="F277" s="2">
        <f t="shared" ref="F277:F340" si="50">D277^2</f>
        <v>4.3097966639625319E-3</v>
      </c>
      <c r="G277" s="2">
        <f>$E$9*(A277^8)+$E$10*(A277^7)+$E$11*(A277^6)+$E$12*(A277^5)+$E$13*(A277^4)+$E$14*(A277^3)+$E$15*(A277^2)+$E$16*(A277)+$E$17+(($E$3*EXP($E$4*A277))*(($E$5*(SIN(2*3.141592654*A277)))+(((1-($E$5^2))^0.5)*(COS(2*3.141592654*A277)))))+(($E$6*EXP($E$7*A277))*(($E$8*(SIN(4*3.141592654*A277)))+(((1-($E$8^2))^0.5)*(COS(4*3.141592654*A277)))))</f>
        <v>16.134641048408515</v>
      </c>
      <c r="H277" s="2">
        <f t="shared" si="47"/>
        <v>0.21464104840851483</v>
      </c>
      <c r="I277" s="2">
        <f t="shared" ref="I277:I340" si="51">H277^2</f>
        <v>4.6070779661906411E-2</v>
      </c>
      <c r="K277" s="2">
        <f t="shared" si="48"/>
        <v>-0.36253113006105986</v>
      </c>
      <c r="L277" s="2">
        <f t="shared" ref="L277:L340" si="52">K277+C277</f>
        <v>15.623117911546283</v>
      </c>
      <c r="M277" s="2">
        <f t="shared" ref="M277:M340" si="53">B277-L277</f>
        <v>0.29688208845371733</v>
      </c>
      <c r="N277" s="3">
        <f t="shared" ref="N277:N340" si="54">M277^2</f>
        <v>8.8138974444640847E-2</v>
      </c>
      <c r="P277" s="3">
        <v>-0.3900590610934529</v>
      </c>
      <c r="Q277" s="3">
        <v>-0.35896579625489622</v>
      </c>
      <c r="R277" s="3">
        <f>B277-K277</f>
        <v>16.282531130061059</v>
      </c>
      <c r="S277" s="3"/>
      <c r="T277" s="3">
        <f>(B276-$U$17)^2</f>
        <v>0.13397904543552056</v>
      </c>
      <c r="V277" s="19"/>
      <c r="X277" s="19"/>
      <c r="Y277" s="19"/>
      <c r="AD277" s="3">
        <v>21.666666289999998</v>
      </c>
      <c r="AE277" s="2">
        <f t="shared" si="44"/>
        <v>0</v>
      </c>
      <c r="AF277" s="2">
        <f>AE277-B277</f>
        <v>-15.92</v>
      </c>
      <c r="AG277" s="2">
        <f t="shared" si="45"/>
        <v>253.44640000000001</v>
      </c>
      <c r="AH277" s="2">
        <f t="shared" si="46"/>
        <v>15.92</v>
      </c>
    </row>
    <row r="278" spans="1:34" x14ac:dyDescent="0.3">
      <c r="A278" s="3">
        <v>21.499999630000001</v>
      </c>
      <c r="B278" s="3">
        <v>15.882</v>
      </c>
      <c r="C278" s="2">
        <f>$D$6*(A278^8)+$D$7*(A278^7)+$D$8*(A278^6)+$D$9*(A278^5)+$D$10*(A278^4)+$D$11*(A278^3)+$D$12*(A278^2)+$D$13*(A278)+$D$14 + (($D$3*EXP($D$4*A278))*(($D$5*(SIN(2*3.141592654*A278)))+(((1-($D$5^2))^0.5)*(COS(2*3.141592654*A278)))))</f>
        <v>16.031879499030357</v>
      </c>
      <c r="D278" s="2">
        <f t="shared" si="49"/>
        <v>-0.14987949903035691</v>
      </c>
      <c r="F278" s="2">
        <f t="shared" si="50"/>
        <v>2.246386422959076E-2</v>
      </c>
      <c r="G278" s="2">
        <f>$E$9*(A278^8)+$E$10*(A278^7)+$E$11*(A278^6)+$E$12*(A278^5)+$E$13*(A278^4)+$E$14*(A278^3)+$E$15*(A278^2)+$E$16*(A278)+$E$17+(($E$3*EXP($E$4*A278))*(($E$5*(SIN(2*3.141592654*A278)))+(((1-($E$5^2))^0.5)*(COS(2*3.141592654*A278)))))+(($E$6*EXP($E$7*A278))*(($E$8*(SIN(4*3.141592654*A278)))+(((1-($E$8^2))^0.5)*(COS(4*3.141592654*A278)))))</f>
        <v>16.056156754861139</v>
      </c>
      <c r="H278" s="2">
        <f t="shared" si="47"/>
        <v>0.17415675486113891</v>
      </c>
      <c r="I278" s="2">
        <f t="shared" si="51"/>
        <v>3.033057526376283E-2</v>
      </c>
      <c r="K278" s="2">
        <f t="shared" si="48"/>
        <v>1.0219949456731089E-2</v>
      </c>
      <c r="L278" s="2">
        <f t="shared" si="52"/>
        <v>16.042099448487086</v>
      </c>
      <c r="M278" s="2">
        <f t="shared" si="53"/>
        <v>-0.16009944848708635</v>
      </c>
      <c r="N278" s="3">
        <f t="shared" si="54"/>
        <v>2.5631833405869216E-2</v>
      </c>
      <c r="P278" s="3">
        <v>-6.5649041607342085E-2</v>
      </c>
      <c r="Q278" s="3">
        <v>-0.3900590610934529</v>
      </c>
      <c r="R278" s="3">
        <f>B278-K278</f>
        <v>15.871780050543268</v>
      </c>
      <c r="S278" s="3"/>
      <c r="T278" s="3">
        <f>(B277-$U$17)^2</f>
        <v>1.1406912454355058</v>
      </c>
      <c r="V278" s="19"/>
      <c r="X278" s="19"/>
      <c r="Y278" s="19"/>
      <c r="AD278" s="3">
        <v>21.749999620000001</v>
      </c>
      <c r="AE278" s="2">
        <f t="shared" si="44"/>
        <v>0</v>
      </c>
      <c r="AF278" s="2">
        <f>AE278-B278</f>
        <v>-15.882</v>
      </c>
      <c r="AG278" s="2">
        <f t="shared" si="45"/>
        <v>252.23792399999999</v>
      </c>
      <c r="AH278" s="2">
        <f t="shared" si="46"/>
        <v>15.882</v>
      </c>
    </row>
    <row r="279" spans="1:34" x14ac:dyDescent="0.3">
      <c r="A279" s="3">
        <v>21.58333296</v>
      </c>
      <c r="B279" s="3">
        <v>15.75</v>
      </c>
      <c r="C279" s="2">
        <f>$D$6*(A279^8)+$D$7*(A279^7)+$D$8*(A279^6)+$D$9*(A279^5)+$D$10*(A279^4)+$D$11*(A279^3)+$D$12*(A279^2)+$D$13*(A279)+$D$14 + (($D$3*EXP($D$4*A279))*(($D$5*(SIN(2*3.141592654*A279)))+(((1-($D$5^2))^0.5)*(COS(2*3.141592654*A279)))))</f>
        <v>15.745651998520295</v>
      </c>
      <c r="D279" s="2">
        <f t="shared" si="49"/>
        <v>4.3480014797054878E-3</v>
      </c>
      <c r="F279" s="2">
        <f t="shared" si="50"/>
        <v>1.8905116867521112E-5</v>
      </c>
      <c r="G279" s="2">
        <f>$E$9*(A279^8)+$E$10*(A279^7)+$E$11*(A279^6)+$E$12*(A279^5)+$E$13*(A279^4)+$E$14*(A279^3)+$E$15*(A279^2)+$E$16*(A279)+$E$17+(($E$3*EXP($E$4*A279))*(($E$5*(SIN(2*3.141592654*A279)))+(((1-($E$5^2))^0.5)*(COS(2*3.141592654*A279)))))+(($E$6*EXP($E$7*A279))*(($E$8*(SIN(4*3.141592654*A279)))+(((1-($E$8^2))^0.5)*(COS(4*3.141592654*A279)))))</f>
        <v>15.620834257642619</v>
      </c>
      <c r="H279" s="2">
        <f t="shared" si="47"/>
        <v>-0.12916574235738132</v>
      </c>
      <c r="I279" s="2">
        <f t="shared" si="51"/>
        <v>1.668378899873341E-2</v>
      </c>
      <c r="K279" s="2">
        <f t="shared" si="48"/>
        <v>-0.15492228086460508</v>
      </c>
      <c r="L279" s="2">
        <f t="shared" si="52"/>
        <v>15.590729717655689</v>
      </c>
      <c r="M279" s="2">
        <f t="shared" si="53"/>
        <v>0.15927028234431084</v>
      </c>
      <c r="N279" s="3">
        <f t="shared" si="54"/>
        <v>2.5367022838036494E-2</v>
      </c>
      <c r="P279" s="3">
        <v>-0.14987949903035691</v>
      </c>
      <c r="Q279" s="3">
        <v>-6.5649041607342085E-2</v>
      </c>
      <c r="R279" s="3">
        <f>B279-K279</f>
        <v>15.904922280864605</v>
      </c>
      <c r="S279" s="3"/>
      <c r="T279" s="3">
        <f>(B278-$U$17)^2</f>
        <v>1.0609648528429136</v>
      </c>
      <c r="V279" s="19"/>
      <c r="X279" s="19"/>
      <c r="Y279" s="19"/>
      <c r="AD279" s="3">
        <v>21.833332949999999</v>
      </c>
      <c r="AE279" s="2">
        <f t="shared" si="44"/>
        <v>0</v>
      </c>
      <c r="AF279" s="2">
        <f>AE279-B279</f>
        <v>-15.75</v>
      </c>
      <c r="AG279" s="2">
        <f t="shared" si="45"/>
        <v>248.0625</v>
      </c>
      <c r="AH279" s="2">
        <f t="shared" si="46"/>
        <v>15.75</v>
      </c>
    </row>
    <row r="280" spans="1:34" x14ac:dyDescent="0.3">
      <c r="A280" s="3">
        <v>21.666666289999998</v>
      </c>
      <c r="B280" s="3">
        <v>15.275</v>
      </c>
      <c r="C280" s="2">
        <f>$D$6*(A280^8)+$D$7*(A280^7)+$D$8*(A280^6)+$D$9*(A280^5)+$D$10*(A280^4)+$D$11*(A280^3)+$D$12*(A280^2)+$D$13*(A280)+$D$14 + (($D$3*EXP($D$4*A280))*(($D$5*(SIN(2*3.141592654*A280)))+(((1-($D$5^2))^0.5)*(COS(2*3.141592654*A280)))))</f>
        <v>15.21496431957498</v>
      </c>
      <c r="D280" s="2">
        <f t="shared" si="49"/>
        <v>6.0035680425020388E-2</v>
      </c>
      <c r="F280" s="2">
        <f t="shared" si="50"/>
        <v>3.6042829240951761E-3</v>
      </c>
      <c r="G280" s="2">
        <f>$E$9*(A280^8)+$E$10*(A280^7)+$E$11*(A280^6)+$E$12*(A280^5)+$E$13*(A280^4)+$E$14*(A280^3)+$E$15*(A280^2)+$E$16*(A280)+$E$17+(($E$3*EXP($E$4*A280))*(($E$5*(SIN(2*3.141592654*A280)))+(((1-($E$5^2))^0.5)*(COS(2*3.141592654*A280)))))+(($E$6*EXP($E$7*A280))*(($E$8*(SIN(4*3.141592654*A280)))+(((1-($E$8^2))^0.5)*(COS(4*3.141592654*A280)))))</f>
        <v>15.065773828059593</v>
      </c>
      <c r="H280" s="2">
        <f t="shared" si="47"/>
        <v>-0.20922617194040782</v>
      </c>
      <c r="I280" s="2">
        <f t="shared" si="51"/>
        <v>4.37755910248371E-2</v>
      </c>
      <c r="K280" s="2">
        <f t="shared" si="48"/>
        <v>3.7294809810011827E-2</v>
      </c>
      <c r="L280" s="2">
        <f t="shared" si="52"/>
        <v>15.252259129384992</v>
      </c>
      <c r="M280" s="2">
        <f t="shared" si="53"/>
        <v>2.2740870615008291E-2</v>
      </c>
      <c r="N280" s="3">
        <f t="shared" si="54"/>
        <v>5.1714719632854752E-4</v>
      </c>
      <c r="P280" s="3">
        <v>4.3480014797054878E-3</v>
      </c>
      <c r="Q280" s="3">
        <v>-0.14987949903035691</v>
      </c>
      <c r="R280" s="3">
        <f>B280-K280</f>
        <v>15.237705190189988</v>
      </c>
      <c r="S280" s="3"/>
      <c r="T280" s="3">
        <f>(B279-$U$17)^2</f>
        <v>0.80646054173180592</v>
      </c>
      <c r="V280" s="19"/>
      <c r="X280" s="19"/>
      <c r="Y280" s="19"/>
      <c r="AD280" s="3">
        <v>21.916666280000001</v>
      </c>
      <c r="AE280" s="2">
        <f t="shared" si="44"/>
        <v>0</v>
      </c>
      <c r="AF280" s="2">
        <f>AE280-B280</f>
        <v>-15.275</v>
      </c>
      <c r="AG280" s="2">
        <f t="shared" si="45"/>
        <v>233.325625</v>
      </c>
      <c r="AH280" s="2">
        <f t="shared" si="46"/>
        <v>15.275</v>
      </c>
    </row>
    <row r="281" spans="1:34" x14ac:dyDescent="0.3">
      <c r="A281" s="3">
        <v>21.749999620000001</v>
      </c>
      <c r="B281" s="3">
        <v>14.801</v>
      </c>
      <c r="C281" s="2">
        <f>$D$6*(A281^8)+$D$7*(A281^7)+$D$8*(A281^6)+$D$9*(A281^5)+$D$10*(A281^4)+$D$11*(A281^3)+$D$12*(A281^2)+$D$13*(A281)+$D$14 + (($D$3*EXP($D$4*A281))*(($D$5*(SIN(2*3.141592654*A281)))+(((1-($D$5^2))^0.5)*(COS(2*3.141592654*A281)))))</f>
        <v>14.593369252209438</v>
      </c>
      <c r="D281" s="2">
        <f t="shared" si="49"/>
        <v>0.2076307477905619</v>
      </c>
      <c r="F281" s="2">
        <f t="shared" si="50"/>
        <v>4.3110527428067924E-2</v>
      </c>
      <c r="G281" s="2">
        <f>$E$9*(A281^8)+$E$10*(A281^7)+$E$11*(A281^6)+$E$12*(A281^5)+$E$13*(A281^4)+$E$14*(A281^3)+$E$15*(A281^2)+$E$16*(A281)+$E$17+(($E$3*EXP($E$4*A281))*(($E$5*(SIN(2*3.141592654*A281)))+(((1-($E$5^2))^0.5)*(COS(2*3.141592654*A281)))))+(($E$6*EXP($E$7*A281))*(($E$8*(SIN(4*3.141592654*A281)))+(((1-($E$8^2))^0.5)*(COS(4*3.141592654*A281)))))</f>
        <v>14.56871338246169</v>
      </c>
      <c r="H281" s="2">
        <f t="shared" si="47"/>
        <v>-0.23228661753831048</v>
      </c>
      <c r="I281" s="2">
        <f t="shared" si="51"/>
        <v>5.3957072687389328E-2</v>
      </c>
      <c r="K281" s="2">
        <f t="shared" si="48"/>
        <v>6.6798655103786145E-2</v>
      </c>
      <c r="L281" s="2">
        <f t="shared" si="52"/>
        <v>14.660167907313225</v>
      </c>
      <c r="M281" s="2">
        <f t="shared" si="53"/>
        <v>0.14083209268677521</v>
      </c>
      <c r="N281" s="3">
        <f t="shared" si="54"/>
        <v>1.9833678330536446E-2</v>
      </c>
      <c r="P281" s="3">
        <v>6.0035680425020388E-2</v>
      </c>
      <c r="Q281" s="3">
        <v>4.3480014797054878E-3</v>
      </c>
      <c r="R281" s="3">
        <f>B281-K281</f>
        <v>14.734201344896213</v>
      </c>
      <c r="S281" s="3"/>
      <c r="T281" s="3">
        <f>(B280-$U$17)^2</f>
        <v>0.17895563432440859</v>
      </c>
      <c r="V281" s="19"/>
      <c r="X281" s="19"/>
      <c r="Y281" s="19"/>
      <c r="AD281" s="3">
        <v>21.99999961</v>
      </c>
      <c r="AE281" s="2">
        <f t="shared" si="44"/>
        <v>0</v>
      </c>
      <c r="AF281" s="2">
        <f>AE281-B281</f>
        <v>-14.801</v>
      </c>
      <c r="AG281" s="2">
        <f t="shared" si="45"/>
        <v>219.06960100000001</v>
      </c>
      <c r="AH281" s="2">
        <f t="shared" si="46"/>
        <v>14.801</v>
      </c>
    </row>
    <row r="282" spans="1:34" x14ac:dyDescent="0.3">
      <c r="A282" s="3">
        <v>21.833332949999999</v>
      </c>
      <c r="B282" s="3">
        <v>14.554</v>
      </c>
      <c r="C282" s="2">
        <f>$D$6*(A282^8)+$D$7*(A282^7)+$D$8*(A282^6)+$D$9*(A282^5)+$D$10*(A282^4)+$D$11*(A282^3)+$D$12*(A282^2)+$D$13*(A282)+$D$14 + (($D$3*EXP($D$4*A282))*(($D$5*(SIN(2*3.141592654*A282)))+(((1-($D$5^2))^0.5)*(COS(2*3.141592654*A282)))))</f>
        <v>14.058850204112057</v>
      </c>
      <c r="D282" s="2">
        <f t="shared" si="49"/>
        <v>0.49514979588794361</v>
      </c>
      <c r="F282" s="2">
        <f t="shared" si="50"/>
        <v>0.24517332036787223</v>
      </c>
      <c r="G282" s="2">
        <f>$E$9*(A282^8)+$E$10*(A282^7)+$E$11*(A282^6)+$E$12*(A282^5)+$E$13*(A282^4)+$E$14*(A282^3)+$E$15*(A282^2)+$E$16*(A282)+$E$17+(($E$3*EXP($E$4*A282))*(($E$5*(SIN(2*3.141592654*A282)))+(((1-($E$5^2))^0.5)*(COS(2*3.141592654*A282)))))+(($E$6*EXP($E$7*A282))*(($E$8*(SIN(4*3.141592654*A282)))+(((1-($E$8^2))^0.5)*(COS(4*3.141592654*A282)))))</f>
        <v>14.183127479927721</v>
      </c>
      <c r="H282" s="2">
        <f t="shared" si="47"/>
        <v>-0.37087252007227889</v>
      </c>
      <c r="I282" s="2">
        <f t="shared" si="51"/>
        <v>0.1375464261447629</v>
      </c>
      <c r="K282" s="2">
        <f t="shared" si="48"/>
        <v>0.2212960621922441</v>
      </c>
      <c r="L282" s="2">
        <f t="shared" si="52"/>
        <v>14.280146266304302</v>
      </c>
      <c r="M282" s="2">
        <f t="shared" si="53"/>
        <v>0.27385373369569876</v>
      </c>
      <c r="N282" s="3">
        <f t="shared" si="54"/>
        <v>7.4995867459074703E-2</v>
      </c>
      <c r="P282" s="3">
        <v>0.2076307477905619</v>
      </c>
      <c r="Q282" s="3">
        <v>6.0035680425020388E-2</v>
      </c>
      <c r="R282" s="3">
        <f>B282-K282</f>
        <v>14.332703937807755</v>
      </c>
      <c r="S282" s="3"/>
      <c r="T282" s="3">
        <f>(B281-$U$17)^2</f>
        <v>2.5977898799736015E-3</v>
      </c>
      <c r="V282" s="19"/>
      <c r="X282" s="19"/>
      <c r="Y282" s="19"/>
      <c r="AD282" s="3">
        <v>22.083332939999998</v>
      </c>
      <c r="AE282" s="2">
        <f t="shared" si="44"/>
        <v>0</v>
      </c>
      <c r="AF282" s="2">
        <f>AE282-B282</f>
        <v>-14.554</v>
      </c>
      <c r="AG282" s="2">
        <f t="shared" si="45"/>
        <v>211.818916</v>
      </c>
      <c r="AH282" s="2">
        <f t="shared" si="46"/>
        <v>14.554</v>
      </c>
    </row>
    <row r="283" spans="1:34" x14ac:dyDescent="0.3">
      <c r="A283" s="3">
        <v>21.916666280000001</v>
      </c>
      <c r="B283" s="3">
        <v>14.345000000000001</v>
      </c>
      <c r="C283" s="2">
        <f>$D$6*(A283^8)+$D$7*(A283^7)+$D$8*(A283^6)+$D$9*(A283^5)+$D$10*(A283^4)+$D$11*(A283^3)+$D$12*(A283^2)+$D$13*(A283)+$D$14 + (($D$3*EXP($D$4*A283))*(($D$5*(SIN(2*3.141592654*A283)))+(((1-($D$5^2))^0.5)*(COS(2*3.141592654*A283)))))</f>
        <v>13.76612621543709</v>
      </c>
      <c r="D283" s="2">
        <f t="shared" si="49"/>
        <v>0.57887378456291039</v>
      </c>
      <c r="F283" s="2">
        <f t="shared" si="50"/>
        <v>0.33509485845418679</v>
      </c>
      <c r="G283" s="2">
        <f>$E$9*(A283^8)+$E$10*(A283^7)+$E$11*(A283^6)+$E$12*(A283^5)+$E$13*(A283^4)+$E$14*(A283^3)+$E$15*(A283^2)+$E$16*(A283)+$E$17+(($E$3*EXP($E$4*A283))*(($E$5*(SIN(2*3.141592654*A283)))+(((1-($E$5^2))^0.5)*(COS(2*3.141592654*A283)))))+(($E$6*EXP($E$7*A283))*(($E$8*(SIN(4*3.141592654*A283)))+(((1-($E$8^2))^0.5)*(COS(4*3.141592654*A283)))))</f>
        <v>13.915265448486355</v>
      </c>
      <c r="H283" s="2">
        <f t="shared" si="47"/>
        <v>-0.42973455151364526</v>
      </c>
      <c r="I283" s="2">
        <f t="shared" si="51"/>
        <v>0.18467178476463383</v>
      </c>
      <c r="K283" s="2">
        <f t="shared" si="48"/>
        <v>0.51380851010282647</v>
      </c>
      <c r="L283" s="2">
        <f t="shared" si="52"/>
        <v>14.279934725539917</v>
      </c>
      <c r="M283" s="2">
        <f t="shared" si="53"/>
        <v>6.50652744600837E-2</v>
      </c>
      <c r="N283" s="3">
        <f t="shared" si="54"/>
        <v>4.23348994056602E-3</v>
      </c>
      <c r="P283" s="3">
        <v>0.49514979588794361</v>
      </c>
      <c r="Q283" s="3">
        <v>0.2076307477905619</v>
      </c>
      <c r="R283" s="3">
        <f>B283-K283</f>
        <v>13.831191489897174</v>
      </c>
      <c r="S283" s="3"/>
      <c r="T283" s="3">
        <f>(B282-$U$17)^2</f>
        <v>8.8785238028126698E-2</v>
      </c>
      <c r="V283" s="19"/>
      <c r="X283" s="19"/>
      <c r="Y283" s="19"/>
      <c r="AD283" s="3">
        <v>22.16666627</v>
      </c>
      <c r="AE283" s="2">
        <f t="shared" si="44"/>
        <v>0</v>
      </c>
      <c r="AF283" s="2">
        <f>AE283-B283</f>
        <v>-14.345000000000001</v>
      </c>
      <c r="AG283" s="2">
        <f t="shared" si="45"/>
        <v>205.77902500000002</v>
      </c>
      <c r="AH283" s="2">
        <f t="shared" si="46"/>
        <v>14.345000000000001</v>
      </c>
    </row>
    <row r="284" spans="1:34" x14ac:dyDescent="0.3">
      <c r="A284" s="3">
        <v>21.99999961</v>
      </c>
      <c r="B284" s="3">
        <v>15.103999999999999</v>
      </c>
      <c r="C284" s="2">
        <f>$D$6*(A284^8)+$D$7*(A284^7)+$D$8*(A284^6)+$D$9*(A284^5)+$D$10*(A284^4)+$D$11*(A284^3)+$D$12*(A284^2)+$D$13*(A284)+$D$14 + (($D$3*EXP($D$4*A284))*(($D$5*(SIN(2*3.141592654*A284)))+(((1-($D$5^2))^0.5)*(COS(2*3.141592654*A284)))))</f>
        <v>13.805166118911677</v>
      </c>
      <c r="D284" s="2">
        <f t="shared" si="49"/>
        <v>1.2988338810883224</v>
      </c>
      <c r="F284" s="2">
        <f t="shared" si="50"/>
        <v>1.6869694506629545</v>
      </c>
      <c r="G284" s="2">
        <f>$E$9*(A284^8)+$E$10*(A284^7)+$E$11*(A284^6)+$E$12*(A284^5)+$E$13*(A284^4)+$E$14*(A284^3)+$E$15*(A284^2)+$E$16*(A284)+$E$17+(($E$3*EXP($E$4*A284))*(($E$5*(SIN(2*3.141592654*A284)))+(((1-($E$5^2))^0.5)*(COS(2*3.141592654*A284)))))+(($E$6*EXP($E$7*A284))*(($E$8*(SIN(4*3.141592654*A284)))+(((1-($E$8^2))^0.5)*(COS(4*3.141592654*A284)))))</f>
        <v>13.830894899074345</v>
      </c>
      <c r="H284" s="2">
        <f t="shared" si="47"/>
        <v>-1.2731051009256547</v>
      </c>
      <c r="I284" s="2">
        <f t="shared" si="51"/>
        <v>1.6207965980029213</v>
      </c>
      <c r="K284" s="2">
        <f t="shared" si="48"/>
        <v>0.54614142023094725</v>
      </c>
      <c r="L284" s="2">
        <f t="shared" si="52"/>
        <v>14.351307539142624</v>
      </c>
      <c r="M284" s="2">
        <f t="shared" si="53"/>
        <v>0.75269246085737507</v>
      </c>
      <c r="N284" s="3">
        <f t="shared" si="54"/>
        <v>0.56654594063153108</v>
      </c>
      <c r="P284" s="3">
        <v>0.57887378456291039</v>
      </c>
      <c r="Q284" s="3">
        <v>0.49514979588794361</v>
      </c>
      <c r="R284" s="3">
        <f>B284-K284</f>
        <v>14.557858579769052</v>
      </c>
      <c r="S284" s="3"/>
      <c r="T284" s="3">
        <f>(B283-$U$17)^2</f>
        <v>0.25701707876887125</v>
      </c>
      <c r="V284" s="19"/>
      <c r="X284" s="19"/>
      <c r="Y284" s="19"/>
      <c r="AD284" s="3">
        <v>22.249999599999999</v>
      </c>
      <c r="AE284" s="2">
        <f t="shared" si="44"/>
        <v>0</v>
      </c>
      <c r="AF284" s="2">
        <f>AE284-B284</f>
        <v>-15.103999999999999</v>
      </c>
      <c r="AG284" s="2">
        <f t="shared" si="45"/>
        <v>228.13081599999998</v>
      </c>
      <c r="AH284" s="2">
        <f t="shared" si="46"/>
        <v>15.103999999999999</v>
      </c>
    </row>
    <row r="285" spans="1:34" x14ac:dyDescent="0.3">
      <c r="A285" s="3">
        <v>22.083332939999998</v>
      </c>
      <c r="B285" s="3">
        <v>14.554</v>
      </c>
      <c r="C285" s="2">
        <f>$D$6*(A285^8)+$D$7*(A285^7)+$D$8*(A285^6)+$D$9*(A285^5)+$D$10*(A285^4)+$D$11*(A285^3)+$D$12*(A285^2)+$D$13*(A285)+$D$14 + (($D$3*EXP($D$4*A285))*(($D$5*(SIN(2*3.141592654*A285)))+(((1-($D$5^2))^0.5)*(COS(2*3.141592654*A285)))))</f>
        <v>14.177034433298941</v>
      </c>
      <c r="D285" s="2">
        <f t="shared" si="49"/>
        <v>0.37696556670105963</v>
      </c>
      <c r="F285" s="2">
        <f t="shared" si="50"/>
        <v>0.14210303847825104</v>
      </c>
      <c r="G285" s="2">
        <f>$E$9*(A285^8)+$E$10*(A285^7)+$E$11*(A285^6)+$E$12*(A285^5)+$E$13*(A285^4)+$E$14*(A285^3)+$E$15*(A285^2)+$E$16*(A285)+$E$17+(($E$3*EXP($E$4*A285))*(($E$5*(SIN(2*3.141592654*A285)))+(((1-($E$5^2))^0.5)*(COS(2*3.141592654*A285)))))+(($E$6*EXP($E$7*A285))*(($E$8*(SIN(4*3.141592654*A285)))+(((1-($E$8^2))^0.5)*(COS(4*3.141592654*A285)))))</f>
        <v>14.054837274813714</v>
      </c>
      <c r="H285" s="2">
        <f t="shared" si="47"/>
        <v>-0.49916272518628624</v>
      </c>
      <c r="I285" s="2">
        <f t="shared" si="51"/>
        <v>0.24916342621539991</v>
      </c>
      <c r="K285" s="2">
        <f t="shared" si="48"/>
        <v>1.3403796431879094</v>
      </c>
      <c r="L285" s="2">
        <f t="shared" si="52"/>
        <v>15.517414076486849</v>
      </c>
      <c r="M285" s="2">
        <f t="shared" si="53"/>
        <v>-0.96341407648684907</v>
      </c>
      <c r="N285" s="3">
        <f t="shared" si="54"/>
        <v>0.92816668277300829</v>
      </c>
      <c r="P285" s="3">
        <v>1.2988338810883224</v>
      </c>
      <c r="Q285" s="3">
        <v>0.57887378456291039</v>
      </c>
      <c r="R285" s="3">
        <f>B285-K285</f>
        <v>13.213620356812092</v>
      </c>
      <c r="S285" s="3"/>
      <c r="T285" s="3">
        <f>(B284-$U$17)^2</f>
        <v>6.3519867657744741E-2</v>
      </c>
      <c r="V285" s="19"/>
      <c r="X285" s="19"/>
      <c r="Y285" s="19"/>
      <c r="AD285" s="3">
        <v>22.333332930000001</v>
      </c>
      <c r="AE285" s="2">
        <f t="shared" si="44"/>
        <v>0</v>
      </c>
      <c r="AF285" s="2">
        <f>AE285-B285</f>
        <v>-14.554</v>
      </c>
      <c r="AG285" s="2">
        <f t="shared" si="45"/>
        <v>211.818916</v>
      </c>
      <c r="AH285" s="2">
        <f t="shared" si="46"/>
        <v>14.554</v>
      </c>
    </row>
    <row r="286" spans="1:34" x14ac:dyDescent="0.3">
      <c r="A286" s="3">
        <v>22.16666627</v>
      </c>
      <c r="B286" s="3">
        <v>14.952999999999999</v>
      </c>
      <c r="C286" s="2">
        <f>$D$6*(A286^8)+$D$7*(A286^7)+$D$8*(A286^6)+$D$9*(A286^5)+$D$10*(A286^4)+$D$11*(A286^3)+$D$12*(A286^2)+$D$13*(A286)+$D$14 + (($D$3*EXP($D$4*A286))*(($D$5*(SIN(2*3.141592654*A286)))+(((1-($D$5^2))^0.5)*(COS(2*3.141592654*A286)))))</f>
        <v>14.79355240469808</v>
      </c>
      <c r="D286" s="2">
        <f t="shared" si="49"/>
        <v>0.15944759530191988</v>
      </c>
      <c r="F286" s="2">
        <f t="shared" si="50"/>
        <v>2.5423535647564822E-2</v>
      </c>
      <c r="G286" s="2">
        <f>$E$9*(A286^8)+$E$10*(A286^7)+$E$11*(A286^6)+$E$12*(A286^5)+$E$13*(A286^4)+$E$14*(A286^3)+$E$15*(A286^2)+$E$16*(A286)+$E$17+(($E$3*EXP($E$4*A286))*(($E$5*(SIN(2*3.141592654*A286)))+(((1-($E$5^2))^0.5)*(COS(2*3.141592654*A286)))))+(($E$6*EXP($E$7*A286))*(($E$8*(SIN(4*3.141592654*A286)))+(((1-($E$8^2))^0.5)*(COS(4*3.141592654*A286)))))</f>
        <v>14.646574061520282</v>
      </c>
      <c r="H286" s="2">
        <f t="shared" si="47"/>
        <v>-0.30642593847971789</v>
      </c>
      <c r="I286" s="2">
        <f t="shared" si="51"/>
        <v>9.3896855773175844E-2</v>
      </c>
      <c r="K286" s="2">
        <f t="shared" si="48"/>
        <v>0.14465224720561914</v>
      </c>
      <c r="L286" s="2">
        <f t="shared" si="52"/>
        <v>14.938204651903698</v>
      </c>
      <c r="M286" s="2">
        <f t="shared" si="53"/>
        <v>1.4795348096301453E-2</v>
      </c>
      <c r="N286" s="3">
        <f t="shared" si="54"/>
        <v>2.1890232529073102E-4</v>
      </c>
      <c r="P286" s="3">
        <v>0.37696556670105963</v>
      </c>
      <c r="Q286" s="3">
        <v>1.2988338810883224</v>
      </c>
      <c r="R286" s="3">
        <f>B286-K286</f>
        <v>14.808347752794381</v>
      </c>
      <c r="S286" s="3"/>
      <c r="T286" s="3">
        <f>(B285-$U$17)^2</f>
        <v>8.8785238028126698E-2</v>
      </c>
      <c r="V286" s="19"/>
      <c r="X286" s="19"/>
      <c r="Y286" s="19"/>
      <c r="AD286" s="3">
        <v>22.41666626</v>
      </c>
      <c r="AE286" s="2">
        <f t="shared" si="44"/>
        <v>0</v>
      </c>
      <c r="AF286" s="2">
        <f>AE286-B286</f>
        <v>-14.952999999999999</v>
      </c>
      <c r="AG286" s="2">
        <f t="shared" si="45"/>
        <v>223.59220899999997</v>
      </c>
      <c r="AH286" s="2">
        <f t="shared" si="46"/>
        <v>14.952999999999999</v>
      </c>
    </row>
    <row r="287" spans="1:34" x14ac:dyDescent="0.3">
      <c r="A287" s="3">
        <v>22.249999599999999</v>
      </c>
      <c r="B287" s="3">
        <v>15.958</v>
      </c>
      <c r="C287" s="2">
        <f>$D$6*(A287^8)+$D$7*(A287^7)+$D$8*(A287^6)+$D$9*(A287^5)+$D$10*(A287^4)+$D$11*(A287^3)+$D$12*(A287^2)+$D$13*(A287)+$D$14 + (($D$3*EXP($D$4*A287))*(($D$5*(SIN(2*3.141592654*A287)))+(((1-($D$5^2))^0.5)*(COS(2*3.141592654*A287)))))</f>
        <v>15.500878174555279</v>
      </c>
      <c r="D287" s="2">
        <f t="shared" si="49"/>
        <v>0.45712182544472135</v>
      </c>
      <c r="F287" s="2">
        <f t="shared" si="50"/>
        <v>0.20896036329791429</v>
      </c>
      <c r="G287" s="2">
        <f>$E$9*(A287^8)+$E$10*(A287^7)+$E$11*(A287^6)+$E$12*(A287^5)+$E$13*(A287^4)+$E$14*(A287^3)+$E$15*(A287^2)+$E$16*(A287)+$E$17+(($E$3*EXP($E$4*A287))*(($E$5*(SIN(2*3.141592654*A287)))+(((1-($E$5^2))^0.5)*(COS(2*3.141592654*A287)))))+(($E$6*EXP($E$7*A287))*(($E$8*(SIN(4*3.141592654*A287)))+(((1-($E$8^2))^0.5)*(COS(4*3.141592654*A287)))))</f>
        <v>15.476380062462457</v>
      </c>
      <c r="H287" s="2">
        <f t="shared" si="47"/>
        <v>-0.48161993753754295</v>
      </c>
      <c r="I287" s="2">
        <f t="shared" si="51"/>
        <v>0.23195776423366676</v>
      </c>
      <c r="K287" s="2">
        <f t="shared" si="48"/>
        <v>9.8442462815057225E-2</v>
      </c>
      <c r="L287" s="2">
        <f t="shared" si="52"/>
        <v>15.599320637370337</v>
      </c>
      <c r="M287" s="2">
        <f t="shared" si="53"/>
        <v>0.3586793626296636</v>
      </c>
      <c r="N287" s="3">
        <f t="shared" si="54"/>
        <v>0.12865088517642173</v>
      </c>
      <c r="P287" s="3">
        <v>0.15944759530191988</v>
      </c>
      <c r="Q287" s="3">
        <v>0.37696556670105963</v>
      </c>
      <c r="R287" s="3">
        <f>B287-K287</f>
        <v>15.859557537184942</v>
      </c>
      <c r="S287" s="3"/>
      <c r="T287" s="3">
        <f>(B286-$U$17)^2</f>
        <v>1.0207360250340729E-2</v>
      </c>
      <c r="V287" s="19"/>
      <c r="X287" s="19"/>
      <c r="Y287" s="19"/>
      <c r="AD287" s="3">
        <v>22.499999590000002</v>
      </c>
      <c r="AE287" s="2">
        <f t="shared" si="44"/>
        <v>0</v>
      </c>
      <c r="AF287" s="2">
        <f>AE287-B287</f>
        <v>-15.958</v>
      </c>
      <c r="AG287" s="2">
        <f t="shared" si="45"/>
        <v>254.65776400000001</v>
      </c>
      <c r="AH287" s="2">
        <f t="shared" si="46"/>
        <v>15.958</v>
      </c>
    </row>
    <row r="288" spans="1:34" x14ac:dyDescent="0.3">
      <c r="A288" s="3">
        <v>22.333332930000001</v>
      </c>
      <c r="B288" s="3">
        <v>17.59</v>
      </c>
      <c r="C288" s="2">
        <f>$D$6*(A288^8)+$D$7*(A288^7)+$D$8*(A288^6)+$D$9*(A288^5)+$D$10*(A288^4)+$D$11*(A288^3)+$D$12*(A288^2)+$D$13*(A288)+$D$14 + (($D$3*EXP($D$4*A288))*(($D$5*(SIN(2*3.141592654*A288)))+(((1-($D$5^2))^0.5)*(COS(2*3.141592654*A288)))))</f>
        <v>16.120699232261444</v>
      </c>
      <c r="D288" s="2">
        <f t="shared" si="49"/>
        <v>1.4693007677385559</v>
      </c>
      <c r="F288" s="2">
        <f t="shared" si="50"/>
        <v>2.1588447460771096</v>
      </c>
      <c r="G288" s="2">
        <f>$E$9*(A288^8)+$E$10*(A288^7)+$E$11*(A288^6)+$E$12*(A288^5)+$E$13*(A288^4)+$E$14*(A288^3)+$E$15*(A288^2)+$E$16*(A288)+$E$17+(($E$3*EXP($E$4*A288))*(($E$5*(SIN(2*3.141592654*A288)))+(((1-($E$5^2))^0.5)*(COS(2*3.141592654*A288)))))+(($E$6*EXP($E$7*A288))*(($E$8*(SIN(4*3.141592654*A288)))+(((1-($E$8^2))^0.5)*(COS(4*3.141592654*A288)))))</f>
        <v>16.242936442420831</v>
      </c>
      <c r="H288" s="2">
        <f t="shared" si="47"/>
        <v>-1.347063557579169</v>
      </c>
      <c r="I288" s="2">
        <f t="shared" si="51"/>
        <v>1.8145802281578471</v>
      </c>
      <c r="K288" s="2">
        <f t="shared" si="48"/>
        <v>0.48131393030453423</v>
      </c>
      <c r="L288" s="2">
        <f t="shared" si="52"/>
        <v>16.602013162565978</v>
      </c>
      <c r="M288" s="2">
        <f t="shared" si="53"/>
        <v>0.98798683743402194</v>
      </c>
      <c r="N288" s="3">
        <f t="shared" si="54"/>
        <v>0.97611799094288054</v>
      </c>
      <c r="P288" s="3">
        <v>0.45712182544472135</v>
      </c>
      <c r="Q288" s="3">
        <v>0.15944759530191988</v>
      </c>
      <c r="R288" s="3">
        <f>B288-K288</f>
        <v>17.108686069695466</v>
      </c>
      <c r="S288" s="3"/>
      <c r="T288" s="3">
        <f>(B287-$U$17)^2</f>
        <v>1.2233056380280982</v>
      </c>
      <c r="V288" s="19"/>
      <c r="X288" s="19"/>
      <c r="Y288" s="19"/>
      <c r="AD288" s="3">
        <v>22.58333292</v>
      </c>
      <c r="AE288" s="2">
        <f t="shared" si="44"/>
        <v>0</v>
      </c>
      <c r="AF288" s="2">
        <f>AE288-B288</f>
        <v>-17.59</v>
      </c>
      <c r="AG288" s="2">
        <f t="shared" si="45"/>
        <v>309.40809999999999</v>
      </c>
      <c r="AH288" s="2">
        <f t="shared" si="46"/>
        <v>17.59</v>
      </c>
    </row>
    <row r="289" spans="1:34" x14ac:dyDescent="0.3">
      <c r="A289" s="3">
        <v>22.41666626</v>
      </c>
      <c r="B289" s="3">
        <v>18.805</v>
      </c>
      <c r="C289" s="2">
        <f>$D$6*(A289^8)+$D$7*(A289^7)+$D$8*(A289^6)+$D$9*(A289^5)+$D$10*(A289^4)+$D$11*(A289^3)+$D$12*(A289^2)+$D$13*(A289)+$D$14 + (($D$3*EXP($D$4*A289))*(($D$5*(SIN(2*3.141592654*A289)))+(((1-($D$5^2))^0.5)*(COS(2*3.141592654*A289)))))</f>
        <v>16.498006334658534</v>
      </c>
      <c r="D289" s="2">
        <f t="shared" si="49"/>
        <v>2.3069936653414658</v>
      </c>
      <c r="F289" s="2">
        <f t="shared" si="50"/>
        <v>5.322219771925651</v>
      </c>
      <c r="G289" s="2">
        <f>$E$9*(A289^8)+$E$10*(A289^7)+$E$11*(A289^6)+$E$12*(A289^5)+$E$13*(A289^4)+$E$14*(A289^3)+$E$15*(A289^2)+$E$16*(A289)+$E$17+(($E$3*EXP($E$4*A289))*(($E$5*(SIN(2*3.141592654*A289)))+(((1-($E$5^2))^0.5)*(COS(2*3.141592654*A289)))))+(($E$6*EXP($E$7*A289))*(($E$8*(SIN(4*3.141592654*A289)))+(((1-($E$8^2))^0.5)*(COS(4*3.141592654*A289)))))</f>
        <v>16.644480353106278</v>
      </c>
      <c r="H289" s="2">
        <f t="shared" si="47"/>
        <v>-2.1605196468937216</v>
      </c>
      <c r="I289" s="2">
        <f t="shared" si="51"/>
        <v>4.6678451446137714</v>
      </c>
      <c r="K289" s="2">
        <f t="shared" si="48"/>
        <v>1.5590280297608086</v>
      </c>
      <c r="L289" s="2">
        <f t="shared" si="52"/>
        <v>18.057034364419344</v>
      </c>
      <c r="M289" s="2">
        <f t="shared" si="53"/>
        <v>0.74796563558065543</v>
      </c>
      <c r="N289" s="3">
        <f t="shared" si="54"/>
        <v>0.55945259200957387</v>
      </c>
      <c r="P289" s="3">
        <v>1.4693007677385559</v>
      </c>
      <c r="Q289" s="3">
        <v>0.45712182544472135</v>
      </c>
      <c r="R289" s="3">
        <f>B289-K289</f>
        <v>17.245971970239189</v>
      </c>
      <c r="S289" s="3"/>
      <c r="T289" s="3">
        <f>(B288-$U$17)^2</f>
        <v>7.496816393583619</v>
      </c>
      <c r="V289" s="19"/>
      <c r="X289" s="19"/>
      <c r="Y289" s="19"/>
      <c r="AD289" s="3">
        <v>22.666666249999999</v>
      </c>
      <c r="AE289" s="2">
        <f t="shared" si="44"/>
        <v>0</v>
      </c>
      <c r="AF289" s="2">
        <f>AE289-B289</f>
        <v>-18.805</v>
      </c>
      <c r="AG289" s="2">
        <f t="shared" si="45"/>
        <v>353.62802499999998</v>
      </c>
      <c r="AH289" s="2">
        <f t="shared" si="46"/>
        <v>18.805</v>
      </c>
    </row>
    <row r="290" spans="1:34" x14ac:dyDescent="0.3">
      <c r="A290" s="3">
        <v>22.499999590000002</v>
      </c>
      <c r="B290" s="3">
        <v>18.805</v>
      </c>
      <c r="C290" s="2">
        <f>$D$6*(A290^8)+$D$7*(A290^7)+$D$8*(A290^6)+$D$9*(A290^5)+$D$10*(A290^4)+$D$11*(A290^3)+$D$12*(A290^2)+$D$13*(A290)+$D$14 + (($D$3*EXP($D$4*A290))*(($D$5*(SIN(2*3.141592654*A290)))+(((1-($D$5^2))^0.5)*(COS(2*3.141592654*A290)))))</f>
        <v>16.542648008981264</v>
      </c>
      <c r="D290" s="2">
        <f t="shared" si="49"/>
        <v>2.2623519910187362</v>
      </c>
      <c r="F290" s="2">
        <f t="shared" si="50"/>
        <v>5.1182365312664402</v>
      </c>
      <c r="G290" s="2">
        <f>$E$9*(A290^8)+$E$10*(A290^7)+$E$11*(A290^6)+$E$12*(A290^5)+$E$13*(A290^4)+$E$14*(A290^3)+$E$15*(A290^2)+$E$16*(A290)+$E$17+(($E$3*EXP($E$4*A290))*(($E$5*(SIN(2*3.141592654*A290)))+(((1-($E$5^2))^0.5)*(COS(2*3.141592654*A290)))))+(($E$6*EXP($E$7*A290))*(($E$8*(SIN(4*3.141592654*A290)))+(((1-($E$8^2))^0.5)*(COS(4*3.141592654*A290)))))</f>
        <v>16.566997582857642</v>
      </c>
      <c r="H290" s="2">
        <f t="shared" si="47"/>
        <v>-2.2380024171423578</v>
      </c>
      <c r="I290" s="2">
        <f t="shared" si="51"/>
        <v>5.0086548191350362</v>
      </c>
      <c r="K290" s="2">
        <f t="shared" si="48"/>
        <v>2.285465056696474</v>
      </c>
      <c r="L290" s="2">
        <f t="shared" si="52"/>
        <v>18.828113065677737</v>
      </c>
      <c r="M290" s="2">
        <f t="shared" si="53"/>
        <v>-2.311306567773741E-2</v>
      </c>
      <c r="N290" s="3">
        <f t="shared" si="54"/>
        <v>5.3421380502340304E-4</v>
      </c>
      <c r="P290" s="3">
        <v>2.3069936653414658</v>
      </c>
      <c r="Q290" s="3">
        <v>1.4693007677385559</v>
      </c>
      <c r="R290" s="3">
        <f>B290-K290</f>
        <v>16.519534943303526</v>
      </c>
      <c r="S290" s="3"/>
      <c r="T290" s="3">
        <f>(B289-$U$17)^2</f>
        <v>15.626457893583593</v>
      </c>
      <c r="V290" s="19"/>
      <c r="X290" s="19"/>
      <c r="Y290" s="19"/>
      <c r="AD290" s="3">
        <v>22.749999580000001</v>
      </c>
      <c r="AE290" s="2">
        <f t="shared" si="44"/>
        <v>0</v>
      </c>
      <c r="AF290" s="2">
        <f>AE290-B290</f>
        <v>-18.805</v>
      </c>
      <c r="AG290" s="2">
        <f t="shared" si="45"/>
        <v>353.62802499999998</v>
      </c>
      <c r="AH290" s="2">
        <f t="shared" si="46"/>
        <v>18.805</v>
      </c>
    </row>
    <row r="291" spans="1:34" x14ac:dyDescent="0.3">
      <c r="A291" s="3">
        <v>22.58333292</v>
      </c>
      <c r="B291" s="3">
        <v>18.329999999999998</v>
      </c>
      <c r="C291" s="2">
        <f>$D$6*(A291^8)+$D$7*(A291^7)+$D$8*(A291^6)+$D$9*(A291^5)+$D$10*(A291^4)+$D$11*(A291^3)+$D$12*(A291^2)+$D$13*(A291)+$D$14 + (($D$3*EXP($D$4*A291))*(($D$5*(SIN(2*3.141592654*A291)))+(((1-($D$5^2))^0.5)*(COS(2*3.141592654*A291)))))</f>
        <v>16.253524646560628</v>
      </c>
      <c r="D291" s="2">
        <f t="shared" si="49"/>
        <v>2.0764753534393705</v>
      </c>
      <c r="F291" s="2">
        <f t="shared" si="50"/>
        <v>4.3117498934411591</v>
      </c>
      <c r="G291" s="2">
        <f>$E$9*(A291^8)+$E$10*(A291^7)+$E$11*(A291^6)+$E$12*(A291^5)+$E$13*(A291^4)+$E$14*(A291^3)+$E$15*(A291^2)+$E$16*(A291)+$E$17+(($E$3*EXP($E$4*A291))*(($E$5*(SIN(2*3.141592654*A291)))+(((1-($E$5^2))^0.5)*(COS(2*3.141592654*A291)))))+(($E$6*EXP($E$7*A291))*(($E$8*(SIN(4*3.141592654*A291)))+(((1-($E$8^2))^0.5)*(COS(4*3.141592654*A291)))))</f>
        <v>16.131839011195904</v>
      </c>
      <c r="H291" s="2">
        <f t="shared" si="47"/>
        <v>-2.1981609888040943</v>
      </c>
      <c r="I291" s="2">
        <f t="shared" si="51"/>
        <v>4.8319117327001937</v>
      </c>
      <c r="K291" s="2">
        <f t="shared" si="48"/>
        <v>2.0540704203861497</v>
      </c>
      <c r="L291" s="2">
        <f t="shared" si="52"/>
        <v>18.307595066946778</v>
      </c>
      <c r="M291" s="2">
        <f t="shared" si="53"/>
        <v>2.2404933053220333E-2</v>
      </c>
      <c r="N291" s="3">
        <f t="shared" si="54"/>
        <v>5.0198102511928499E-4</v>
      </c>
      <c r="P291" s="3">
        <v>2.2623519910187362</v>
      </c>
      <c r="Q291" s="3">
        <v>2.3069936653414658</v>
      </c>
      <c r="R291" s="3">
        <f>B291-K291</f>
        <v>16.275929579613848</v>
      </c>
      <c r="S291" s="3"/>
      <c r="T291" s="3">
        <f>(B290-$U$17)^2</f>
        <v>15.626457893583593</v>
      </c>
      <c r="V291" s="19"/>
      <c r="X291" s="19"/>
      <c r="Y291" s="19"/>
      <c r="AD291" s="3">
        <v>22.833332909999999</v>
      </c>
      <c r="AE291" s="2">
        <f t="shared" si="44"/>
        <v>0</v>
      </c>
      <c r="AF291" s="2">
        <f>AE291-B291</f>
        <v>-18.329999999999998</v>
      </c>
      <c r="AG291" s="2">
        <f t="shared" si="45"/>
        <v>335.98889999999994</v>
      </c>
      <c r="AH291" s="2">
        <f t="shared" si="46"/>
        <v>18.329999999999998</v>
      </c>
    </row>
    <row r="292" spans="1:34" x14ac:dyDescent="0.3">
      <c r="A292" s="3">
        <v>22.666666249999999</v>
      </c>
      <c r="B292" s="3">
        <v>17.475999999999999</v>
      </c>
      <c r="C292" s="2">
        <f>$D$6*(A292^8)+$D$7*(A292^7)+$D$8*(A292^6)+$D$9*(A292^5)+$D$10*(A292^4)+$D$11*(A292^3)+$D$12*(A292^2)+$D$13*(A292)+$D$14 + (($D$3*EXP($D$4*A292))*(($D$5*(SIN(2*3.141592654*A292)))+(((1-($D$5^2))^0.5)*(COS(2*3.141592654*A292)))))</f>
        <v>15.718928043747495</v>
      </c>
      <c r="D292" s="2">
        <f t="shared" si="49"/>
        <v>1.7570719562525046</v>
      </c>
      <c r="F292" s="2">
        <f t="shared" si="50"/>
        <v>3.0873018594490031</v>
      </c>
      <c r="G292" s="2">
        <f>$E$9*(A292^8)+$E$10*(A292^7)+$E$11*(A292^6)+$E$12*(A292^5)+$E$13*(A292^4)+$E$14*(A292^3)+$E$15*(A292^2)+$E$16*(A292)+$E$17+(($E$3*EXP($E$4*A292))*(($E$5*(SIN(2*3.141592654*A292)))+(((1-($E$5^2))^0.5)*(COS(2*3.141592654*A292)))))+(($E$6*EXP($E$7*A292))*(($E$8*(SIN(4*3.141592654*A292)))+(((1-($E$8^2))^0.5)*(COS(4*3.141592654*A292)))))</f>
        <v>15.573308830639599</v>
      </c>
      <c r="H292" s="2">
        <f t="shared" si="47"/>
        <v>-1.9026911693604003</v>
      </c>
      <c r="I292" s="2">
        <f t="shared" si="51"/>
        <v>3.6202336859620474</v>
      </c>
      <c r="K292" s="2">
        <f t="shared" si="48"/>
        <v>1.8539928760264932</v>
      </c>
      <c r="L292" s="2">
        <f t="shared" si="52"/>
        <v>17.572920919773988</v>
      </c>
      <c r="M292" s="2">
        <f t="shared" si="53"/>
        <v>-9.6920919773989311E-2</v>
      </c>
      <c r="N292" s="3">
        <f t="shared" si="54"/>
        <v>9.3936646898360732E-3</v>
      </c>
      <c r="P292" s="3">
        <v>2.0764753534393705</v>
      </c>
      <c r="Q292" s="3">
        <v>2.2623519910187362</v>
      </c>
      <c r="R292" s="3">
        <f>B292-K292</f>
        <v>15.622007123973505</v>
      </c>
      <c r="S292" s="3"/>
      <c r="T292" s="3">
        <f>(B291-$U$17)^2</f>
        <v>12.096702986176185</v>
      </c>
      <c r="V292" s="19"/>
      <c r="X292" s="19"/>
      <c r="Y292" s="19"/>
      <c r="AD292" s="3">
        <v>22.916666240000001</v>
      </c>
      <c r="AE292" s="2">
        <f t="shared" si="44"/>
        <v>0</v>
      </c>
      <c r="AF292" s="2">
        <f>AE292-B292</f>
        <v>-17.475999999999999</v>
      </c>
      <c r="AG292" s="2">
        <f t="shared" si="45"/>
        <v>305.41057599999999</v>
      </c>
      <c r="AH292" s="2">
        <f t="shared" si="46"/>
        <v>17.475999999999999</v>
      </c>
    </row>
    <row r="293" spans="1:34" x14ac:dyDescent="0.3">
      <c r="A293" s="3">
        <v>22.749999580000001</v>
      </c>
      <c r="B293" s="3">
        <v>16.812000000000001</v>
      </c>
      <c r="C293" s="2">
        <f>$D$6*(A293^8)+$D$7*(A293^7)+$D$8*(A293^6)+$D$9*(A293^5)+$D$10*(A293^4)+$D$11*(A293^3)+$D$12*(A293^2)+$D$13*(A293)+$D$14 + (($D$3*EXP($D$4*A293))*(($D$5*(SIN(2*3.141592654*A293)))+(((1-($D$5^2))^0.5)*(COS(2*3.141592654*A293)))))</f>
        <v>15.092922237512111</v>
      </c>
      <c r="D293" s="2">
        <f t="shared" si="49"/>
        <v>1.7190777624878901</v>
      </c>
      <c r="F293" s="2">
        <f t="shared" si="50"/>
        <v>2.9552283534803707</v>
      </c>
      <c r="G293" s="2">
        <f>$E$9*(A293^8)+$E$10*(A293^7)+$E$11*(A293^6)+$E$12*(A293^5)+$E$13*(A293^4)+$E$14*(A293^3)+$E$15*(A293^2)+$E$16*(A293)+$E$17+(($E$3*EXP($E$4*A293))*(($E$5*(SIN(2*3.141592654*A293)))+(((1-($E$5^2))^0.5)*(COS(2*3.141592654*A293)))))+(($E$6*EXP($E$7*A293))*(($E$8*(SIN(4*3.141592654*A293)))+(((1-($E$8^2))^0.5)*(COS(4*3.141592654*A293)))))</f>
        <v>15.069170481585562</v>
      </c>
      <c r="H293" s="2">
        <f t="shared" si="47"/>
        <v>-1.7428295184144389</v>
      </c>
      <c r="I293" s="2">
        <f t="shared" si="51"/>
        <v>3.0374547302567052</v>
      </c>
      <c r="K293" s="2">
        <f t="shared" si="48"/>
        <v>1.5337779643614531</v>
      </c>
      <c r="L293" s="2">
        <f t="shared" si="52"/>
        <v>16.626700201873565</v>
      </c>
      <c r="M293" s="2">
        <f t="shared" si="53"/>
        <v>0.1852997981264366</v>
      </c>
      <c r="N293" s="3">
        <f t="shared" si="54"/>
        <v>3.4336015185698156E-2</v>
      </c>
      <c r="P293" s="3">
        <v>1.7570719562525046</v>
      </c>
      <c r="Q293" s="3">
        <v>2.0764753534393705</v>
      </c>
      <c r="R293" s="3">
        <f>B293-K293</f>
        <v>15.278222035638548</v>
      </c>
      <c r="S293" s="3"/>
      <c r="T293" s="3">
        <f>(B292-$U$17)^2</f>
        <v>6.8855412158058398</v>
      </c>
      <c r="V293" s="19"/>
      <c r="X293" s="19"/>
      <c r="Y293" s="19"/>
      <c r="AD293" s="3">
        <v>22.99999957</v>
      </c>
      <c r="AE293" s="2">
        <f t="shared" si="44"/>
        <v>0</v>
      </c>
      <c r="AF293" s="2">
        <f>AE293-B293</f>
        <v>-16.812000000000001</v>
      </c>
      <c r="AG293" s="2">
        <f t="shared" si="45"/>
        <v>282.64334400000001</v>
      </c>
      <c r="AH293" s="2">
        <f t="shared" si="46"/>
        <v>16.812000000000001</v>
      </c>
    </row>
    <row r="294" spans="1:34" x14ac:dyDescent="0.3">
      <c r="A294" s="3">
        <v>22.833332909999999</v>
      </c>
      <c r="B294" s="3">
        <v>16.224</v>
      </c>
      <c r="C294" s="2">
        <f>$D$6*(A294^8)+$D$7*(A294^7)+$D$8*(A294^6)+$D$9*(A294^5)+$D$10*(A294^4)+$D$11*(A294^3)+$D$12*(A294^2)+$D$13*(A294)+$D$14 + (($D$3*EXP($D$4*A294))*(($D$5*(SIN(2*3.141592654*A294)))+(((1-($D$5^2))^0.5)*(COS(2*3.141592654*A294)))))</f>
        <v>14.554082911977369</v>
      </c>
      <c r="D294" s="2">
        <f t="shared" si="49"/>
        <v>1.6699170880226308</v>
      </c>
      <c r="F294" s="2">
        <f t="shared" si="50"/>
        <v>2.788623080869983</v>
      </c>
      <c r="G294" s="2">
        <f>$E$9*(A294^8)+$E$10*(A294^7)+$E$11*(A294^6)+$E$12*(A294^5)+$E$13*(A294^4)+$E$14*(A294^3)+$E$15*(A294^2)+$E$16*(A294)+$E$17+(($E$3*EXP($E$4*A294))*(($E$5*(SIN(2*3.141592654*A294)))+(((1-($E$5^2))^0.5)*(COS(2*3.141592654*A294)))))+(($E$6*EXP($E$7*A294))*(($E$8*(SIN(4*3.141592654*A294)))+(((1-($E$8^2))^0.5)*(COS(4*3.141592654*A294)))))</f>
        <v>14.676099145441453</v>
      </c>
      <c r="H294" s="2">
        <f t="shared" si="47"/>
        <v>-1.5479008545585469</v>
      </c>
      <c r="I294" s="2">
        <f t="shared" si="51"/>
        <v>2.3959970555430798</v>
      </c>
      <c r="K294" s="2">
        <f t="shared" si="48"/>
        <v>1.5599321896689204</v>
      </c>
      <c r="L294" s="2">
        <f t="shared" si="52"/>
        <v>16.114015101646288</v>
      </c>
      <c r="M294" s="2">
        <f t="shared" si="53"/>
        <v>0.10998489835371217</v>
      </c>
      <c r="N294" s="3">
        <f t="shared" si="54"/>
        <v>1.2096677865876398E-2</v>
      </c>
      <c r="P294" s="3">
        <v>1.7190777624878901</v>
      </c>
      <c r="Q294" s="3">
        <v>1.7570719562525046</v>
      </c>
      <c r="R294" s="3">
        <f>B294-K294</f>
        <v>14.66406781033108</v>
      </c>
      <c r="S294" s="3"/>
      <c r="T294" s="3">
        <f>(B293-$U$17)^2</f>
        <v>3.8417234083984551</v>
      </c>
      <c r="V294" s="19"/>
      <c r="X294" s="19"/>
      <c r="Y294" s="19"/>
      <c r="AD294" s="3">
        <v>23.083332899999998</v>
      </c>
      <c r="AE294" s="2">
        <f t="shared" si="44"/>
        <v>0</v>
      </c>
      <c r="AF294" s="2">
        <f>AE294-B294</f>
        <v>-16.224</v>
      </c>
      <c r="AG294" s="2">
        <f t="shared" si="45"/>
        <v>263.21817600000003</v>
      </c>
      <c r="AH294" s="2">
        <f t="shared" si="46"/>
        <v>16.224</v>
      </c>
    </row>
    <row r="295" spans="1:34" x14ac:dyDescent="0.3">
      <c r="A295" s="3">
        <v>22.916666240000001</v>
      </c>
      <c r="B295" s="3">
        <v>15.541</v>
      </c>
      <c r="C295" s="2">
        <f>$D$6*(A295^8)+$D$7*(A295^7)+$D$8*(A295^6)+$D$9*(A295^5)+$D$10*(A295^4)+$D$11*(A295^3)+$D$12*(A295^2)+$D$13*(A295)+$D$14 + (($D$3*EXP($D$4*A295))*(($D$5*(SIN(2*3.141592654*A295)))+(((1-($D$5^2))^0.5)*(COS(2*3.141592654*A295)))))</f>
        <v>14.257644444713932</v>
      </c>
      <c r="D295" s="2">
        <f t="shared" si="49"/>
        <v>1.283355555286068</v>
      </c>
      <c r="F295" s="2">
        <f t="shared" si="50"/>
        <v>1.647001481283612</v>
      </c>
      <c r="G295" s="2">
        <f>$E$9*(A295^8)+$E$10*(A295^7)+$E$11*(A295^6)+$E$12*(A295^5)+$E$13*(A295^4)+$E$14*(A295^3)+$E$15*(A295^2)+$E$16*(A295)+$E$17+(($E$3*EXP($E$4*A295))*(($E$5*(SIN(2*3.141592654*A295)))+(((1-($E$5^2))^0.5)*(COS(2*3.141592654*A295)))))+(($E$6*EXP($E$7*A295))*(($E$8*(SIN(4*3.141592654*A295)))+(((1-($E$8^2))^0.5)*(COS(4*3.141592654*A295)))))</f>
        <v>14.403963420988006</v>
      </c>
      <c r="H295" s="2">
        <f t="shared" si="47"/>
        <v>-1.1370365790119941</v>
      </c>
      <c r="I295" s="2">
        <f t="shared" si="51"/>
        <v>1.2928521820112986</v>
      </c>
      <c r="K295" s="2">
        <f t="shared" si="48"/>
        <v>1.5126747459423013</v>
      </c>
      <c r="L295" s="2">
        <f t="shared" si="52"/>
        <v>15.770319190656235</v>
      </c>
      <c r="M295" s="2">
        <f t="shared" si="53"/>
        <v>-0.22931919065623418</v>
      </c>
      <c r="N295" s="3">
        <f t="shared" si="54"/>
        <v>5.2587291203230281E-2</v>
      </c>
      <c r="P295" s="3">
        <v>1.6699170880226308</v>
      </c>
      <c r="Q295" s="3">
        <v>1.7190777624878901</v>
      </c>
      <c r="R295" s="3">
        <f>B295-K295</f>
        <v>14.028325254057698</v>
      </c>
      <c r="S295" s="3"/>
      <c r="T295" s="3">
        <f>(B294-$U$17)^2</f>
        <v>1.8824703861762411</v>
      </c>
      <c r="V295" s="19"/>
      <c r="X295" s="19"/>
      <c r="Y295" s="19"/>
      <c r="AD295" s="3">
        <v>23.166666230000001</v>
      </c>
      <c r="AE295" s="2">
        <f t="shared" si="44"/>
        <v>0</v>
      </c>
      <c r="AF295" s="2">
        <f>AE295-B295</f>
        <v>-15.541</v>
      </c>
      <c r="AG295" s="2">
        <f t="shared" si="45"/>
        <v>241.52268100000001</v>
      </c>
      <c r="AH295" s="2">
        <f t="shared" si="46"/>
        <v>15.541</v>
      </c>
    </row>
    <row r="296" spans="1:34" x14ac:dyDescent="0.3">
      <c r="A296" s="3">
        <v>22.99999957</v>
      </c>
      <c r="B296" s="3">
        <v>14.744</v>
      </c>
      <c r="C296" s="2">
        <f>$D$6*(A296^8)+$D$7*(A296^7)+$D$8*(A296^6)+$D$9*(A296^5)+$D$10*(A296^4)+$D$11*(A296^3)+$D$12*(A296^2)+$D$13*(A296)+$D$14 + (($D$3*EXP($D$4*A296))*(($D$5*(SIN(2*3.141592654*A296)))+(((1-($D$5^2))^0.5)*(COS(2*3.141592654*A296)))))</f>
        <v>14.293876657060018</v>
      </c>
      <c r="D296" s="2">
        <f t="shared" si="49"/>
        <v>0.4501233429399818</v>
      </c>
      <c r="F296" s="2">
        <f t="shared" si="50"/>
        <v>0.20261102385946447</v>
      </c>
      <c r="G296" s="2">
        <f>$E$9*(A296^8)+$E$10*(A296^7)+$E$11*(A296^6)+$E$12*(A296^5)+$E$13*(A296^4)+$E$14*(A296^3)+$E$15*(A296^2)+$E$16*(A296)+$E$17+(($E$3*EXP($E$4*A296))*(($E$5*(SIN(2*3.141592654*A296)))+(((1-($E$5^2))^0.5)*(COS(2*3.141592654*A296)))))+(($E$6*EXP($E$7*A296))*(($E$8*(SIN(4*3.141592654*A296)))+(((1-($E$8^2))^0.5)*(COS(4*3.141592654*A296)))))</f>
        <v>14.319345188790637</v>
      </c>
      <c r="H296" s="2">
        <f t="shared" si="47"/>
        <v>-0.4246548112093631</v>
      </c>
      <c r="I296" s="2">
        <f t="shared" si="51"/>
        <v>0.18033170868325982</v>
      </c>
      <c r="K296" s="2">
        <f t="shared" si="48"/>
        <v>1.0871409903075802</v>
      </c>
      <c r="L296" s="2">
        <f t="shared" si="52"/>
        <v>15.381017647367598</v>
      </c>
      <c r="M296" s="2">
        <f t="shared" si="53"/>
        <v>-0.63701764736759792</v>
      </c>
      <c r="N296" s="3">
        <f t="shared" si="54"/>
        <v>0.40579148305774931</v>
      </c>
      <c r="P296" s="3">
        <v>1.283355555286068</v>
      </c>
      <c r="Q296" s="3">
        <v>1.6699170880226308</v>
      </c>
      <c r="R296" s="3">
        <f>B296-K296</f>
        <v>13.65685900969242</v>
      </c>
      <c r="S296" s="3"/>
      <c r="T296" s="3">
        <f>(B295-$U$17)^2</f>
        <v>0.47476438247255143</v>
      </c>
      <c r="V296" s="19"/>
      <c r="X296" s="19"/>
      <c r="Y296" s="19"/>
      <c r="AD296" s="3">
        <v>23.249999559999999</v>
      </c>
      <c r="AE296" s="2">
        <f t="shared" si="44"/>
        <v>0</v>
      </c>
      <c r="AF296" s="2">
        <f>AE296-B296</f>
        <v>-14.744</v>
      </c>
      <c r="AG296" s="2">
        <f t="shared" si="45"/>
        <v>217.385536</v>
      </c>
      <c r="AH296" s="2">
        <f t="shared" si="46"/>
        <v>14.744</v>
      </c>
    </row>
    <row r="297" spans="1:34" x14ac:dyDescent="0.3">
      <c r="A297" s="3">
        <v>23.083332899999998</v>
      </c>
      <c r="B297" s="3">
        <v>14.478</v>
      </c>
      <c r="C297" s="2">
        <f>$D$6*(A297^8)+$D$7*(A297^7)+$D$8*(A297^6)+$D$9*(A297^5)+$D$10*(A297^4)+$D$11*(A297^3)+$D$12*(A297^2)+$D$13*(A297)+$D$14 + (($D$3*EXP($D$4*A297))*(($D$5*(SIN(2*3.141592654*A297)))+(((1-($D$5^2))^0.5)*(COS(2*3.141592654*A297)))))</f>
        <v>14.663850696199033</v>
      </c>
      <c r="D297" s="2">
        <f t="shared" si="49"/>
        <v>-0.18585069619903294</v>
      </c>
      <c r="F297" s="2">
        <f t="shared" si="50"/>
        <v>3.4540481277665236E-2</v>
      </c>
      <c r="G297" s="2">
        <f>$E$9*(A297^8)+$E$10*(A297^7)+$E$11*(A297^6)+$E$12*(A297^5)+$E$13*(A297^4)+$E$14*(A297^3)+$E$15*(A297^2)+$E$16*(A297)+$E$17+(($E$3*EXP($E$4*A297))*(($E$5*(SIN(2*3.141592654*A297)))+(((1-($E$5^2))^0.5)*(COS(2*3.141592654*A297)))))+(($E$6*EXP($E$7*A297))*(($E$8*(SIN(4*3.141592654*A297)))+(((1-($E$8^2))^0.5)*(COS(4*3.141592654*A297)))))</f>
        <v>14.544499950583676</v>
      </c>
      <c r="H297" s="2">
        <f t="shared" si="47"/>
        <v>6.6499950583676082E-2</v>
      </c>
      <c r="I297" s="2">
        <f t="shared" si="51"/>
        <v>4.4222434276313611E-3</v>
      </c>
      <c r="K297" s="2">
        <f t="shared" si="48"/>
        <v>0.23054103234186218</v>
      </c>
      <c r="L297" s="2">
        <f t="shared" si="52"/>
        <v>14.894391728540896</v>
      </c>
      <c r="M297" s="2">
        <f t="shared" si="53"/>
        <v>-0.41639172854089601</v>
      </c>
      <c r="N297" s="3">
        <f t="shared" si="54"/>
        <v>0.17338207159727523</v>
      </c>
      <c r="P297" s="3">
        <v>0.4501233429399818</v>
      </c>
      <c r="Q297" s="3">
        <v>1.283355555286068</v>
      </c>
      <c r="R297" s="3">
        <f>B297-K297</f>
        <v>14.247458967658137</v>
      </c>
      <c r="S297" s="3"/>
      <c r="T297" s="3">
        <f>(B296-$U$17)^2</f>
        <v>1.1657200991085954E-2</v>
      </c>
      <c r="V297" s="19"/>
      <c r="X297" s="19"/>
      <c r="Y297" s="19"/>
      <c r="AD297" s="3">
        <v>23.333332890000001</v>
      </c>
      <c r="AE297" s="2">
        <f t="shared" si="44"/>
        <v>0</v>
      </c>
      <c r="AF297" s="2">
        <f>AE297-B297</f>
        <v>-14.478</v>
      </c>
      <c r="AG297" s="2">
        <f t="shared" si="45"/>
        <v>209.61248399999999</v>
      </c>
      <c r="AH297" s="2">
        <f t="shared" si="46"/>
        <v>14.478</v>
      </c>
    </row>
    <row r="298" spans="1:34" x14ac:dyDescent="0.3">
      <c r="A298" s="3">
        <v>23.166666230000001</v>
      </c>
      <c r="B298" s="3">
        <v>14.725</v>
      </c>
      <c r="C298" s="2">
        <f>$D$6*(A298^8)+$D$7*(A298^7)+$D$8*(A298^6)+$D$9*(A298^5)+$D$10*(A298^4)+$D$11*(A298^3)+$D$12*(A298^2)+$D$13*(A298)+$D$14 + (($D$3*EXP($D$4*A298))*(($D$5*(SIN(2*3.141592654*A298)))+(((1-($D$5^2))^0.5)*(COS(2*3.141592654*A298)))))</f>
        <v>15.2790989393493</v>
      </c>
      <c r="D298" s="2">
        <f t="shared" si="49"/>
        <v>-0.55409893934930032</v>
      </c>
      <c r="F298" s="2">
        <f t="shared" si="50"/>
        <v>0.30702563458801962</v>
      </c>
      <c r="G298" s="2">
        <f>$E$9*(A298^8)+$E$10*(A298^7)+$E$11*(A298^6)+$E$12*(A298^5)+$E$13*(A298^4)+$E$14*(A298^3)+$E$15*(A298^2)+$E$16*(A298)+$E$17+(($E$3*EXP($E$4*A298))*(($E$5*(SIN(2*3.141592654*A298)))+(((1-($E$5^2))^0.5)*(COS(2*3.141592654*A298)))))+(($E$6*EXP($E$7*A298))*(($E$8*(SIN(4*3.141592654*A298)))+(((1-($E$8^2))^0.5)*(COS(4*3.141592654*A298)))))</f>
        <v>15.135540837878445</v>
      </c>
      <c r="H298" s="2">
        <f t="shared" si="47"/>
        <v>0.41054083787844498</v>
      </c>
      <c r="I298" s="2">
        <f t="shared" si="51"/>
        <v>0.16854377956593564</v>
      </c>
      <c r="K298" s="2">
        <f t="shared" si="48"/>
        <v>-0.3069669949306989</v>
      </c>
      <c r="L298" s="2">
        <f t="shared" si="52"/>
        <v>14.972131944418601</v>
      </c>
      <c r="M298" s="2">
        <f t="shared" si="53"/>
        <v>-0.24713194441860153</v>
      </c>
      <c r="N298" s="3">
        <f t="shared" si="54"/>
        <v>6.1074197952118756E-2</v>
      </c>
      <c r="P298" s="3">
        <v>-0.18585069619903294</v>
      </c>
      <c r="Q298" s="3">
        <v>0.4501233429399818</v>
      </c>
      <c r="R298" s="3">
        <f>B298-K298</f>
        <v>15.031966994930698</v>
      </c>
      <c r="S298" s="3"/>
      <c r="T298" s="3">
        <f>(B297-$U$17)^2</f>
        <v>0.13985245284294343</v>
      </c>
      <c r="V298" s="19"/>
      <c r="X298" s="19"/>
      <c r="Y298" s="19"/>
      <c r="AD298" s="3">
        <v>23.41666622</v>
      </c>
      <c r="AE298" s="2">
        <f t="shared" si="44"/>
        <v>0</v>
      </c>
      <c r="AF298" s="2">
        <f>AE298-B298</f>
        <v>-14.725</v>
      </c>
      <c r="AG298" s="2">
        <f t="shared" si="45"/>
        <v>216.825625</v>
      </c>
      <c r="AH298" s="2">
        <f t="shared" si="46"/>
        <v>14.725</v>
      </c>
    </row>
    <row r="299" spans="1:34" x14ac:dyDescent="0.3">
      <c r="A299" s="3">
        <v>23.249999559999999</v>
      </c>
      <c r="B299" s="3">
        <v>16.318999999999999</v>
      </c>
      <c r="C299" s="2">
        <f>$D$6*(A299^8)+$D$7*(A299^7)+$D$8*(A299^6)+$D$9*(A299^5)+$D$10*(A299^4)+$D$11*(A299^3)+$D$12*(A299^2)+$D$13*(A299)+$D$14 + (($D$3*EXP($D$4*A299))*(($D$5*(SIN(2*3.141592654*A299)))+(((1-($D$5^2))^0.5)*(COS(2*3.141592654*A299)))))</f>
        <v>15.985273246564985</v>
      </c>
      <c r="D299" s="2">
        <f t="shared" si="49"/>
        <v>0.33372675343501434</v>
      </c>
      <c r="F299" s="2">
        <f t="shared" si="50"/>
        <v>0.11137354595827485</v>
      </c>
      <c r="G299" s="2">
        <f>$E$9*(A299^8)+$E$10*(A299^7)+$E$11*(A299^6)+$E$12*(A299^5)+$E$13*(A299^4)+$E$14*(A299^3)+$E$15*(A299^2)+$E$16*(A299)+$E$17+(($E$3*EXP($E$4*A299))*(($E$5*(SIN(2*3.141592654*A299)))+(((1-($E$5^2))^0.5)*(COS(2*3.141592654*A299)))))+(($E$6*EXP($E$7*A299))*(($E$8*(SIN(4*3.141592654*A299)))+(((1-($E$8^2))^0.5)*(COS(4*3.141592654*A299)))))</f>
        <v>15.961717836909038</v>
      </c>
      <c r="H299" s="2">
        <f t="shared" si="47"/>
        <v>-0.35728216309096084</v>
      </c>
      <c r="I299" s="2">
        <f t="shared" si="51"/>
        <v>0.12765054406295595</v>
      </c>
      <c r="K299" s="2">
        <f t="shared" si="48"/>
        <v>-0.5850274978192046</v>
      </c>
      <c r="L299" s="2">
        <f t="shared" si="52"/>
        <v>15.40024574874578</v>
      </c>
      <c r="M299" s="2">
        <f t="shared" si="53"/>
        <v>0.91875425125421906</v>
      </c>
      <c r="N299" s="3">
        <f t="shared" si="54"/>
        <v>0.84410937419770071</v>
      </c>
      <c r="P299" s="3">
        <v>-0.55409893934930032</v>
      </c>
      <c r="Q299" s="3">
        <v>-0.18585069619903294</v>
      </c>
      <c r="R299" s="3">
        <f>B299-K299</f>
        <v>16.904027497819204</v>
      </c>
      <c r="S299" s="3"/>
      <c r="T299" s="3">
        <f>(B298-$U$17)^2</f>
        <v>1.6121004694790091E-2</v>
      </c>
      <c r="V299" s="19"/>
      <c r="X299" s="19"/>
      <c r="Y299" s="19"/>
      <c r="AD299" s="3">
        <v>23.499999549999998</v>
      </c>
      <c r="AE299" s="2">
        <f t="shared" si="44"/>
        <v>0</v>
      </c>
      <c r="AF299" s="2">
        <f>AE299-B299</f>
        <v>-16.318999999999999</v>
      </c>
      <c r="AG299" s="2">
        <f t="shared" si="45"/>
        <v>266.30976099999998</v>
      </c>
      <c r="AH299" s="2">
        <f t="shared" si="46"/>
        <v>16.318999999999999</v>
      </c>
    </row>
    <row r="300" spans="1:34" x14ac:dyDescent="0.3">
      <c r="A300" s="3">
        <v>23.333332890000001</v>
      </c>
      <c r="B300" s="3">
        <v>17.324000000000002</v>
      </c>
      <c r="C300" s="2">
        <f>$D$6*(A300^8)+$D$7*(A300^7)+$D$8*(A300^6)+$D$9*(A300^5)+$D$10*(A300^4)+$D$11*(A300^3)+$D$12*(A300^2)+$D$13*(A300)+$D$14 + (($D$3*EXP($D$4*A300))*(($D$5*(SIN(2*3.141592654*A300)))+(((1-($D$5^2))^0.5)*(COS(2*3.141592654*A300)))))</f>
        <v>16.603473834491059</v>
      </c>
      <c r="D300" s="2">
        <f t="shared" si="49"/>
        <v>0.720526165508943</v>
      </c>
      <c r="F300" s="2">
        <f t="shared" si="50"/>
        <v>0.51915795518302077</v>
      </c>
      <c r="G300" s="2">
        <f>$E$9*(A300^8)+$E$10*(A300^7)+$E$11*(A300^6)+$E$12*(A300^5)+$E$13*(A300^4)+$E$14*(A300^3)+$E$15*(A300^2)+$E$16*(A300)+$E$17+(($E$3*EXP($E$4*A300))*(($E$5*(SIN(2*3.141592654*A300)))+(((1-($E$5^2))^0.5)*(COS(2*3.141592654*A300)))))+(($E$6*EXP($E$7*A300))*(($E$8*(SIN(4*3.141592654*A300)))+(((1-($E$8^2))^0.5)*(COS(4*3.141592654*A300)))))</f>
        <v>16.723661973532405</v>
      </c>
      <c r="H300" s="2">
        <f t="shared" si="47"/>
        <v>-0.60033802646759682</v>
      </c>
      <c r="I300" s="2">
        <f t="shared" si="51"/>
        <v>0.36040574602300895</v>
      </c>
      <c r="K300" s="2">
        <f t="shared" si="48"/>
        <v>0.49628467669411053</v>
      </c>
      <c r="L300" s="2">
        <f t="shared" si="52"/>
        <v>17.099758511185168</v>
      </c>
      <c r="M300" s="2">
        <f t="shared" si="53"/>
        <v>0.22424148881483319</v>
      </c>
      <c r="N300" s="3">
        <f t="shared" si="54"/>
        <v>5.0284245305892962E-2</v>
      </c>
      <c r="P300" s="3">
        <v>0.33372675343501434</v>
      </c>
      <c r="Q300" s="3">
        <v>-0.55409893934930032</v>
      </c>
      <c r="R300" s="3">
        <f>B300-K300</f>
        <v>16.827715323305892</v>
      </c>
      <c r="S300" s="3"/>
      <c r="T300" s="3">
        <f>(B299-$U$17)^2</f>
        <v>2.1521813676577173</v>
      </c>
      <c r="V300" s="19"/>
      <c r="X300" s="19"/>
      <c r="Y300" s="19"/>
      <c r="AD300" s="3">
        <v>23.58333288</v>
      </c>
      <c r="AE300" s="2">
        <f t="shared" si="44"/>
        <v>0</v>
      </c>
      <c r="AF300" s="2">
        <f>AE300-B300</f>
        <v>-17.324000000000002</v>
      </c>
      <c r="AG300" s="2">
        <f t="shared" si="45"/>
        <v>300.12097600000004</v>
      </c>
      <c r="AH300" s="2">
        <f t="shared" si="46"/>
        <v>17.324000000000002</v>
      </c>
    </row>
    <row r="301" spans="1:34" x14ac:dyDescent="0.3">
      <c r="A301" s="3">
        <v>23.41666622</v>
      </c>
      <c r="B301" s="3">
        <v>17.609000000000002</v>
      </c>
      <c r="C301" s="2">
        <f>$D$6*(A301^8)+$D$7*(A301^7)+$D$8*(A301^6)+$D$9*(A301^5)+$D$10*(A301^4)+$D$11*(A301^3)+$D$12*(A301^2)+$D$13*(A301)+$D$14 + (($D$3*EXP($D$4*A301))*(($D$5*(SIN(2*3.141592654*A301)))+(((1-($D$5^2))^0.5)*(COS(2*3.141592654*A301)))))</f>
        <v>16.978181420860871</v>
      </c>
      <c r="D301" s="2">
        <f t="shared" si="49"/>
        <v>0.63081857913913097</v>
      </c>
      <c r="F301" s="2">
        <f t="shared" si="50"/>
        <v>0.39793207978711204</v>
      </c>
      <c r="G301" s="2">
        <f>$E$9*(A301^8)+$E$10*(A301^7)+$E$11*(A301^6)+$E$12*(A301^5)+$E$13*(A301^4)+$E$14*(A301^3)+$E$15*(A301^2)+$E$16*(A301)+$E$17+(($E$3*EXP($E$4*A301))*(($E$5*(SIN(2*3.141592654*A301)))+(((1-($E$5^2))^0.5)*(COS(2*3.141592654*A301)))))+(($E$6*EXP($E$7*A301))*(($E$8*(SIN(4*3.141592654*A301)))+(((1-($E$8^2))^0.5)*(COS(4*3.141592654*A301)))))</f>
        <v>17.122133613331346</v>
      </c>
      <c r="H301" s="2">
        <f t="shared" si="47"/>
        <v>-0.48686638666865534</v>
      </c>
      <c r="I301" s="2">
        <f t="shared" si="51"/>
        <v>0.23703887846779262</v>
      </c>
      <c r="K301" s="2">
        <f t="shared" si="48"/>
        <v>0.74085132112643381</v>
      </c>
      <c r="L301" s="2">
        <f t="shared" si="52"/>
        <v>17.719032741987306</v>
      </c>
      <c r="M301" s="2">
        <f t="shared" si="53"/>
        <v>-0.11003274198730395</v>
      </c>
      <c r="N301" s="3">
        <f t="shared" si="54"/>
        <v>1.2107204309244602E-2</v>
      </c>
      <c r="P301" s="3">
        <v>0.720526165508943</v>
      </c>
      <c r="Q301" s="3">
        <v>0.33372675343501434</v>
      </c>
      <c r="R301" s="3">
        <f>B301-K301</f>
        <v>16.868148678873567</v>
      </c>
      <c r="S301" s="3"/>
      <c r="T301" s="3">
        <f>(B300-$U$17)^2</f>
        <v>6.1109396454354847</v>
      </c>
      <c r="V301" s="19"/>
      <c r="X301" s="19"/>
      <c r="Y301" s="19"/>
      <c r="AD301" s="3">
        <v>23.666666209999999</v>
      </c>
      <c r="AE301" s="2">
        <f t="shared" si="44"/>
        <v>0</v>
      </c>
      <c r="AF301" s="2">
        <f>AE301-B301</f>
        <v>-17.609000000000002</v>
      </c>
      <c r="AG301" s="2">
        <f t="shared" si="45"/>
        <v>310.07688100000007</v>
      </c>
      <c r="AH301" s="2">
        <f t="shared" si="46"/>
        <v>17.609000000000002</v>
      </c>
    </row>
    <row r="302" spans="1:34" x14ac:dyDescent="0.3">
      <c r="A302" s="3">
        <v>23.499999549999998</v>
      </c>
      <c r="B302" s="3">
        <v>17.210999999999999</v>
      </c>
      <c r="C302" s="2">
        <f>$D$6*(A302^8)+$D$7*(A302^7)+$D$8*(A302^6)+$D$9*(A302^5)+$D$10*(A302^4)+$D$11*(A302^3)+$D$12*(A302^2)+$D$13*(A302)+$D$14 + (($D$3*EXP($D$4*A302))*(($D$5*(SIN(2*3.141592654*A302)))+(((1-($D$5^2))^0.5)*(COS(2*3.141592654*A302)))))</f>
        <v>17.018949359666976</v>
      </c>
      <c r="D302" s="2">
        <f t="shared" si="49"/>
        <v>0.19205064033302222</v>
      </c>
      <c r="F302" s="2">
        <f t="shared" si="50"/>
        <v>3.6883448452323858E-2</v>
      </c>
      <c r="G302" s="2">
        <f>$E$9*(A302^8)+$E$10*(A302^7)+$E$11*(A302^6)+$E$12*(A302^5)+$E$13*(A302^4)+$E$14*(A302^3)+$E$15*(A302^2)+$E$16*(A302)+$E$17+(($E$3*EXP($E$4*A302))*(($E$5*(SIN(2*3.141592654*A302)))+(((1-($E$5^2))^0.5)*(COS(2*3.141592654*A302)))))+(($E$6*EXP($E$7*A302))*(($E$8*(SIN(4*3.141592654*A302)))+(((1-($E$8^2))^0.5)*(COS(4*3.141592654*A302)))))</f>
        <v>17.043309013313571</v>
      </c>
      <c r="H302" s="2">
        <f t="shared" si="47"/>
        <v>-0.16769098668642712</v>
      </c>
      <c r="I302" s="2">
        <f t="shared" si="51"/>
        <v>2.8120267015867478E-2</v>
      </c>
      <c r="K302" s="2">
        <f t="shared" si="48"/>
        <v>0.55604689847619893</v>
      </c>
      <c r="L302" s="2">
        <f t="shared" si="52"/>
        <v>17.574996258143177</v>
      </c>
      <c r="M302" s="2">
        <f t="shared" si="53"/>
        <v>-0.36399625814317815</v>
      </c>
      <c r="N302" s="3">
        <f t="shared" si="54"/>
        <v>0.1324932759422352</v>
      </c>
      <c r="P302" s="3">
        <v>0.63081857913913097</v>
      </c>
      <c r="Q302" s="3">
        <v>0.720526165508943</v>
      </c>
      <c r="R302" s="3">
        <f>B302-K302</f>
        <v>16.654953101523798</v>
      </c>
      <c r="S302" s="3"/>
      <c r="T302" s="3">
        <f>(B301-$U$17)^2</f>
        <v>7.6012225898799253</v>
      </c>
      <c r="V302" s="19"/>
      <c r="X302" s="19"/>
      <c r="Y302" s="19"/>
      <c r="AD302" s="3">
        <v>23.749999540000001</v>
      </c>
      <c r="AE302" s="2">
        <f t="shared" si="44"/>
        <v>0</v>
      </c>
      <c r="AF302" s="2">
        <f>AE302-B302</f>
        <v>-17.210999999999999</v>
      </c>
      <c r="AG302" s="2">
        <f t="shared" si="45"/>
        <v>296.21852099999995</v>
      </c>
      <c r="AH302" s="2">
        <f t="shared" si="46"/>
        <v>17.210999999999999</v>
      </c>
    </row>
    <row r="303" spans="1:34" x14ac:dyDescent="0.3">
      <c r="A303" s="3">
        <v>23.58333288</v>
      </c>
      <c r="B303" s="3">
        <v>16.545999999999999</v>
      </c>
      <c r="C303" s="2">
        <f>$D$6*(A303^8)+$D$7*(A303^7)+$D$8*(A303^6)+$D$9*(A303^5)+$D$10*(A303^4)+$D$11*(A303^3)+$D$12*(A303^2)+$D$13*(A303)+$D$14 + (($D$3*EXP($D$4*A303))*(($D$5*(SIN(2*3.141592654*A303)))+(((1-($D$5^2))^0.5)*(COS(2*3.141592654*A303)))))</f>
        <v>16.724677873692595</v>
      </c>
      <c r="D303" s="2">
        <f t="shared" si="49"/>
        <v>-0.17867787369259602</v>
      </c>
      <c r="F303" s="2">
        <f t="shared" si="50"/>
        <v>3.1925782547307296E-2</v>
      </c>
      <c r="G303" s="2">
        <f>$E$9*(A303^8)+$E$10*(A303^7)+$E$11*(A303^6)+$E$12*(A303^5)+$E$13*(A303^4)+$E$14*(A303^3)+$E$15*(A303^2)+$E$16*(A303)+$E$17+(($E$3*EXP($E$4*A303))*(($E$5*(SIN(2*3.141592654*A303)))+(((1-($E$5^2))^0.5)*(COS(2*3.141592654*A303)))))+(($E$6*EXP($E$7*A303))*(($E$8*(SIN(4*3.141592654*A303)))+(((1-($E$8^2))^0.5)*(COS(4*3.141592654*A303)))))</f>
        <v>16.605992881310019</v>
      </c>
      <c r="H303" s="2">
        <f t="shared" si="47"/>
        <v>5.9992881310019897E-2</v>
      </c>
      <c r="I303" s="2">
        <f t="shared" si="51"/>
        <v>3.5991458078781348E-3</v>
      </c>
      <c r="K303" s="2">
        <f t="shared" si="48"/>
        <v>8.0370842535782777E-2</v>
      </c>
      <c r="L303" s="2">
        <f t="shared" si="52"/>
        <v>16.805048716228377</v>
      </c>
      <c r="M303" s="2">
        <f t="shared" si="53"/>
        <v>-0.25904871622837788</v>
      </c>
      <c r="N303" s="3">
        <f t="shared" si="54"/>
        <v>6.7106237379570652E-2</v>
      </c>
      <c r="P303" s="3">
        <v>0.19205064033302222</v>
      </c>
      <c r="Q303" s="3">
        <v>0.63081857913913097</v>
      </c>
      <c r="R303" s="3">
        <f>B303-K303</f>
        <v>16.465629157464218</v>
      </c>
      <c r="S303" s="3"/>
      <c r="T303" s="3">
        <f>(B302-$U$17)^2</f>
        <v>5.5650295306206576</v>
      </c>
      <c r="V303" s="19"/>
      <c r="X303" s="19"/>
      <c r="Y303" s="19"/>
      <c r="AD303" s="3">
        <v>23.83333287</v>
      </c>
      <c r="AE303" s="2">
        <f t="shared" si="44"/>
        <v>0</v>
      </c>
      <c r="AF303" s="2">
        <f>AE303-B303</f>
        <v>-16.545999999999999</v>
      </c>
      <c r="AG303" s="2">
        <f t="shared" si="45"/>
        <v>273.77011599999997</v>
      </c>
      <c r="AH303" s="2">
        <f t="shared" si="46"/>
        <v>16.545999999999999</v>
      </c>
    </row>
    <row r="304" spans="1:34" x14ac:dyDescent="0.3">
      <c r="A304" s="3">
        <v>23.666666209999999</v>
      </c>
      <c r="B304" s="3">
        <v>15.977</v>
      </c>
      <c r="C304" s="2">
        <f>$D$6*(A304^8)+$D$7*(A304^7)+$D$8*(A304^6)+$D$9*(A304^5)+$D$10*(A304^4)+$D$11*(A304^3)+$D$12*(A304^2)+$D$13*(A304)+$D$14 + (($D$3*EXP($D$4*A304))*(($D$5*(SIN(2*3.141592654*A304)))+(((1-($D$5^2))^0.5)*(COS(2*3.141592654*A304)))))</f>
        <v>16.183954729399005</v>
      </c>
      <c r="D304" s="2">
        <f t="shared" si="49"/>
        <v>-0.20695472939900483</v>
      </c>
      <c r="F304" s="2">
        <f t="shared" si="50"/>
        <v>4.2830260020615317E-2</v>
      </c>
      <c r="G304" s="2">
        <f>$E$9*(A304^8)+$E$10*(A304^7)+$E$11*(A304^6)+$E$12*(A304^5)+$E$13*(A304^4)+$E$14*(A304^3)+$E$15*(A304^2)+$E$16*(A304)+$E$17+(($E$3*EXP($E$4*A304))*(($E$5*(SIN(2*3.141592654*A304)))+(((1-($E$5^2))^0.5)*(COS(2*3.141592654*A304)))))+(($E$6*EXP($E$7*A304))*(($E$8*(SIN(4*3.141592654*A304)))+(((1-($E$8^2))^0.5)*(COS(4*3.141592654*A304)))))</f>
        <v>16.04175982826419</v>
      </c>
      <c r="H304" s="2">
        <f t="shared" si="47"/>
        <v>6.4759828264190133E-2</v>
      </c>
      <c r="I304" s="2">
        <f t="shared" si="51"/>
        <v>4.1938353568073995E-3</v>
      </c>
      <c r="K304" s="2">
        <f t="shared" si="48"/>
        <v>-0.2431043882633222</v>
      </c>
      <c r="L304" s="2">
        <f t="shared" si="52"/>
        <v>15.940850341135683</v>
      </c>
      <c r="M304" s="2">
        <f t="shared" si="53"/>
        <v>3.6149658864317757E-2</v>
      </c>
      <c r="N304" s="3">
        <f t="shared" si="54"/>
        <v>1.3067978360065474E-3</v>
      </c>
      <c r="P304" s="3">
        <v>-0.17867787369259602</v>
      </c>
      <c r="Q304" s="3">
        <v>0.19205064033302222</v>
      </c>
      <c r="R304" s="3">
        <f>B304-K304</f>
        <v>16.220104388263323</v>
      </c>
      <c r="S304" s="3"/>
      <c r="T304" s="3">
        <f>(B303-$U$17)^2</f>
        <v>2.869742660250306</v>
      </c>
      <c r="V304" s="19"/>
      <c r="X304" s="19"/>
      <c r="Y304" s="19"/>
      <c r="AD304" s="3">
        <v>23.916666200000002</v>
      </c>
      <c r="AE304" s="2">
        <f t="shared" si="44"/>
        <v>0</v>
      </c>
      <c r="AF304" s="2">
        <f>AE304-B304</f>
        <v>-15.977</v>
      </c>
      <c r="AG304" s="2">
        <f t="shared" si="45"/>
        <v>255.26452900000001</v>
      </c>
      <c r="AH304" s="2">
        <f t="shared" si="46"/>
        <v>15.977</v>
      </c>
    </row>
    <row r="305" spans="1:34" x14ac:dyDescent="0.3">
      <c r="A305" s="3">
        <v>23.749999540000001</v>
      </c>
      <c r="B305" s="3">
        <v>15.427</v>
      </c>
      <c r="C305" s="2">
        <f>$D$6*(A305^8)+$D$7*(A305^7)+$D$8*(A305^6)+$D$9*(A305^5)+$D$10*(A305^4)+$D$11*(A305^3)+$D$12*(A305^2)+$D$13*(A305)+$D$14 + (($D$3*EXP($D$4*A305))*(($D$5*(SIN(2*3.141592654*A305)))+(((1-($D$5^2))^0.5)*(COS(2*3.141592654*A305)))))</f>
        <v>15.551357853493533</v>
      </c>
      <c r="D305" s="2">
        <f t="shared" si="49"/>
        <v>-0.12435785349353345</v>
      </c>
      <c r="F305" s="2">
        <f t="shared" si="50"/>
        <v>1.546487572551913E-2</v>
      </c>
      <c r="G305" s="2">
        <f>$E$9*(A305^8)+$E$10*(A305^7)+$E$11*(A305^6)+$E$12*(A305^5)+$E$13*(A305^4)+$E$14*(A305^3)+$E$15*(A305^2)+$E$16*(A305)+$E$17+(($E$3*EXP($E$4*A305))*(($E$5*(SIN(2*3.141592654*A305)))+(((1-($E$5^2))^0.5)*(COS(2*3.141592654*A305)))))+(($E$6*EXP($E$7*A305))*(($E$8*(SIN(4*3.141592654*A305)))+(((1-($E$8^2))^0.5)*(COS(4*3.141592654*A305)))))</f>
        <v>15.528412085522174</v>
      </c>
      <c r="H305" s="2">
        <f t="shared" si="47"/>
        <v>0.10141208552217407</v>
      </c>
      <c r="I305" s="2">
        <f t="shared" si="51"/>
        <v>1.0284411089956747E-2</v>
      </c>
      <c r="K305" s="2">
        <f t="shared" si="48"/>
        <v>-0.19489473267592716</v>
      </c>
      <c r="L305" s="2">
        <f t="shared" si="52"/>
        <v>15.356463120817606</v>
      </c>
      <c r="M305" s="2">
        <f t="shared" si="53"/>
        <v>7.0536879182393264E-2</v>
      </c>
      <c r="N305" s="3">
        <f t="shared" si="54"/>
        <v>4.975451324791544E-3</v>
      </c>
      <c r="P305" s="3">
        <v>-0.20695472939900483</v>
      </c>
      <c r="Q305" s="3">
        <v>-0.17867787369259602</v>
      </c>
      <c r="R305" s="3">
        <f>B305-K305</f>
        <v>15.621894732675926</v>
      </c>
      <c r="S305" s="3"/>
      <c r="T305" s="3">
        <f>(B304-$U$17)^2</f>
        <v>1.2656958343243945</v>
      </c>
      <c r="V305" s="19"/>
      <c r="X305" s="19"/>
      <c r="Y305" s="19"/>
      <c r="AD305" s="3">
        <v>23.99999953</v>
      </c>
      <c r="AE305" s="2">
        <f t="shared" si="44"/>
        <v>0</v>
      </c>
      <c r="AF305" s="2">
        <f>AE305-B305</f>
        <v>-15.427</v>
      </c>
      <c r="AG305" s="2">
        <f t="shared" si="45"/>
        <v>237.99232899999998</v>
      </c>
      <c r="AH305" s="2">
        <f t="shared" si="46"/>
        <v>15.427</v>
      </c>
    </row>
    <row r="306" spans="1:34" x14ac:dyDescent="0.3">
      <c r="A306" s="3">
        <v>23.83333287</v>
      </c>
      <c r="B306" s="3">
        <v>14.972</v>
      </c>
      <c r="C306" s="2">
        <f>$D$6*(A306^8)+$D$7*(A306^7)+$D$8*(A306^6)+$D$9*(A306^5)+$D$10*(A306^4)+$D$11*(A306^3)+$D$12*(A306^2)+$D$13*(A306)+$D$14 + (($D$3*EXP($D$4*A306))*(($D$5*(SIN(2*3.141592654*A306)))+(((1-($D$5^2))^0.5)*(COS(2*3.141592654*A306)))))</f>
        <v>15.006058087465078</v>
      </c>
      <c r="D306" s="2">
        <f t="shared" si="49"/>
        <v>-3.4058087465078657E-2</v>
      </c>
      <c r="F306" s="2">
        <f t="shared" si="50"/>
        <v>1.1599533217789479E-3</v>
      </c>
      <c r="G306" s="2">
        <f>$E$9*(A306^8)+$E$10*(A306^7)+$E$11*(A306^6)+$E$12*(A306^5)+$E$13*(A306^4)+$E$14*(A306^3)+$E$15*(A306^2)+$E$16*(A306)+$E$17+(($E$3*EXP($E$4*A306))*(($E$5*(SIN(2*3.141592654*A306)))+(((1-($E$5^2))^0.5)*(COS(2*3.141592654*A306)))))+(($E$6*EXP($E$7*A306))*(($E$8*(SIN(4*3.141592654*A306)))+(((1-($E$8^2))^0.5)*(COS(4*3.141592654*A306)))))</f>
        <v>15.125774722746334</v>
      </c>
      <c r="H306" s="2">
        <f t="shared" si="47"/>
        <v>0.15377472274633419</v>
      </c>
      <c r="I306" s="2">
        <f t="shared" si="51"/>
        <v>2.364666535571195E-2</v>
      </c>
      <c r="K306" s="2">
        <f t="shared" si="48"/>
        <v>-9.5590049073628863E-2</v>
      </c>
      <c r="L306" s="2">
        <f t="shared" si="52"/>
        <v>14.91046803839145</v>
      </c>
      <c r="M306" s="2">
        <f t="shared" si="53"/>
        <v>6.1531961608549679E-2</v>
      </c>
      <c r="N306" s="3">
        <f t="shared" si="54"/>
        <v>3.7861822993960318E-3</v>
      </c>
      <c r="P306" s="3">
        <v>-0.12435785349353345</v>
      </c>
      <c r="Q306" s="3">
        <v>-0.20695472939900483</v>
      </c>
      <c r="R306" s="3">
        <f>B306-K306</f>
        <v>15.067590049073628</v>
      </c>
      <c r="S306" s="3"/>
      <c r="T306" s="3">
        <f>(B305-$U$17)^2</f>
        <v>0.33066120469477506</v>
      </c>
      <c r="V306" s="19"/>
      <c r="X306" s="19"/>
      <c r="Y306" s="19"/>
      <c r="AD306" s="3">
        <v>24.083332859999999</v>
      </c>
      <c r="AE306" s="2">
        <f t="shared" si="44"/>
        <v>0</v>
      </c>
      <c r="AF306" s="2">
        <f>AE306-B306</f>
        <v>-14.972</v>
      </c>
      <c r="AG306" s="2">
        <f t="shared" si="45"/>
        <v>224.16078399999998</v>
      </c>
      <c r="AH306" s="2">
        <f t="shared" si="46"/>
        <v>14.972</v>
      </c>
    </row>
    <row r="307" spans="1:34" x14ac:dyDescent="0.3">
      <c r="A307" s="3">
        <v>23.916666200000002</v>
      </c>
      <c r="B307" s="3">
        <v>14.535</v>
      </c>
      <c r="C307" s="2">
        <f>$D$6*(A307^8)+$D$7*(A307^7)+$D$8*(A307^6)+$D$9*(A307^5)+$D$10*(A307^4)+$D$11*(A307^3)+$D$12*(A307^2)+$D$13*(A307)+$D$14 + (($D$3*EXP($D$4*A307))*(($D$5*(SIN(2*3.141592654*A307)))+(((1-($D$5^2))^0.5)*(COS(2*3.141592654*A307)))))</f>
        <v>14.703807741932431</v>
      </c>
      <c r="D307" s="2">
        <f t="shared" si="49"/>
        <v>-0.1688077419324312</v>
      </c>
      <c r="F307" s="2">
        <f t="shared" si="50"/>
        <v>2.8496053736326292E-2</v>
      </c>
      <c r="G307" s="2">
        <f>$E$9*(A307^8)+$E$10*(A307^7)+$E$11*(A307^6)+$E$12*(A307^5)+$E$13*(A307^4)+$E$14*(A307^3)+$E$15*(A307^2)+$E$16*(A307)+$E$17+(($E$3*EXP($E$4*A307))*(($E$5*(SIN(2*3.141592654*A307)))+(((1-($E$5^2))^0.5)*(COS(2*3.141592654*A307)))))+(($E$6*EXP($E$7*A307))*(($E$8*(SIN(4*3.141592654*A307)))+(((1-($E$8^2))^0.5)*(COS(4*3.141592654*A307)))))</f>
        <v>14.84727420961301</v>
      </c>
      <c r="H307" s="2">
        <f t="shared" si="47"/>
        <v>0.31227420961301</v>
      </c>
      <c r="I307" s="2">
        <f t="shared" si="51"/>
        <v>9.7515181989430114E-2</v>
      </c>
      <c r="K307" s="2">
        <f t="shared" si="48"/>
        <v>-1.1554007946895675E-2</v>
      </c>
      <c r="L307" s="2">
        <f t="shared" si="52"/>
        <v>14.692253733985536</v>
      </c>
      <c r="M307" s="2">
        <f t="shared" si="53"/>
        <v>-0.15725373398553621</v>
      </c>
      <c r="N307" s="3">
        <f t="shared" si="54"/>
        <v>2.4728736852393789E-2</v>
      </c>
      <c r="P307" s="3">
        <v>-3.4058087465078657E-2</v>
      </c>
      <c r="Q307" s="3">
        <v>-0.12435785349353345</v>
      </c>
      <c r="R307" s="3">
        <f>B307-K307</f>
        <v>14.546554007946895</v>
      </c>
      <c r="S307" s="3"/>
      <c r="T307" s="3">
        <f>(B306-$U$17)^2</f>
        <v>1.4407556546636642E-2</v>
      </c>
      <c r="V307" s="19"/>
      <c r="X307" s="19"/>
      <c r="Y307" s="19"/>
      <c r="AD307" s="3">
        <v>24.166666190000001</v>
      </c>
      <c r="AE307" s="2">
        <f t="shared" si="44"/>
        <v>0</v>
      </c>
      <c r="AF307" s="2">
        <f>AE307-B307</f>
        <v>-14.535</v>
      </c>
      <c r="AG307" s="2">
        <f t="shared" si="45"/>
        <v>211.26622499999999</v>
      </c>
      <c r="AH307" s="2">
        <f t="shared" si="46"/>
        <v>14.535</v>
      </c>
    </row>
    <row r="308" spans="1:34" x14ac:dyDescent="0.3">
      <c r="A308" s="3">
        <v>23.99999953</v>
      </c>
      <c r="B308" s="3">
        <v>14.212999999999999</v>
      </c>
      <c r="C308" s="2">
        <f>$D$6*(A308^8)+$D$7*(A308^7)+$D$8*(A308^6)+$D$9*(A308^5)+$D$10*(A308^4)+$D$11*(A308^3)+$D$12*(A308^2)+$D$13*(A308)+$D$14 + (($D$3*EXP($D$4*A308))*(($D$5*(SIN(2*3.141592654*A308)))+(((1-($D$5^2))^0.5)*(COS(2*3.141592654*A308)))))</f>
        <v>14.735179481791778</v>
      </c>
      <c r="D308" s="2">
        <f t="shared" si="49"/>
        <v>-0.52217948179177931</v>
      </c>
      <c r="F308" s="2">
        <f t="shared" si="50"/>
        <v>0.27267141120433119</v>
      </c>
      <c r="G308" s="2">
        <f>$E$9*(A308^8)+$E$10*(A308^7)+$E$11*(A308^6)+$E$12*(A308^5)+$E$13*(A308^4)+$E$14*(A308^3)+$E$15*(A308^2)+$E$16*(A308)+$E$17+(($E$3*EXP($E$4*A308))*(($E$5*(SIN(2*3.141592654*A308)))+(((1-($E$5^2))^0.5)*(COS(2*3.141592654*A308)))))+(($E$6*EXP($E$7*A308))*(($E$8*(SIN(4*3.141592654*A308)))+(((1-($E$8^2))^0.5)*(COS(4*3.141592654*A308)))))</f>
        <v>14.760298193481741</v>
      </c>
      <c r="H308" s="2">
        <f t="shared" si="47"/>
        <v>0.54729819348174225</v>
      </c>
      <c r="I308" s="2">
        <f t="shared" si="51"/>
        <v>0.29953531258837857</v>
      </c>
      <c r="K308" s="2">
        <f t="shared" si="48"/>
        <v>-0.18310582252115865</v>
      </c>
      <c r="L308" s="2">
        <f t="shared" si="52"/>
        <v>14.55207365927062</v>
      </c>
      <c r="M308" s="2">
        <f t="shared" si="53"/>
        <v>-0.33907365927062116</v>
      </c>
      <c r="N308" s="3">
        <f t="shared" si="54"/>
        <v>0.1149709464111693</v>
      </c>
      <c r="P308" s="3">
        <v>-0.1688077419324312</v>
      </c>
      <c r="Q308" s="3">
        <v>-3.4058087465078657E-2</v>
      </c>
      <c r="R308" s="3">
        <f>B308-K308</f>
        <v>14.396105822521157</v>
      </c>
      <c r="S308" s="3"/>
      <c r="T308" s="3">
        <f>(B307-$U$17)^2</f>
        <v>0.10046904173183087</v>
      </c>
      <c r="V308" s="19"/>
      <c r="X308" s="19"/>
      <c r="Y308" s="19"/>
      <c r="AD308" s="3">
        <v>24.249999519999999</v>
      </c>
      <c r="AE308" s="2">
        <f t="shared" si="44"/>
        <v>0</v>
      </c>
      <c r="AF308" s="2">
        <f>AE308-B308</f>
        <v>-14.212999999999999</v>
      </c>
      <c r="AG308" s="2">
        <f t="shared" si="45"/>
        <v>202.00936899999996</v>
      </c>
      <c r="AH308" s="2">
        <f t="shared" si="46"/>
        <v>14.212999999999999</v>
      </c>
    </row>
    <row r="309" spans="1:34" x14ac:dyDescent="0.3">
      <c r="A309" s="3">
        <v>24.083332859999999</v>
      </c>
      <c r="B309" s="3">
        <v>13.718999999999999</v>
      </c>
      <c r="C309" s="2">
        <f>$D$6*(A309^8)+$D$7*(A309^7)+$D$8*(A309^6)+$D$9*(A309^5)+$D$10*(A309^4)+$D$11*(A309^3)+$D$12*(A309^2)+$D$13*(A309)+$D$14 + (($D$3*EXP($D$4*A309))*(($D$5*(SIN(2*3.141592654*A309)))+(((1-($D$5^2))^0.5)*(COS(2*3.141592654*A309)))))</f>
        <v>15.101251931626145</v>
      </c>
      <c r="D309" s="2">
        <f t="shared" si="49"/>
        <v>-1.3822519316261452</v>
      </c>
      <c r="F309" s="2">
        <f t="shared" si="50"/>
        <v>1.9106204024842097</v>
      </c>
      <c r="G309" s="2">
        <f>$E$9*(A309^8)+$E$10*(A309^7)+$E$11*(A309^6)+$E$12*(A309^5)+$E$13*(A309^4)+$E$14*(A309^3)+$E$15*(A309^2)+$E$16*(A309)+$E$17+(($E$3*EXP($E$4*A309))*(($E$5*(SIN(2*3.141592654*A309)))+(((1-($E$5^2))^0.5)*(COS(2*3.141592654*A309)))))+(($E$6*EXP($E$7*A309))*(($E$8*(SIN(4*3.141592654*A309)))+(((1-($E$8^2))^0.5)*(COS(4*3.141592654*A309)))))</f>
        <v>14.984590573960372</v>
      </c>
      <c r="H309" s="2">
        <f t="shared" si="47"/>
        <v>1.2655905739603721</v>
      </c>
      <c r="I309" s="2">
        <f t="shared" si="51"/>
        <v>1.6017195008973442</v>
      </c>
      <c r="K309" s="2">
        <f t="shared" si="48"/>
        <v>-0.5526957562740662</v>
      </c>
      <c r="L309" s="2">
        <f t="shared" si="52"/>
        <v>14.548556175352079</v>
      </c>
      <c r="M309" s="2">
        <f t="shared" si="53"/>
        <v>-0.82955617535207971</v>
      </c>
      <c r="N309" s="3">
        <f t="shared" si="54"/>
        <v>0.68816344806477037</v>
      </c>
      <c r="P309" s="3">
        <v>-0.52217948179177931</v>
      </c>
      <c r="Q309" s="3">
        <v>-0.1688077419324312</v>
      </c>
      <c r="R309" s="3">
        <f>B309-K309</f>
        <v>14.271695756274065</v>
      </c>
      <c r="S309" s="3"/>
      <c r="T309" s="3">
        <f>(B308-$U$17)^2</f>
        <v>0.40828076765776455</v>
      </c>
      <c r="V309" s="19"/>
      <c r="X309" s="19"/>
      <c r="Y309" s="19"/>
      <c r="AD309" s="3">
        <v>24.333332850000001</v>
      </c>
      <c r="AE309" s="2">
        <f t="shared" si="44"/>
        <v>0</v>
      </c>
      <c r="AF309" s="2">
        <f>AE309-B309</f>
        <v>-13.718999999999999</v>
      </c>
      <c r="AG309" s="2">
        <f t="shared" si="45"/>
        <v>188.210961</v>
      </c>
      <c r="AH309" s="2">
        <f t="shared" si="46"/>
        <v>13.718999999999999</v>
      </c>
    </row>
    <row r="310" spans="1:34" x14ac:dyDescent="0.3">
      <c r="A310" s="3">
        <v>24.166666190000001</v>
      </c>
      <c r="B310" s="3">
        <v>15.009</v>
      </c>
      <c r="C310" s="2">
        <f>$D$6*(A310^8)+$D$7*(A310^7)+$D$8*(A310^6)+$D$9*(A310^5)+$D$10*(A310^4)+$D$11*(A310^3)+$D$12*(A310^2)+$D$13*(A310)+$D$14 + (($D$3*EXP($D$4*A310))*(($D$5*(SIN(2*3.141592654*A310)))+(((1-($D$5^2))^0.5)*(COS(2*3.141592654*A310)))))</f>
        <v>15.713268438755936</v>
      </c>
      <c r="D310" s="2">
        <f t="shared" si="49"/>
        <v>-0.70426843875593548</v>
      </c>
      <c r="F310" s="2">
        <f t="shared" si="50"/>
        <v>0.49599403382772284</v>
      </c>
      <c r="G310" s="2">
        <f>$E$9*(A310^8)+$E$10*(A310^7)+$E$11*(A310^6)+$E$12*(A310^5)+$E$13*(A310^4)+$E$14*(A310^3)+$E$15*(A310^2)+$E$16*(A310)+$E$17+(($E$3*EXP($E$4*A310))*(($E$5*(SIN(2*3.141592654*A310)))+(((1-($E$5^2))^0.5)*(COS(2*3.141592654*A310)))))+(($E$6*EXP($E$7*A310))*(($E$8*(SIN(4*3.141592654*A310)))+(((1-($E$8^2))^0.5)*(COS(4*3.141592654*A310)))))</f>
        <v>15.572959688734166</v>
      </c>
      <c r="H310" s="2">
        <f t="shared" si="47"/>
        <v>0.56395968873416535</v>
      </c>
      <c r="I310" s="2">
        <f t="shared" si="51"/>
        <v>0.31805053051713666</v>
      </c>
      <c r="K310" s="2">
        <f t="shared" si="48"/>
        <v>-1.4467518684385763</v>
      </c>
      <c r="L310" s="2">
        <f t="shared" si="52"/>
        <v>14.266516570317359</v>
      </c>
      <c r="M310" s="2">
        <f t="shared" si="53"/>
        <v>0.74248342968264147</v>
      </c>
      <c r="N310" s="3">
        <f t="shared" si="54"/>
        <v>0.55128164335329799</v>
      </c>
      <c r="P310" s="3">
        <v>-1.3822519316261452</v>
      </c>
      <c r="Q310" s="3">
        <v>-0.52217948179177931</v>
      </c>
      <c r="R310" s="3">
        <f>B310-K310</f>
        <v>16.455751868438576</v>
      </c>
      <c r="S310" s="3"/>
      <c r="T310" s="3">
        <f>(B309-$U$17)^2</f>
        <v>1.2836176639540713</v>
      </c>
      <c r="V310" s="19"/>
      <c r="X310" s="19"/>
      <c r="Y310" s="19"/>
      <c r="AD310" s="3">
        <v>24.41666618</v>
      </c>
      <c r="AE310" s="2">
        <f t="shared" si="44"/>
        <v>0</v>
      </c>
      <c r="AF310" s="2">
        <f>AE310-B310</f>
        <v>-15.009</v>
      </c>
      <c r="AG310" s="2">
        <f t="shared" si="45"/>
        <v>225.270081</v>
      </c>
      <c r="AH310" s="2">
        <f t="shared" si="46"/>
        <v>15.009</v>
      </c>
    </row>
    <row r="311" spans="1:34" x14ac:dyDescent="0.3">
      <c r="A311" s="3">
        <v>24.249999519999999</v>
      </c>
      <c r="B311" s="3">
        <v>16.318999999999999</v>
      </c>
      <c r="C311" s="2">
        <f>$D$6*(A311^8)+$D$7*(A311^7)+$D$8*(A311^6)+$D$9*(A311^5)+$D$10*(A311^4)+$D$11*(A311^3)+$D$12*(A311^2)+$D$13*(A311)+$D$14 + (($D$3*EXP($D$4*A311))*(($D$5*(SIN(2*3.141592654*A311)))+(((1-($D$5^2))^0.5)*(COS(2*3.141592654*A311)))))</f>
        <v>16.416373669192769</v>
      </c>
      <c r="D311" s="2">
        <f t="shared" si="49"/>
        <v>-9.7373669192769796E-2</v>
      </c>
      <c r="F311" s="2">
        <f t="shared" si="50"/>
        <v>9.481631452062966E-3</v>
      </c>
      <c r="G311" s="2">
        <f>$E$9*(A311^8)+$E$10*(A311^7)+$E$11*(A311^6)+$E$12*(A311^5)+$E$13*(A311^4)+$E$14*(A311^3)+$E$15*(A311^2)+$E$16*(A311)+$E$17+(($E$3*EXP($E$4*A311))*(($E$5*(SIN(2*3.141592654*A311)))+(((1-($E$5^2))^0.5)*(COS(2*3.141592654*A311)))))+(($E$6*EXP($E$7*A311))*(($E$8*(SIN(4*3.141592654*A311)))+(((1-($E$8^2))^0.5)*(COS(4*3.141592654*A311)))))</f>
        <v>16.393640049230175</v>
      </c>
      <c r="H311" s="2">
        <f t="shared" si="47"/>
        <v>7.4640049230175975E-2</v>
      </c>
      <c r="I311" s="2">
        <f t="shared" si="51"/>
        <v>5.5711369490830933E-3</v>
      </c>
      <c r="K311" s="2">
        <f t="shared" si="48"/>
        <v>-0.49592143702391212</v>
      </c>
      <c r="L311" s="2">
        <f t="shared" si="52"/>
        <v>15.920452232168858</v>
      </c>
      <c r="M311" s="2">
        <f t="shared" si="53"/>
        <v>0.39854776783114154</v>
      </c>
      <c r="N311" s="3">
        <f t="shared" si="54"/>
        <v>0.1588403232431855</v>
      </c>
      <c r="P311" s="3">
        <v>-0.70426843875593548</v>
      </c>
      <c r="Q311" s="3">
        <v>-1.3822519316261452</v>
      </c>
      <c r="R311" s="3">
        <f>B311-K311</f>
        <v>16.814921437023912</v>
      </c>
      <c r="S311" s="3"/>
      <c r="T311" s="3">
        <f>(B310-$U$17)^2</f>
        <v>2.4658886176265726E-2</v>
      </c>
      <c r="V311" s="19"/>
      <c r="X311" s="19"/>
      <c r="Y311" s="19"/>
      <c r="AD311" s="3">
        <v>24.499999509999999</v>
      </c>
      <c r="AE311" s="2">
        <f t="shared" si="44"/>
        <v>0</v>
      </c>
      <c r="AF311" s="2">
        <f>AE311-B311</f>
        <v>-16.318999999999999</v>
      </c>
      <c r="AG311" s="2">
        <f t="shared" si="45"/>
        <v>266.30976099999998</v>
      </c>
      <c r="AH311" s="2">
        <f t="shared" si="46"/>
        <v>16.318999999999999</v>
      </c>
    </row>
    <row r="312" spans="1:34" x14ac:dyDescent="0.3">
      <c r="A312" s="3">
        <v>24.333332850000001</v>
      </c>
      <c r="B312" s="3">
        <v>17.077999999999999</v>
      </c>
      <c r="C312" s="2">
        <f>$D$6*(A312^8)+$D$7*(A312^7)+$D$8*(A312^6)+$D$9*(A312^5)+$D$10*(A312^4)+$D$11*(A312^3)+$D$12*(A312^2)+$D$13*(A312)+$D$14 + (($D$3*EXP($D$4*A312))*(($D$5*(SIN(2*3.141592654*A312)))+(((1-($D$5^2))^0.5)*(COS(2*3.141592654*A312)))))</f>
        <v>17.031079354146605</v>
      </c>
      <c r="D312" s="2">
        <f t="shared" si="49"/>
        <v>4.692064585339395E-2</v>
      </c>
      <c r="F312" s="2">
        <f t="shared" si="50"/>
        <v>2.2015470072996148E-3</v>
      </c>
      <c r="G312" s="2">
        <f>$E$9*(A312^8)+$E$10*(A312^7)+$E$11*(A312^6)+$E$12*(A312^5)+$E$13*(A312^4)+$E$14*(A312^3)+$E$15*(A312^2)+$E$16*(A312)+$E$17+(($E$3*EXP($E$4*A312))*(($E$5*(SIN(2*3.141592654*A312)))+(((1-($E$5^2))^0.5)*(COS(2*3.141592654*A312)))))+(($E$6*EXP($E$7*A312))*(($E$8*(SIN(4*3.141592654*A312)))+(((1-($E$8^2))^0.5)*(COS(4*3.141592654*A312)))))</f>
        <v>17.149157975531946</v>
      </c>
      <c r="H312" s="2">
        <f t="shared" si="47"/>
        <v>7.1157975531946249E-2</v>
      </c>
      <c r="I312" s="2">
        <f t="shared" si="51"/>
        <v>5.0634574818050615E-3</v>
      </c>
      <c r="K312" s="2">
        <f t="shared" si="48"/>
        <v>4.2325698664955475E-2</v>
      </c>
      <c r="L312" s="2">
        <f t="shared" si="52"/>
        <v>17.073405052811562</v>
      </c>
      <c r="M312" s="2">
        <f t="shared" si="53"/>
        <v>4.5949471884370041E-3</v>
      </c>
      <c r="N312" s="3">
        <f t="shared" si="54"/>
        <v>2.111353966452513E-5</v>
      </c>
      <c r="P312" s="3">
        <v>-9.7373669192769796E-2</v>
      </c>
      <c r="Q312" s="3">
        <v>-0.70426843875593548</v>
      </c>
      <c r="R312" s="3">
        <f>B312-K312</f>
        <v>17.035674301335042</v>
      </c>
      <c r="S312" s="3"/>
      <c r="T312" s="3">
        <f>(B311-$U$17)^2</f>
        <v>2.1521813676577173</v>
      </c>
      <c r="V312" s="19"/>
      <c r="X312" s="19"/>
      <c r="Y312" s="19"/>
      <c r="AD312" s="3">
        <v>24.583332840000001</v>
      </c>
      <c r="AE312" s="2">
        <f t="shared" si="44"/>
        <v>0</v>
      </c>
      <c r="AF312" s="2">
        <f>AE312-B312</f>
        <v>-17.077999999999999</v>
      </c>
      <c r="AG312" s="2">
        <f t="shared" si="45"/>
        <v>291.65808399999997</v>
      </c>
      <c r="AH312" s="2">
        <f t="shared" si="46"/>
        <v>17.077999999999999</v>
      </c>
    </row>
    <row r="313" spans="1:34" x14ac:dyDescent="0.3">
      <c r="A313" s="3">
        <v>24.41666618</v>
      </c>
      <c r="B313" s="3">
        <v>17.913</v>
      </c>
      <c r="C313" s="2">
        <f>$D$6*(A313^8)+$D$7*(A313^7)+$D$8*(A313^6)+$D$9*(A313^5)+$D$10*(A313^4)+$D$11*(A313^3)+$D$12*(A313^2)+$D$13*(A313)+$D$14 + (($D$3*EXP($D$4*A313))*(($D$5*(SIN(2*3.141592654*A313)))+(((1-($D$5^2))^0.5)*(COS(2*3.141592654*A313)))))</f>
        <v>17.401355183374957</v>
      </c>
      <c r="D313" s="2">
        <f t="shared" si="49"/>
        <v>0.51164481662504357</v>
      </c>
      <c r="F313" s="2">
        <f t="shared" si="50"/>
        <v>0.26178041837927446</v>
      </c>
      <c r="G313" s="2">
        <f>$E$9*(A313^8)+$E$10*(A313^7)+$E$11*(A313^6)+$E$12*(A313^5)+$E$13*(A313^4)+$E$14*(A313^3)+$E$15*(A313^2)+$E$16*(A313)+$E$17+(($E$3*EXP($E$4*A313))*(($E$5*(SIN(2*3.141592654*A313)))+(((1-($E$5^2))^0.5)*(COS(2*3.141592654*A313)))))+(($E$6*EXP($E$7*A313))*(($E$8*(SIN(4*3.141592654*A313)))+(((1-($E$8^2))^0.5)*(COS(4*3.141592654*A313)))))</f>
        <v>17.542732470958253</v>
      </c>
      <c r="H313" s="2">
        <f t="shared" si="47"/>
        <v>-0.37026752904174742</v>
      </c>
      <c r="I313" s="2">
        <f t="shared" si="51"/>
        <v>0.13709804306268128</v>
      </c>
      <c r="K313" s="2">
        <f t="shared" si="48"/>
        <v>7.3983014628941954E-2</v>
      </c>
      <c r="L313" s="2">
        <f t="shared" si="52"/>
        <v>17.4753381980039</v>
      </c>
      <c r="M313" s="2">
        <f t="shared" si="53"/>
        <v>0.43766180199610005</v>
      </c>
      <c r="N313" s="3">
        <f t="shared" si="54"/>
        <v>0.1915478529264735</v>
      </c>
      <c r="P313" s="3">
        <v>4.692064585339395E-2</v>
      </c>
      <c r="Q313" s="3">
        <v>-9.7373669192769796E-2</v>
      </c>
      <c r="R313" s="3">
        <f>B313-K313</f>
        <v>17.839016985371057</v>
      </c>
      <c r="S313" s="3"/>
      <c r="T313" s="3">
        <f>(B312-$U$17)^2</f>
        <v>4.9552161565465909</v>
      </c>
      <c r="V313" s="19"/>
      <c r="X313" s="19"/>
      <c r="Y313" s="19"/>
      <c r="AD313" s="3">
        <v>24.666666169999999</v>
      </c>
      <c r="AE313" s="2">
        <f t="shared" si="44"/>
        <v>0</v>
      </c>
      <c r="AF313" s="2">
        <f>AE313-B313</f>
        <v>-17.913</v>
      </c>
      <c r="AG313" s="2">
        <f t="shared" si="45"/>
        <v>320.87556899999998</v>
      </c>
      <c r="AH313" s="2">
        <f t="shared" si="46"/>
        <v>17.913</v>
      </c>
    </row>
    <row r="314" spans="1:34" x14ac:dyDescent="0.3">
      <c r="A314" s="3">
        <v>24.499999509999999</v>
      </c>
      <c r="B314" s="3">
        <v>18.158999999999999</v>
      </c>
      <c r="C314" s="2">
        <f>$D$6*(A314^8)+$D$7*(A314^7)+$D$8*(A314^6)+$D$9*(A314^5)+$D$10*(A314^4)+$D$11*(A314^3)+$D$12*(A314^2)+$D$13*(A314)+$D$14 + (($D$3*EXP($D$4*A314))*(($D$5*(SIN(2*3.141592654*A314)))+(((1-($D$5^2))^0.5)*(COS(2*3.141592654*A314)))))</f>
        <v>17.436459028257659</v>
      </c>
      <c r="D314" s="2">
        <f t="shared" si="49"/>
        <v>0.72254097174234033</v>
      </c>
      <c r="F314" s="2">
        <f t="shared" si="50"/>
        <v>0.52206545584636543</v>
      </c>
      <c r="G314" s="2">
        <f>$E$9*(A314^8)+$E$10*(A314^7)+$E$11*(A314^6)+$E$12*(A314^5)+$E$13*(A314^4)+$E$14*(A314^3)+$E$15*(A314^2)+$E$16*(A314)+$E$17+(($E$3*EXP($E$4*A314))*(($E$5*(SIN(2*3.141592654*A314)))+(((1-($E$5^2))^0.5)*(COS(2*3.141592654*A314)))))+(($E$6*EXP($E$7*A314))*(($E$8*(SIN(4*3.141592654*A314)))+(((1-($E$8^2))^0.5)*(COS(4*3.141592654*A314)))))</f>
        <v>17.460719550460247</v>
      </c>
      <c r="H314" s="2">
        <f t="shared" si="47"/>
        <v>-0.69828044953975166</v>
      </c>
      <c r="I314" s="2">
        <f t="shared" si="51"/>
        <v>0.48759558620943766</v>
      </c>
      <c r="K314" s="2">
        <f t="shared" si="48"/>
        <v>0.56714929502911826</v>
      </c>
      <c r="L314" s="2">
        <f t="shared" si="52"/>
        <v>18.003608323286777</v>
      </c>
      <c r="M314" s="2">
        <f t="shared" si="53"/>
        <v>0.15539167671322218</v>
      </c>
      <c r="N314" s="3">
        <f t="shared" si="54"/>
        <v>2.4146573191746557E-2</v>
      </c>
      <c r="P314" s="3">
        <v>0.51164481662504357</v>
      </c>
      <c r="Q314" s="3">
        <v>4.692064585339395E-2</v>
      </c>
      <c r="R314" s="3">
        <f>B314-K314</f>
        <v>17.591850704970881</v>
      </c>
      <c r="S314" s="3"/>
      <c r="T314" s="3">
        <f>(B313-$U$17)^2</f>
        <v>9.3699137306206524</v>
      </c>
      <c r="V314" s="19"/>
      <c r="X314" s="19"/>
      <c r="Y314" s="19"/>
      <c r="AD314" s="3">
        <v>24.749999500000001</v>
      </c>
      <c r="AE314" s="2">
        <f t="shared" si="44"/>
        <v>0</v>
      </c>
      <c r="AF314" s="2">
        <f>AE314-B314</f>
        <v>-18.158999999999999</v>
      </c>
      <c r="AG314" s="2">
        <f t="shared" si="45"/>
        <v>329.74928099999994</v>
      </c>
      <c r="AH314" s="2">
        <f t="shared" si="46"/>
        <v>18.158999999999999</v>
      </c>
    </row>
    <row r="315" spans="1:34" x14ac:dyDescent="0.3">
      <c r="A315" s="3">
        <v>24.583332840000001</v>
      </c>
      <c r="B315" s="3">
        <v>17.704000000000001</v>
      </c>
      <c r="C315" s="2">
        <f>$D$6*(A315^8)+$D$7*(A315^7)+$D$8*(A315^6)+$D$9*(A315^5)+$D$10*(A315^4)+$D$11*(A315^3)+$D$12*(A315^2)+$D$13*(A315)+$D$14 + (($D$3*EXP($D$4*A315))*(($D$5*(SIN(2*3.141592654*A315)))+(((1-($D$5^2))^0.5)*(COS(2*3.141592654*A315)))))</f>
        <v>17.135291578437965</v>
      </c>
      <c r="D315" s="2">
        <f t="shared" si="49"/>
        <v>0.56870842156203594</v>
      </c>
      <c r="F315" s="2">
        <f t="shared" si="50"/>
        <v>0.32342926875558237</v>
      </c>
      <c r="G315" s="2">
        <f>$E$9*(A315^8)+$E$10*(A315^7)+$E$11*(A315^6)+$E$12*(A315^5)+$E$13*(A315^4)+$E$14*(A315^3)+$E$15*(A315^2)+$E$16*(A315)+$E$17+(($E$3*EXP($E$4*A315))*(($E$5*(SIN(2*3.141592654*A315)))+(((1-($E$5^2))^0.5)*(COS(2*3.141592654*A315)))))+(($E$6*EXP($E$7*A315))*(($E$8*(SIN(4*3.141592654*A315)))+(((1-($E$8^2))^0.5)*(COS(4*3.141592654*A315)))))</f>
        <v>17.019431314478037</v>
      </c>
      <c r="H315" s="2">
        <f t="shared" si="47"/>
        <v>-0.68456868552196326</v>
      </c>
      <c r="I315" s="2">
        <f t="shared" si="51"/>
        <v>0.46863428519726863</v>
      </c>
      <c r="K315" s="2">
        <f t="shared" si="48"/>
        <v>0.70467653354421078</v>
      </c>
      <c r="L315" s="2">
        <f t="shared" si="52"/>
        <v>17.839968111982177</v>
      </c>
      <c r="M315" s="2">
        <f t="shared" si="53"/>
        <v>-0.13596811198217651</v>
      </c>
      <c r="N315" s="3">
        <f t="shared" si="54"/>
        <v>1.848732747599769E-2</v>
      </c>
      <c r="P315" s="3">
        <v>0.72254097174234033</v>
      </c>
      <c r="Q315" s="3">
        <v>0.51164481662504357</v>
      </c>
      <c r="R315" s="3">
        <f>B315-K315</f>
        <v>16.999323466455788</v>
      </c>
      <c r="S315" s="3"/>
      <c r="T315" s="3">
        <f>(B314-$U$17)^2</f>
        <v>10.936457219509526</v>
      </c>
      <c r="V315" s="19"/>
      <c r="X315" s="19"/>
      <c r="Y315" s="19"/>
      <c r="AD315" s="3">
        <v>24.83333283</v>
      </c>
      <c r="AE315" s="2">
        <f t="shared" si="44"/>
        <v>0</v>
      </c>
      <c r="AF315" s="2">
        <f>AE315-B315</f>
        <v>-17.704000000000001</v>
      </c>
      <c r="AG315" s="2">
        <f t="shared" si="45"/>
        <v>313.43161600000002</v>
      </c>
      <c r="AH315" s="2">
        <f t="shared" si="46"/>
        <v>17.704000000000001</v>
      </c>
    </row>
    <row r="316" spans="1:34" x14ac:dyDescent="0.3">
      <c r="A316" s="3">
        <v>24.666666169999999</v>
      </c>
      <c r="B316" s="3">
        <v>17.059000000000001</v>
      </c>
      <c r="C316" s="2">
        <f>$D$6*(A316^8)+$D$7*(A316^7)+$D$8*(A316^6)+$D$9*(A316^5)+$D$10*(A316^4)+$D$11*(A316^3)+$D$12*(A316^2)+$D$13*(A316)+$D$14 + (($D$3*EXP($D$4*A316))*(($D$5*(SIN(2*3.141592654*A316)))+(((1-($D$5^2))^0.5)*(COS(2*3.141592654*A316)))))</f>
        <v>16.586738154329844</v>
      </c>
      <c r="D316" s="2">
        <f t="shared" si="49"/>
        <v>0.4722618456701575</v>
      </c>
      <c r="F316" s="2">
        <f t="shared" si="50"/>
        <v>0.22303125087578365</v>
      </c>
      <c r="G316" s="2">
        <f>$E$9*(A316^8)+$E$10*(A316^7)+$E$11*(A316^6)+$E$12*(A316^5)+$E$13*(A316^4)+$E$14*(A316^3)+$E$15*(A316^2)+$E$16*(A316)+$E$17+(($E$3*EXP($E$4*A316))*(($E$5*(SIN(2*3.141592654*A316)))+(((1-($E$5^2))^0.5)*(COS(2*3.141592654*A316)))))+(($E$6*EXP($E$7*A316))*(($E$8*(SIN(4*3.141592654*A316)))+(((1-($E$8^2))^0.5)*(COS(4*3.141592654*A316)))))</f>
        <v>16.447777579475325</v>
      </c>
      <c r="H316" s="2">
        <f t="shared" si="47"/>
        <v>-0.61122242052467612</v>
      </c>
      <c r="I316" s="2">
        <f t="shared" si="51"/>
        <v>0.37359284735204401</v>
      </c>
      <c r="K316" s="2">
        <f t="shared" si="48"/>
        <v>0.48553260805492537</v>
      </c>
      <c r="L316" s="2">
        <f t="shared" si="52"/>
        <v>17.072270762384768</v>
      </c>
      <c r="M316" s="2">
        <f t="shared" si="53"/>
        <v>-1.327076238476721E-2</v>
      </c>
      <c r="N316" s="3">
        <f t="shared" si="54"/>
        <v>1.7611313427295228E-4</v>
      </c>
      <c r="P316" s="3">
        <v>0.56870842156203594</v>
      </c>
      <c r="Q316" s="3">
        <v>0.72254097174234033</v>
      </c>
      <c r="R316" s="3">
        <f>B316-K316</f>
        <v>16.573467391945076</v>
      </c>
      <c r="S316" s="3"/>
      <c r="T316" s="3">
        <f>(B315-$U$17)^2</f>
        <v>8.1340835713613995</v>
      </c>
      <c r="V316" s="19"/>
      <c r="X316" s="19"/>
      <c r="Y316" s="19"/>
      <c r="AD316" s="3">
        <v>24.916666159999998</v>
      </c>
      <c r="AE316" s="2">
        <f t="shared" si="44"/>
        <v>0</v>
      </c>
      <c r="AF316" s="2">
        <f>AE316-B316</f>
        <v>-17.059000000000001</v>
      </c>
      <c r="AG316" s="2">
        <f t="shared" si="45"/>
        <v>291.00948100000005</v>
      </c>
      <c r="AH316" s="2">
        <f t="shared" si="46"/>
        <v>17.059000000000001</v>
      </c>
    </row>
    <row r="317" spans="1:34" x14ac:dyDescent="0.3">
      <c r="A317" s="3">
        <v>24.749999500000001</v>
      </c>
      <c r="B317" s="3">
        <v>17.268000000000001</v>
      </c>
      <c r="C317" s="2">
        <f>$D$6*(A317^8)+$D$7*(A317^7)+$D$8*(A317^6)+$D$9*(A317^5)+$D$10*(A317^4)+$D$11*(A317^3)+$D$12*(A317^2)+$D$13*(A317)+$D$14 + (($D$3*EXP($D$4*A317))*(($D$5*(SIN(2*3.141592654*A317)))+(((1-($D$5^2))^0.5)*(COS(2*3.141592654*A317)))))</f>
        <v>15.94589284546913</v>
      </c>
      <c r="D317" s="2">
        <f t="shared" si="49"/>
        <v>1.3221071545308707</v>
      </c>
      <c r="F317" s="2">
        <f t="shared" si="50"/>
        <v>1.7479673280617156</v>
      </c>
      <c r="G317" s="2">
        <f>$E$9*(A317^8)+$E$10*(A317^7)+$E$11*(A317^6)+$E$12*(A317^5)+$E$13*(A317^4)+$E$14*(A317^3)+$E$15*(A317^2)+$E$16*(A317)+$E$17+(($E$3*EXP($E$4*A317))*(($E$5*(SIN(2*3.141592654*A317)))+(((1-($E$5^2))^0.5)*(COS(2*3.141592654*A317)))))+(($E$6*EXP($E$7*A317))*(($E$8*(SIN(4*3.141592654*A317)))+(((1-($E$8^2))^0.5)*(COS(4*3.141592654*A317)))))</f>
        <v>15.923612046622262</v>
      </c>
      <c r="H317" s="2">
        <f t="shared" si="47"/>
        <v>-1.3443879533777388</v>
      </c>
      <c r="I317" s="2">
        <f t="shared" si="51"/>
        <v>1.8073789691871851</v>
      </c>
      <c r="K317" s="2">
        <f t="shared" si="48"/>
        <v>0.4099551505700828</v>
      </c>
      <c r="L317" s="2">
        <f t="shared" si="52"/>
        <v>16.355847996039213</v>
      </c>
      <c r="M317" s="2">
        <f t="shared" si="53"/>
        <v>0.91215200396078799</v>
      </c>
      <c r="N317" s="3">
        <f t="shared" si="54"/>
        <v>0.83202127832968142</v>
      </c>
      <c r="P317" s="3">
        <v>0.4722618456701575</v>
      </c>
      <c r="Q317" s="3">
        <v>0.56870842156203594</v>
      </c>
      <c r="R317" s="3">
        <f>B317-K317</f>
        <v>16.858044849429916</v>
      </c>
      <c r="S317" s="3"/>
      <c r="T317" s="3">
        <f>(B316-$U$17)^2</f>
        <v>4.8709879602503019</v>
      </c>
      <c r="V317" s="19"/>
      <c r="X317" s="19"/>
      <c r="Y317" s="19"/>
      <c r="AD317" s="3">
        <v>24.99999949</v>
      </c>
      <c r="AE317" s="2">
        <f t="shared" si="44"/>
        <v>0</v>
      </c>
      <c r="AF317" s="2">
        <f>AE317-B317</f>
        <v>-17.268000000000001</v>
      </c>
      <c r="AG317" s="2">
        <f t="shared" si="45"/>
        <v>298.18382400000002</v>
      </c>
      <c r="AH317" s="2">
        <f t="shared" si="46"/>
        <v>17.268000000000001</v>
      </c>
    </row>
    <row r="318" spans="1:34" x14ac:dyDescent="0.3">
      <c r="A318" s="3">
        <v>24.83333283</v>
      </c>
      <c r="B318" s="3">
        <v>16.545999999999999</v>
      </c>
      <c r="C318" s="2">
        <f>$D$6*(A318^8)+$D$7*(A318^7)+$D$8*(A318^6)+$D$9*(A318^5)+$D$10*(A318^4)+$D$11*(A318^3)+$D$12*(A318^2)+$D$13*(A318)+$D$14 + (($D$3*EXP($D$4*A318))*(($D$5*(SIN(2*3.141592654*A318)))+(((1-($D$5^2))^0.5)*(COS(2*3.141592654*A318)))))</f>
        <v>15.392524160372691</v>
      </c>
      <c r="D318" s="2">
        <f t="shared" si="49"/>
        <v>1.1534758396273084</v>
      </c>
      <c r="F318" s="2">
        <f t="shared" si="50"/>
        <v>1.3305065126039239</v>
      </c>
      <c r="G318" s="2">
        <f>$E$9*(A318^8)+$E$10*(A318^7)+$E$11*(A318^6)+$E$12*(A318^5)+$E$13*(A318^4)+$E$14*(A318^3)+$E$15*(A318^2)+$E$16*(A318)+$E$17+(($E$3*EXP($E$4*A318))*(($E$5*(SIN(2*3.141592654*A318)))+(((1-($E$5^2))^0.5)*(COS(2*3.141592654*A318)))))+(($E$6*EXP($E$7*A318))*(($E$8*(SIN(4*3.141592654*A318)))+(((1-($E$8^2))^0.5)*(COS(4*3.141592654*A318)))))</f>
        <v>15.509859686183784</v>
      </c>
      <c r="H318" s="2">
        <f t="shared" si="47"/>
        <v>-1.0361403138162153</v>
      </c>
      <c r="I318" s="2">
        <f t="shared" si="51"/>
        <v>1.073586749915165</v>
      </c>
      <c r="K318" s="2">
        <f t="shared" si="48"/>
        <v>1.3896777176078603</v>
      </c>
      <c r="L318" s="2">
        <f t="shared" si="52"/>
        <v>16.782201877980551</v>
      </c>
      <c r="M318" s="2">
        <f t="shared" si="53"/>
        <v>-0.2362018779805517</v>
      </c>
      <c r="N318" s="3">
        <f t="shared" si="54"/>
        <v>5.5791327161539436E-2</v>
      </c>
      <c r="P318" s="3">
        <v>1.3221071545308707</v>
      </c>
      <c r="Q318" s="3">
        <v>0.4722618456701575</v>
      </c>
      <c r="R318" s="3">
        <f>B318-K318</f>
        <v>15.156322282392139</v>
      </c>
      <c r="S318" s="3"/>
      <c r="T318" s="3">
        <f>(B317-$U$17)^2</f>
        <v>5.8372081195095555</v>
      </c>
      <c r="V318" s="19"/>
      <c r="X318" s="19"/>
      <c r="Y318" s="19"/>
      <c r="AD318" s="3">
        <v>25.083332819999999</v>
      </c>
      <c r="AE318" s="2">
        <f t="shared" si="44"/>
        <v>0</v>
      </c>
      <c r="AF318" s="2">
        <f>AE318-B318</f>
        <v>-16.545999999999999</v>
      </c>
      <c r="AG318" s="2">
        <f t="shared" si="45"/>
        <v>273.77011599999997</v>
      </c>
      <c r="AH318" s="2">
        <f t="shared" si="46"/>
        <v>16.545999999999999</v>
      </c>
    </row>
    <row r="319" spans="1:34" x14ac:dyDescent="0.3">
      <c r="A319" s="3">
        <v>24.916666159999998</v>
      </c>
      <c r="B319" s="3">
        <v>16.071999999999999</v>
      </c>
      <c r="C319" s="2">
        <f>$D$6*(A319^8)+$D$7*(A319^7)+$D$8*(A319^6)+$D$9*(A319^5)+$D$10*(A319^4)+$D$11*(A319^3)+$D$12*(A319^2)+$D$13*(A319)+$D$14 + (($D$3*EXP($D$4*A319))*(($D$5*(SIN(2*3.141592654*A319)))+(((1-($D$5^2))^0.5)*(COS(2*3.141592654*A319)))))</f>
        <v>15.082904563878779</v>
      </c>
      <c r="D319" s="2">
        <f t="shared" si="49"/>
        <v>0.98909543612121986</v>
      </c>
      <c r="F319" s="2">
        <f t="shared" si="50"/>
        <v>0.97830978175582617</v>
      </c>
      <c r="G319" s="2">
        <f>$E$9*(A319^8)+$E$10*(A319^7)+$E$11*(A319^6)+$E$12*(A319^5)+$E$13*(A319^4)+$E$14*(A319^3)+$E$15*(A319^2)+$E$16*(A319)+$E$17+(($E$3*EXP($E$4*A319))*(($E$5*(SIN(2*3.141592654*A319)))+(((1-($E$5^2))^0.5)*(COS(2*3.141592654*A319)))))+(($E$6*EXP($E$7*A319))*(($E$8*(SIN(4*3.141592654*A319)))+(((1-($E$8^2))^0.5)*(COS(4*3.141592654*A319)))))</f>
        <v>15.223444397336388</v>
      </c>
      <c r="H319" s="2">
        <f t="shared" si="47"/>
        <v>-0.84855560266361074</v>
      </c>
      <c r="I319" s="2">
        <f t="shared" si="51"/>
        <v>0.72004661081180366</v>
      </c>
      <c r="K319" s="2">
        <f t="shared" si="48"/>
        <v>1.015759433757371</v>
      </c>
      <c r="L319" s="2">
        <f t="shared" si="52"/>
        <v>16.098663997636152</v>
      </c>
      <c r="M319" s="2">
        <f t="shared" si="53"/>
        <v>-2.6663997636152459E-2</v>
      </c>
      <c r="N319" s="3">
        <f t="shared" si="54"/>
        <v>7.1096876994074395E-4</v>
      </c>
      <c r="P319" s="3">
        <v>1.1534758396273084</v>
      </c>
      <c r="Q319" s="3">
        <v>1.3221071545308707</v>
      </c>
      <c r="R319" s="3">
        <f>B319-K319</f>
        <v>15.056240566242629</v>
      </c>
      <c r="S319" s="3"/>
      <c r="T319" s="3">
        <f>(B318-$U$17)^2</f>
        <v>2.869742660250306</v>
      </c>
      <c r="V319" s="19"/>
      <c r="X319" s="19"/>
      <c r="Y319" s="19"/>
      <c r="AD319" s="3">
        <v>25.166666150000001</v>
      </c>
      <c r="AE319" s="2">
        <f t="shared" si="44"/>
        <v>0</v>
      </c>
      <c r="AF319" s="2">
        <f>AE319-B319</f>
        <v>-16.071999999999999</v>
      </c>
      <c r="AG319" s="2">
        <f t="shared" si="45"/>
        <v>258.30918399999996</v>
      </c>
      <c r="AH319" s="2">
        <f t="shared" si="46"/>
        <v>16.071999999999999</v>
      </c>
    </row>
    <row r="320" spans="1:34" x14ac:dyDescent="0.3">
      <c r="A320" s="3">
        <v>24.99999949</v>
      </c>
      <c r="B320" s="3">
        <v>15.996</v>
      </c>
      <c r="C320" s="2">
        <f>$D$6*(A320^8)+$D$7*(A320^7)+$D$8*(A320^6)+$D$9*(A320^5)+$D$10*(A320^4)+$D$11*(A320^3)+$D$12*(A320^2)+$D$13*(A320)+$D$14 + (($D$3*EXP($D$4*A320))*(($D$5*(SIN(2*3.141592654*A320)))+(((1-($D$5^2))^0.5)*(COS(2*3.141592654*A320)))))</f>
        <v>15.107911040396736</v>
      </c>
      <c r="D320" s="2">
        <f t="shared" si="49"/>
        <v>0.88808895960326417</v>
      </c>
      <c r="F320" s="2">
        <f t="shared" si="50"/>
        <v>0.78870200016920822</v>
      </c>
      <c r="G320" s="2">
        <f>$E$9*(A320^8)+$E$10*(A320^7)+$E$11*(A320^6)+$E$12*(A320^5)+$E$13*(A320^4)+$E$14*(A320^3)+$E$15*(A320^2)+$E$16*(A320)+$E$17+(($E$3*EXP($E$4*A320))*(($E$5*(SIN(2*3.141592654*A320)))+(((1-($E$5^2))^0.5)*(COS(2*3.141592654*A320)))))+(($E$6*EXP($E$7*A320))*(($E$8*(SIN(4*3.141592654*A320)))+(((1-($E$8^2))^0.5)*(COS(4*3.141592654*A320)))))</f>
        <v>15.132550928800228</v>
      </c>
      <c r="H320" s="2">
        <f t="shared" si="47"/>
        <v>-0.86344907119977243</v>
      </c>
      <c r="I320" s="2">
        <f t="shared" si="51"/>
        <v>0.74554429855574966</v>
      </c>
      <c r="K320" s="2">
        <f t="shared" si="48"/>
        <v>0.86673025163211104</v>
      </c>
      <c r="L320" s="2">
        <f t="shared" si="52"/>
        <v>15.974641292028847</v>
      </c>
      <c r="M320" s="2">
        <f t="shared" si="53"/>
        <v>2.1358707971153024E-2</v>
      </c>
      <c r="N320" s="3">
        <f t="shared" si="54"/>
        <v>4.5619440619699573E-4</v>
      </c>
      <c r="P320" s="3">
        <v>0.98909543612121986</v>
      </c>
      <c r="Q320" s="3">
        <v>1.1534758396273084</v>
      </c>
      <c r="R320" s="3">
        <f>B320-K320</f>
        <v>15.129269748367889</v>
      </c>
      <c r="S320" s="3"/>
      <c r="T320" s="3">
        <f>(B319-$U$17)^2</f>
        <v>1.4884768158058712</v>
      </c>
      <c r="V320" s="19"/>
      <c r="X320" s="19"/>
      <c r="Y320" s="19"/>
      <c r="AD320" s="3">
        <v>25.24999948</v>
      </c>
      <c r="AE320" s="2">
        <f t="shared" si="44"/>
        <v>0</v>
      </c>
      <c r="AF320" s="2">
        <f>AE320-B320</f>
        <v>-15.996</v>
      </c>
      <c r="AG320" s="2">
        <f t="shared" si="45"/>
        <v>255.872016</v>
      </c>
      <c r="AH320" s="2">
        <f t="shared" si="46"/>
        <v>15.996</v>
      </c>
    </row>
    <row r="321" spans="1:34" x14ac:dyDescent="0.3">
      <c r="A321" s="3">
        <v>25.083332819999999</v>
      </c>
      <c r="B321" s="3">
        <v>15.294</v>
      </c>
      <c r="C321" s="2">
        <f>$D$6*(A321^8)+$D$7*(A321^7)+$D$8*(A321^6)+$D$9*(A321^5)+$D$10*(A321^4)+$D$11*(A321^3)+$D$12*(A321^2)+$D$13*(A321)+$D$14 + (($D$3*EXP($D$4*A321))*(($D$5*(SIN(2*3.141592654*A321)))+(((1-($D$5^2))^0.5)*(COS(2*3.141592654*A321)))))</f>
        <v>15.468630156655442</v>
      </c>
      <c r="D321" s="2">
        <f t="shared" si="49"/>
        <v>-0.17463015665544113</v>
      </c>
      <c r="F321" s="2">
        <f t="shared" si="50"/>
        <v>3.0495691613503909E-2</v>
      </c>
      <c r="G321" s="2">
        <f>$E$9*(A321^8)+$E$10*(A321^7)+$E$11*(A321^6)+$E$12*(A321^5)+$E$13*(A321^4)+$E$14*(A321^3)+$E$15*(A321^2)+$E$16*(A321)+$E$17+(($E$3*EXP($E$4*A321))*(($E$5*(SIN(2*3.141592654*A321)))+(((1-($E$5^2))^0.5)*(COS(2*3.141592654*A321)))))+(($E$6*EXP($E$7*A321))*(($E$8*(SIN(4*3.141592654*A321)))+(((1-($E$8^2))^0.5)*(COS(4*3.141592654*A321)))))</f>
        <v>15.35446442016733</v>
      </c>
      <c r="H321" s="2">
        <f t="shared" si="47"/>
        <v>6.0464420167329891E-2</v>
      </c>
      <c r="I321" s="2">
        <f t="shared" si="51"/>
        <v>3.6559461061714095E-3</v>
      </c>
      <c r="K321" s="2">
        <f t="shared" si="48"/>
        <v>0.7882872493745674</v>
      </c>
      <c r="L321" s="2">
        <f t="shared" si="52"/>
        <v>16.256917406030009</v>
      </c>
      <c r="M321" s="2">
        <f t="shared" si="53"/>
        <v>-0.96291740603000875</v>
      </c>
      <c r="N321" s="3">
        <f t="shared" si="54"/>
        <v>0.92720993083556069</v>
      </c>
      <c r="P321" s="3">
        <v>0.88808895960326417</v>
      </c>
      <c r="Q321" s="3">
        <v>0.98909543612121986</v>
      </c>
      <c r="R321" s="3">
        <f>B321-K321</f>
        <v>14.505712750625433</v>
      </c>
      <c r="S321" s="3"/>
      <c r="T321" s="3">
        <f>(B320-$U$17)^2</f>
        <v>1.3088080306206906</v>
      </c>
      <c r="V321" s="19"/>
      <c r="X321" s="19"/>
      <c r="Y321" s="19"/>
      <c r="AD321" s="3">
        <v>25.333332810000002</v>
      </c>
      <c r="AE321" s="2">
        <f t="shared" si="44"/>
        <v>0</v>
      </c>
      <c r="AF321" s="2">
        <f>AE321-B321</f>
        <v>-15.294</v>
      </c>
      <c r="AG321" s="2">
        <f t="shared" si="45"/>
        <v>233.90643600000001</v>
      </c>
      <c r="AH321" s="2">
        <f t="shared" si="46"/>
        <v>15.294</v>
      </c>
    </row>
    <row r="322" spans="1:34" x14ac:dyDescent="0.3">
      <c r="A322" s="3">
        <v>25.166666150000001</v>
      </c>
      <c r="B322" s="3">
        <v>15.901</v>
      </c>
      <c r="C322" s="2">
        <f>$D$6*(A322^8)+$D$7*(A322^7)+$D$8*(A322^6)+$D$9*(A322^5)+$D$10*(A322^4)+$D$11*(A322^3)+$D$12*(A322^2)+$D$13*(A322)+$D$14 + (($D$3*EXP($D$4*A322))*(($D$5*(SIN(2*3.141592654*A322)))+(((1-($D$5^2))^0.5)*(COS(2*3.141592654*A322)))))</f>
        <v>16.076015679713723</v>
      </c>
      <c r="D322" s="2">
        <f t="shared" si="49"/>
        <v>-0.17501567971372367</v>
      </c>
      <c r="F322" s="2">
        <f t="shared" si="50"/>
        <v>3.0630488145656706E-2</v>
      </c>
      <c r="G322" s="2">
        <f>$E$9*(A322^8)+$E$10*(A322^7)+$E$11*(A322^6)+$E$12*(A322^5)+$E$13*(A322^4)+$E$14*(A322^3)+$E$15*(A322^2)+$E$16*(A322)+$E$17+(($E$3*EXP($E$4*A322))*(($E$5*(SIN(2*3.141592654*A322)))+(((1-($E$5^2))^0.5)*(COS(2*3.141592654*A322)))))+(($E$6*EXP($E$7*A322))*(($E$8*(SIN(4*3.141592654*A322)))+(((1-($E$8^2))^0.5)*(COS(4*3.141592654*A322)))))</f>
        <v>15.938750258893496</v>
      </c>
      <c r="H322" s="2">
        <f t="shared" si="47"/>
        <v>3.7750258893495925E-2</v>
      </c>
      <c r="I322" s="2">
        <f t="shared" si="51"/>
        <v>1.4250820465259682E-3</v>
      </c>
      <c r="K322" s="2">
        <f t="shared" si="48"/>
        <v>-0.38895122992459963</v>
      </c>
      <c r="L322" s="2">
        <f t="shared" si="52"/>
        <v>15.687064449789125</v>
      </c>
      <c r="M322" s="2">
        <f t="shared" si="53"/>
        <v>0.21393555021087529</v>
      </c>
      <c r="N322" s="3">
        <f t="shared" si="54"/>
        <v>4.5768419644029945E-2</v>
      </c>
      <c r="P322" s="3">
        <v>-0.17463015665544113</v>
      </c>
      <c r="Q322" s="3">
        <v>0.88808895960326417</v>
      </c>
      <c r="R322" s="3">
        <f>B322-K322</f>
        <v>16.289951229924601</v>
      </c>
      <c r="S322" s="3"/>
      <c r="T322" s="3">
        <f>(B321-$U$17)^2</f>
        <v>0.19539183062070462</v>
      </c>
      <c r="V322" s="19"/>
      <c r="X322" s="19"/>
      <c r="Y322" s="19"/>
      <c r="AD322" s="3">
        <v>25.41666614</v>
      </c>
      <c r="AE322" s="2">
        <f t="shared" si="44"/>
        <v>0</v>
      </c>
      <c r="AF322" s="2">
        <f>AE322-B322</f>
        <v>-15.901</v>
      </c>
      <c r="AG322" s="2">
        <f t="shared" si="45"/>
        <v>252.841801</v>
      </c>
      <c r="AH322" s="2">
        <f t="shared" si="46"/>
        <v>15.901</v>
      </c>
    </row>
    <row r="323" spans="1:34" x14ac:dyDescent="0.3">
      <c r="A323" s="3">
        <v>25.24999948</v>
      </c>
      <c r="B323" s="3">
        <v>16.3</v>
      </c>
      <c r="C323" s="2">
        <f>$D$6*(A323^8)+$D$7*(A323^7)+$D$8*(A323^6)+$D$9*(A323^5)+$D$10*(A323^4)+$D$11*(A323^3)+$D$12*(A323^2)+$D$13*(A323)+$D$14 + (($D$3*EXP($D$4*A323))*(($D$5*(SIN(2*3.141592654*A323)))+(((1-($D$5^2))^0.5)*(COS(2*3.141592654*A323)))))</f>
        <v>16.774703775442063</v>
      </c>
      <c r="D323" s="2">
        <f t="shared" si="49"/>
        <v>-0.47470377544206244</v>
      </c>
      <c r="F323" s="2">
        <f t="shared" si="50"/>
        <v>0.22534367441894804</v>
      </c>
      <c r="G323" s="2">
        <f>$E$9*(A323^8)+$E$10*(A323^7)+$E$11*(A323^6)+$E$12*(A323^5)+$E$13*(A323^4)+$E$14*(A323^3)+$E$15*(A323^2)+$E$16*(A323)+$E$17+(($E$3*EXP($E$4*A323))*(($E$5*(SIN(2*3.141592654*A323)))+(((1-($E$5^2))^0.5)*(COS(2*3.141592654*A323)))))+(($E$6*EXP($E$7*A323))*(($E$8*(SIN(4*3.141592654*A323)))+(((1-($E$8^2))^0.5)*(COS(4*3.141592654*A323)))))</f>
        <v>16.752636212956148</v>
      </c>
      <c r="H323" s="2">
        <f t="shared" si="47"/>
        <v>0.45263621295614698</v>
      </c>
      <c r="I323" s="2">
        <f t="shared" si="51"/>
        <v>0.20487954127928243</v>
      </c>
      <c r="K323" s="2">
        <f t="shared" si="48"/>
        <v>-0.15973261456775359</v>
      </c>
      <c r="L323" s="2">
        <f t="shared" si="52"/>
        <v>16.614971160874308</v>
      </c>
      <c r="M323" s="2">
        <f t="shared" si="53"/>
        <v>-0.31497116087430754</v>
      </c>
      <c r="N323" s="3">
        <f t="shared" si="54"/>
        <v>9.9206832182508919E-2</v>
      </c>
      <c r="P323" s="3">
        <v>-0.17501567971372367</v>
      </c>
      <c r="Q323" s="3">
        <v>-0.17463015665544113</v>
      </c>
      <c r="R323" s="3">
        <f>B323-K323</f>
        <v>16.459732614567756</v>
      </c>
      <c r="S323" s="3"/>
      <c r="T323" s="3">
        <f>(B322-$U$17)^2</f>
        <v>1.1004670491392097</v>
      </c>
      <c r="V323" s="19"/>
      <c r="X323" s="19"/>
      <c r="Y323" s="19"/>
      <c r="AD323" s="3">
        <v>25.499999470000098</v>
      </c>
      <c r="AE323" s="2">
        <f t="shared" si="44"/>
        <v>0</v>
      </c>
      <c r="AF323" s="2">
        <f>AE323-B323</f>
        <v>-16.3</v>
      </c>
      <c r="AG323" s="2">
        <f t="shared" si="45"/>
        <v>265.69</v>
      </c>
      <c r="AH323" s="2">
        <f t="shared" si="46"/>
        <v>16.3</v>
      </c>
    </row>
    <row r="324" spans="1:34" x14ac:dyDescent="0.3">
      <c r="A324" s="3">
        <v>25.333332810000002</v>
      </c>
      <c r="B324" s="3">
        <v>16.545999999999999</v>
      </c>
      <c r="C324" s="2">
        <f>$D$6*(A324^8)+$D$7*(A324^7)+$D$8*(A324^6)+$D$9*(A324^5)+$D$10*(A324^4)+$D$11*(A324^3)+$D$12*(A324^2)+$D$13*(A324)+$D$14 + (($D$3*EXP($D$4*A324))*(($D$5*(SIN(2*3.141592654*A324)))+(((1-($D$5^2))^0.5)*(COS(2*3.141592654*A324)))))</f>
        <v>17.384616081036725</v>
      </c>
      <c r="D324" s="2">
        <f t="shared" si="49"/>
        <v>-0.8386160810367258</v>
      </c>
      <c r="F324" s="2">
        <f t="shared" si="50"/>
        <v>0.70327693137339631</v>
      </c>
      <c r="G324" s="2">
        <f>$E$9*(A324^8)+$E$10*(A324^7)+$E$11*(A324^6)+$E$12*(A324^5)+$E$13*(A324^4)+$E$14*(A324^3)+$E$15*(A324^2)+$E$16*(A324)+$E$17+(($E$3*EXP($E$4*A324))*(($E$5*(SIN(2*3.141592654*A324)))+(((1-($E$5^2))^0.5)*(COS(2*3.141592654*A324)))))+(($E$6*EXP($E$7*A324))*(($E$8*(SIN(4*3.141592654*A324)))+(((1-($E$8^2))^0.5)*(COS(4*3.141592654*A324)))))</f>
        <v>17.500490038323466</v>
      </c>
      <c r="H324" s="2">
        <f t="shared" si="47"/>
        <v>0.95449003832346691</v>
      </c>
      <c r="I324" s="2">
        <f t="shared" si="51"/>
        <v>0.91105123325873327</v>
      </c>
      <c r="K324" s="2">
        <f t="shared" si="48"/>
        <v>-0.4977873814451434</v>
      </c>
      <c r="L324" s="2">
        <f t="shared" si="52"/>
        <v>16.886828699591582</v>
      </c>
      <c r="M324" s="2">
        <f t="shared" si="53"/>
        <v>-0.34082869959158302</v>
      </c>
      <c r="N324" s="3">
        <f t="shared" si="54"/>
        <v>0.11616420246528954</v>
      </c>
      <c r="P324" s="3">
        <v>-0.47470377544206244</v>
      </c>
      <c r="Q324" s="3">
        <v>-0.17501567971372367</v>
      </c>
      <c r="R324" s="3">
        <f>B324-K324</f>
        <v>17.043787381445142</v>
      </c>
      <c r="S324" s="3"/>
      <c r="T324" s="3">
        <f>(B323-$U$17)^2</f>
        <v>2.0967951713614261</v>
      </c>
      <c r="V324" s="19"/>
      <c r="X324" s="19"/>
      <c r="Y324" s="19"/>
      <c r="AD324" s="3">
        <v>25.5833328000001</v>
      </c>
      <c r="AE324" s="2">
        <f t="shared" si="44"/>
        <v>0</v>
      </c>
      <c r="AF324" s="2">
        <f>AE324-B324</f>
        <v>-16.545999999999999</v>
      </c>
      <c r="AG324" s="2">
        <f t="shared" si="45"/>
        <v>273.77011599999997</v>
      </c>
      <c r="AH324" s="2">
        <f t="shared" si="46"/>
        <v>16.545999999999999</v>
      </c>
    </row>
    <row r="325" spans="1:34" x14ac:dyDescent="0.3">
      <c r="A325" s="3">
        <v>25.41666614</v>
      </c>
      <c r="B325" s="3">
        <v>17.495000000000001</v>
      </c>
      <c r="C325" s="2">
        <f>$D$6*(A325^8)+$D$7*(A325^7)+$D$8*(A325^6)+$D$9*(A325^5)+$D$10*(A325^4)+$D$11*(A325^3)+$D$12*(A325^2)+$D$13*(A325)+$D$14 + (($D$3*EXP($D$4*A325))*(($D$5*(SIN(2*3.141592654*A325)))+(((1-($D$5^2))^0.5)*(COS(2*3.141592654*A325)))))</f>
        <v>17.749209872960154</v>
      </c>
      <c r="D325" s="2">
        <f t="shared" si="49"/>
        <v>-0.2542098729601534</v>
      </c>
      <c r="F325" s="2">
        <f t="shared" si="50"/>
        <v>6.4622659510417332E-2</v>
      </c>
      <c r="G325" s="2">
        <f>$E$9*(A325^8)+$E$10*(A325^7)+$E$11*(A325^6)+$E$12*(A325^5)+$E$13*(A325^4)+$E$14*(A325^3)+$E$15*(A325^2)+$E$16*(A325)+$E$17+(($E$3*EXP($E$4*A325))*(($E$5*(SIN(2*3.141592654*A325)))+(((1-($E$5^2))^0.5)*(COS(2*3.141592654*A325)))))+(($E$6*EXP($E$7*A325))*(($E$8*(SIN(4*3.141592654*A325)))+(((1-($E$8^2))^0.5)*(COS(4*3.141592654*A325)))))</f>
        <v>17.887925721063382</v>
      </c>
      <c r="H325" s="2">
        <f t="shared" si="47"/>
        <v>0.39292572106338142</v>
      </c>
      <c r="I325" s="2">
        <f t="shared" si="51"/>
        <v>0.15439062227317821</v>
      </c>
      <c r="K325" s="2">
        <f t="shared" si="48"/>
        <v>-0.84362703836070807</v>
      </c>
      <c r="L325" s="2">
        <f t="shared" si="52"/>
        <v>16.905582834599446</v>
      </c>
      <c r="M325" s="2">
        <f t="shared" si="53"/>
        <v>0.58941716540055467</v>
      </c>
      <c r="N325" s="3">
        <f t="shared" si="54"/>
        <v>0.34741259486882481</v>
      </c>
      <c r="P325" s="3">
        <v>-0.8386160810367258</v>
      </c>
      <c r="Q325" s="3">
        <v>-0.47470377544206244</v>
      </c>
      <c r="R325" s="3">
        <f>B325-K325</f>
        <v>18.338627038360709</v>
      </c>
      <c r="S325" s="3"/>
      <c r="T325" s="3">
        <f>(B324-$U$17)^2</f>
        <v>2.869742660250306</v>
      </c>
      <c r="V325" s="19"/>
      <c r="X325" s="19"/>
      <c r="Y325" s="19"/>
      <c r="AD325" s="3">
        <v>25.666666130000099</v>
      </c>
      <c r="AE325" s="2">
        <f t="shared" si="44"/>
        <v>0</v>
      </c>
      <c r="AF325" s="2">
        <f>AE325-B325</f>
        <v>-17.495000000000001</v>
      </c>
      <c r="AG325" s="2">
        <f t="shared" si="45"/>
        <v>306.07502500000004</v>
      </c>
      <c r="AH325" s="2">
        <f t="shared" si="46"/>
        <v>17.495000000000001</v>
      </c>
    </row>
    <row r="326" spans="1:34" x14ac:dyDescent="0.3">
      <c r="A326" s="3">
        <v>25.499999470000098</v>
      </c>
      <c r="B326" s="3">
        <v>17.666</v>
      </c>
      <c r="C326" s="2">
        <f>$D$6*(A326^8)+$D$7*(A326^7)+$D$8*(A326^6)+$D$9*(A326^5)+$D$10*(A326^4)+$D$11*(A326^3)+$D$12*(A326^2)+$D$13*(A326)+$D$14 + (($D$3*EXP($D$4*A326))*(($D$5*(SIN(2*3.141592654*A326)))+(((1-($D$5^2))^0.5)*(COS(2*3.141592654*A326)))))</f>
        <v>17.777446835270005</v>
      </c>
      <c r="D326" s="2">
        <f t="shared" si="49"/>
        <v>-0.1114468352700051</v>
      </c>
      <c r="F326" s="2">
        <f t="shared" si="50"/>
        <v>1.2420397091699651E-2</v>
      </c>
      <c r="G326" s="2">
        <f>$E$9*(A326^8)+$E$10*(A326^7)+$E$11*(A326^6)+$E$12*(A326^5)+$E$13*(A326^4)+$E$14*(A326^3)+$E$15*(A326^2)+$E$16*(A326)+$E$17+(($E$3*EXP($E$4*A326))*(($E$5*(SIN(2*3.141592654*A326)))+(((1-($E$5^2))^0.5)*(COS(2*3.141592654*A326)))))+(($E$6*EXP($E$7*A326))*(($E$8*(SIN(4*3.141592654*A326)))+(((1-($E$8^2))^0.5)*(COS(4*3.141592654*A326)))))</f>
        <v>17.801468141291156</v>
      </c>
      <c r="H326" s="2">
        <f t="shared" si="47"/>
        <v>0.13546814129115603</v>
      </c>
      <c r="I326" s="2">
        <f t="shared" si="51"/>
        <v>1.8351617304880614E-2</v>
      </c>
      <c r="K326" s="2">
        <f t="shared" si="48"/>
        <v>-0.10560006454890467</v>
      </c>
      <c r="L326" s="2">
        <f t="shared" si="52"/>
        <v>17.6718467707211</v>
      </c>
      <c r="M326" s="2">
        <f t="shared" si="53"/>
        <v>-5.8467707210994035E-3</v>
      </c>
      <c r="N326" s="3">
        <f t="shared" si="54"/>
        <v>3.4184727865105241E-5</v>
      </c>
      <c r="P326" s="3">
        <v>-0.2542098729601534</v>
      </c>
      <c r="Q326" s="3">
        <v>-0.8386160810367258</v>
      </c>
      <c r="R326" s="3">
        <f>B326-K326</f>
        <v>17.771600064548906</v>
      </c>
      <c r="S326" s="3"/>
      <c r="T326" s="3">
        <f>(B325-$U$17)^2</f>
        <v>6.9856154121021454</v>
      </c>
      <c r="V326" s="19"/>
      <c r="X326" s="19"/>
      <c r="Y326" s="19"/>
      <c r="AD326" s="3">
        <v>25.749999460000101</v>
      </c>
      <c r="AE326" s="2">
        <f t="shared" si="44"/>
        <v>0</v>
      </c>
      <c r="AF326" s="2">
        <f>AE326-B326</f>
        <v>-17.666</v>
      </c>
      <c r="AG326" s="2">
        <f t="shared" si="45"/>
        <v>312.08755600000001</v>
      </c>
      <c r="AH326" s="2">
        <f t="shared" si="46"/>
        <v>17.666</v>
      </c>
    </row>
    <row r="327" spans="1:34" x14ac:dyDescent="0.3">
      <c r="A327" s="3">
        <v>25.5833328000001</v>
      </c>
      <c r="B327" s="3">
        <v>16.963999999999999</v>
      </c>
      <c r="C327" s="2">
        <f>$D$6*(A327^8)+$D$7*(A327^7)+$D$8*(A327^6)+$D$9*(A327^5)+$D$10*(A327^4)+$D$11*(A327^3)+$D$12*(A327^2)+$D$13*(A327)+$D$14 + (($D$3*EXP($D$4*A327))*(($D$5*(SIN(2*3.141592654*A327)))+(((1-($D$5^2))^0.5)*(COS(2*3.141592654*A327)))))</f>
        <v>17.46822836668208</v>
      </c>
      <c r="D327" s="2">
        <f t="shared" si="49"/>
        <v>-0.50422836668208149</v>
      </c>
      <c r="F327" s="2">
        <f t="shared" si="50"/>
        <v>0.2542462457668796</v>
      </c>
      <c r="G327" s="2">
        <f>$E$9*(A327^8)+$E$10*(A327^7)+$E$11*(A327^6)+$E$12*(A327^5)+$E$13*(A327^4)+$E$14*(A327^3)+$E$15*(A327^2)+$E$16*(A327)+$E$17+(($E$3*EXP($E$4*A327))*(($E$5*(SIN(2*3.141592654*A327)))+(((1-($E$5^2))^0.5)*(COS(2*3.141592654*A327)))))+(($E$6*EXP($E$7*A327))*(($E$8*(SIN(4*3.141592654*A327)))+(((1-($E$8^2))^0.5)*(COS(4*3.141592654*A327)))))</f>
        <v>17.354988861806849</v>
      </c>
      <c r="H327" s="2">
        <f t="shared" si="47"/>
        <v>0.39098886180685</v>
      </c>
      <c r="I327" s="2">
        <f t="shared" si="51"/>
        <v>0.15287229005701605</v>
      </c>
      <c r="K327" s="2">
        <f t="shared" si="48"/>
        <v>-7.0810710688457623E-2</v>
      </c>
      <c r="L327" s="2">
        <f t="shared" si="52"/>
        <v>17.397417655993621</v>
      </c>
      <c r="M327" s="2">
        <f t="shared" si="53"/>
        <v>-0.43341765599362247</v>
      </c>
      <c r="N327" s="3">
        <f t="shared" si="54"/>
        <v>0.18785086452700608</v>
      </c>
      <c r="P327" s="3">
        <v>-0.1114468352700051</v>
      </c>
      <c r="Q327" s="3">
        <v>-0.2542098729601534</v>
      </c>
      <c r="R327" s="3">
        <f>B327-K327</f>
        <v>17.034810710688458</v>
      </c>
      <c r="S327" s="3"/>
      <c r="T327" s="3">
        <f>(B326-$U$17)^2</f>
        <v>7.9187731787688058</v>
      </c>
      <c r="V327" s="19"/>
      <c r="X327" s="19"/>
      <c r="Y327" s="19"/>
      <c r="AD327" s="3">
        <v>25.8333327900001</v>
      </c>
      <c r="AE327" s="2">
        <f t="shared" si="44"/>
        <v>0</v>
      </c>
      <c r="AF327" s="2">
        <f>AE327-B327</f>
        <v>-16.963999999999999</v>
      </c>
      <c r="AG327" s="2">
        <f t="shared" si="45"/>
        <v>287.77729599999998</v>
      </c>
      <c r="AH327" s="2">
        <f t="shared" si="46"/>
        <v>16.963999999999999</v>
      </c>
    </row>
    <row r="328" spans="1:34" x14ac:dyDescent="0.3">
      <c r="A328" s="3">
        <v>25.666666130000099</v>
      </c>
      <c r="B328" s="3">
        <v>16.148</v>
      </c>
      <c r="C328" s="2">
        <f>$D$6*(A328^8)+$D$7*(A328^7)+$D$8*(A328^6)+$D$9*(A328^5)+$D$10*(A328^4)+$D$11*(A328^3)+$D$12*(A328^2)+$D$13*(A328)+$D$14 + (($D$3*EXP($D$4*A328))*(($D$5*(SIN(2*3.141592654*A328)))+(((1-($D$5^2))^0.5)*(COS(2*3.141592654*A328)))))</f>
        <v>16.910738534511641</v>
      </c>
      <c r="D328" s="2">
        <f t="shared" si="49"/>
        <v>-0.76273853451164086</v>
      </c>
      <c r="F328" s="2">
        <f t="shared" si="50"/>
        <v>0.58177007202896558</v>
      </c>
      <c r="G328" s="2">
        <f>$E$9*(A328^8)+$E$10*(A328^7)+$E$11*(A328^6)+$E$12*(A328^5)+$E$13*(A328^4)+$E$14*(A328^3)+$E$15*(A328^2)+$E$16*(A328)+$E$17+(($E$3*EXP($E$4*A328))*(($E$5*(SIN(2*3.141592654*A328)))+(((1-($E$5^2))^0.5)*(COS(2*3.141592654*A328)))))+(($E$6*EXP($E$7*A328))*(($E$8*(SIN(4*3.141592654*A328)))+(((1-($E$8^2))^0.5)*(COS(4*3.141592654*A328)))))</f>
        <v>16.77479598779253</v>
      </c>
      <c r="H328" s="2">
        <f t="shared" si="47"/>
        <v>0.62679598779252998</v>
      </c>
      <c r="I328" s="2">
        <f t="shared" si="51"/>
        <v>0.39287321031281341</v>
      </c>
      <c r="K328" s="2">
        <f t="shared" si="48"/>
        <v>-0.54483720502554445</v>
      </c>
      <c r="L328" s="2">
        <f t="shared" si="52"/>
        <v>16.365901329486096</v>
      </c>
      <c r="M328" s="2">
        <f t="shared" si="53"/>
        <v>-0.21790132948609653</v>
      </c>
      <c r="N328" s="3">
        <f t="shared" si="54"/>
        <v>4.7480989391808399E-2</v>
      </c>
      <c r="P328" s="3">
        <v>-0.50422836668208149</v>
      </c>
      <c r="Q328" s="3">
        <v>-0.1114468352700051</v>
      </c>
      <c r="R328" s="3">
        <f>B328-K328</f>
        <v>16.692837205025544</v>
      </c>
      <c r="S328" s="3"/>
      <c r="T328" s="3">
        <f>(B327-$U$17)^2</f>
        <v>4.4606769787688121</v>
      </c>
      <c r="V328" s="19"/>
      <c r="X328" s="19"/>
      <c r="Y328" s="19"/>
      <c r="AD328" s="3">
        <v>25.916666120000102</v>
      </c>
      <c r="AE328" s="2">
        <f t="shared" si="44"/>
        <v>0</v>
      </c>
      <c r="AF328" s="2">
        <f>AE328-B328</f>
        <v>-16.148</v>
      </c>
      <c r="AG328" s="2">
        <f t="shared" si="45"/>
        <v>260.757904</v>
      </c>
      <c r="AH328" s="2">
        <f t="shared" si="46"/>
        <v>16.148</v>
      </c>
    </row>
    <row r="329" spans="1:34" x14ac:dyDescent="0.3">
      <c r="A329" s="3">
        <v>25.749999460000101</v>
      </c>
      <c r="B329" s="3">
        <v>15.427</v>
      </c>
      <c r="C329" s="2">
        <f>$D$6*(A329^8)+$D$7*(A329^7)+$D$8*(A329^6)+$D$9*(A329^5)+$D$10*(A329^4)+$D$11*(A329^3)+$D$12*(A329^2)+$D$13*(A329)+$D$14 + (($D$3*EXP($D$4*A329))*(($D$5*(SIN(2*3.141592654*A329)))+(((1-($D$5^2))^0.5)*(COS(2*3.141592654*A329)))))</f>
        <v>16.26058947494996</v>
      </c>
      <c r="D329" s="2">
        <f t="shared" si="49"/>
        <v>-0.83358947494996016</v>
      </c>
      <c r="F329" s="2">
        <f t="shared" si="50"/>
        <v>0.69487141274735031</v>
      </c>
      <c r="G329" s="2">
        <f>$E$9*(A329^8)+$E$10*(A329^7)+$E$11*(A329^6)+$E$12*(A329^5)+$E$13*(A329^4)+$E$14*(A329^3)+$E$15*(A329^2)+$E$16*(A329)+$E$17+(($E$3*EXP($E$4*A329))*(($E$5*(SIN(2*3.141592654*A329)))+(((1-($E$5^2))^0.5)*(COS(2*3.141592654*A329)))))+(($E$6*EXP($E$7*A329))*(($E$8*(SIN(4*3.141592654*A329)))+(((1-($E$8^2))^0.5)*(COS(4*3.141592654*A329)))))</f>
        <v>16.238806765958266</v>
      </c>
      <c r="H329" s="2">
        <f t="shared" si="47"/>
        <v>0.8118067659582664</v>
      </c>
      <c r="I329" s="2">
        <f t="shared" si="51"/>
        <v>0.6590302252556195</v>
      </c>
      <c r="K329" s="2">
        <f t="shared" si="48"/>
        <v>-0.75163413844948668</v>
      </c>
      <c r="L329" s="2">
        <f t="shared" si="52"/>
        <v>15.508955336500474</v>
      </c>
      <c r="M329" s="2">
        <f t="shared" si="53"/>
        <v>-8.1955336500474374E-2</v>
      </c>
      <c r="N329" s="3">
        <f t="shared" si="54"/>
        <v>6.7166771809059871E-3</v>
      </c>
      <c r="P329" s="3">
        <v>-0.76273853451164086</v>
      </c>
      <c r="Q329" s="3">
        <v>-0.50422836668208149</v>
      </c>
      <c r="R329" s="3">
        <f>B329-K329</f>
        <v>16.178634138449485</v>
      </c>
      <c r="S329" s="3"/>
      <c r="T329" s="3">
        <f>(B328-$U$17)^2</f>
        <v>1.679697600991056</v>
      </c>
      <c r="V329" s="19"/>
      <c r="X329" s="19"/>
      <c r="Y329" s="19"/>
      <c r="AD329" s="3">
        <v>25.9999994500001</v>
      </c>
      <c r="AE329" s="2">
        <f t="shared" si="44"/>
        <v>0</v>
      </c>
      <c r="AF329" s="2">
        <f>AE329-B329</f>
        <v>-15.427</v>
      </c>
      <c r="AG329" s="2">
        <f t="shared" si="45"/>
        <v>237.99232899999998</v>
      </c>
      <c r="AH329" s="2">
        <f t="shared" si="46"/>
        <v>15.427</v>
      </c>
    </row>
    <row r="330" spans="1:34" x14ac:dyDescent="0.3">
      <c r="A330" s="3">
        <v>25.8333327900001</v>
      </c>
      <c r="B330" s="3">
        <v>14.839</v>
      </c>
      <c r="C330" s="2">
        <f>$D$6*(A330^8)+$D$7*(A330^7)+$D$8*(A330^6)+$D$9*(A330^5)+$D$10*(A330^4)+$D$11*(A330^3)+$D$12*(A330^2)+$D$13*(A330)+$D$14 + (($D$3*EXP($D$4*A330))*(($D$5*(SIN(2*3.141592654*A330)))+(((1-($D$5^2))^0.5)*(COS(2*3.141592654*A330)))))</f>
        <v>15.698149484175419</v>
      </c>
      <c r="D330" s="2">
        <f t="shared" si="49"/>
        <v>-0.85914948417541837</v>
      </c>
      <c r="F330" s="2">
        <f t="shared" si="50"/>
        <v>0.73813783615888751</v>
      </c>
      <c r="G330" s="2">
        <f>$E$9*(A330^8)+$E$10*(A330^7)+$E$11*(A330^6)+$E$12*(A330^5)+$E$13*(A330^4)+$E$14*(A330^3)+$E$15*(A330^2)+$E$16*(A330)+$E$17+(($E$3*EXP($E$4*A330))*(($E$5*(SIN(2*3.141592654*A330)))+(((1-($E$5^2))^0.5)*(COS(2*3.141592654*A330)))))+(($E$6*EXP($E$7*A330))*(($E$8*(SIN(4*3.141592654*A330)))+(((1-($E$8^2))^0.5)*(COS(4*3.141592654*A330)))))</f>
        <v>15.812996784792736</v>
      </c>
      <c r="H330" s="2">
        <f t="shared" si="47"/>
        <v>0.97399678479273533</v>
      </c>
      <c r="I330" s="2">
        <f t="shared" si="51"/>
        <v>0.94866973678658595</v>
      </c>
      <c r="K330" s="2">
        <f t="shared" si="48"/>
        <v>-0.77571120727807452</v>
      </c>
      <c r="L330" s="2">
        <f t="shared" si="52"/>
        <v>14.922438276897344</v>
      </c>
      <c r="M330" s="2">
        <f t="shared" si="53"/>
        <v>-8.34382768973434E-2</v>
      </c>
      <c r="N330" s="3">
        <f t="shared" si="54"/>
        <v>6.9619460515977496E-3</v>
      </c>
      <c r="P330" s="3">
        <v>-0.83358947494996016</v>
      </c>
      <c r="Q330" s="3">
        <v>-0.76273853451164086</v>
      </c>
      <c r="R330" s="3">
        <f>B330-K330</f>
        <v>15.614711207278075</v>
      </c>
      <c r="S330" s="3"/>
      <c r="T330" s="3">
        <f>(B329-$U$17)^2</f>
        <v>0.33066120469477506</v>
      </c>
      <c r="V330" s="19"/>
      <c r="X330" s="19"/>
      <c r="Y330" s="19"/>
      <c r="AD330" s="3">
        <v>26.083332780000099</v>
      </c>
      <c r="AE330" s="2">
        <f t="shared" si="44"/>
        <v>0</v>
      </c>
      <c r="AF330" s="2">
        <f>AE330-B330</f>
        <v>-14.839</v>
      </c>
      <c r="AG330" s="2">
        <f t="shared" si="45"/>
        <v>220.195921</v>
      </c>
      <c r="AH330" s="2">
        <f t="shared" si="46"/>
        <v>14.839</v>
      </c>
    </row>
    <row r="331" spans="1:34" x14ac:dyDescent="0.3">
      <c r="A331" s="3">
        <v>25.916666120000102</v>
      </c>
      <c r="B331" s="3">
        <v>14.269</v>
      </c>
      <c r="C331" s="2">
        <f>$D$6*(A331^8)+$D$7*(A331^7)+$D$8*(A331^6)+$D$9*(A331^5)+$D$10*(A331^4)+$D$11*(A331^3)+$D$12*(A331^2)+$D$13*(A331)+$D$14 + (($D$3*EXP($D$4*A331))*(($D$5*(SIN(2*3.141592654*A331)))+(((1-($D$5^2))^0.5)*(COS(2*3.141592654*A331)))))</f>
        <v>15.380213012082379</v>
      </c>
      <c r="D331" s="2">
        <f t="shared" si="49"/>
        <v>-1.1112130120823789</v>
      </c>
      <c r="F331" s="2">
        <f t="shared" si="50"/>
        <v>1.2347943582211931</v>
      </c>
      <c r="G331" s="2">
        <f>$E$9*(A331^8)+$E$10*(A331^7)+$E$11*(A331^6)+$E$12*(A331^5)+$E$13*(A331^4)+$E$14*(A331^3)+$E$15*(A331^2)+$E$16*(A331)+$E$17+(($E$3*EXP($E$4*A331))*(($E$5*(SIN(2*3.141592654*A331)))+(((1-($E$5^2))^0.5)*(COS(2*3.141592654*A331)))))+(($E$6*EXP($E$7*A331))*(($E$8*(SIN(4*3.141592654*A331)))+(((1-($E$8^2))^0.5)*(COS(4*3.141592654*A331)))))</f>
        <v>15.517727846339429</v>
      </c>
      <c r="H331" s="2">
        <f t="shared" si="47"/>
        <v>1.2487278463394293</v>
      </c>
      <c r="I331" s="2">
        <f t="shared" si="51"/>
        <v>1.5593212342235094</v>
      </c>
      <c r="K331" s="2">
        <f t="shared" si="48"/>
        <v>-0.78923967745843826</v>
      </c>
      <c r="L331" s="2">
        <f t="shared" si="52"/>
        <v>14.590973334623941</v>
      </c>
      <c r="M331" s="2">
        <f t="shared" si="53"/>
        <v>-0.32197333462394084</v>
      </c>
      <c r="N331" s="3">
        <f t="shared" si="54"/>
        <v>0.10366682820886018</v>
      </c>
      <c r="P331" s="3">
        <v>-0.85914948417541837</v>
      </c>
      <c r="Q331" s="3">
        <v>-0.83358947494996016</v>
      </c>
      <c r="R331" s="3">
        <f>B331-K331</f>
        <v>15.058239677458438</v>
      </c>
      <c r="S331" s="3"/>
      <c r="T331" s="3">
        <f>(B330-$U$17)^2</f>
        <v>1.6818247256541473E-4</v>
      </c>
      <c r="V331" s="19"/>
      <c r="X331" s="19"/>
      <c r="Y331" s="19"/>
      <c r="AD331" s="3">
        <v>26.166666110000101</v>
      </c>
      <c r="AE331" s="2">
        <f t="shared" si="44"/>
        <v>0</v>
      </c>
      <c r="AF331" s="2">
        <f>AE331-B331</f>
        <v>-14.269</v>
      </c>
      <c r="AG331" s="2">
        <f t="shared" si="45"/>
        <v>203.60436100000001</v>
      </c>
      <c r="AH331" s="2">
        <f t="shared" si="46"/>
        <v>14.269</v>
      </c>
    </row>
    <row r="332" spans="1:34" x14ac:dyDescent="0.3">
      <c r="A332" s="3">
        <v>25.9999994500001</v>
      </c>
      <c r="B332" s="3">
        <v>14.118</v>
      </c>
      <c r="C332" s="2">
        <f>$D$6*(A332^8)+$D$7*(A332^7)+$D$8*(A332^6)+$D$9*(A332^5)+$D$10*(A332^4)+$D$11*(A332^3)+$D$12*(A332^2)+$D$13*(A332)+$D$14 + (($D$3*EXP($D$4*A332))*(($D$5*(SIN(2*3.141592654*A332)))+(((1-($D$5^2))^0.5)*(COS(2*3.141592654*A332)))))</f>
        <v>15.397962445547959</v>
      </c>
      <c r="D332" s="2">
        <f t="shared" si="49"/>
        <v>-1.2799624455479588</v>
      </c>
      <c r="F332" s="2">
        <f t="shared" si="50"/>
        <v>1.6383038620131114</v>
      </c>
      <c r="G332" s="2">
        <f>$E$9*(A332^8)+$E$10*(A332^7)+$E$11*(A332^6)+$E$12*(A332^5)+$E$13*(A332^4)+$E$14*(A332^3)+$E$15*(A332^2)+$E$16*(A332)+$E$17+(($E$3*EXP($E$4*A332))*(($E$5*(SIN(2*3.141592654*A332)))+(((1-($E$5^2))^0.5)*(COS(2*3.141592654*A332)))))+(($E$6*EXP($E$7*A332))*(($E$8*(SIN(4*3.141592654*A332)))+(((1-($E$8^2))^0.5)*(COS(4*3.141592654*A332)))))</f>
        <v>15.421972954011411</v>
      </c>
      <c r="H332" s="2">
        <f t="shared" si="47"/>
        <v>1.3039729540114102</v>
      </c>
      <c r="I332" s="2">
        <f t="shared" si="51"/>
        <v>1.7003454647932434</v>
      </c>
      <c r="K332" s="2">
        <f t="shared" si="48"/>
        <v>-1.0681194380022403</v>
      </c>
      <c r="L332" s="2">
        <f t="shared" si="52"/>
        <v>14.329843007545719</v>
      </c>
      <c r="M332" s="2">
        <f t="shared" si="53"/>
        <v>-0.21184300754571872</v>
      </c>
      <c r="N332" s="3">
        <f t="shared" si="54"/>
        <v>4.487745984601544E-2</v>
      </c>
      <c r="P332" s="3">
        <v>-1.1112130120823789</v>
      </c>
      <c r="Q332" s="3">
        <v>-0.85914948417541837</v>
      </c>
      <c r="R332" s="3">
        <f>B332-K332</f>
        <v>15.18611943800224</v>
      </c>
      <c r="S332" s="3"/>
      <c r="T332" s="3">
        <f>(B331-$U$17)^2</f>
        <v>0.33985229358368813</v>
      </c>
      <c r="V332" s="19"/>
      <c r="X332" s="19"/>
      <c r="Y332" s="19"/>
      <c r="AD332" s="3">
        <v>26.249999440000099</v>
      </c>
      <c r="AE332" s="2">
        <f t="shared" si="44"/>
        <v>0</v>
      </c>
      <c r="AF332" s="2">
        <f>AE332-B332</f>
        <v>-14.118</v>
      </c>
      <c r="AG332" s="2">
        <f t="shared" si="45"/>
        <v>199.317924</v>
      </c>
      <c r="AH332" s="2">
        <f t="shared" si="46"/>
        <v>14.118</v>
      </c>
    </row>
    <row r="333" spans="1:34" x14ac:dyDescent="0.3">
      <c r="A333" s="3">
        <v>26.083332780000099</v>
      </c>
      <c r="B333" s="3">
        <v>14.156000000000001</v>
      </c>
      <c r="C333" s="2">
        <f>$D$6*(A333^8)+$D$7*(A333^7)+$D$8*(A333^6)+$D$9*(A333^5)+$D$10*(A333^4)+$D$11*(A333^3)+$D$12*(A333^2)+$D$13*(A333)+$D$14 + (($D$3*EXP($D$4*A333))*(($D$5*(SIN(2*3.141592654*A333)))+(((1-($D$5^2))^0.5)*(COS(2*3.141592654*A333)))))</f>
        <v>15.752492361769768</v>
      </c>
      <c r="D333" s="2">
        <f t="shared" si="49"/>
        <v>-1.5964923617697675</v>
      </c>
      <c r="F333" s="2">
        <f t="shared" si="50"/>
        <v>2.5487878611892101</v>
      </c>
      <c r="G333" s="2">
        <f>$E$9*(A333^8)+$E$10*(A333^7)+$E$11*(A333^6)+$E$12*(A333^5)+$E$13*(A333^4)+$E$14*(A333^3)+$E$15*(A333^2)+$E$16*(A333)+$E$17+(($E$3*EXP($E$4*A333))*(($E$5*(SIN(2*3.141592654*A333)))+(((1-($E$5^2))^0.5)*(COS(2*3.141592654*A333)))))+(($E$6*EXP($E$7*A333))*(($E$8*(SIN(4*3.141592654*A333)))+(((1-($E$8^2))^0.5)*(COS(4*3.141592654*A333)))))</f>
        <v>15.640609843167478</v>
      </c>
      <c r="H333" s="2">
        <f t="shared" si="47"/>
        <v>1.4846098431674779</v>
      </c>
      <c r="I333" s="2">
        <f t="shared" si="51"/>
        <v>2.2040663864297634</v>
      </c>
      <c r="K333" s="2">
        <f t="shared" si="48"/>
        <v>-1.20404849540076</v>
      </c>
      <c r="L333" s="2">
        <f t="shared" si="52"/>
        <v>14.548443866369007</v>
      </c>
      <c r="M333" s="2">
        <f t="shared" si="53"/>
        <v>-0.39244386636900686</v>
      </c>
      <c r="N333" s="3">
        <f t="shared" si="54"/>
        <v>0.15401218825065491</v>
      </c>
      <c r="P333" s="3">
        <v>-1.2799624455479588</v>
      </c>
      <c r="Q333" s="3">
        <v>-1.1112130120823789</v>
      </c>
      <c r="R333" s="3">
        <f>B333-K333</f>
        <v>15.360048495400761</v>
      </c>
      <c r="S333" s="3"/>
      <c r="T333" s="3">
        <f>(B332-$U$17)^2</f>
        <v>0.53870978617628351</v>
      </c>
      <c r="V333" s="19"/>
      <c r="X333" s="19"/>
      <c r="Y333" s="19"/>
      <c r="AD333" s="3">
        <v>26.333332770000101</v>
      </c>
      <c r="AE333" s="2">
        <f t="shared" si="44"/>
        <v>0</v>
      </c>
      <c r="AF333" s="2">
        <f>AE333-B333</f>
        <v>-14.156000000000001</v>
      </c>
      <c r="AG333" s="2">
        <f t="shared" si="45"/>
        <v>200.39233600000003</v>
      </c>
      <c r="AH333" s="2">
        <f t="shared" si="46"/>
        <v>14.156000000000001</v>
      </c>
    </row>
    <row r="334" spans="1:34" x14ac:dyDescent="0.3">
      <c r="A334" s="3">
        <v>26.166666110000101</v>
      </c>
      <c r="B334" s="3">
        <v>14.08</v>
      </c>
      <c r="C334" s="2">
        <f>$D$6*(A334^8)+$D$7*(A334^7)+$D$8*(A334^6)+$D$9*(A334^5)+$D$10*(A334^4)+$D$11*(A334^3)+$D$12*(A334^2)+$D$13*(A334)+$D$14 + (($D$3*EXP($D$4*A334))*(($D$5*(SIN(2*3.141592654*A334)))+(((1-($D$5^2))^0.5)*(COS(2*3.141592654*A334)))))</f>
        <v>16.354465997509802</v>
      </c>
      <c r="D334" s="2">
        <f t="shared" si="49"/>
        <v>-2.2744659975098021</v>
      </c>
      <c r="F334" s="2">
        <f t="shared" si="50"/>
        <v>5.1731955738282585</v>
      </c>
      <c r="G334" s="2">
        <f>$E$9*(A334^8)+$E$10*(A334^7)+$E$11*(A334^6)+$E$12*(A334^5)+$E$13*(A334^4)+$E$14*(A334^3)+$E$15*(A334^2)+$E$16*(A334)+$E$17+(($E$3*EXP($E$4*A334))*(($E$5*(SIN(2*3.141592654*A334)))+(((1-($E$5^2))^0.5)*(COS(2*3.141592654*A334)))))+(($E$6*EXP($E$7*A334))*(($E$8*(SIN(4*3.141592654*A334)))+(((1-($E$8^2))^0.5)*(COS(4*3.141592654*A334)))))</f>
        <v>16.220021094883862</v>
      </c>
      <c r="H334" s="2">
        <f t="shared" si="47"/>
        <v>2.1400210948838616</v>
      </c>
      <c r="I334" s="2">
        <f t="shared" si="51"/>
        <v>4.5796902865479217</v>
      </c>
      <c r="K334" s="2">
        <f t="shared" si="48"/>
        <v>-1.524722447301915</v>
      </c>
      <c r="L334" s="2">
        <f t="shared" si="52"/>
        <v>14.829743550207887</v>
      </c>
      <c r="M334" s="2">
        <f t="shared" si="53"/>
        <v>-0.74974355020788686</v>
      </c>
      <c r="N334" s="3">
        <f t="shared" si="54"/>
        <v>0.5621153910783262</v>
      </c>
      <c r="P334" s="3">
        <v>-1.5964923617697675</v>
      </c>
      <c r="Q334" s="3">
        <v>-1.2799624455479588</v>
      </c>
      <c r="R334" s="3">
        <f>B334-K334</f>
        <v>15.604722447301915</v>
      </c>
      <c r="S334" s="3"/>
      <c r="T334" s="3">
        <f>(B333-$U$17)^2</f>
        <v>0.48437217876887501</v>
      </c>
      <c r="V334" s="19"/>
      <c r="X334" s="19"/>
      <c r="Y334" s="19"/>
      <c r="AD334" s="3">
        <v>26.4166661000001</v>
      </c>
      <c r="AE334" s="2">
        <f t="shared" si="44"/>
        <v>0</v>
      </c>
      <c r="AF334" s="2">
        <f>AE334-B334</f>
        <v>-14.08</v>
      </c>
      <c r="AG334" s="2">
        <f t="shared" si="45"/>
        <v>198.24639999999999</v>
      </c>
      <c r="AH334" s="2">
        <f t="shared" si="46"/>
        <v>14.08</v>
      </c>
    </row>
    <row r="335" spans="1:34" x14ac:dyDescent="0.3">
      <c r="A335" s="3">
        <v>26.249999440000099</v>
      </c>
      <c r="B335" s="3">
        <v>16.414000000000001</v>
      </c>
      <c r="C335" s="2">
        <f>$D$6*(A335^8)+$D$7*(A335^7)+$D$8*(A335^6)+$D$9*(A335^5)+$D$10*(A335^4)+$D$11*(A335^3)+$D$12*(A335^2)+$D$13*(A335)+$D$14 + (($D$3*EXP($D$4*A335))*(($D$5*(SIN(2*3.141592654*A335)))+(((1-($D$5^2))^0.5)*(COS(2*3.141592654*A335)))))</f>
        <v>17.048009310472889</v>
      </c>
      <c r="D335" s="2">
        <f t="shared" si="49"/>
        <v>-0.63400931047288722</v>
      </c>
      <c r="F335" s="2">
        <f t="shared" si="50"/>
        <v>0.40196780576630592</v>
      </c>
      <c r="G335" s="2">
        <f>$E$9*(A335^8)+$E$10*(A335^7)+$E$11*(A335^6)+$E$12*(A335^5)+$E$13*(A335^4)+$E$14*(A335^3)+$E$15*(A335^2)+$E$16*(A335)+$E$17+(($E$3*EXP($E$4*A335))*(($E$5*(SIN(2*3.141592654*A335)))+(((1-($E$5^2))^0.5)*(COS(2*3.141592654*A335)))))+(($E$6*EXP($E$7*A335))*(($E$8*(SIN(4*3.141592654*A335)))+(((1-($E$8^2))^0.5)*(COS(4*3.141592654*A335)))))</f>
        <v>17.026435850070868</v>
      </c>
      <c r="H335" s="2">
        <f t="shared" si="47"/>
        <v>0.61243585007086665</v>
      </c>
      <c r="I335" s="2">
        <f t="shared" si="51"/>
        <v>0.37507767045202506</v>
      </c>
      <c r="K335" s="2">
        <f t="shared" si="48"/>
        <v>-2.2212779856118634</v>
      </c>
      <c r="L335" s="2">
        <f t="shared" si="52"/>
        <v>14.826731324861026</v>
      </c>
      <c r="M335" s="2">
        <f t="shared" si="53"/>
        <v>1.5872686751389757</v>
      </c>
      <c r="N335" s="3">
        <f t="shared" si="54"/>
        <v>2.5194218470774392</v>
      </c>
      <c r="P335" s="3">
        <v>-2.2744659975098021</v>
      </c>
      <c r="Q335" s="3">
        <v>-1.5964923617697675</v>
      </c>
      <c r="R335" s="3">
        <f>B335-K335</f>
        <v>18.635277985611864</v>
      </c>
      <c r="S335" s="3"/>
      <c r="T335" s="3">
        <f>(B334-$U$17)^2</f>
        <v>0.59593539358369207</v>
      </c>
      <c r="V335" s="19"/>
      <c r="X335" s="19"/>
      <c r="Y335" s="19"/>
      <c r="AD335" s="3">
        <v>26.499999430000098</v>
      </c>
      <c r="AE335" s="2">
        <f t="shared" si="44"/>
        <v>0</v>
      </c>
      <c r="AF335" s="2">
        <f>AE335-B335</f>
        <v>-16.414000000000001</v>
      </c>
      <c r="AG335" s="2">
        <f t="shared" si="45"/>
        <v>269.41939600000006</v>
      </c>
      <c r="AH335" s="2">
        <f t="shared" si="46"/>
        <v>16.414000000000001</v>
      </c>
    </row>
    <row r="336" spans="1:34" x14ac:dyDescent="0.3">
      <c r="A336" s="3">
        <v>26.333332770000101</v>
      </c>
      <c r="B336" s="3">
        <v>18.216000000000001</v>
      </c>
      <c r="C336" s="2">
        <f>$D$6*(A336^8)+$D$7*(A336^7)+$D$8*(A336^6)+$D$9*(A336^5)+$D$10*(A336^4)+$D$11*(A336^3)+$D$12*(A336^2)+$D$13*(A336)+$D$14 + (($D$3*EXP($D$4*A336))*(($D$5*(SIN(2*3.141592654*A336)))+(((1-($D$5^2))^0.5)*(COS(2*3.141592654*A336)))))</f>
        <v>17.6524518327541</v>
      </c>
      <c r="D336" s="2">
        <f t="shared" si="49"/>
        <v>0.56354816724590151</v>
      </c>
      <c r="F336" s="2">
        <f t="shared" si="50"/>
        <v>0.31758653680621457</v>
      </c>
      <c r="G336" s="2">
        <f>$E$9*(A336^8)+$E$10*(A336^7)+$E$11*(A336^6)+$E$12*(A336^5)+$E$13*(A336^4)+$E$14*(A336^3)+$E$15*(A336^2)+$E$16*(A336)+$E$17+(($E$3*EXP($E$4*A336))*(($E$5*(SIN(2*3.141592654*A336)))+(((1-($E$5^2))^0.5)*(COS(2*3.141592654*A336)))))+(($E$6*EXP($E$7*A336))*(($E$8*(SIN(4*3.141592654*A336)))+(((1-($E$8^2))^0.5)*(COS(4*3.141592654*A336)))))</f>
        <v>17.766010121031762</v>
      </c>
      <c r="H336" s="2">
        <f t="shared" si="47"/>
        <v>-0.44998987896823905</v>
      </c>
      <c r="I336" s="2">
        <f t="shared" si="51"/>
        <v>0.20249089117385044</v>
      </c>
      <c r="K336" s="2">
        <f t="shared" si="48"/>
        <v>-0.22384060294469049</v>
      </c>
      <c r="L336" s="2">
        <f t="shared" si="52"/>
        <v>17.428611229809409</v>
      </c>
      <c r="M336" s="2">
        <f t="shared" si="53"/>
        <v>0.78738877019059217</v>
      </c>
      <c r="N336" s="3">
        <f t="shared" si="54"/>
        <v>0.61998107542225311</v>
      </c>
      <c r="P336" s="3">
        <v>-0.63400931047288722</v>
      </c>
      <c r="Q336" s="3">
        <v>-2.2744659975098021</v>
      </c>
      <c r="R336" s="3">
        <f>B336-K336</f>
        <v>18.439840602944692</v>
      </c>
      <c r="S336" s="3"/>
      <c r="T336" s="3">
        <f>(B335-$U$17)^2</f>
        <v>2.439942349139204</v>
      </c>
      <c r="V336" s="19"/>
      <c r="X336" s="19"/>
      <c r="Y336" s="19"/>
      <c r="AD336" s="3">
        <v>26.583332760000101</v>
      </c>
      <c r="AE336" s="2">
        <f t="shared" si="44"/>
        <v>0</v>
      </c>
      <c r="AF336" s="2">
        <f>AE336-B336</f>
        <v>-18.216000000000001</v>
      </c>
      <c r="AG336" s="2">
        <f t="shared" si="45"/>
        <v>331.82265600000005</v>
      </c>
      <c r="AH336" s="2">
        <f t="shared" si="46"/>
        <v>18.216000000000001</v>
      </c>
    </row>
    <row r="337" spans="1:34" x14ac:dyDescent="0.3">
      <c r="A337" s="3">
        <v>26.4166661000001</v>
      </c>
      <c r="B337" s="3">
        <v>19.297999999999998</v>
      </c>
      <c r="C337" s="2">
        <f>$D$6*(A337^8)+$D$7*(A337^7)+$D$8*(A337^6)+$D$9*(A337^5)+$D$10*(A337^4)+$D$11*(A337^3)+$D$12*(A337^2)+$D$13*(A337)+$D$14 + (($D$3*EXP($D$4*A337))*(($D$5*(SIN(2*3.141592654*A337)))+(((1-($D$5^2))^0.5)*(COS(2*3.141592654*A337)))))</f>
        <v>18.010736640997198</v>
      </c>
      <c r="D337" s="2">
        <f t="shared" si="49"/>
        <v>1.2872633590028002</v>
      </c>
      <c r="F337" s="2">
        <f t="shared" si="50"/>
        <v>1.657046955431172</v>
      </c>
      <c r="G337" s="2">
        <f>$E$9*(A337^8)+$E$10*(A337^7)+$E$11*(A337^6)+$E$12*(A337^5)+$E$13*(A337^4)+$E$14*(A337^3)+$E$15*(A337^2)+$E$16*(A337)+$E$17+(($E$3*EXP($E$4*A337))*(($E$5*(SIN(2*3.141592654*A337)))+(((1-($E$5^2))^0.5)*(COS(2*3.141592654*A337)))))+(($E$6*EXP($E$7*A337))*(($E$8*(SIN(4*3.141592654*A337)))+(((1-($E$8^2))^0.5)*(COS(4*3.141592654*A337)))))</f>
        <v>18.146690110467617</v>
      </c>
      <c r="H337" s="2">
        <f t="shared" si="47"/>
        <v>-1.1513098895323814</v>
      </c>
      <c r="I337" s="2">
        <f t="shared" si="51"/>
        <v>1.3255144617350643</v>
      </c>
      <c r="K337" s="2">
        <f t="shared" si="48"/>
        <v>0.77286080909674171</v>
      </c>
      <c r="L337" s="2">
        <f t="shared" si="52"/>
        <v>18.783597450093939</v>
      </c>
      <c r="M337" s="2">
        <f t="shared" si="53"/>
        <v>0.51440254990605894</v>
      </c>
      <c r="N337" s="3">
        <f t="shared" si="54"/>
        <v>0.26460998334985547</v>
      </c>
      <c r="P337" s="3">
        <v>0.56354816724590151</v>
      </c>
      <c r="Q337" s="3">
        <v>-0.63400931047288722</v>
      </c>
      <c r="R337" s="3">
        <f>B337-K337</f>
        <v>18.525139190903257</v>
      </c>
      <c r="S337" s="3"/>
      <c r="T337" s="3">
        <f>(B336-$U$17)^2</f>
        <v>11.316707808398428</v>
      </c>
      <c r="V337" s="19"/>
      <c r="X337" s="19"/>
      <c r="Y337" s="19"/>
      <c r="AD337" s="3">
        <v>26.666666090000099</v>
      </c>
      <c r="AE337" s="2">
        <f t="shared" ref="AE337:AE400" si="55">$L$4*(AD337^9)+$L$5*(AD337^8)+$L$6*(AD337^7)+$L$7*(AD337^6)+$L$8*(AD337^5)+$L$9*(AD337^4)+$L$10*(AD337^3)+$L$11*(AD337^2)+$L$12*(AD337)+$L$13</f>
        <v>0</v>
      </c>
      <c r="AF337" s="2">
        <f>AE337-B337</f>
        <v>-19.297999999999998</v>
      </c>
      <c r="AG337" s="2">
        <f t="shared" si="45"/>
        <v>372.41280399999994</v>
      </c>
      <c r="AH337" s="2">
        <f t="shared" si="46"/>
        <v>19.297999999999998</v>
      </c>
    </row>
    <row r="338" spans="1:34" x14ac:dyDescent="0.3">
      <c r="A338" s="3">
        <v>26.499999430000098</v>
      </c>
      <c r="B338" s="3">
        <v>18.824000000000002</v>
      </c>
      <c r="C338" s="2">
        <f>$D$6*(A338^8)+$D$7*(A338^7)+$D$8*(A338^6)+$D$9*(A338^5)+$D$10*(A338^4)+$D$11*(A338^3)+$D$12*(A338^2)+$D$13*(A338)+$D$14 + (($D$3*EXP($D$4*A338))*(($D$5*(SIN(2*3.141592654*A338)))+(((1-($D$5^2))^0.5)*(COS(2*3.141592654*A338)))))</f>
        <v>18.031528128992878</v>
      </c>
      <c r="D338" s="2">
        <f t="shared" si="49"/>
        <v>0.79247187100712324</v>
      </c>
      <c r="F338" s="2">
        <f t="shared" si="50"/>
        <v>0.62801166633753058</v>
      </c>
      <c r="G338" s="2">
        <f>$E$9*(A338^8)+$E$10*(A338^7)+$E$11*(A338^6)+$E$12*(A338^5)+$E$13*(A338^4)+$E$14*(A338^3)+$E$15*(A338^2)+$E$16*(A338)+$E$17+(($E$3*EXP($E$4*A338))*(($E$5*(SIN(2*3.141592654*A338)))+(((1-($E$5^2))^0.5)*(COS(2*3.141592654*A338)))))+(($E$6*EXP($E$7*A338))*(($E$8*(SIN(4*3.141592654*A338)))+(((1-($E$8^2))^0.5)*(COS(4*3.141592654*A338)))))</f>
        <v>18.055158481386826</v>
      </c>
      <c r="H338" s="2">
        <f t="shared" si="47"/>
        <v>-0.76884151861317562</v>
      </c>
      <c r="I338" s="2">
        <f t="shared" si="51"/>
        <v>0.59111728074341408</v>
      </c>
      <c r="K338" s="2">
        <f t="shared" si="48"/>
        <v>1.3306364890210203</v>
      </c>
      <c r="L338" s="2">
        <f t="shared" si="52"/>
        <v>19.3621646180139</v>
      </c>
      <c r="M338" s="2">
        <f t="shared" si="53"/>
        <v>-0.53816461801389792</v>
      </c>
      <c r="N338" s="3">
        <f t="shared" si="54"/>
        <v>0.28962115608204464</v>
      </c>
      <c r="P338" s="3">
        <v>1.2872633590028002</v>
      </c>
      <c r="Q338" s="3">
        <v>0.56354816724590151</v>
      </c>
      <c r="R338" s="3">
        <f>B338-K338</f>
        <v>17.49336351097898</v>
      </c>
      <c r="S338" s="3"/>
      <c r="T338" s="3">
        <f>(B337-$U$17)^2</f>
        <v>19.76719593432431</v>
      </c>
      <c r="V338" s="19"/>
      <c r="X338" s="19"/>
      <c r="Y338" s="19"/>
      <c r="AD338" s="3">
        <v>26.749999420000101</v>
      </c>
      <c r="AE338" s="2">
        <f t="shared" si="55"/>
        <v>0</v>
      </c>
      <c r="AF338" s="2">
        <f>AE338-B338</f>
        <v>-18.824000000000002</v>
      </c>
      <c r="AG338" s="2">
        <f t="shared" ref="AG338:AG401" si="56">AF338^2</f>
        <v>354.34297600000008</v>
      </c>
      <c r="AH338" s="2">
        <f t="shared" ref="AH338:AH401" si="57">ABS(AF338)</f>
        <v>18.824000000000002</v>
      </c>
    </row>
    <row r="339" spans="1:34" x14ac:dyDescent="0.3">
      <c r="A339" s="3">
        <v>26.583332760000101</v>
      </c>
      <c r="B339" s="3">
        <v>18.367999999999999</v>
      </c>
      <c r="C339" s="2">
        <f>$D$6*(A339^8)+$D$7*(A339^7)+$D$8*(A339^6)+$D$9*(A339^5)+$D$10*(A339^4)+$D$11*(A339^3)+$D$12*(A339^2)+$D$13*(A339)+$D$14 + (($D$3*EXP($D$4*A339))*(($D$5*(SIN(2*3.141592654*A339)))+(((1-($D$5^2))^0.5)*(COS(2*3.141592654*A339)))))</f>
        <v>17.713728252533091</v>
      </c>
      <c r="D339" s="2">
        <f t="shared" si="49"/>
        <v>0.65427174746690753</v>
      </c>
      <c r="F339" s="2">
        <f t="shared" si="50"/>
        <v>0.42807151953340083</v>
      </c>
      <c r="G339" s="2">
        <f>$E$9*(A339^8)+$E$10*(A339^7)+$E$11*(A339^6)+$E$12*(A339^5)+$E$13*(A339^4)+$E$14*(A339^3)+$E$15*(A339^2)+$E$16*(A339)+$E$17+(($E$3*EXP($E$4*A339))*(($E$5*(SIN(2*3.141592654*A339)))+(((1-($E$5^2))^0.5)*(COS(2*3.141592654*A339)))))+(($E$6*EXP($E$7*A339))*(($E$8*(SIN(4*3.141592654*A339)))+(((1-($E$8^2))^0.5)*(COS(4*3.141592654*A339)))))</f>
        <v>17.602896855893864</v>
      </c>
      <c r="H339" s="2">
        <f t="shared" si="47"/>
        <v>-0.76510314410613489</v>
      </c>
      <c r="I339" s="2">
        <f t="shared" si="51"/>
        <v>0.58538282112109297</v>
      </c>
      <c r="K339" s="2">
        <f t="shared" si="48"/>
        <v>0.61596840017683219</v>
      </c>
      <c r="L339" s="2">
        <f t="shared" si="52"/>
        <v>18.329696652709924</v>
      </c>
      <c r="M339" s="2">
        <f t="shared" si="53"/>
        <v>3.8303347290074896E-2</v>
      </c>
      <c r="N339" s="3">
        <f t="shared" si="54"/>
        <v>1.4671464136240878E-3</v>
      </c>
      <c r="P339" s="3">
        <v>0.79247187100712324</v>
      </c>
      <c r="Q339" s="3">
        <v>1.2872633590028002</v>
      </c>
      <c r="R339" s="3">
        <f>B339-K339</f>
        <v>17.752031599823166</v>
      </c>
      <c r="S339" s="3"/>
      <c r="T339" s="3">
        <f>(B338-$U$17)^2</f>
        <v>15.777034089879903</v>
      </c>
      <c r="V339" s="19"/>
      <c r="X339" s="19"/>
      <c r="Y339" s="19"/>
      <c r="AD339" s="3">
        <v>26.8333327500001</v>
      </c>
      <c r="AE339" s="2">
        <f t="shared" si="55"/>
        <v>0</v>
      </c>
      <c r="AF339" s="2">
        <f>AE339-B339</f>
        <v>-18.367999999999999</v>
      </c>
      <c r="AG339" s="2">
        <f t="shared" si="56"/>
        <v>337.38342399999993</v>
      </c>
      <c r="AH339" s="2">
        <f t="shared" si="57"/>
        <v>18.367999999999999</v>
      </c>
    </row>
    <row r="340" spans="1:34" x14ac:dyDescent="0.3">
      <c r="A340" s="3">
        <v>26.666666090000099</v>
      </c>
      <c r="B340" s="3">
        <v>17.875</v>
      </c>
      <c r="C340" s="2">
        <f>$D$6*(A340^8)+$D$7*(A340^7)+$D$8*(A340^6)+$D$9*(A340^5)+$D$10*(A340^4)+$D$11*(A340^3)+$D$12*(A340^2)+$D$13*(A340)+$D$14 + (($D$3*EXP($D$4*A340))*(($D$5*(SIN(2*3.141592654*A340)))+(((1-($D$5^2))^0.5)*(COS(2*3.141592654*A340)))))</f>
        <v>17.14682062874947</v>
      </c>
      <c r="D340" s="2">
        <f t="shared" si="49"/>
        <v>0.72817937125052978</v>
      </c>
      <c r="F340" s="2">
        <f t="shared" si="50"/>
        <v>0.53024519671481685</v>
      </c>
      <c r="G340" s="2">
        <f>$E$9*(A340^8)+$E$10*(A340^7)+$E$11*(A340^6)+$E$12*(A340^5)+$E$13*(A340^4)+$E$14*(A340^3)+$E$15*(A340^2)+$E$16*(A340)+$E$17+(($E$3*EXP($E$4*A340))*(($E$5*(SIN(2*3.141592654*A340)))+(((1-($E$5^2))^0.5)*(COS(2*3.141592654*A340)))))+(($E$6*EXP($E$7*A340))*(($E$8*(SIN(4*3.141592654*A340)))+(((1-($E$8^2))^0.5)*(COS(4*3.141592654*A340)))))</f>
        <v>17.013673035300773</v>
      </c>
      <c r="H340" s="2">
        <f t="shared" ref="H340:H403" si="58">G340-B340</f>
        <v>-0.8613269646992272</v>
      </c>
      <c r="I340" s="2">
        <f t="shared" si="51"/>
        <v>0.74188414011798376</v>
      </c>
      <c r="K340" s="2">
        <f t="shared" ref="K340:K403" si="59">($P$19*P340)+($Q$19*Q340)</f>
        <v>0.56696164134227245</v>
      </c>
      <c r="L340" s="2">
        <f t="shared" si="52"/>
        <v>17.713782270091741</v>
      </c>
      <c r="M340" s="2">
        <f t="shared" si="53"/>
        <v>0.16121772990825889</v>
      </c>
      <c r="N340" s="3">
        <f t="shared" si="54"/>
        <v>2.5991156436772314E-2</v>
      </c>
      <c r="P340" s="3">
        <v>0.65427174746690753</v>
      </c>
      <c r="Q340" s="3">
        <v>0.79247187100712324</v>
      </c>
      <c r="R340" s="3">
        <f>B340-K340</f>
        <v>17.308038358657729</v>
      </c>
      <c r="S340" s="3"/>
      <c r="T340" s="3">
        <f>(B339-$U$17)^2</f>
        <v>12.362477378768778</v>
      </c>
      <c r="V340" s="19"/>
      <c r="X340" s="19"/>
      <c r="Y340" s="19"/>
      <c r="AD340" s="3">
        <v>26.916666080000098</v>
      </c>
      <c r="AE340" s="2">
        <f t="shared" si="55"/>
        <v>0</v>
      </c>
      <c r="AF340" s="2">
        <f>AE340-B340</f>
        <v>-17.875</v>
      </c>
      <c r="AG340" s="2">
        <f t="shared" si="56"/>
        <v>319.515625</v>
      </c>
      <c r="AH340" s="2">
        <f t="shared" si="57"/>
        <v>17.875</v>
      </c>
    </row>
    <row r="341" spans="1:34" x14ac:dyDescent="0.3">
      <c r="A341" s="3">
        <v>26.749999420000101</v>
      </c>
      <c r="B341" s="3">
        <v>16.869</v>
      </c>
      <c r="C341" s="2">
        <f>$D$6*(A341^8)+$D$7*(A341^7)+$D$8*(A341^6)+$D$9*(A341^5)+$D$10*(A341^4)+$D$11*(A341^3)+$D$12*(A341^2)+$D$13*(A341)+$D$14 + (($D$3*EXP($D$4*A341))*(($D$5*(SIN(2*3.141592654*A341)))+(((1-($D$5^2))^0.5)*(COS(2*3.141592654*A341)))))</f>
        <v>16.486936937741934</v>
      </c>
      <c r="D341" s="2">
        <f t="shared" ref="D341:D404" si="60">B341-C341</f>
        <v>0.38206306225806586</v>
      </c>
      <c r="F341" s="2">
        <f t="shared" ref="F341:F404" si="61">D341^2</f>
        <v>0.14597218354201072</v>
      </c>
      <c r="G341" s="2">
        <f>$E$9*(A341^8)+$E$10*(A341^7)+$E$11*(A341^6)+$E$12*(A341^5)+$E$13*(A341^4)+$E$14*(A341^3)+$E$15*(A341^2)+$E$16*(A341)+$E$17+(($E$3*EXP($E$4*A341))*(($E$5*(SIN(2*3.141592654*A341)))+(((1-($E$5^2))^0.5)*(COS(2*3.141592654*A341)))))+(($E$6*EXP($E$7*A341))*(($E$8*(SIN(4*3.141592654*A341)))+(((1-($E$8^2))^0.5)*(COS(4*3.141592654*A341)))))</f>
        <v>16.465479291428554</v>
      </c>
      <c r="H341" s="2">
        <f t="shared" si="58"/>
        <v>-0.4035207085714454</v>
      </c>
      <c r="I341" s="2">
        <f t="shared" ref="I341:I404" si="62">H341^2</f>
        <v>0.16282896224600138</v>
      </c>
      <c r="K341" s="2">
        <f t="shared" si="59"/>
        <v>0.68021665995437419</v>
      </c>
      <c r="L341" s="2">
        <f t="shared" ref="L341:L404" si="63">K341+C341</f>
        <v>17.167153597696309</v>
      </c>
      <c r="M341" s="2">
        <f t="shared" ref="M341:M404" si="64">B341-L341</f>
        <v>-0.29815359769630945</v>
      </c>
      <c r="N341" s="3">
        <f t="shared" ref="N341:N404" si="65">M341^2</f>
        <v>8.8895567819252744E-2</v>
      </c>
      <c r="P341" s="3">
        <v>0.72817937125052978</v>
      </c>
      <c r="Q341" s="3">
        <v>0.65427174746690753</v>
      </c>
      <c r="R341" s="3">
        <f>B341-K341</f>
        <v>16.188783340045624</v>
      </c>
      <c r="S341" s="3"/>
      <c r="T341" s="3">
        <f>(B340-$U$17)^2</f>
        <v>9.1387193380280589</v>
      </c>
      <c r="V341" s="19"/>
      <c r="X341" s="19"/>
      <c r="Y341" s="19"/>
      <c r="AD341" s="3">
        <v>26.9999994100001</v>
      </c>
      <c r="AE341" s="2">
        <f t="shared" si="55"/>
        <v>0</v>
      </c>
      <c r="AF341" s="2">
        <f>AE341-B341</f>
        <v>-16.869</v>
      </c>
      <c r="AG341" s="2">
        <f t="shared" si="56"/>
        <v>284.56316099999998</v>
      </c>
      <c r="AH341" s="2">
        <f t="shared" si="57"/>
        <v>16.869</v>
      </c>
    </row>
    <row r="342" spans="1:34" x14ac:dyDescent="0.3">
      <c r="A342" s="3">
        <v>26.8333327500001</v>
      </c>
      <c r="B342" s="3">
        <v>16.129000000000001</v>
      </c>
      <c r="C342" s="2">
        <f>$D$6*(A342^8)+$D$7*(A342^7)+$D$8*(A342^6)+$D$9*(A342^5)+$D$10*(A342^4)+$D$11*(A342^3)+$D$12*(A342^2)+$D$13*(A342)+$D$14 + (($D$3*EXP($D$4*A342))*(($D$5*(SIN(2*3.141592654*A342)))+(((1-($D$5^2))^0.5)*(COS(2*3.141592654*A342)))))</f>
        <v>15.915046999555527</v>
      </c>
      <c r="D342" s="2">
        <f t="shared" si="60"/>
        <v>0.21395300044447474</v>
      </c>
      <c r="F342" s="2">
        <f t="shared" si="61"/>
        <v>4.5775886399193409E-2</v>
      </c>
      <c r="G342" s="2">
        <f>$E$9*(A342^8)+$E$10*(A342^7)+$E$11*(A342^6)+$E$12*(A342^5)+$E$13*(A342^4)+$E$14*(A342^3)+$E$15*(A342^2)+$E$16*(A342)+$E$17+(($E$3*EXP($E$4*A342))*(($E$5*(SIN(2*3.141592654*A342)))+(((1-($E$5^2))^0.5)*(COS(2*3.141592654*A342)))))+(($E$6*EXP($E$7*A342))*(($E$8*(SIN(4*3.141592654*A342)))+(((1-($E$8^2))^0.5)*(COS(4*3.141592654*A342)))))</f>
        <v>16.027293235694579</v>
      </c>
      <c r="H342" s="2">
        <f t="shared" si="58"/>
        <v>-0.10170676430542258</v>
      </c>
      <c r="I342" s="2">
        <f t="shared" si="62"/>
        <v>1.0344265905478781E-2</v>
      </c>
      <c r="K342" s="2">
        <f t="shared" si="59"/>
        <v>0.27372219101853623</v>
      </c>
      <c r="L342" s="2">
        <f t="shared" si="63"/>
        <v>16.188769190574064</v>
      </c>
      <c r="M342" s="2">
        <f t="shared" si="64"/>
        <v>-5.9769190574062492E-2</v>
      </c>
      <c r="N342" s="3">
        <f t="shared" si="65"/>
        <v>3.5723561418786005E-3</v>
      </c>
      <c r="P342" s="3">
        <v>0.38206306225806586</v>
      </c>
      <c r="Q342" s="3">
        <v>0.72817937125052978</v>
      </c>
      <c r="R342" s="3">
        <f>B342-K342</f>
        <v>15.855277808981466</v>
      </c>
      <c r="S342" s="3"/>
      <c r="T342" s="3">
        <f>(B341-$U$17)^2</f>
        <v>4.068415997287337</v>
      </c>
      <c r="V342" s="19"/>
      <c r="X342" s="19"/>
      <c r="Y342" s="19"/>
      <c r="AD342" s="3">
        <v>27.083332740000099</v>
      </c>
      <c r="AE342" s="2">
        <f t="shared" si="55"/>
        <v>0</v>
      </c>
      <c r="AF342" s="2">
        <f>AE342-B342</f>
        <v>-16.129000000000001</v>
      </c>
      <c r="AG342" s="2">
        <f t="shared" si="56"/>
        <v>260.14464100000004</v>
      </c>
      <c r="AH342" s="2">
        <f t="shared" si="57"/>
        <v>16.129000000000001</v>
      </c>
    </row>
    <row r="343" spans="1:34" x14ac:dyDescent="0.3">
      <c r="A343" s="3">
        <v>26.916666080000098</v>
      </c>
      <c r="B343" s="3">
        <v>15.712</v>
      </c>
      <c r="C343" s="2">
        <f>$D$6*(A343^8)+$D$7*(A343^7)+$D$8*(A343^6)+$D$9*(A343^5)+$D$10*(A343^4)+$D$11*(A343^3)+$D$12*(A343^2)+$D$13*(A343)+$D$14 + (($D$3*EXP($D$4*A343))*(($D$5*(SIN(2*3.141592654*A343)))+(((1-($D$5^2))^0.5)*(COS(2*3.141592654*A343)))))</f>
        <v>15.588468696091255</v>
      </c>
      <c r="D343" s="2">
        <f t="shared" si="60"/>
        <v>0.12353130390874512</v>
      </c>
      <c r="F343" s="2">
        <f t="shared" si="61"/>
        <v>1.5259983045394747E-2</v>
      </c>
      <c r="G343" s="2">
        <f>$E$9*(A343^8)+$E$10*(A343^7)+$E$11*(A343^6)+$E$12*(A343^5)+$E$13*(A343^4)+$E$14*(A343^3)+$E$15*(A343^2)+$E$16*(A343)+$E$17+(($E$3*EXP($E$4*A343))*(($E$5*(SIN(2*3.141592654*A343)))+(((1-($E$5^2))^0.5)*(COS(2*3.141592654*A343)))))+(($E$6*EXP($E$7*A343))*(($E$8*(SIN(4*3.141592654*A343)))+(((1-($E$8^2))^0.5)*(COS(4*3.141592654*A343)))))</f>
        <v>15.722855940361528</v>
      </c>
      <c r="H343" s="2">
        <f t="shared" si="58"/>
        <v>1.0855940361528482E-2</v>
      </c>
      <c r="I343" s="2">
        <f t="shared" si="62"/>
        <v>1.1785144113306315E-4</v>
      </c>
      <c r="K343" s="2">
        <f t="shared" si="59"/>
        <v>0.15883934264753286</v>
      </c>
      <c r="L343" s="2">
        <f t="shared" si="63"/>
        <v>15.747308038738787</v>
      </c>
      <c r="M343" s="2">
        <f t="shared" si="64"/>
        <v>-3.5308038738786962E-2</v>
      </c>
      <c r="N343" s="3">
        <f t="shared" si="65"/>
        <v>1.2466575995796808E-3</v>
      </c>
      <c r="P343" s="3">
        <v>0.21395300044447474</v>
      </c>
      <c r="Q343" s="3">
        <v>0.38206306225806586</v>
      </c>
      <c r="R343" s="3">
        <f>B343-K343</f>
        <v>15.553160657352468</v>
      </c>
      <c r="S343" s="3"/>
      <c r="T343" s="3">
        <f>(B342-$U$17)^2</f>
        <v>1.6308094046947645</v>
      </c>
      <c r="V343" s="19"/>
      <c r="X343" s="19"/>
      <c r="Y343" s="19"/>
      <c r="AD343" s="3">
        <v>27.166666070000101</v>
      </c>
      <c r="AE343" s="2">
        <f t="shared" si="55"/>
        <v>0</v>
      </c>
      <c r="AF343" s="2">
        <f>AE343-B343</f>
        <v>-15.712</v>
      </c>
      <c r="AG343" s="2">
        <f t="shared" si="56"/>
        <v>246.86694399999999</v>
      </c>
      <c r="AH343" s="2">
        <f t="shared" si="57"/>
        <v>15.712</v>
      </c>
    </row>
    <row r="344" spans="1:34" x14ac:dyDescent="0.3">
      <c r="A344" s="3">
        <v>26.9999994100001</v>
      </c>
      <c r="B344" s="3">
        <v>15.617000000000001</v>
      </c>
      <c r="C344" s="2">
        <f>$D$6*(A344^8)+$D$7*(A344^7)+$D$8*(A344^6)+$D$9*(A344^5)+$D$10*(A344^4)+$D$11*(A344^3)+$D$12*(A344^2)+$D$13*(A344)+$D$14 + (($D$3*EXP($D$4*A344))*(($D$5*(SIN(2*3.141592654*A344)))+(((1-($D$5^2))^0.5)*(COS(2*3.141592654*A344)))))</f>
        <v>15.598690514915582</v>
      </c>
      <c r="D344" s="2">
        <f t="shared" si="60"/>
        <v>1.8309485084419208E-2</v>
      </c>
      <c r="F344" s="2">
        <f t="shared" si="61"/>
        <v>3.3523724405656944E-4</v>
      </c>
      <c r="G344" s="2">
        <f>$E$9*(A344^8)+$E$10*(A344^7)+$E$11*(A344^6)+$E$12*(A344^5)+$E$13*(A344^4)+$E$14*(A344^3)+$E$15*(A344^2)+$E$16*(A344)+$E$17+(($E$3*EXP($E$4*A344))*(($E$5*(SIN(2*3.141592654*A344)))+(((1-($E$5^2))^0.5)*(COS(2*3.141592654*A344)))))+(($E$6*EXP($E$7*A344))*(($E$8*(SIN(4*3.141592654*A344)))+(((1-($E$8^2))^0.5)*(COS(4*3.141592654*A344)))))</f>
        <v>15.621919639428556</v>
      </c>
      <c r="H344" s="2">
        <f t="shared" si="58"/>
        <v>4.9196394285555556E-3</v>
      </c>
      <c r="I344" s="2">
        <f t="shared" si="62"/>
        <v>2.4202852106998432E-5</v>
      </c>
      <c r="K344" s="2">
        <f t="shared" si="59"/>
        <v>9.3145126804186157E-2</v>
      </c>
      <c r="L344" s="2">
        <f t="shared" si="63"/>
        <v>15.691835641719768</v>
      </c>
      <c r="M344" s="2">
        <f t="shared" si="64"/>
        <v>-7.483564171976731E-2</v>
      </c>
      <c r="N344" s="3">
        <f t="shared" si="65"/>
        <v>5.6003732716093779E-3</v>
      </c>
      <c r="P344" s="3">
        <v>0.12353130390874512</v>
      </c>
      <c r="Q344" s="3">
        <v>0.21395300044447474</v>
      </c>
      <c r="R344" s="3">
        <f>B344-K344</f>
        <v>15.523854873195814</v>
      </c>
      <c r="S344" s="3"/>
      <c r="T344" s="3">
        <f>(B343-$U$17)^2</f>
        <v>0.73965414913921368</v>
      </c>
      <c r="V344" s="19"/>
      <c r="X344" s="19"/>
      <c r="Y344" s="19"/>
      <c r="AD344" s="3">
        <v>27.2499994000001</v>
      </c>
      <c r="AE344" s="2">
        <f t="shared" si="55"/>
        <v>0</v>
      </c>
      <c r="AF344" s="2">
        <f>AE344-B344</f>
        <v>-15.617000000000001</v>
      </c>
      <c r="AG344" s="2">
        <f t="shared" si="56"/>
        <v>243.89068900000004</v>
      </c>
      <c r="AH344" s="2">
        <f t="shared" si="57"/>
        <v>15.617000000000001</v>
      </c>
    </row>
    <row r="345" spans="1:34" x14ac:dyDescent="0.3">
      <c r="A345" s="3">
        <v>27.083332740000099</v>
      </c>
      <c r="B345" s="3">
        <v>15.161</v>
      </c>
      <c r="C345" s="2">
        <f>$D$6*(A345^8)+$D$7*(A345^7)+$D$8*(A345^6)+$D$9*(A345^5)+$D$10*(A345^4)+$D$11*(A345^3)+$D$12*(A345^2)+$D$13*(A345)+$D$14 + (($D$3*EXP($D$4*A345))*(($D$5*(SIN(2*3.141592654*A345)))+(((1-($D$5^2))^0.5)*(COS(2*3.141592654*A345)))))</f>
        <v>15.946814725748835</v>
      </c>
      <c r="D345" s="2">
        <f t="shared" si="60"/>
        <v>-0.78581472574883549</v>
      </c>
      <c r="F345" s="2">
        <f t="shared" si="61"/>
        <v>0.61750478320371749</v>
      </c>
      <c r="G345" s="2">
        <f>$E$9*(A345^8)+$E$10*(A345^7)+$E$11*(A345^6)+$E$12*(A345^5)+$E$13*(A345^4)+$E$14*(A345^3)+$E$15*(A345^2)+$E$16*(A345)+$E$17+(($E$3*EXP($E$4*A345))*(($E$5*(SIN(2*3.141592654*A345)))+(((1-($E$5^2))^0.5)*(COS(2*3.141592654*A345)))))+(($E$6*EXP($E$7*A345))*(($E$8*(SIN(4*3.141592654*A345)))+(((1-($E$8^2))^0.5)*(COS(4*3.141592654*A345)))))</f>
        <v>15.837004566205797</v>
      </c>
      <c r="H345" s="2">
        <f t="shared" si="58"/>
        <v>0.67600456620579763</v>
      </c>
      <c r="I345" s="2">
        <f t="shared" si="62"/>
        <v>0.45698217353108861</v>
      </c>
      <c r="K345" s="2">
        <f t="shared" si="59"/>
        <v>-6.0365227539296261E-3</v>
      </c>
      <c r="L345" s="2">
        <f t="shared" si="63"/>
        <v>15.940778202994906</v>
      </c>
      <c r="M345" s="2">
        <f t="shared" si="64"/>
        <v>-0.77977820299490652</v>
      </c>
      <c r="N345" s="3">
        <f t="shared" si="65"/>
        <v>0.60805404586596568</v>
      </c>
      <c r="P345" s="3">
        <v>1.8309485084419208E-2</v>
      </c>
      <c r="Q345" s="3">
        <v>0.12353130390874512</v>
      </c>
      <c r="R345" s="3">
        <f>B345-K345</f>
        <v>15.167036522753929</v>
      </c>
      <c r="S345" s="3"/>
      <c r="T345" s="3">
        <f>(B344-$U$17)^2</f>
        <v>0.58527316765773585</v>
      </c>
      <c r="V345" s="19"/>
      <c r="X345" s="19"/>
      <c r="Y345" s="19"/>
      <c r="AD345" s="3">
        <v>27.333332730000102</v>
      </c>
      <c r="AE345" s="2">
        <f t="shared" si="55"/>
        <v>0</v>
      </c>
      <c r="AF345" s="2">
        <f>AE345-B345</f>
        <v>-15.161</v>
      </c>
      <c r="AG345" s="2">
        <f t="shared" si="56"/>
        <v>229.855921</v>
      </c>
      <c r="AH345" s="2">
        <f t="shared" si="57"/>
        <v>15.161</v>
      </c>
    </row>
    <row r="346" spans="1:34" x14ac:dyDescent="0.3">
      <c r="A346" s="3">
        <v>27.166666070000101</v>
      </c>
      <c r="B346" s="3">
        <v>16.148</v>
      </c>
      <c r="C346" s="2">
        <f>$D$6*(A346^8)+$D$7*(A346^7)+$D$8*(A346^6)+$D$9*(A346^5)+$D$10*(A346^4)+$D$11*(A346^3)+$D$12*(A346^2)+$D$13*(A346)+$D$14 + (($D$3*EXP($D$4*A346))*(($D$5*(SIN(2*3.141592654*A346)))+(((1-($D$5^2))^0.5)*(COS(2*3.141592654*A346)))))</f>
        <v>16.543212697328496</v>
      </c>
      <c r="D346" s="2">
        <f t="shared" si="60"/>
        <v>-0.39521269732849618</v>
      </c>
      <c r="F346" s="2">
        <f t="shared" si="61"/>
        <v>0.15619307612966554</v>
      </c>
      <c r="G346" s="2">
        <f>$E$9*(A346^8)+$E$10*(A346^7)+$E$11*(A346^6)+$E$12*(A346^5)+$E$13*(A346^4)+$E$14*(A346^3)+$E$15*(A346^2)+$E$16*(A346)+$E$17+(($E$3*EXP($E$4*A346))*(($E$5*(SIN(2*3.141592654*A346)))+(((1-($E$5^2))^0.5)*(COS(2*3.141592654*A346)))))+(($E$6*EXP($E$7*A346))*(($E$8*(SIN(4*3.141592654*A346)))+(((1-($E$8^2))^0.5)*(COS(4*3.141592654*A346)))))</f>
        <v>16.411368978417055</v>
      </c>
      <c r="H346" s="2">
        <f t="shared" si="58"/>
        <v>0.26336897841705564</v>
      </c>
      <c r="I346" s="2">
        <f t="shared" si="62"/>
        <v>6.9363218792443518E-2</v>
      </c>
      <c r="K346" s="2">
        <f t="shared" si="59"/>
        <v>-0.89059143478915415</v>
      </c>
      <c r="L346" s="2">
        <f t="shared" si="63"/>
        <v>15.652621262539341</v>
      </c>
      <c r="M346" s="2">
        <f t="shared" si="64"/>
        <v>0.49537873746065841</v>
      </c>
      <c r="N346" s="3">
        <f t="shared" si="65"/>
        <v>0.24540009352811593</v>
      </c>
      <c r="P346" s="3">
        <v>-0.78581472574883549</v>
      </c>
      <c r="Q346" s="3">
        <v>1.8309485084419208E-2</v>
      </c>
      <c r="R346" s="3">
        <f>B346-K346</f>
        <v>17.038591434789154</v>
      </c>
      <c r="S346" s="3"/>
      <c r="T346" s="3">
        <f>(B345-$U$17)^2</f>
        <v>9.5500456546632598E-2</v>
      </c>
      <c r="V346" s="19"/>
      <c r="X346" s="19"/>
      <c r="Y346" s="19"/>
      <c r="AD346" s="3">
        <v>27.4166660600001</v>
      </c>
      <c r="AE346" s="2">
        <f t="shared" si="55"/>
        <v>0</v>
      </c>
      <c r="AF346" s="2">
        <f>AE346-B346</f>
        <v>-16.148</v>
      </c>
      <c r="AG346" s="2">
        <f t="shared" si="56"/>
        <v>260.757904</v>
      </c>
      <c r="AH346" s="2">
        <f t="shared" si="57"/>
        <v>16.148</v>
      </c>
    </row>
    <row r="347" spans="1:34" x14ac:dyDescent="0.3">
      <c r="A347" s="3">
        <v>27.2499994000001</v>
      </c>
      <c r="B347" s="3">
        <v>17.609000000000002</v>
      </c>
      <c r="C347" s="2">
        <f>$D$6*(A347^8)+$D$7*(A347^7)+$D$8*(A347^6)+$D$9*(A347^5)+$D$10*(A347^4)+$D$11*(A347^3)+$D$12*(A347^2)+$D$13*(A347)+$D$14 + (($D$3*EXP($D$4*A347))*(($D$5*(SIN(2*3.141592654*A347)))+(((1-($D$5^2))^0.5)*(COS(2*3.141592654*A347)))))</f>
        <v>17.231498083091811</v>
      </c>
      <c r="D347" s="2">
        <f t="shared" si="60"/>
        <v>0.37750191690819079</v>
      </c>
      <c r="F347" s="2">
        <f t="shared" si="61"/>
        <v>0.14250769726935858</v>
      </c>
      <c r="G347" s="2">
        <f>$E$9*(A347^8)+$E$10*(A347^7)+$E$11*(A347^6)+$E$12*(A347^5)+$E$13*(A347^4)+$E$14*(A347^3)+$E$15*(A347^2)+$E$16*(A347)+$E$17+(($E$3*EXP($E$4*A347))*(($E$5*(SIN(2*3.141592654*A347)))+(((1-($E$5^2))^0.5)*(COS(2*3.141592654*A347)))))+(($E$6*EXP($E$7*A347))*(($E$8*(SIN(4*3.141592654*A347)))+(((1-($E$8^2))^0.5)*(COS(4*3.141592654*A347)))))</f>
        <v>17.210250909496512</v>
      </c>
      <c r="H347" s="2">
        <f t="shared" si="58"/>
        <v>-0.39874909050348961</v>
      </c>
      <c r="I347" s="2">
        <f t="shared" si="62"/>
        <v>0.15900083717736016</v>
      </c>
      <c r="K347" s="2">
        <f t="shared" si="59"/>
        <v>-0.27610392416141893</v>
      </c>
      <c r="L347" s="2">
        <f t="shared" si="63"/>
        <v>16.955394158930392</v>
      </c>
      <c r="M347" s="2">
        <f t="shared" si="64"/>
        <v>0.65360584106960928</v>
      </c>
      <c r="N347" s="3">
        <f t="shared" si="65"/>
        <v>0.42720059548031136</v>
      </c>
      <c r="P347" s="3">
        <v>-0.39521269732849618</v>
      </c>
      <c r="Q347" s="3">
        <v>-0.78581472574883549</v>
      </c>
      <c r="R347" s="3">
        <f>B347-K347</f>
        <v>17.88510392416142</v>
      </c>
      <c r="S347" s="3"/>
      <c r="T347" s="3">
        <f>(B346-$U$17)^2</f>
        <v>1.679697600991056</v>
      </c>
      <c r="V347" s="19"/>
      <c r="X347" s="19"/>
      <c r="Y347" s="19"/>
      <c r="AD347" s="3">
        <v>27.499999390000099</v>
      </c>
      <c r="AE347" s="2">
        <f t="shared" si="55"/>
        <v>0</v>
      </c>
      <c r="AF347" s="2">
        <f>AE347-B347</f>
        <v>-17.609000000000002</v>
      </c>
      <c r="AG347" s="2">
        <f t="shared" si="56"/>
        <v>310.07688100000007</v>
      </c>
      <c r="AH347" s="2">
        <f t="shared" si="57"/>
        <v>17.609000000000002</v>
      </c>
    </row>
    <row r="348" spans="1:34" x14ac:dyDescent="0.3">
      <c r="A348" s="3">
        <v>27.333332730000102</v>
      </c>
      <c r="B348" s="3">
        <v>18.405999999999999</v>
      </c>
      <c r="C348" s="2">
        <f>$D$6*(A348^8)+$D$7*(A348^7)+$D$8*(A348^6)+$D$9*(A348^5)+$D$10*(A348^4)+$D$11*(A348^3)+$D$12*(A348^2)+$D$13*(A348)+$D$14 + (($D$3*EXP($D$4*A348))*(($D$5*(SIN(2*3.141592654*A348)))+(((1-($D$5^2))^0.5)*(COS(2*3.141592654*A348)))))</f>
        <v>17.830405912133962</v>
      </c>
      <c r="D348" s="2">
        <f t="shared" si="60"/>
        <v>0.57559408786603683</v>
      </c>
      <c r="F348" s="2">
        <f t="shared" si="61"/>
        <v>0.33130855398633491</v>
      </c>
      <c r="G348" s="2">
        <f>$E$9*(A348^8)+$E$10*(A348^7)+$E$11*(A348^6)+$E$12*(A348^5)+$E$13*(A348^4)+$E$14*(A348^3)+$E$15*(A348^2)+$E$16*(A348)+$E$17+(($E$3*EXP($E$4*A348))*(($E$5*(SIN(2*3.141592654*A348)))+(((1-($E$5^2))^0.5)*(COS(2*3.141592654*A348)))))+(($E$6*EXP($E$7*A348))*(($E$8*(SIN(4*3.141592654*A348)))+(((1-($E$8^2))^0.5)*(COS(4*3.141592654*A348)))))</f>
        <v>17.941542120457743</v>
      </c>
      <c r="H348" s="2">
        <f t="shared" si="58"/>
        <v>-0.46445787954225537</v>
      </c>
      <c r="I348" s="2">
        <f t="shared" si="62"/>
        <v>0.2157211218688882</v>
      </c>
      <c r="K348" s="2">
        <f t="shared" si="59"/>
        <v>0.51134087674019968</v>
      </c>
      <c r="L348" s="2">
        <f t="shared" si="63"/>
        <v>18.341746788874161</v>
      </c>
      <c r="M348" s="2">
        <f t="shared" si="64"/>
        <v>6.4253211125837595E-2</v>
      </c>
      <c r="N348" s="3">
        <f t="shared" si="65"/>
        <v>4.12847513998146E-3</v>
      </c>
      <c r="P348" s="3">
        <v>0.37750191690819079</v>
      </c>
      <c r="Q348" s="3">
        <v>-0.39521269732849618</v>
      </c>
      <c r="R348" s="3">
        <f>B348-K348</f>
        <v>17.8946591232598</v>
      </c>
      <c r="S348" s="3"/>
      <c r="T348" s="3">
        <f>(B347-$U$17)^2</f>
        <v>7.6012225898799253</v>
      </c>
      <c r="V348" s="19"/>
      <c r="X348" s="19"/>
      <c r="Y348" s="19"/>
      <c r="AD348" s="3">
        <v>27.583332720000101</v>
      </c>
      <c r="AE348" s="2">
        <f t="shared" si="55"/>
        <v>0</v>
      </c>
      <c r="AF348" s="2">
        <f>AE348-B348</f>
        <v>-18.405999999999999</v>
      </c>
      <c r="AG348" s="2">
        <f t="shared" si="56"/>
        <v>338.78083599999997</v>
      </c>
      <c r="AH348" s="2">
        <f t="shared" si="57"/>
        <v>18.405999999999999</v>
      </c>
    </row>
    <row r="349" spans="1:34" x14ac:dyDescent="0.3">
      <c r="A349" s="3">
        <v>27.4166660600001</v>
      </c>
      <c r="B349" s="3">
        <v>18.463000000000001</v>
      </c>
      <c r="C349" s="2">
        <f>$D$6*(A349^8)+$D$7*(A349^7)+$D$8*(A349^6)+$D$9*(A349^5)+$D$10*(A349^4)+$D$11*(A349^3)+$D$12*(A349^2)+$D$13*(A349)+$D$14 + (($D$3*EXP($D$4*A349))*(($D$5*(SIN(2*3.141592654*A349)))+(((1-($D$5^2))^0.5)*(COS(2*3.141592654*A349)))))</f>
        <v>18.182362891102507</v>
      </c>
      <c r="D349" s="2">
        <f t="shared" si="60"/>
        <v>0.28063710889749416</v>
      </c>
      <c r="F349" s="2">
        <f t="shared" si="61"/>
        <v>7.8757186890344E-2</v>
      </c>
      <c r="G349" s="2">
        <f>$E$9*(A349^8)+$E$10*(A349^7)+$E$11*(A349^6)+$E$12*(A349^5)+$E$13*(A349^4)+$E$14*(A349^3)+$E$15*(A349^2)+$E$16*(A349)+$E$17+(($E$3*EXP($E$4*A349))*(($E$5*(SIN(2*3.141592654*A349)))+(((1-($E$5^2))^0.5)*(COS(2*3.141592654*A349)))))+(($E$6*EXP($E$7*A349))*(($E$8*(SIN(4*3.141592654*A349)))+(((1-($E$8^2))^0.5)*(COS(4*3.141592654*A349)))))</f>
        <v>18.315459144050177</v>
      </c>
      <c r="H349" s="2">
        <f t="shared" si="58"/>
        <v>-0.14754085594982413</v>
      </c>
      <c r="I349" s="2">
        <f t="shared" si="62"/>
        <v>2.1768304174406755E-2</v>
      </c>
      <c r="K349" s="2">
        <f t="shared" si="59"/>
        <v>0.56786464509538936</v>
      </c>
      <c r="L349" s="2">
        <f t="shared" si="63"/>
        <v>18.750227536197897</v>
      </c>
      <c r="M349" s="2">
        <f t="shared" si="64"/>
        <v>-0.28722753619789643</v>
      </c>
      <c r="N349" s="3">
        <f t="shared" si="65"/>
        <v>8.2499657550313896E-2</v>
      </c>
      <c r="P349" s="3">
        <v>0.57559408786603683</v>
      </c>
      <c r="Q349" s="3">
        <v>0.37750191690819079</v>
      </c>
      <c r="R349" s="3">
        <f>B349-K349</f>
        <v>17.89513535490461</v>
      </c>
      <c r="S349" s="3"/>
      <c r="T349" s="3">
        <f>(B348-$U$17)^2</f>
        <v>12.631139771361372</v>
      </c>
      <c r="V349" s="19"/>
      <c r="X349" s="19"/>
      <c r="Y349" s="19"/>
      <c r="AD349" s="3">
        <v>27.666666050000099</v>
      </c>
      <c r="AE349" s="2">
        <f t="shared" si="55"/>
        <v>0</v>
      </c>
      <c r="AF349" s="2">
        <f>AE349-B349</f>
        <v>-18.463000000000001</v>
      </c>
      <c r="AG349" s="2">
        <f t="shared" si="56"/>
        <v>340.88236900000004</v>
      </c>
      <c r="AH349" s="2">
        <f t="shared" si="57"/>
        <v>18.463000000000001</v>
      </c>
    </row>
    <row r="350" spans="1:34" x14ac:dyDescent="0.3">
      <c r="A350" s="3">
        <v>27.499999390000099</v>
      </c>
      <c r="B350" s="3">
        <v>18.254000000000001</v>
      </c>
      <c r="C350" s="2">
        <f>$D$6*(A350^8)+$D$7*(A350^7)+$D$8*(A350^6)+$D$9*(A350^5)+$D$10*(A350^4)+$D$11*(A350^3)+$D$12*(A350^2)+$D$13*(A350)+$D$14 + (($D$3*EXP($D$4*A350))*(($D$5*(SIN(2*3.141592654*A350)))+(((1-($D$5^2))^0.5)*(COS(2*3.141592654*A350)))))</f>
        <v>18.195734641775552</v>
      </c>
      <c r="D350" s="2">
        <f t="shared" si="60"/>
        <v>5.826535822444967E-2</v>
      </c>
      <c r="F350" s="2">
        <f t="shared" si="61"/>
        <v>3.3948519690234448E-3</v>
      </c>
      <c r="G350" s="2">
        <f>$E$9*(A350^8)+$E$10*(A350^7)+$E$11*(A350^6)+$E$12*(A350^5)+$E$13*(A350^4)+$E$14*(A350^3)+$E$15*(A350^2)+$E$16*(A350)+$E$17+(($E$3*EXP($E$4*A350))*(($E$5*(SIN(2*3.141592654*A350)))+(((1-($E$5^2))^0.5)*(COS(2*3.141592654*A350)))))+(($E$6*EXP($E$7*A350))*(($E$8*(SIN(4*3.141592654*A350)))+(((1-($E$8^2))^0.5)*(COS(4*3.141592654*A350)))))</f>
        <v>18.218831169412756</v>
      </c>
      <c r="H350" s="2">
        <f t="shared" si="58"/>
        <v>-3.5168830587245736E-2</v>
      </c>
      <c r="I350" s="2">
        <f t="shared" si="62"/>
        <v>1.2368466448743913E-3</v>
      </c>
      <c r="K350" s="2">
        <f t="shared" si="59"/>
        <v>0.19225696758119215</v>
      </c>
      <c r="L350" s="2">
        <f t="shared" si="63"/>
        <v>18.387991609356742</v>
      </c>
      <c r="M350" s="2">
        <f t="shared" si="64"/>
        <v>-0.13399160935674104</v>
      </c>
      <c r="N350" s="3">
        <f t="shared" si="65"/>
        <v>1.7953751378009492E-2</v>
      </c>
      <c r="P350" s="3">
        <v>0.28063710889749416</v>
      </c>
      <c r="Q350" s="3">
        <v>0.57559408786603683</v>
      </c>
      <c r="R350" s="3">
        <f>B350-K350</f>
        <v>18.061743032418811</v>
      </c>
      <c r="S350" s="3"/>
      <c r="T350" s="3">
        <f>(B349-$U$17)^2</f>
        <v>13.039548360250276</v>
      </c>
      <c r="V350" s="19"/>
      <c r="X350" s="19"/>
      <c r="Y350" s="19"/>
      <c r="AD350" s="3">
        <v>27.749999380000101</v>
      </c>
      <c r="AE350" s="2">
        <f t="shared" si="55"/>
        <v>0</v>
      </c>
      <c r="AF350" s="2">
        <f>AE350-B350</f>
        <v>-18.254000000000001</v>
      </c>
      <c r="AG350" s="2">
        <f t="shared" si="56"/>
        <v>333.20851600000003</v>
      </c>
      <c r="AH350" s="2">
        <f t="shared" si="57"/>
        <v>18.254000000000001</v>
      </c>
    </row>
    <row r="351" spans="1:34" x14ac:dyDescent="0.3">
      <c r="A351" s="3">
        <v>27.583332720000101</v>
      </c>
      <c r="B351" s="3">
        <v>17.609000000000002</v>
      </c>
      <c r="C351" s="2">
        <f>$D$6*(A351^8)+$D$7*(A351^7)+$D$8*(A351^6)+$D$9*(A351^5)+$D$10*(A351^4)+$D$11*(A351^3)+$D$12*(A351^2)+$D$13*(A351)+$D$14 + (($D$3*EXP($D$4*A351))*(($D$5*(SIN(2*3.141592654*A351)))+(((1-($D$5^2))^0.5)*(COS(2*3.141592654*A351)))))</f>
        <v>17.869423152102677</v>
      </c>
      <c r="D351" s="2">
        <f t="shared" si="60"/>
        <v>-0.26042315210267475</v>
      </c>
      <c r="F351" s="2">
        <f t="shared" si="61"/>
        <v>6.7820218151092862E-2</v>
      </c>
      <c r="G351" s="2">
        <f>$E$9*(A351^8)+$E$10*(A351^7)+$E$11*(A351^6)+$E$12*(A351^5)+$E$13*(A351^4)+$E$14*(A351^3)+$E$15*(A351^2)+$E$16*(A351)+$E$17+(($E$3*EXP($E$4*A351))*(($E$5*(SIN(2*3.141592654*A351)))+(((1-($E$5^2))^0.5)*(COS(2*3.141592654*A351)))))+(($E$6*EXP($E$7*A351))*(($E$8*(SIN(4*3.141592654*A351)))+(((1-($E$8^2))^0.5)*(COS(4*3.141592654*A351)))))</f>
        <v>17.760799045795117</v>
      </c>
      <c r="H351" s="2">
        <f t="shared" si="58"/>
        <v>0.15179904579511572</v>
      </c>
      <c r="I351" s="2">
        <f t="shared" si="62"/>
        <v>2.3042950304307638E-2</v>
      </c>
      <c r="K351" s="2">
        <f t="shared" si="59"/>
        <v>5.0951244518980809E-3</v>
      </c>
      <c r="L351" s="2">
        <f t="shared" si="63"/>
        <v>17.874518276554575</v>
      </c>
      <c r="M351" s="2">
        <f t="shared" si="64"/>
        <v>-0.26551827655457316</v>
      </c>
      <c r="N351" s="3">
        <f t="shared" si="65"/>
        <v>7.0499955184510799E-2</v>
      </c>
      <c r="P351" s="3">
        <v>5.826535822444967E-2</v>
      </c>
      <c r="Q351" s="3">
        <v>0.28063710889749416</v>
      </c>
      <c r="R351" s="3">
        <f>B351-K351</f>
        <v>17.603904875548103</v>
      </c>
      <c r="S351" s="3"/>
      <c r="T351" s="3">
        <f>(B350-$U$17)^2</f>
        <v>11.573818200991022</v>
      </c>
      <c r="V351" s="19"/>
      <c r="X351" s="19"/>
      <c r="Y351" s="19"/>
      <c r="AD351" s="3">
        <v>27.8333327100001</v>
      </c>
      <c r="AE351" s="2">
        <f t="shared" si="55"/>
        <v>0</v>
      </c>
      <c r="AF351" s="2">
        <f>AE351-B351</f>
        <v>-17.609000000000002</v>
      </c>
      <c r="AG351" s="2">
        <f t="shared" si="56"/>
        <v>310.07688100000007</v>
      </c>
      <c r="AH351" s="2">
        <f t="shared" si="57"/>
        <v>17.609000000000002</v>
      </c>
    </row>
    <row r="352" spans="1:34" x14ac:dyDescent="0.3">
      <c r="A352" s="3">
        <v>27.666666050000099</v>
      </c>
      <c r="B352" s="3">
        <v>16.812000000000001</v>
      </c>
      <c r="C352" s="2">
        <f>$D$6*(A352^8)+$D$7*(A352^7)+$D$8*(A352^6)+$D$9*(A352^5)+$D$10*(A352^4)+$D$11*(A352^3)+$D$12*(A352^2)+$D$13*(A352)+$D$14 + (($D$3*EXP($D$4*A352))*(($D$5*(SIN(2*3.141592654*A352)))+(((1-($D$5^2))^0.5)*(COS(2*3.141592654*A352)))))</f>
        <v>17.29321202507856</v>
      </c>
      <c r="D352" s="2">
        <f t="shared" si="60"/>
        <v>-0.48121202507855898</v>
      </c>
      <c r="F352" s="2">
        <f t="shared" si="61"/>
        <v>0.23156501308020769</v>
      </c>
      <c r="G352" s="2">
        <f>$E$9*(A352^8)+$E$10*(A352^7)+$E$11*(A352^6)+$E$12*(A352^5)+$E$13*(A352^4)+$E$14*(A352^3)+$E$15*(A352^2)+$E$16*(A352)+$E$17+(($E$3*EXP($E$4*A352))*(($E$5*(SIN(2*3.141592654*A352)))+(((1-($E$5^2))^0.5)*(COS(2*3.141592654*A352)))))+(($E$6*EXP($E$7*A352))*(($E$8*(SIN(4*3.141592654*A352)))+(((1-($E$8^2))^0.5)*(COS(4*3.141592654*A352)))))</f>
        <v>17.162650052064944</v>
      </c>
      <c r="H352" s="2">
        <f t="shared" si="58"/>
        <v>0.35065005206494249</v>
      </c>
      <c r="I352" s="2">
        <f t="shared" si="62"/>
        <v>0.12295545901314688</v>
      </c>
      <c r="K352" s="2">
        <f t="shared" si="59"/>
        <v>-0.30642658642975151</v>
      </c>
      <c r="L352" s="2">
        <f t="shared" si="63"/>
        <v>16.986785438648809</v>
      </c>
      <c r="M352" s="2">
        <f t="shared" si="64"/>
        <v>-0.17478543864880791</v>
      </c>
      <c r="N352" s="3">
        <f t="shared" si="65"/>
        <v>3.0549949563656194E-2</v>
      </c>
      <c r="P352" s="3">
        <v>-0.26042315210267475</v>
      </c>
      <c r="Q352" s="3">
        <v>5.826535822444967E-2</v>
      </c>
      <c r="R352" s="3">
        <f>B352-K352</f>
        <v>17.118426586429752</v>
      </c>
      <c r="S352" s="3"/>
      <c r="T352" s="3">
        <f>(B351-$U$17)^2</f>
        <v>7.6012225898799253</v>
      </c>
      <c r="V352" s="19"/>
      <c r="X352" s="19"/>
      <c r="Y352" s="19"/>
      <c r="AD352" s="3">
        <v>27.916666040000099</v>
      </c>
      <c r="AE352" s="2">
        <f t="shared" si="55"/>
        <v>0</v>
      </c>
      <c r="AF352" s="2">
        <f>AE352-B352</f>
        <v>-16.812000000000001</v>
      </c>
      <c r="AG352" s="2">
        <f t="shared" si="56"/>
        <v>282.64334400000001</v>
      </c>
      <c r="AH352" s="2">
        <f t="shared" si="57"/>
        <v>16.812000000000001</v>
      </c>
    </row>
    <row r="353" spans="1:34" x14ac:dyDescent="0.3">
      <c r="A353" s="3">
        <v>27.749999380000101</v>
      </c>
      <c r="B353" s="3">
        <v>15.712</v>
      </c>
      <c r="C353" s="2">
        <f>$D$6*(A353^8)+$D$7*(A353^7)+$D$8*(A353^6)+$D$9*(A353^5)+$D$10*(A353^4)+$D$11*(A353^3)+$D$12*(A353^2)+$D$13*(A353)+$D$14 + (($D$3*EXP($D$4*A353))*(($D$5*(SIN(2*3.141592654*A353)))+(((1-($D$5^2))^0.5)*(COS(2*3.141592654*A353)))))</f>
        <v>16.623753620440507</v>
      </c>
      <c r="D353" s="2">
        <f t="shared" si="60"/>
        <v>-0.91175362044050701</v>
      </c>
      <c r="F353" s="2">
        <f t="shared" si="61"/>
        <v>0.83129466438637212</v>
      </c>
      <c r="G353" s="2">
        <f>$E$9*(A353^8)+$E$10*(A353^7)+$E$11*(A353^6)+$E$12*(A353^5)+$E$13*(A353^4)+$E$14*(A353^3)+$E$15*(A353^2)+$E$16*(A353)+$E$17+(($E$3*EXP($E$4*A353))*(($E$5*(SIN(2*3.141592654*A353)))+(((1-($E$5^2))^0.5)*(COS(2*3.141592654*A353)))))+(($E$6*EXP($E$7*A353))*(($E$8*(SIN(4*3.141592654*A353)))+(((1-($E$8^2))^0.5)*(COS(4*3.141592654*A353)))))</f>
        <v>16.602462398000736</v>
      </c>
      <c r="H353" s="2">
        <f t="shared" si="58"/>
        <v>0.89046239800073579</v>
      </c>
      <c r="I353" s="2">
        <f t="shared" si="62"/>
        <v>0.79292328225322084</v>
      </c>
      <c r="K353" s="2">
        <f t="shared" si="59"/>
        <v>-0.48667408472675011</v>
      </c>
      <c r="L353" s="2">
        <f t="shared" si="63"/>
        <v>16.137079535713756</v>
      </c>
      <c r="M353" s="2">
        <f t="shared" si="64"/>
        <v>-0.42507953571375623</v>
      </c>
      <c r="N353" s="3">
        <f t="shared" si="65"/>
        <v>0.18069261168262254</v>
      </c>
      <c r="P353" s="3">
        <v>-0.48121202507855898</v>
      </c>
      <c r="Q353" s="3">
        <v>-0.26042315210267475</v>
      </c>
      <c r="R353" s="3">
        <f>B353-K353</f>
        <v>16.198674084726751</v>
      </c>
      <c r="S353" s="3"/>
      <c r="T353" s="3">
        <f>(B352-$U$17)^2</f>
        <v>3.8417234083984551</v>
      </c>
      <c r="V353" s="19"/>
      <c r="X353" s="19"/>
      <c r="Y353" s="19"/>
      <c r="AD353" s="3">
        <v>27.999999370000101</v>
      </c>
      <c r="AE353" s="2">
        <f t="shared" si="55"/>
        <v>0</v>
      </c>
      <c r="AF353" s="2">
        <f>AE353-B353</f>
        <v>-15.712</v>
      </c>
      <c r="AG353" s="2">
        <f t="shared" si="56"/>
        <v>246.86694399999999</v>
      </c>
      <c r="AH353" s="2">
        <f t="shared" si="57"/>
        <v>15.712</v>
      </c>
    </row>
    <row r="354" spans="1:34" x14ac:dyDescent="0.3">
      <c r="A354" s="3">
        <v>27.8333327100001</v>
      </c>
      <c r="B354" s="3">
        <v>15.066000000000001</v>
      </c>
      <c r="C354" s="2">
        <f>$D$6*(A354^8)+$D$7*(A354^7)+$D$8*(A354^6)+$D$9*(A354^5)+$D$10*(A354^4)+$D$11*(A354^3)+$D$12*(A354^2)+$D$13*(A354)+$D$14 + (($D$3*EXP($D$4*A354))*(($D$5*(SIN(2*3.141592654*A354)))+(((1-($D$5^2))^0.5)*(COS(2*3.141592654*A354)))))</f>
        <v>16.042620660784028</v>
      </c>
      <c r="D354" s="2">
        <f t="shared" si="60"/>
        <v>-0.97662066078402709</v>
      </c>
      <c r="F354" s="2">
        <f t="shared" si="61"/>
        <v>0.95378791507022975</v>
      </c>
      <c r="G354" s="2">
        <f>$E$9*(A354^8)+$E$10*(A354^7)+$E$11*(A354^6)+$E$12*(A354^5)+$E$13*(A354^4)+$E$14*(A354^3)+$E$15*(A354^2)+$E$16*(A354)+$E$17+(($E$3*EXP($E$4*A354))*(($E$5*(SIN(2*3.141592654*A354)))+(((1-($E$5^2))^0.5)*(COS(2*3.141592654*A354)))))+(($E$6*EXP($E$7*A354))*(($E$8*(SIN(4*3.141592654*A354)))+(((1-($E$8^2))^0.5)*(COS(4*3.141592654*A354)))))</f>
        <v>16.152167814295037</v>
      </c>
      <c r="H354" s="2">
        <f t="shared" si="58"/>
        <v>1.0861678142950364</v>
      </c>
      <c r="I354" s="2">
        <f t="shared" si="62"/>
        <v>1.1797605208104567</v>
      </c>
      <c r="K354" s="2">
        <f t="shared" si="59"/>
        <v>-0.92474169132354755</v>
      </c>
      <c r="L354" s="2">
        <f t="shared" si="63"/>
        <v>15.117878969460481</v>
      </c>
      <c r="M354" s="2">
        <f t="shared" si="64"/>
        <v>-5.1878969460480207E-2</v>
      </c>
      <c r="N354" s="3">
        <f t="shared" si="65"/>
        <v>2.6914274722814381E-3</v>
      </c>
      <c r="P354" s="3">
        <v>-0.91175362044050701</v>
      </c>
      <c r="Q354" s="3">
        <v>-0.48121202507855898</v>
      </c>
      <c r="R354" s="3">
        <f>B354-K354</f>
        <v>15.990741691323548</v>
      </c>
      <c r="S354" s="3"/>
      <c r="T354" s="3">
        <f>(B353-$U$17)^2</f>
        <v>0.73965414913921368</v>
      </c>
      <c r="V354" s="19"/>
      <c r="X354" s="19"/>
      <c r="Y354" s="19"/>
      <c r="AD354" s="3">
        <v>28.083332700000099</v>
      </c>
      <c r="AE354" s="2">
        <f t="shared" si="55"/>
        <v>0</v>
      </c>
      <c r="AF354" s="2">
        <f>AE354-B354</f>
        <v>-15.066000000000001</v>
      </c>
      <c r="AG354" s="2">
        <f t="shared" si="56"/>
        <v>226.98435600000002</v>
      </c>
      <c r="AH354" s="2">
        <f t="shared" si="57"/>
        <v>15.066000000000001</v>
      </c>
    </row>
    <row r="355" spans="1:34" x14ac:dyDescent="0.3">
      <c r="A355" s="3">
        <v>27.916666040000099</v>
      </c>
      <c r="B355" s="3">
        <v>14.763</v>
      </c>
      <c r="C355" s="2">
        <f>$D$6*(A355^8)+$D$7*(A355^7)+$D$8*(A355^6)+$D$9*(A355^5)+$D$10*(A355^4)+$D$11*(A355^3)+$D$12*(A355^2)+$D$13*(A355)+$D$14 + (($D$3*EXP($D$4*A355))*(($D$5*(SIN(2*3.141592654*A355)))+(((1-($D$5^2))^0.5)*(COS(2*3.141592654*A355)))))</f>
        <v>15.70765555180323</v>
      </c>
      <c r="D355" s="2">
        <f t="shared" si="60"/>
        <v>-0.9446555518032298</v>
      </c>
      <c r="F355" s="2">
        <f t="shared" si="61"/>
        <v>0.89237411155266455</v>
      </c>
      <c r="G355" s="2">
        <f>$E$9*(A355^8)+$E$10*(A355^7)+$E$11*(A355^6)+$E$12*(A355^5)+$E$13*(A355^4)+$E$14*(A355^3)+$E$15*(A355^2)+$E$16*(A355)+$E$17+(($E$3*EXP($E$4*A355))*(($E$5*(SIN(2*3.141592654*A355)))+(((1-($E$5^2))^0.5)*(COS(2*3.141592654*A355)))))+(($E$6*EXP($E$7*A355))*(($E$8*(SIN(4*3.141592654*A355)))+(((1-($E$8^2))^0.5)*(COS(4*3.141592654*A355)))))</f>
        <v>15.838828906952436</v>
      </c>
      <c r="H355" s="2">
        <f t="shared" si="58"/>
        <v>1.0758289069524363</v>
      </c>
      <c r="I355" s="2">
        <f t="shared" si="62"/>
        <v>1.1574078370344738</v>
      </c>
      <c r="K355" s="2">
        <f t="shared" si="59"/>
        <v>-0.90489113418542433</v>
      </c>
      <c r="L355" s="2">
        <f t="shared" si="63"/>
        <v>14.802764417617805</v>
      </c>
      <c r="M355" s="2">
        <f t="shared" si="64"/>
        <v>-3.9764417617805137E-2</v>
      </c>
      <c r="N355" s="3">
        <f t="shared" si="65"/>
        <v>1.5812089084832116E-3</v>
      </c>
      <c r="P355" s="3">
        <v>-0.97662066078402709</v>
      </c>
      <c r="Q355" s="3">
        <v>-0.91175362044050701</v>
      </c>
      <c r="R355" s="3">
        <f>B355-K355</f>
        <v>15.667891134185425</v>
      </c>
      <c r="S355" s="3"/>
      <c r="T355" s="3">
        <f>(B354-$U$17)^2</f>
        <v>4.5809475065153642E-2</v>
      </c>
      <c r="V355" s="19"/>
      <c r="X355" s="19"/>
      <c r="Y355" s="19"/>
      <c r="AD355" s="3">
        <v>28.166666030000101</v>
      </c>
      <c r="AE355" s="2">
        <f t="shared" si="55"/>
        <v>0</v>
      </c>
      <c r="AF355" s="2">
        <f>AE355-B355</f>
        <v>-14.763</v>
      </c>
      <c r="AG355" s="2">
        <f t="shared" si="56"/>
        <v>217.946169</v>
      </c>
      <c r="AH355" s="2">
        <f t="shared" si="57"/>
        <v>14.763</v>
      </c>
    </row>
    <row r="356" spans="1:34" x14ac:dyDescent="0.3">
      <c r="A356" s="3">
        <v>27.999999370000101</v>
      </c>
      <c r="B356" s="3">
        <v>14.877000000000001</v>
      </c>
      <c r="C356" s="2">
        <f>$D$6*(A356^8)+$D$7*(A356^7)+$D$8*(A356^6)+$D$9*(A356^5)+$D$10*(A356^4)+$D$11*(A356^3)+$D$12*(A356^2)+$D$13*(A356)+$D$14 + (($D$3*EXP($D$4*A356))*(($D$5*(SIN(2*3.141592654*A356)))+(((1-($D$5^2))^0.5)*(COS(2*3.141592654*A356)))))</f>
        <v>15.710653225868187</v>
      </c>
      <c r="D356" s="2">
        <f t="shared" si="60"/>
        <v>-0.83365322586818635</v>
      </c>
      <c r="F356" s="2">
        <f t="shared" si="61"/>
        <v>0.69497770100043332</v>
      </c>
      <c r="G356" s="2">
        <f>$E$9*(A356^8)+$E$10*(A356^7)+$E$11*(A356^6)+$E$12*(A356^5)+$E$13*(A356^4)+$E$14*(A356^3)+$E$15*(A356^2)+$E$16*(A356)+$E$17+(($E$3*EXP($E$4*A356))*(($E$5*(SIN(2*3.141592654*A356)))+(((1-($E$5^2))^0.5)*(COS(2*3.141592654*A356)))))+(($E$6*EXP($E$7*A356))*(($E$8*(SIN(4*3.141592654*A356)))+(((1-($E$8^2))^0.5)*(COS(4*3.141592654*A356)))))</f>
        <v>15.73296796528439</v>
      </c>
      <c r="H356" s="2">
        <f t="shared" si="58"/>
        <v>0.85596796528438901</v>
      </c>
      <c r="I356" s="2">
        <f t="shared" si="62"/>
        <v>0.73268115759309704</v>
      </c>
      <c r="K356" s="2">
        <f t="shared" si="59"/>
        <v>-0.854807134304156</v>
      </c>
      <c r="L356" s="2">
        <f t="shared" si="63"/>
        <v>14.855846091564031</v>
      </c>
      <c r="M356" s="2">
        <f t="shared" si="64"/>
        <v>2.1153908435969981E-2</v>
      </c>
      <c r="N356" s="3">
        <f t="shared" si="65"/>
        <v>4.4748784211740195E-4</v>
      </c>
      <c r="P356" s="3">
        <v>-0.9446555518032298</v>
      </c>
      <c r="Q356" s="3">
        <v>-0.97662066078402709</v>
      </c>
      <c r="R356" s="3">
        <f>B356-K356</f>
        <v>15.731807134304157</v>
      </c>
      <c r="S356" s="3"/>
      <c r="T356" s="3">
        <f>(B355-$U$17)^2</f>
        <v>7.915397287381826E-3</v>
      </c>
      <c r="V356" s="19"/>
      <c r="X356" s="19"/>
      <c r="Y356" s="19"/>
      <c r="AD356" s="3">
        <v>28.2499993600001</v>
      </c>
      <c r="AE356" s="2">
        <f t="shared" si="55"/>
        <v>0</v>
      </c>
      <c r="AF356" s="2">
        <f>AE356-B356</f>
        <v>-14.877000000000001</v>
      </c>
      <c r="AG356" s="2">
        <f t="shared" si="56"/>
        <v>221.32512900000003</v>
      </c>
      <c r="AH356" s="2">
        <f t="shared" si="57"/>
        <v>14.877000000000001</v>
      </c>
    </row>
    <row r="357" spans="1:34" x14ac:dyDescent="0.3">
      <c r="A357" s="3">
        <v>28.083332700000099</v>
      </c>
      <c r="B357" s="3">
        <v>15.37</v>
      </c>
      <c r="C357" s="2">
        <f>$D$6*(A357^8)+$D$7*(A357^7)+$D$8*(A357^6)+$D$9*(A357^5)+$D$10*(A357^4)+$D$11*(A357^3)+$D$12*(A357^2)+$D$13*(A357)+$D$14 + (($D$3*EXP($D$4*A357))*(($D$5*(SIN(2*3.141592654*A357)))+(((1-($D$5^2))^0.5)*(COS(2*3.141592654*A357)))))</f>
        <v>16.052722973462046</v>
      </c>
      <c r="D357" s="2">
        <f t="shared" si="60"/>
        <v>-0.68272297346204702</v>
      </c>
      <c r="F357" s="2">
        <f t="shared" si="61"/>
        <v>0.46611065849285899</v>
      </c>
      <c r="G357" s="2">
        <f>$E$9*(A357^8)+$E$10*(A357^7)+$E$11*(A357^6)+$E$12*(A357^5)+$E$13*(A357^4)+$E$14*(A357^3)+$E$15*(A357^2)+$E$16*(A357)+$E$17+(($E$3*EXP($E$4*A357))*(($E$5*(SIN(2*3.141592654*A357)))+(((1-($E$5^2))^0.5)*(COS(2*3.141592654*A357)))))+(($E$6*EXP($E$7*A357))*(($E$8*(SIN(4*3.141592654*A357)))+(((1-($E$8^2))^0.5)*(COS(4*3.141592654*A357)))))</f>
        <v>15.944796223763438</v>
      </c>
      <c r="H357" s="2">
        <f t="shared" si="58"/>
        <v>0.57479622376343897</v>
      </c>
      <c r="I357" s="2">
        <f t="shared" si="62"/>
        <v>0.33039069885270939</v>
      </c>
      <c r="K357" s="2">
        <f t="shared" si="59"/>
        <v>-0.73647087000239675</v>
      </c>
      <c r="L357" s="2">
        <f t="shared" si="63"/>
        <v>15.31625210345965</v>
      </c>
      <c r="M357" s="2">
        <f t="shared" si="64"/>
        <v>5.3747896540349061E-2</v>
      </c>
      <c r="N357" s="3">
        <f t="shared" si="65"/>
        <v>2.8888363825120664E-3</v>
      </c>
      <c r="P357" s="3">
        <v>-0.83365322586818635</v>
      </c>
      <c r="Q357" s="3">
        <v>-0.9446555518032298</v>
      </c>
      <c r="R357" s="3">
        <f>B357-K357</f>
        <v>16.106470870002397</v>
      </c>
      <c r="S357" s="3"/>
      <c r="T357" s="3">
        <f>(B356-$U$17)^2</f>
        <v>6.2657506515726715E-4</v>
      </c>
      <c r="V357" s="19"/>
      <c r="X357" s="19"/>
      <c r="Y357" s="19"/>
      <c r="AD357" s="3">
        <v>28.333332690000098</v>
      </c>
      <c r="AE357" s="2">
        <f t="shared" si="55"/>
        <v>0</v>
      </c>
      <c r="AF357" s="2">
        <f>AE357-B357</f>
        <v>-15.37</v>
      </c>
      <c r="AG357" s="2">
        <f t="shared" si="56"/>
        <v>236.23689999999996</v>
      </c>
      <c r="AH357" s="2">
        <f t="shared" si="57"/>
        <v>15.37</v>
      </c>
    </row>
    <row r="358" spans="1:34" x14ac:dyDescent="0.3">
      <c r="A358" s="3">
        <v>28.166666030000101</v>
      </c>
      <c r="B358" s="3">
        <v>15.731</v>
      </c>
      <c r="C358" s="2">
        <f>$D$6*(A358^8)+$D$7*(A358^7)+$D$8*(A358^6)+$D$9*(A358^5)+$D$10*(A358^4)+$D$11*(A358^3)+$D$12*(A358^2)+$D$13*(A358)+$D$14 + (($D$3*EXP($D$4*A358))*(($D$5*(SIN(2*3.141592654*A358)))+(((1-($D$5^2))^0.5)*(COS(2*3.141592654*A358)))))</f>
        <v>16.643942604181845</v>
      </c>
      <c r="D358" s="2">
        <f t="shared" si="60"/>
        <v>-0.91294260418184514</v>
      </c>
      <c r="F358" s="2">
        <f t="shared" si="61"/>
        <v>0.83346419853032916</v>
      </c>
      <c r="G358" s="2">
        <f>$E$9*(A358^8)+$E$10*(A358^7)+$E$11*(A358^6)+$E$12*(A358^5)+$E$13*(A358^4)+$E$14*(A358^3)+$E$15*(A358^2)+$E$16*(A358)+$E$17+(($E$3*EXP($E$4*A358))*(($E$5*(SIN(2*3.141592654*A358)))+(((1-($E$5^2))^0.5)*(COS(2*3.141592654*A358)))))+(($E$6*EXP($E$7*A358))*(($E$8*(SIN(4*3.141592654*A358)))+(((1-($E$8^2))^0.5)*(COS(4*3.141592654*A358)))))</f>
        <v>16.514504499696397</v>
      </c>
      <c r="H358" s="2">
        <f t="shared" si="58"/>
        <v>0.78350449969639691</v>
      </c>
      <c r="I358" s="2">
        <f t="shared" si="62"/>
        <v>0.61387930104450117</v>
      </c>
      <c r="K358" s="2">
        <f t="shared" si="59"/>
        <v>-0.59016386884711269</v>
      </c>
      <c r="L358" s="2">
        <f t="shared" si="63"/>
        <v>16.053778735334731</v>
      </c>
      <c r="M358" s="2">
        <f t="shared" si="64"/>
        <v>-0.32277873533473134</v>
      </c>
      <c r="N358" s="3">
        <f t="shared" si="65"/>
        <v>0.10418611198428854</v>
      </c>
      <c r="P358" s="3">
        <v>-0.68272297346204702</v>
      </c>
      <c r="Q358" s="3">
        <v>-0.83365322586818635</v>
      </c>
      <c r="R358" s="3">
        <f>B358-K358</f>
        <v>16.321163868847112</v>
      </c>
      <c r="S358" s="3"/>
      <c r="T358" s="3">
        <f>(B357-$U$17)^2</f>
        <v>0.26835661580588699</v>
      </c>
      <c r="V358" s="19"/>
      <c r="X358" s="19"/>
      <c r="Y358" s="19"/>
      <c r="AD358" s="3">
        <v>28.4166660200001</v>
      </c>
      <c r="AE358" s="2">
        <f t="shared" si="55"/>
        <v>0</v>
      </c>
      <c r="AF358" s="2">
        <f>AE358-B358</f>
        <v>-15.731</v>
      </c>
      <c r="AG358" s="2">
        <f t="shared" si="56"/>
        <v>247.464361</v>
      </c>
      <c r="AH358" s="2">
        <f t="shared" si="57"/>
        <v>15.731</v>
      </c>
    </row>
    <row r="359" spans="1:34" x14ac:dyDescent="0.3">
      <c r="A359" s="3">
        <v>28.2499993600001</v>
      </c>
      <c r="B359" s="3">
        <v>15.996</v>
      </c>
      <c r="C359" s="2">
        <f>$D$6*(A359^8)+$D$7*(A359^7)+$D$8*(A359^6)+$D$9*(A359^5)+$D$10*(A359^4)+$D$11*(A359^3)+$D$12*(A359^2)+$D$13*(A359)+$D$14 + (($D$3*EXP($D$4*A359))*(($D$5*(SIN(2*3.141592654*A359)))+(((1-($D$5^2))^0.5)*(COS(2*3.141592654*A359)))))</f>
        <v>17.327411019176171</v>
      </c>
      <c r="D359" s="2">
        <f t="shared" si="60"/>
        <v>-1.331411019176171</v>
      </c>
      <c r="F359" s="2">
        <f t="shared" si="61"/>
        <v>1.7726553019837303</v>
      </c>
      <c r="G359" s="2">
        <f>$E$9*(A359^8)+$E$10*(A359^7)+$E$11*(A359^6)+$E$12*(A359^5)+$E$13*(A359^4)+$E$14*(A359^3)+$E$15*(A359^2)+$E$16*(A359)+$E$17+(($E$3*EXP($E$4*A359))*(($E$5*(SIN(2*3.141592654*A359)))+(((1-($E$5^2))^0.5)*(COS(2*3.141592654*A359)))))+(($E$6*EXP($E$7*A359))*(($E$8*(SIN(4*3.141592654*A359)))+(((1-($E$8^2))^0.5)*(COS(4*3.141592654*A359)))))</f>
        <v>17.306346682300163</v>
      </c>
      <c r="H359" s="2">
        <f t="shared" si="58"/>
        <v>1.3103466823001622</v>
      </c>
      <c r="I359" s="2">
        <f t="shared" si="62"/>
        <v>1.7170084278150421</v>
      </c>
      <c r="K359" s="2">
        <f t="shared" si="59"/>
        <v>-0.88253670573322773</v>
      </c>
      <c r="L359" s="2">
        <f t="shared" si="63"/>
        <v>16.444874313442945</v>
      </c>
      <c r="M359" s="2">
        <f t="shared" si="64"/>
        <v>-0.44887431344294448</v>
      </c>
      <c r="N359" s="3">
        <f t="shared" si="65"/>
        <v>0.20148814926887476</v>
      </c>
      <c r="P359" s="3">
        <v>-0.91294260418184514</v>
      </c>
      <c r="Q359" s="3">
        <v>-0.68272297346204702</v>
      </c>
      <c r="R359" s="3">
        <f>B359-K359</f>
        <v>16.878536705733229</v>
      </c>
      <c r="S359" s="3"/>
      <c r="T359" s="3">
        <f>(B358-$U$17)^2</f>
        <v>0.7726963454355098</v>
      </c>
      <c r="V359" s="19"/>
      <c r="X359" s="19"/>
      <c r="Y359" s="19"/>
      <c r="AD359" s="3">
        <v>28.499999350000099</v>
      </c>
      <c r="AE359" s="2">
        <f t="shared" si="55"/>
        <v>0</v>
      </c>
      <c r="AF359" s="2">
        <f>AE359-B359</f>
        <v>-15.996</v>
      </c>
      <c r="AG359" s="2">
        <f t="shared" si="56"/>
        <v>255.872016</v>
      </c>
      <c r="AH359" s="2">
        <f t="shared" si="57"/>
        <v>15.996</v>
      </c>
    </row>
    <row r="360" spans="1:34" x14ac:dyDescent="0.3">
      <c r="A360" s="3">
        <v>28.333332690000098</v>
      </c>
      <c r="B360" s="3">
        <v>16.224</v>
      </c>
      <c r="C360" s="2">
        <f>$D$6*(A360^8)+$D$7*(A360^7)+$D$8*(A360^6)+$D$9*(A360^5)+$D$10*(A360^4)+$D$11*(A360^3)+$D$12*(A360^2)+$D$13*(A360)+$D$14 + (($D$3*EXP($D$4*A360))*(($D$5*(SIN(2*3.141592654*A360)))+(((1-($D$5^2))^0.5)*(COS(2*3.141592654*A360)))))</f>
        <v>17.921265997813144</v>
      </c>
      <c r="D360" s="2">
        <f t="shared" si="60"/>
        <v>-1.6972659978131439</v>
      </c>
      <c r="F360" s="2">
        <f t="shared" si="61"/>
        <v>2.8807118673326468</v>
      </c>
      <c r="G360" s="2">
        <f>$E$9*(A360^8)+$E$10*(A360^7)+$E$11*(A360^6)+$E$12*(A360^5)+$E$13*(A360^4)+$E$14*(A360^3)+$E$15*(A360^2)+$E$16*(A360)+$E$17+(($E$3*EXP($E$4*A360))*(($E$5*(SIN(2*3.141592654*A360)))+(((1-($E$5^2))^0.5)*(COS(2*3.141592654*A360)))))+(($E$6*EXP($E$7*A360))*(($E$8*(SIN(4*3.141592654*A360)))+(((1-($E$8^2))^0.5)*(COS(4*3.141592654*A360)))))</f>
        <v>18.029898461539094</v>
      </c>
      <c r="H360" s="2">
        <f t="shared" si="58"/>
        <v>1.8058984615390941</v>
      </c>
      <c r="I360" s="2">
        <f t="shared" si="62"/>
        <v>3.2612692533892669</v>
      </c>
      <c r="K360" s="2">
        <f t="shared" si="59"/>
        <v>-1.304944156172777</v>
      </c>
      <c r="L360" s="2">
        <f t="shared" si="63"/>
        <v>16.616321841640367</v>
      </c>
      <c r="M360" s="2">
        <f t="shared" si="64"/>
        <v>-0.3923218416403671</v>
      </c>
      <c r="N360" s="3">
        <f t="shared" si="65"/>
        <v>0.15391642742808928</v>
      </c>
      <c r="P360" s="3">
        <v>-1.331411019176171</v>
      </c>
      <c r="Q360" s="3">
        <v>-0.91294260418184514</v>
      </c>
      <c r="R360" s="3">
        <f>B360-K360</f>
        <v>17.528944156172777</v>
      </c>
      <c r="S360" s="3"/>
      <c r="T360" s="3">
        <f>(B359-$U$17)^2</f>
        <v>1.3088080306206906</v>
      </c>
      <c r="V360" s="19"/>
      <c r="X360" s="19"/>
      <c r="Y360" s="19"/>
      <c r="AD360" s="3">
        <v>28.583332680000101</v>
      </c>
      <c r="AE360" s="2">
        <f t="shared" si="55"/>
        <v>0</v>
      </c>
      <c r="AF360" s="2">
        <f>AE360-B360</f>
        <v>-16.224</v>
      </c>
      <c r="AG360" s="2">
        <f t="shared" si="56"/>
        <v>263.21817600000003</v>
      </c>
      <c r="AH360" s="2">
        <f t="shared" si="57"/>
        <v>16.224</v>
      </c>
    </row>
    <row r="361" spans="1:34" x14ac:dyDescent="0.3">
      <c r="A361" s="3">
        <v>28.4166660200001</v>
      </c>
      <c r="B361" s="3">
        <v>16.186</v>
      </c>
      <c r="C361" s="2">
        <f>$D$6*(A361^8)+$D$7*(A361^7)+$D$8*(A361^6)+$D$9*(A361^5)+$D$10*(A361^4)+$D$11*(A361^3)+$D$12*(A361^2)+$D$13*(A361)+$D$14 + (($D$3*EXP($D$4*A361))*(($D$5*(SIN(2*3.141592654*A361)))+(((1-($D$5^2))^0.5)*(COS(2*3.141592654*A361)))))</f>
        <v>18.267415362821389</v>
      </c>
      <c r="D361" s="2">
        <f t="shared" si="60"/>
        <v>-2.0814153628213887</v>
      </c>
      <c r="F361" s="2">
        <f t="shared" si="61"/>
        <v>4.3322899125888936</v>
      </c>
      <c r="G361" s="2">
        <f>$E$9*(A361^8)+$E$10*(A361^7)+$E$11*(A361^6)+$E$12*(A361^5)+$E$13*(A361^4)+$E$14*(A361^3)+$E$15*(A361^2)+$E$16*(A361)+$E$17+(($E$3*EXP($E$4*A361))*(($E$5*(SIN(2*3.141592654*A361)))+(((1-($E$5^2))^0.5)*(COS(2*3.141592654*A361)))))+(($E$6*EXP($E$7*A361))*(($E$8*(SIN(4*3.141592654*A361)))+(((1-($E$8^2))^0.5)*(COS(4*3.141592654*A361)))))</f>
        <v>18.397585706773523</v>
      </c>
      <c r="H361" s="2">
        <f t="shared" si="58"/>
        <v>2.2115857067735227</v>
      </c>
      <c r="I361" s="2">
        <f t="shared" si="62"/>
        <v>4.8911113384049418</v>
      </c>
      <c r="K361" s="2">
        <f t="shared" si="59"/>
        <v>-1.6273073040885997</v>
      </c>
      <c r="L361" s="2">
        <f t="shared" si="63"/>
        <v>16.640108058732789</v>
      </c>
      <c r="M361" s="2">
        <f t="shared" si="64"/>
        <v>-0.45410805873278903</v>
      </c>
      <c r="N361" s="3">
        <f t="shared" si="65"/>
        <v>0.20621412900606217</v>
      </c>
      <c r="P361" s="3">
        <v>-1.6972659978131439</v>
      </c>
      <c r="Q361" s="3">
        <v>-1.331411019176171</v>
      </c>
      <c r="R361" s="3">
        <f>B361-K361</f>
        <v>17.8133073040886</v>
      </c>
      <c r="S361" s="3"/>
      <c r="T361" s="3">
        <f>(B360-$U$17)^2</f>
        <v>1.8824703861762411</v>
      </c>
      <c r="V361" s="19"/>
      <c r="X361" s="19"/>
      <c r="Y361" s="19"/>
      <c r="AD361" s="3">
        <v>28.6666660100001</v>
      </c>
      <c r="AE361" s="2">
        <f t="shared" si="55"/>
        <v>0</v>
      </c>
      <c r="AF361" s="2">
        <f>AE361-B361</f>
        <v>-16.186</v>
      </c>
      <c r="AG361" s="2">
        <f t="shared" si="56"/>
        <v>261.98659600000002</v>
      </c>
      <c r="AH361" s="2">
        <f t="shared" si="57"/>
        <v>16.186</v>
      </c>
    </row>
    <row r="362" spans="1:34" x14ac:dyDescent="0.3">
      <c r="A362" s="3">
        <v>28.499999350000099</v>
      </c>
      <c r="B362" s="3">
        <v>16.015000000000001</v>
      </c>
      <c r="C362" s="2">
        <f>$D$6*(A362^8)+$D$7*(A362^7)+$D$8*(A362^6)+$D$9*(A362^5)+$D$10*(A362^4)+$D$11*(A362^3)+$D$12*(A362^2)+$D$13*(A362)+$D$14 + (($D$3*EXP($D$4*A362))*(($D$5*(SIN(2*3.141592654*A362)))+(((1-($D$5^2))^0.5)*(COS(2*3.141592654*A362)))))</f>
        <v>18.273924145157665</v>
      </c>
      <c r="D362" s="2">
        <f t="shared" si="60"/>
        <v>-2.258924145157664</v>
      </c>
      <c r="F362" s="2">
        <f t="shared" si="61"/>
        <v>5.1027382935762828</v>
      </c>
      <c r="G362" s="2">
        <f>$E$9*(A362^8)+$E$10*(A362^7)+$E$11*(A362^6)+$E$12*(A362^5)+$E$13*(A362^4)+$E$14*(A362^3)+$E$15*(A362^2)+$E$16*(A362)+$E$17+(($E$3*EXP($E$4*A362))*(($E$5*(SIN(2*3.141592654*A362)))+(((1-($E$5^2))^0.5)*(COS(2*3.141592654*A362)))))+(($E$6*EXP($E$7*A362))*(($E$8*(SIN(4*3.141592654*A362)))+(((1-($E$8^2))^0.5)*(COS(4*3.141592654*A362)))))</f>
        <v>18.296372739500779</v>
      </c>
      <c r="H362" s="2">
        <f t="shared" si="58"/>
        <v>2.2813727395007781</v>
      </c>
      <c r="I362" s="2">
        <f t="shared" si="62"/>
        <v>5.2046615765372852</v>
      </c>
      <c r="K362" s="2">
        <f t="shared" si="59"/>
        <v>-1.9816817717439528</v>
      </c>
      <c r="L362" s="2">
        <f t="shared" si="63"/>
        <v>16.292242373413711</v>
      </c>
      <c r="M362" s="2">
        <f t="shared" si="64"/>
        <v>-0.27724237341370994</v>
      </c>
      <c r="N362" s="3">
        <f t="shared" si="65"/>
        <v>7.6863333616066981E-2</v>
      </c>
      <c r="P362" s="3">
        <v>-2.0814153628213887</v>
      </c>
      <c r="Q362" s="3">
        <v>-1.6972659978131439</v>
      </c>
      <c r="R362" s="3">
        <f>B362-K362</f>
        <v>17.996681771743955</v>
      </c>
      <c r="S362" s="3"/>
      <c r="T362" s="3">
        <f>(B361-$U$17)^2</f>
        <v>1.7796399935836487</v>
      </c>
      <c r="V362" s="19"/>
      <c r="X362" s="19"/>
      <c r="Y362" s="19"/>
      <c r="AD362" s="3">
        <v>28.749999340000102</v>
      </c>
      <c r="AE362" s="2">
        <f t="shared" si="55"/>
        <v>0</v>
      </c>
      <c r="AF362" s="2">
        <f>AE362-B362</f>
        <v>-16.015000000000001</v>
      </c>
      <c r="AG362" s="2">
        <f t="shared" si="56"/>
        <v>256.48022500000002</v>
      </c>
      <c r="AH362" s="2">
        <f t="shared" si="57"/>
        <v>16.015000000000001</v>
      </c>
    </row>
    <row r="363" spans="1:34" x14ac:dyDescent="0.3">
      <c r="A363" s="3">
        <v>28.583332680000101</v>
      </c>
      <c r="B363" s="3">
        <v>15.446</v>
      </c>
      <c r="C363" s="2">
        <f>$D$6*(A363^8)+$D$7*(A363^7)+$D$8*(A363^6)+$D$9*(A363^5)+$D$10*(A363^4)+$D$11*(A363^3)+$D$12*(A363^2)+$D$13*(A363)+$D$14 + (($D$3*EXP($D$4*A363))*(($D$5*(SIN(2*3.141592654*A363)))+(((1-($D$5^2))^0.5)*(COS(2*3.141592654*A363)))))</f>
        <v>17.939693510691299</v>
      </c>
      <c r="D363" s="2">
        <f t="shared" si="60"/>
        <v>-2.4936935106912994</v>
      </c>
      <c r="F363" s="2">
        <f t="shared" si="61"/>
        <v>6.2185073252638974</v>
      </c>
      <c r="G363" s="2">
        <f>$E$9*(A363^8)+$E$10*(A363^7)+$E$11*(A363^6)+$E$12*(A363^5)+$E$13*(A363^4)+$E$14*(A363^3)+$E$15*(A363^2)+$E$16*(A363)+$E$17+(($E$3*EXP($E$4*A363))*(($E$5*(SIN(2*3.141592654*A363)))+(((1-($E$5^2))^0.5)*(COS(2*3.141592654*A363)))))+(($E$6*EXP($E$7*A363))*(($E$8*(SIN(4*3.141592654*A363)))+(((1-($E$8^2))^0.5)*(COS(4*3.141592654*A363)))))</f>
        <v>17.833107440399967</v>
      </c>
      <c r="H363" s="2">
        <f t="shared" si="58"/>
        <v>2.3871074403999675</v>
      </c>
      <c r="I363" s="2">
        <f t="shared" si="62"/>
        <v>5.6982819320128844</v>
      </c>
      <c r="K363" s="2">
        <f t="shared" si="59"/>
        <v>-2.0989502530756905</v>
      </c>
      <c r="L363" s="2">
        <f t="shared" si="63"/>
        <v>15.840743257615609</v>
      </c>
      <c r="M363" s="2">
        <f t="shared" si="64"/>
        <v>-0.39474325761560891</v>
      </c>
      <c r="N363" s="3">
        <f t="shared" si="65"/>
        <v>0.15582223943298298</v>
      </c>
      <c r="P363" s="3">
        <v>-2.258924145157664</v>
      </c>
      <c r="Q363" s="3">
        <v>-2.0814153628213887</v>
      </c>
      <c r="R363" s="3">
        <f>B363-K363</f>
        <v>17.54495025307569</v>
      </c>
      <c r="S363" s="3"/>
      <c r="T363" s="3">
        <f>(B362-$U$17)^2</f>
        <v>1.3526422269169869</v>
      </c>
      <c r="V363" s="19"/>
      <c r="X363" s="19"/>
      <c r="Y363" s="19"/>
      <c r="AD363" s="3">
        <v>28.8333326700001</v>
      </c>
      <c r="AE363" s="2">
        <f t="shared" si="55"/>
        <v>0</v>
      </c>
      <c r="AF363" s="2">
        <f>AE363-B363</f>
        <v>-15.446</v>
      </c>
      <c r="AG363" s="2">
        <f t="shared" si="56"/>
        <v>238.57891599999999</v>
      </c>
      <c r="AH363" s="2">
        <f t="shared" si="57"/>
        <v>15.446</v>
      </c>
    </row>
    <row r="364" spans="1:34" x14ac:dyDescent="0.3">
      <c r="A364" s="3">
        <v>28.6666660100001</v>
      </c>
      <c r="B364" s="3">
        <v>14.573</v>
      </c>
      <c r="C364" s="2">
        <f>$D$6*(A364^8)+$D$7*(A364^7)+$D$8*(A364^6)+$D$9*(A364^5)+$D$10*(A364^4)+$D$11*(A364^3)+$D$12*(A364^2)+$D$13*(A364)+$D$14 + (($D$3*EXP($D$4*A364))*(($D$5*(SIN(2*3.141592654*A364)))+(((1-($D$5^2))^0.5)*(COS(2*3.141592654*A364)))))</f>
        <v>17.354807162954884</v>
      </c>
      <c r="D364" s="2">
        <f t="shared" si="60"/>
        <v>-2.7818071629548839</v>
      </c>
      <c r="F364" s="2">
        <f t="shared" si="61"/>
        <v>7.7384510918671001</v>
      </c>
      <c r="G364" s="2">
        <f>$E$9*(A364^8)+$E$10*(A364^7)+$E$11*(A364^6)+$E$12*(A364^5)+$E$13*(A364^4)+$E$14*(A364^3)+$E$15*(A364^2)+$E$16*(A364)+$E$17+(($E$3*EXP($E$4*A364))*(($E$5*(SIN(2*3.141592654*A364)))+(((1-($E$5^2))^0.5)*(COS(2*3.141592654*A364)))))+(($E$6*EXP($E$7*A364))*(($E$8*(SIN(4*3.141592654*A364)))+(((1-($E$8^2))^0.5)*(COS(4*3.141592654*A364)))))</f>
        <v>17.226654793027421</v>
      </c>
      <c r="H364" s="2">
        <f t="shared" si="58"/>
        <v>2.653654793027421</v>
      </c>
      <c r="I364" s="2">
        <f t="shared" si="62"/>
        <v>7.0418837605574049</v>
      </c>
      <c r="K364" s="2">
        <f t="shared" si="59"/>
        <v>-2.325480880344422</v>
      </c>
      <c r="L364" s="2">
        <f t="shared" si="63"/>
        <v>15.029326282610462</v>
      </c>
      <c r="M364" s="2">
        <f t="shared" si="64"/>
        <v>-0.45632628261046193</v>
      </c>
      <c r="N364" s="3">
        <f t="shared" si="65"/>
        <v>0.20823367620108318</v>
      </c>
      <c r="P364" s="3">
        <v>-2.4936935106912994</v>
      </c>
      <c r="Q364" s="3">
        <v>-2.258924145157664</v>
      </c>
      <c r="R364" s="3">
        <f>B364-K364</f>
        <v>16.898480880344422</v>
      </c>
      <c r="S364" s="3"/>
      <c r="T364" s="3">
        <f>(B363-$U$17)^2</f>
        <v>0.35287340099107112</v>
      </c>
      <c r="V364" s="19"/>
      <c r="X364" s="19"/>
      <c r="Y364" s="19"/>
      <c r="AD364" s="3">
        <v>28.916666000000099</v>
      </c>
      <c r="AE364" s="2">
        <f t="shared" si="55"/>
        <v>0</v>
      </c>
      <c r="AF364" s="2">
        <f>AE364-B364</f>
        <v>-14.573</v>
      </c>
      <c r="AG364" s="2">
        <f t="shared" si="56"/>
        <v>212.37232900000001</v>
      </c>
      <c r="AH364" s="2">
        <f t="shared" si="57"/>
        <v>14.573</v>
      </c>
    </row>
    <row r="365" spans="1:34" x14ac:dyDescent="0.3">
      <c r="A365" s="3">
        <v>28.749999340000102</v>
      </c>
      <c r="B365" s="3">
        <v>14.08</v>
      </c>
      <c r="C365" s="2">
        <f>$D$6*(A365^8)+$D$7*(A365^7)+$D$8*(A365^6)+$D$9*(A365^5)+$D$10*(A365^4)+$D$11*(A365^3)+$D$12*(A365^2)+$D$13*(A365)+$D$14 + (($D$3*EXP($D$4*A365))*(($D$5*(SIN(2*3.141592654*A365)))+(((1-($D$5^2))^0.5)*(COS(2*3.141592654*A365)))))</f>
        <v>16.676438962874641</v>
      </c>
      <c r="D365" s="2">
        <f t="shared" si="60"/>
        <v>-2.5964389628746414</v>
      </c>
      <c r="F365" s="2">
        <f t="shared" si="61"/>
        <v>6.7414952879335432</v>
      </c>
      <c r="G365" s="2">
        <f>$E$9*(A365^8)+$E$10*(A365^7)+$E$11*(A365^6)+$E$12*(A365^5)+$E$13*(A365^4)+$E$14*(A365^3)+$E$15*(A365^2)+$E$16*(A365)+$E$17+(($E$3*EXP($E$4*A365))*(($E$5*(SIN(2*3.141592654*A365)))+(((1-($E$5^2))^0.5)*(COS(2*3.141592654*A365)))))+(($E$6*EXP($E$7*A365))*(($E$8*(SIN(4*3.141592654*A365)))+(((1-($E$8^2))^0.5)*(COS(4*3.141592654*A365)))))</f>
        <v>16.655189342864571</v>
      </c>
      <c r="H365" s="2">
        <f t="shared" si="58"/>
        <v>2.5751893428645705</v>
      </c>
      <c r="I365" s="2">
        <f t="shared" si="62"/>
        <v>6.6316001516032586</v>
      </c>
      <c r="K365" s="2">
        <f t="shared" si="59"/>
        <v>-2.599825854301606</v>
      </c>
      <c r="L365" s="2">
        <f t="shared" si="63"/>
        <v>14.076613108573035</v>
      </c>
      <c r="M365" s="2">
        <f t="shared" si="64"/>
        <v>3.3868914269650219E-3</v>
      </c>
      <c r="N365" s="3">
        <f t="shared" si="65"/>
        <v>1.1471033538049163E-5</v>
      </c>
      <c r="P365" s="3">
        <v>-2.7818071629548839</v>
      </c>
      <c r="Q365" s="3">
        <v>-2.4936935106912994</v>
      </c>
      <c r="R365" s="3">
        <f>B365-K365</f>
        <v>16.679825854301605</v>
      </c>
      <c r="S365" s="3"/>
      <c r="T365" s="3">
        <f>(B364-$U$17)^2</f>
        <v>7.7823434324422541E-2</v>
      </c>
      <c r="V365" s="19"/>
      <c r="X365" s="19"/>
      <c r="Y365" s="19"/>
      <c r="AD365" s="3">
        <v>28.999999330000101</v>
      </c>
      <c r="AE365" s="2">
        <f t="shared" si="55"/>
        <v>0</v>
      </c>
      <c r="AF365" s="2">
        <f>AE365-B365</f>
        <v>-14.08</v>
      </c>
      <c r="AG365" s="2">
        <f t="shared" si="56"/>
        <v>198.24639999999999</v>
      </c>
      <c r="AH365" s="2">
        <f t="shared" si="57"/>
        <v>14.08</v>
      </c>
    </row>
    <row r="366" spans="1:34" x14ac:dyDescent="0.3">
      <c r="A366" s="3">
        <v>28.8333326700001</v>
      </c>
      <c r="B366" s="3">
        <v>13.226000000000001</v>
      </c>
      <c r="C366" s="2">
        <f>$D$6*(A366^8)+$D$7*(A366^7)+$D$8*(A366^6)+$D$9*(A366^5)+$D$10*(A366^4)+$D$11*(A366^3)+$D$12*(A366^2)+$D$13*(A366)+$D$14 + (($D$3*EXP($D$4*A366))*(($D$5*(SIN(2*3.141592654*A366)))+(((1-($D$5^2))^0.5)*(COS(2*3.141592654*A366)))))</f>
        <v>16.086765605944496</v>
      </c>
      <c r="D366" s="2">
        <f t="shared" si="60"/>
        <v>-2.8607656059444952</v>
      </c>
      <c r="F366" s="2">
        <f t="shared" si="61"/>
        <v>8.1839798521549749</v>
      </c>
      <c r="G366" s="2">
        <f>$E$9*(A366^8)+$E$10*(A366^7)+$E$11*(A366^6)+$E$12*(A366^5)+$E$13*(A366^4)+$E$14*(A366^3)+$E$15*(A366^2)+$E$16*(A366)+$E$17+(($E$3*EXP($E$4*A366))*(($E$5*(SIN(2*3.141592654*A366)))+(((1-($E$5^2))^0.5)*(COS(2*3.141592654*A366)))))+(($E$6*EXP($E$7*A366))*(($E$8*(SIN(4*3.141592654*A366)))+(((1-($E$8^2))^0.5)*(COS(4*3.141592654*A366)))))</f>
        <v>16.193549755318557</v>
      </c>
      <c r="H366" s="2">
        <f t="shared" si="58"/>
        <v>2.9675497553185561</v>
      </c>
      <c r="I366" s="2">
        <f t="shared" si="62"/>
        <v>8.8063515502912217</v>
      </c>
      <c r="K366" s="2">
        <f t="shared" si="59"/>
        <v>-2.3284135538969077</v>
      </c>
      <c r="L366" s="2">
        <f t="shared" si="63"/>
        <v>13.758352052047588</v>
      </c>
      <c r="M366" s="2">
        <f t="shared" si="64"/>
        <v>-0.53235205204758707</v>
      </c>
      <c r="N366" s="3">
        <f t="shared" si="65"/>
        <v>0.28339870731927685</v>
      </c>
      <c r="P366" s="3">
        <v>-2.5964389628746414</v>
      </c>
      <c r="Q366" s="3">
        <v>-2.7818071629548839</v>
      </c>
      <c r="R366" s="3">
        <f>B366-K366</f>
        <v>15.554413553896909</v>
      </c>
      <c r="S366" s="3"/>
      <c r="T366" s="3">
        <f>(B365-$U$17)^2</f>
        <v>0.59593539358369207</v>
      </c>
      <c r="V366" s="19"/>
      <c r="X366" s="19"/>
      <c r="Y366" s="19"/>
      <c r="AD366" s="3">
        <v>29.083332660000099</v>
      </c>
      <c r="AE366" s="2">
        <f t="shared" si="55"/>
        <v>0</v>
      </c>
      <c r="AF366" s="2">
        <f>AE366-B366</f>
        <v>-13.226000000000001</v>
      </c>
      <c r="AG366" s="2">
        <f t="shared" si="56"/>
        <v>174.92707600000003</v>
      </c>
      <c r="AH366" s="2">
        <f t="shared" si="57"/>
        <v>13.226000000000001</v>
      </c>
    </row>
    <row r="367" spans="1:34" x14ac:dyDescent="0.3">
      <c r="A367" s="3">
        <v>28.916666000000099</v>
      </c>
      <c r="B367" s="3">
        <v>12.978999999999999</v>
      </c>
      <c r="C367" s="2">
        <f>$D$6*(A367^8)+$D$7*(A367^7)+$D$8*(A367^6)+$D$9*(A367^5)+$D$10*(A367^4)+$D$11*(A367^3)+$D$12*(A367^2)+$D$13*(A367)+$D$14 + (($D$3*EXP($D$4*A367))*(($D$5*(SIN(2*3.141592654*A367)))+(((1-($D$5^2))^0.5)*(COS(2*3.141592654*A367)))))</f>
        <v>15.744154809384971</v>
      </c>
      <c r="D367" s="2">
        <f t="shared" si="60"/>
        <v>-2.7651548093849723</v>
      </c>
      <c r="F367" s="2">
        <f t="shared" si="61"/>
        <v>7.6460811198648422</v>
      </c>
      <c r="G367" s="2">
        <f>$E$9*(A367^8)+$E$10*(A367^7)+$E$11*(A367^6)+$E$12*(A367^5)+$E$13*(A367^4)+$E$14*(A367^3)+$E$15*(A367^2)+$E$16*(A367)+$E$17+(($E$3*EXP($E$4*A367))*(($E$5*(SIN(2*3.141592654*A367)))+(((1-($E$5^2))^0.5)*(COS(2*3.141592654*A367)))))+(($E$6*EXP($E$7*A367))*(($E$8*(SIN(4*3.141592654*A367)))+(((1-($E$8^2))^0.5)*(COS(4*3.141592654*A367)))))</f>
        <v>15.872063354895733</v>
      </c>
      <c r="H367" s="2">
        <f t="shared" si="58"/>
        <v>2.8930633548957339</v>
      </c>
      <c r="I367" s="2">
        <f t="shared" si="62"/>
        <v>8.3698155754405583</v>
      </c>
      <c r="K367" s="2">
        <f t="shared" si="59"/>
        <v>-2.6667113733099646</v>
      </c>
      <c r="L367" s="2">
        <f t="shared" si="63"/>
        <v>13.077443436075008</v>
      </c>
      <c r="M367" s="2">
        <f t="shared" si="64"/>
        <v>-9.8443436075008606E-2</v>
      </c>
      <c r="N367" s="3">
        <f t="shared" si="65"/>
        <v>9.691110106254305E-3</v>
      </c>
      <c r="P367" s="3">
        <v>-2.8607656059444952</v>
      </c>
      <c r="Q367" s="3">
        <v>-2.5964389628746414</v>
      </c>
      <c r="R367" s="3">
        <f>B367-K367</f>
        <v>15.645711373309965</v>
      </c>
      <c r="S367" s="3"/>
      <c r="T367" s="3">
        <f>(B366-$U$17)^2</f>
        <v>2.6437736232133364</v>
      </c>
      <c r="V367" s="19"/>
      <c r="X367" s="19"/>
      <c r="Y367" s="19"/>
      <c r="AD367" s="3">
        <v>29.166665990000102</v>
      </c>
      <c r="AE367" s="2">
        <f t="shared" si="55"/>
        <v>0</v>
      </c>
      <c r="AF367" s="2">
        <f>AE367-B367</f>
        <v>-12.978999999999999</v>
      </c>
      <c r="AG367" s="2">
        <f t="shared" si="56"/>
        <v>168.45444099999997</v>
      </c>
      <c r="AH367" s="2">
        <f t="shared" si="57"/>
        <v>12.978999999999999</v>
      </c>
    </row>
    <row r="368" spans="1:34" x14ac:dyDescent="0.3">
      <c r="A368" s="3">
        <v>28.999999330000101</v>
      </c>
      <c r="B368" s="3">
        <v>14.459</v>
      </c>
      <c r="C368" s="2">
        <f>$D$6*(A368^8)+$D$7*(A368^7)+$D$8*(A368^6)+$D$9*(A368^5)+$D$10*(A368^4)+$D$11*(A368^3)+$D$12*(A368^2)+$D$13*(A368)+$D$14 + (($D$3*EXP($D$4*A368))*(($D$5*(SIN(2*3.141592654*A368)))+(((1-($D$5^2))^0.5)*(COS(2*3.141592654*A368)))))</f>
        <v>15.740707993289632</v>
      </c>
      <c r="D368" s="2">
        <f t="shared" si="60"/>
        <v>-1.2817079932896327</v>
      </c>
      <c r="F368" s="2">
        <f t="shared" si="61"/>
        <v>1.6427753800625371</v>
      </c>
      <c r="G368" s="2">
        <f>$E$9*(A368^8)+$E$10*(A368^7)+$E$11*(A368^6)+$E$12*(A368^5)+$E$13*(A368^4)+$E$14*(A368^3)+$E$15*(A368^2)+$E$16*(A368)+$E$17+(($E$3*EXP($E$4*A368))*(($E$5*(SIN(2*3.141592654*A368)))+(((1-($E$5^2))^0.5)*(COS(2*3.141592654*A368)))))+(($E$6*EXP($E$7*A368))*(($E$8*(SIN(4*3.141592654*A368)))+(((1-($E$8^2))^0.5)*(COS(4*3.141592654*A368)))))</f>
        <v>15.762013208533608</v>
      </c>
      <c r="H368" s="2">
        <f t="shared" si="58"/>
        <v>1.3030132085336081</v>
      </c>
      <c r="I368" s="2">
        <f t="shared" si="62"/>
        <v>1.6978434216130482</v>
      </c>
      <c r="K368" s="2">
        <f t="shared" si="59"/>
        <v>-2.501712723984459</v>
      </c>
      <c r="L368" s="2">
        <f t="shared" si="63"/>
        <v>13.238995269305173</v>
      </c>
      <c r="M368" s="2">
        <f t="shared" si="64"/>
        <v>1.2200047306948267</v>
      </c>
      <c r="N368" s="3">
        <f t="shared" si="65"/>
        <v>1.4884115429177567</v>
      </c>
      <c r="P368" s="3">
        <v>-2.7651548093849723</v>
      </c>
      <c r="Q368" s="3">
        <v>-2.8607656059444952</v>
      </c>
      <c r="R368" s="3">
        <f>B368-K368</f>
        <v>16.960712723984457</v>
      </c>
      <c r="S368" s="3"/>
      <c r="T368" s="3">
        <f>(B367-$U$17)^2</f>
        <v>3.5080110713614956</v>
      </c>
      <c r="V368" s="19"/>
      <c r="X368" s="19"/>
      <c r="Y368" s="19"/>
      <c r="AD368" s="3">
        <v>29.2499993200001</v>
      </c>
      <c r="AE368" s="2">
        <f t="shared" si="55"/>
        <v>0</v>
      </c>
      <c r="AF368" s="2">
        <f>AE368-B368</f>
        <v>-14.459</v>
      </c>
      <c r="AG368" s="2">
        <f t="shared" si="56"/>
        <v>209.062681</v>
      </c>
      <c r="AH368" s="2">
        <f t="shared" si="57"/>
        <v>14.459</v>
      </c>
    </row>
    <row r="369" spans="1:34" x14ac:dyDescent="0.3">
      <c r="A369" s="3">
        <v>29.083332660000099</v>
      </c>
      <c r="B369" s="3">
        <v>15.654999999999999</v>
      </c>
      <c r="C369" s="2">
        <f>$D$6*(A369^8)+$D$7*(A369^7)+$D$8*(A369^6)+$D$9*(A369^5)+$D$10*(A369^4)+$D$11*(A369^3)+$D$12*(A369^2)+$D$13*(A369)+$D$14 + (($D$3*EXP($D$4*A369))*(($D$5*(SIN(2*3.141592654*A369)))+(((1-($D$5^2))^0.5)*(COS(2*3.141592654*A369)))))</f>
        <v>16.077540498082143</v>
      </c>
      <c r="D369" s="2">
        <f t="shared" si="60"/>
        <v>-0.42254049808214411</v>
      </c>
      <c r="F369" s="2">
        <f t="shared" si="61"/>
        <v>0.17854047251950644</v>
      </c>
      <c r="G369" s="2">
        <f>$E$9*(A369^8)+$E$10*(A369^7)+$E$11*(A369^6)+$E$12*(A369^5)+$E$13*(A369^4)+$E$14*(A369^3)+$E$15*(A369^2)+$E$16*(A369)+$E$17+(($E$3*EXP($E$4*A369))*(($E$5*(SIN(2*3.141592654*A369)))+(((1-($E$5^2))^0.5)*(COS(2*3.141592654*A369)))))+(($E$6*EXP($E$7*A369))*(($E$8*(SIN(4*3.141592654*A369)))+(((1-($E$8^2))^0.5)*(COS(4*3.141592654*A369)))))</f>
        <v>15.971348732600919</v>
      </c>
      <c r="H369" s="2">
        <f t="shared" si="58"/>
        <v>0.31634873260092</v>
      </c>
      <c r="I369" s="2">
        <f t="shared" si="62"/>
        <v>0.10007652061820839</v>
      </c>
      <c r="K369" s="2">
        <f t="shared" si="59"/>
        <v>-0.84860117452060013</v>
      </c>
      <c r="L369" s="2">
        <f t="shared" si="63"/>
        <v>15.228939323561544</v>
      </c>
      <c r="M369" s="2">
        <f t="shared" si="64"/>
        <v>0.42606067643845513</v>
      </c>
      <c r="N369" s="3">
        <f t="shared" si="65"/>
        <v>0.18152770000719395</v>
      </c>
      <c r="P369" s="3">
        <v>-1.2817079932896327</v>
      </c>
      <c r="Q369" s="3">
        <v>-2.7651548093849723</v>
      </c>
      <c r="R369" s="3">
        <f>B369-K369</f>
        <v>16.5036011745206</v>
      </c>
      <c r="S369" s="3"/>
      <c r="T369" s="3">
        <f>(B368-$U$17)^2</f>
        <v>0.15442425654664763</v>
      </c>
      <c r="V369" s="19"/>
      <c r="X369" s="19"/>
      <c r="Y369" s="19"/>
      <c r="AD369" s="3">
        <v>29.333332650000099</v>
      </c>
      <c r="AE369" s="2">
        <f t="shared" si="55"/>
        <v>0</v>
      </c>
      <c r="AF369" s="2">
        <f>AE369-B369</f>
        <v>-15.654999999999999</v>
      </c>
      <c r="AG369" s="2">
        <f t="shared" si="56"/>
        <v>245.07902499999997</v>
      </c>
      <c r="AH369" s="2">
        <f t="shared" si="57"/>
        <v>15.654999999999999</v>
      </c>
    </row>
    <row r="370" spans="1:34" x14ac:dyDescent="0.3">
      <c r="A370" s="3">
        <v>29.166665990000102</v>
      </c>
      <c r="B370" s="3">
        <v>15.635999999999999</v>
      </c>
      <c r="C370" s="2">
        <f>$D$6*(A370^8)+$D$7*(A370^7)+$D$8*(A370^6)+$D$9*(A370^5)+$D$10*(A370^4)+$D$11*(A370^3)+$D$12*(A370^2)+$D$13*(A370)+$D$14 + (($D$3*EXP($D$4*A370))*(($D$5*(SIN(2*3.141592654*A370)))+(((1-($D$5^2))^0.5)*(COS(2*3.141592654*A370)))))</f>
        <v>16.664434586346474</v>
      </c>
      <c r="D370" s="2">
        <f t="shared" si="60"/>
        <v>-1.0284345863464743</v>
      </c>
      <c r="F370" s="2">
        <f t="shared" si="61"/>
        <v>1.0576776983936438</v>
      </c>
      <c r="G370" s="2">
        <f>$E$9*(A370^8)+$E$10*(A370^7)+$E$11*(A370^6)+$E$12*(A370^5)+$E$13*(A370^4)+$E$14*(A370^3)+$E$15*(A370^2)+$E$16*(A370)+$E$17+(($E$3*EXP($E$4*A370))*(($E$5*(SIN(2*3.141592654*A370)))+(((1-($E$5^2))^0.5)*(COS(2*3.141592654*A370)))))+(($E$6*EXP($E$7*A370))*(($E$8*(SIN(4*3.141592654*A370)))+(((1-($E$8^2))^0.5)*(COS(4*3.141592654*A370)))))</f>
        <v>16.537248669402977</v>
      </c>
      <c r="H370" s="2">
        <f t="shared" si="58"/>
        <v>0.90124866940297821</v>
      </c>
      <c r="I370" s="2">
        <f t="shared" si="62"/>
        <v>0.81224916410063874</v>
      </c>
      <c r="K370" s="2">
        <f t="shared" si="59"/>
        <v>-0.19977534663619362</v>
      </c>
      <c r="L370" s="2">
        <f t="shared" si="63"/>
        <v>16.464659239710279</v>
      </c>
      <c r="M370" s="2">
        <f t="shared" si="64"/>
        <v>-0.8286592397102801</v>
      </c>
      <c r="N370" s="3">
        <f t="shared" si="65"/>
        <v>0.68667613555721951</v>
      </c>
      <c r="P370" s="3">
        <v>-0.42254049808214411</v>
      </c>
      <c r="Q370" s="3">
        <v>-1.2817079932896327</v>
      </c>
      <c r="R370" s="3">
        <f>B370-K370</f>
        <v>15.835775346636193</v>
      </c>
      <c r="S370" s="3"/>
      <c r="T370" s="3">
        <f>(B369-$U$17)^2</f>
        <v>0.64485956025032531</v>
      </c>
      <c r="V370" s="19"/>
      <c r="X370" s="19"/>
      <c r="Y370" s="19"/>
      <c r="AD370" s="3">
        <v>29.416665980000101</v>
      </c>
      <c r="AE370" s="2">
        <f t="shared" si="55"/>
        <v>0</v>
      </c>
      <c r="AF370" s="2">
        <f>AE370-B370</f>
        <v>-15.635999999999999</v>
      </c>
      <c r="AG370" s="2">
        <f t="shared" si="56"/>
        <v>244.48449599999998</v>
      </c>
      <c r="AH370" s="2">
        <f t="shared" si="57"/>
        <v>15.635999999999999</v>
      </c>
    </row>
    <row r="371" spans="1:34" x14ac:dyDescent="0.3">
      <c r="A371" s="3">
        <v>29.2499993200001</v>
      </c>
      <c r="B371" s="3">
        <v>17.154</v>
      </c>
      <c r="C371" s="2">
        <f>$D$6*(A371^8)+$D$7*(A371^7)+$D$8*(A371^6)+$D$9*(A371^5)+$D$10*(A371^4)+$D$11*(A371^3)+$D$12*(A371^2)+$D$13*(A371)+$D$14 + (($D$3*EXP($D$4*A371))*(($D$5*(SIN(2*3.141592654*A371)))+(((1-($D$5^2))^0.5)*(COS(2*3.141592654*A371)))))</f>
        <v>17.343971665458238</v>
      </c>
      <c r="D371" s="2">
        <f t="shared" si="60"/>
        <v>-0.18997166545823774</v>
      </c>
      <c r="F371" s="2">
        <f t="shared" si="61"/>
        <v>3.6089233676976598E-2</v>
      </c>
      <c r="G371" s="2">
        <f>$E$9*(A371^8)+$E$10*(A371^7)+$E$11*(A371^6)+$E$12*(A371^5)+$E$13*(A371^4)+$E$14*(A371^3)+$E$15*(A371^2)+$E$16*(A371)+$E$17+(($E$3*EXP($E$4*A371))*(($E$5*(SIN(2*3.141592654*A371)))+(((1-($E$5^2))^0.5)*(COS(2*3.141592654*A371)))))+(($E$6*EXP($E$7*A371))*(($E$8*(SIN(4*3.141592654*A371)))+(((1-($E$8^2))^0.5)*(COS(4*3.141592654*A371)))))</f>
        <v>17.322989233605519</v>
      </c>
      <c r="H371" s="2">
        <f t="shared" si="58"/>
        <v>0.16898923360551876</v>
      </c>
      <c r="I371" s="2">
        <f t="shared" si="62"/>
        <v>2.8557361074580592E-2</v>
      </c>
      <c r="K371" s="2">
        <f t="shared" si="59"/>
        <v>-1.0690717421391758</v>
      </c>
      <c r="L371" s="2">
        <f t="shared" si="63"/>
        <v>16.274899923319062</v>
      </c>
      <c r="M371" s="2">
        <f t="shared" si="64"/>
        <v>0.87910007668093826</v>
      </c>
      <c r="N371" s="3">
        <f t="shared" si="65"/>
        <v>0.77281694482043151</v>
      </c>
      <c r="P371" s="3">
        <v>-1.0284345863464743</v>
      </c>
      <c r="Q371" s="3">
        <v>-0.42254049808214411</v>
      </c>
      <c r="R371" s="3">
        <f>B371-K371</f>
        <v>18.223071742139176</v>
      </c>
      <c r="S371" s="3"/>
      <c r="T371" s="3">
        <f>(B370-$U$17)^2</f>
        <v>0.6147053639540293</v>
      </c>
      <c r="V371" s="19"/>
      <c r="X371" s="19"/>
      <c r="Y371" s="19"/>
      <c r="AD371" s="3">
        <v>29.499999310000099</v>
      </c>
      <c r="AE371" s="2">
        <f t="shared" si="55"/>
        <v>0</v>
      </c>
      <c r="AF371" s="2">
        <f>AE371-B371</f>
        <v>-17.154</v>
      </c>
      <c r="AG371" s="2">
        <f t="shared" si="56"/>
        <v>294.25971599999997</v>
      </c>
      <c r="AH371" s="2">
        <f t="shared" si="57"/>
        <v>17.154</v>
      </c>
    </row>
    <row r="372" spans="1:34" x14ac:dyDescent="0.3">
      <c r="A372" s="3">
        <v>29.333332650000099</v>
      </c>
      <c r="B372" s="3">
        <v>17.381</v>
      </c>
      <c r="C372" s="2">
        <f>$D$6*(A372^8)+$D$7*(A372^7)+$D$8*(A372^6)+$D$9*(A372^5)+$D$10*(A372^4)+$D$11*(A372^3)+$D$12*(A372^2)+$D$13*(A372)+$D$14 + (($D$3*EXP($D$4*A372))*(($D$5*(SIN(2*3.141592654*A372)))+(((1-($D$5^2))^0.5)*(COS(2*3.141592654*A372)))))</f>
        <v>17.933689229893044</v>
      </c>
      <c r="D372" s="2">
        <f t="shared" si="60"/>
        <v>-0.55268922989304414</v>
      </c>
      <c r="F372" s="2">
        <f t="shared" si="61"/>
        <v>0.30546538483976621</v>
      </c>
      <c r="G372" s="2">
        <f>$E$9*(A372^8)+$E$10*(A372^7)+$E$11*(A372^6)+$E$12*(A372^5)+$E$13*(A372^4)+$E$14*(A372^3)+$E$15*(A372^2)+$E$16*(A372)+$E$17+(($E$3*EXP($E$4*A372))*(($E$5*(SIN(2*3.141592654*A372)))+(((1-($E$5^2))^0.5)*(COS(2*3.141592654*A372)))))+(($E$6*EXP($E$7*A372))*(($E$8*(SIN(4*3.141592654*A372)))+(((1-($E$8^2))^0.5)*(COS(4*3.141592654*A372)))))</f>
        <v>18.039778951069998</v>
      </c>
      <c r="H372" s="2">
        <f t="shared" si="58"/>
        <v>0.65877895106999773</v>
      </c>
      <c r="I372" s="2">
        <f t="shared" si="62"/>
        <v>0.43398970637288647</v>
      </c>
      <c r="K372" s="2">
        <f t="shared" si="59"/>
        <v>7.8996839729434387E-3</v>
      </c>
      <c r="L372" s="2">
        <f t="shared" si="63"/>
        <v>17.941588913865989</v>
      </c>
      <c r="M372" s="2">
        <f t="shared" si="64"/>
        <v>-0.5605889138659883</v>
      </c>
      <c r="N372" s="3">
        <f t="shared" si="65"/>
        <v>0.31425993034944844</v>
      </c>
      <c r="P372" s="3">
        <v>-0.18997166545823774</v>
      </c>
      <c r="Q372" s="3">
        <v>-1.0284345863464743</v>
      </c>
      <c r="R372" s="3">
        <f>B372-K372</f>
        <v>17.373100316027056</v>
      </c>
      <c r="S372" s="3"/>
      <c r="T372" s="3">
        <f>(B371-$U$17)^2</f>
        <v>5.2993489417317763</v>
      </c>
      <c r="V372" s="19"/>
      <c r="X372" s="19"/>
      <c r="Y372" s="19"/>
      <c r="AD372" s="3">
        <v>29.583332640000101</v>
      </c>
      <c r="AE372" s="2">
        <f t="shared" si="55"/>
        <v>0</v>
      </c>
      <c r="AF372" s="2">
        <f>AE372-B372</f>
        <v>-17.381</v>
      </c>
      <c r="AG372" s="2">
        <f t="shared" si="56"/>
        <v>302.09916099999998</v>
      </c>
      <c r="AH372" s="2">
        <f t="shared" si="57"/>
        <v>17.381</v>
      </c>
    </row>
    <row r="373" spans="1:34" x14ac:dyDescent="0.3">
      <c r="A373" s="3">
        <v>29.416665980000101</v>
      </c>
      <c r="B373" s="3">
        <v>17.116</v>
      </c>
      <c r="C373" s="2">
        <f>$D$6*(A373^8)+$D$7*(A373^7)+$D$8*(A373^6)+$D$9*(A373^5)+$D$10*(A373^4)+$D$11*(A373^3)+$D$12*(A373^2)+$D$13*(A373)+$D$14 + (($D$3*EXP($D$4*A373))*(($D$5*(SIN(2*3.141592654*A373)))+(((1-($D$5^2))^0.5)*(COS(2*3.141592654*A373)))))</f>
        <v>18.274973422917618</v>
      </c>
      <c r="D373" s="2">
        <f t="shared" si="60"/>
        <v>-1.1589734229176187</v>
      </c>
      <c r="F373" s="2">
        <f t="shared" si="61"/>
        <v>1.3432193950293816</v>
      </c>
      <c r="G373" s="2">
        <f>$E$9*(A373^8)+$E$10*(A373^7)+$E$11*(A373^6)+$E$12*(A373^5)+$E$13*(A373^4)+$E$14*(A373^3)+$E$15*(A373^2)+$E$16*(A373)+$E$17+(($E$3*EXP($E$4*A373))*(($E$5*(SIN(2*3.141592654*A373)))+(((1-($E$5^2))^0.5)*(COS(2*3.141592654*A373)))))+(($E$6*EXP($E$7*A373))*(($E$8*(SIN(4*3.141592654*A373)))+(((1-($E$8^2))^0.5)*(COS(4*3.141592654*A373)))))</f>
        <v>18.402192963901609</v>
      </c>
      <c r="H373" s="2">
        <f t="shared" si="58"/>
        <v>1.286192963901609</v>
      </c>
      <c r="I373" s="2">
        <f t="shared" si="62"/>
        <v>1.6542923403900056</v>
      </c>
      <c r="K373" s="2">
        <f t="shared" si="59"/>
        <v>-0.58254638118279656</v>
      </c>
      <c r="L373" s="2">
        <f t="shared" si="63"/>
        <v>17.69242704173482</v>
      </c>
      <c r="M373" s="2">
        <f t="shared" si="64"/>
        <v>-0.57642704173482073</v>
      </c>
      <c r="N373" s="3">
        <f t="shared" si="65"/>
        <v>0.33226813444315678</v>
      </c>
      <c r="P373" s="3">
        <v>-0.55268922989304414</v>
      </c>
      <c r="Q373" s="3">
        <v>-0.18997166545823774</v>
      </c>
      <c r="R373" s="3">
        <f>B373-K373</f>
        <v>17.698546381182798</v>
      </c>
      <c r="S373" s="3"/>
      <c r="T373" s="3">
        <f>(B372-$U$17)^2</f>
        <v>6.396000234324366</v>
      </c>
      <c r="V373" s="19"/>
      <c r="X373" s="19"/>
      <c r="Y373" s="19"/>
      <c r="AD373" s="3">
        <v>29.6666659700001</v>
      </c>
      <c r="AE373" s="2">
        <f t="shared" si="55"/>
        <v>0</v>
      </c>
      <c r="AF373" s="2">
        <f>AE373-B373</f>
        <v>-17.116</v>
      </c>
      <c r="AG373" s="2">
        <f t="shared" si="56"/>
        <v>292.95745599999998</v>
      </c>
      <c r="AH373" s="2">
        <f t="shared" si="57"/>
        <v>17.116</v>
      </c>
    </row>
    <row r="374" spans="1:34" x14ac:dyDescent="0.3">
      <c r="A374" s="3">
        <v>29.499999310000099</v>
      </c>
      <c r="B374" s="3">
        <v>16.736000000000001</v>
      </c>
      <c r="C374" s="2">
        <f>$D$6*(A374^8)+$D$7*(A374^7)+$D$8*(A374^6)+$D$9*(A374^5)+$D$10*(A374^4)+$D$11*(A374^3)+$D$12*(A374^2)+$D$13*(A374)+$D$14 + (($D$3*EXP($D$4*A374))*(($D$5*(SIN(2*3.141592654*A374)))+(((1-($D$5^2))^0.5)*(COS(2*3.141592654*A374)))))</f>
        <v>18.275586592864851</v>
      </c>
      <c r="D374" s="2">
        <f t="shared" si="60"/>
        <v>-1.5395865928648504</v>
      </c>
      <c r="F374" s="2">
        <f t="shared" si="61"/>
        <v>2.370326876929199</v>
      </c>
      <c r="G374" s="2">
        <f>$E$9*(A374^8)+$E$10*(A374^7)+$E$11*(A374^6)+$E$12*(A374^5)+$E$13*(A374^4)+$E$14*(A374^3)+$E$15*(A374^2)+$E$16*(A374)+$E$17+(($E$3*EXP($E$4*A374))*(($E$5*(SIN(2*3.141592654*A374)))+(((1-($E$5^2))^0.5)*(COS(2*3.141592654*A374)))))+(($E$6*EXP($E$7*A374))*(($E$8*(SIN(4*3.141592654*A374)))+(((1-($E$8^2))^0.5)*(COS(4*3.141592654*A374)))))</f>
        <v>18.297319255160673</v>
      </c>
      <c r="H374" s="2">
        <f t="shared" si="58"/>
        <v>1.5613192551606723</v>
      </c>
      <c r="I374" s="2">
        <f t="shared" si="62"/>
        <v>2.4377178165354763</v>
      </c>
      <c r="K374" s="2">
        <f t="shared" si="59"/>
        <v>-1.1882335704980624</v>
      </c>
      <c r="L374" s="2">
        <f t="shared" si="63"/>
        <v>17.087353022366788</v>
      </c>
      <c r="M374" s="2">
        <f t="shared" si="64"/>
        <v>-0.35135302236678712</v>
      </c>
      <c r="N374" s="3">
        <f t="shared" si="65"/>
        <v>0.12344894632627601</v>
      </c>
      <c r="P374" s="3">
        <v>-1.1589734229176187</v>
      </c>
      <c r="Q374" s="3">
        <v>-0.55268922989304414</v>
      </c>
      <c r="R374" s="3">
        <f>B374-K374</f>
        <v>17.924233570498064</v>
      </c>
      <c r="S374" s="3"/>
      <c r="T374" s="3">
        <f>(B373-$U$17)^2</f>
        <v>5.1258385491391838</v>
      </c>
      <c r="V374" s="19"/>
      <c r="X374" s="19"/>
      <c r="Y374" s="19"/>
      <c r="AD374" s="3">
        <v>29.749999300000098</v>
      </c>
      <c r="AE374" s="2">
        <f t="shared" si="55"/>
        <v>0</v>
      </c>
      <c r="AF374" s="2">
        <f>AE374-B374</f>
        <v>-16.736000000000001</v>
      </c>
      <c r="AG374" s="2">
        <f t="shared" si="56"/>
        <v>280.09369600000002</v>
      </c>
      <c r="AH374" s="2">
        <f t="shared" si="57"/>
        <v>16.736000000000001</v>
      </c>
    </row>
    <row r="375" spans="1:34" x14ac:dyDescent="0.3">
      <c r="A375" s="3">
        <v>29.583332640000101</v>
      </c>
      <c r="B375" s="3">
        <v>16.167000000000002</v>
      </c>
      <c r="C375" s="2">
        <f>$D$6*(A375^8)+$D$7*(A375^7)+$D$8*(A375^6)+$D$9*(A375^5)+$D$10*(A375^4)+$D$11*(A375^3)+$D$12*(A375^2)+$D$13*(A375)+$D$14 + (($D$3*EXP($D$4*A375))*(($D$5*(SIN(2*3.141592654*A375)))+(((1-($D$5^2))^0.5)*(COS(2*3.141592654*A375)))))</f>
        <v>17.934427965920566</v>
      </c>
      <c r="D375" s="2">
        <f t="shared" si="60"/>
        <v>-1.7674279659205645</v>
      </c>
      <c r="F375" s="2">
        <f t="shared" si="61"/>
        <v>3.1238016147181042</v>
      </c>
      <c r="G375" s="2">
        <f>$E$9*(A375^8)+$E$10*(A375^7)+$E$11*(A375^6)+$E$12*(A375^5)+$E$13*(A375^4)+$E$14*(A375^3)+$E$15*(A375^2)+$E$16*(A375)+$E$17+(($E$3*EXP($E$4*A375))*(($E$5*(SIN(2*3.141592654*A375)))+(((1-($E$5^2))^0.5)*(COS(2*3.141592654*A375)))))+(($E$6*EXP($E$7*A375))*(($E$8*(SIN(4*3.141592654*A375)))+(((1-($E$8^2))^0.5)*(COS(4*3.141592654*A375)))))</f>
        <v>17.829759265133969</v>
      </c>
      <c r="H375" s="2">
        <f t="shared" si="58"/>
        <v>1.6627592651339675</v>
      </c>
      <c r="I375" s="2">
        <f t="shared" si="62"/>
        <v>2.764768373788852</v>
      </c>
      <c r="K375" s="2">
        <f t="shared" si="59"/>
        <v>-1.4866613960369135</v>
      </c>
      <c r="L375" s="2">
        <f t="shared" si="63"/>
        <v>16.447766569883651</v>
      </c>
      <c r="M375" s="2">
        <f t="shared" si="64"/>
        <v>-0.28076656988364945</v>
      </c>
      <c r="N375" s="3">
        <f t="shared" si="65"/>
        <v>7.8829866764230205E-2</v>
      </c>
      <c r="P375" s="3">
        <v>-1.5395865928648504</v>
      </c>
      <c r="Q375" s="3">
        <v>-1.1589734229176187</v>
      </c>
      <c r="R375" s="3">
        <f>B375-K375</f>
        <v>17.653661396036917</v>
      </c>
      <c r="S375" s="3"/>
      <c r="T375" s="3">
        <f>(B374-$U$17)^2</f>
        <v>3.5495746232132697</v>
      </c>
      <c r="V375" s="19"/>
      <c r="X375" s="19"/>
      <c r="Y375" s="19"/>
      <c r="AD375" s="3">
        <v>29.8333326300001</v>
      </c>
      <c r="AE375" s="2">
        <f t="shared" si="55"/>
        <v>0</v>
      </c>
      <c r="AF375" s="2">
        <f>AE375-B375</f>
        <v>-16.167000000000002</v>
      </c>
      <c r="AG375" s="2">
        <f t="shared" si="56"/>
        <v>261.37188900000007</v>
      </c>
      <c r="AH375" s="2">
        <f t="shared" si="57"/>
        <v>16.167000000000002</v>
      </c>
    </row>
    <row r="376" spans="1:34" x14ac:dyDescent="0.3">
      <c r="A376" s="3">
        <v>29.6666659700001</v>
      </c>
      <c r="B376" s="3">
        <v>15.92</v>
      </c>
      <c r="C376" s="2">
        <f>$D$6*(A376^8)+$D$7*(A376^7)+$D$8*(A376^6)+$D$9*(A376^5)+$D$10*(A376^4)+$D$11*(A376^3)+$D$12*(A376^2)+$D$13*(A376)+$D$14 + (($D$3*EXP($D$4*A376))*(($D$5*(SIN(2*3.141592654*A376)))+(((1-($D$5^2))^0.5)*(COS(2*3.141592654*A376)))))</f>
        <v>17.341881207222347</v>
      </c>
      <c r="D376" s="2">
        <f t="shared" si="60"/>
        <v>-1.4218812072223468</v>
      </c>
      <c r="F376" s="2">
        <f t="shared" si="61"/>
        <v>2.0217461674520782</v>
      </c>
      <c r="G376" s="2">
        <f>$E$9*(A376^8)+$E$10*(A376^7)+$E$11*(A376^6)+$E$12*(A376^5)+$E$13*(A376^4)+$E$14*(A376^3)+$E$15*(A376^2)+$E$16*(A376)+$E$17+(($E$3*EXP($E$4*A376))*(($E$5*(SIN(2*3.141592654*A376)))+(((1-($E$5^2))^0.5)*(COS(2*3.141592654*A376)))))+(($E$6*EXP($E$7*A376))*(($E$8*(SIN(4*3.141592654*A376)))+(((1-($E$8^2))^0.5)*(COS(4*3.141592654*A376)))))</f>
        <v>17.21601244843772</v>
      </c>
      <c r="H376" s="2">
        <f t="shared" si="58"/>
        <v>1.29601244843772</v>
      </c>
      <c r="I376" s="2">
        <f t="shared" si="62"/>
        <v>1.6796482665055339</v>
      </c>
      <c r="K376" s="2">
        <f t="shared" si="59"/>
        <v>-1.6614843112300788</v>
      </c>
      <c r="L376" s="2">
        <f t="shared" si="63"/>
        <v>15.680396895992267</v>
      </c>
      <c r="M376" s="2">
        <f t="shared" si="64"/>
        <v>0.23960310400773288</v>
      </c>
      <c r="N376" s="3">
        <f t="shared" si="65"/>
        <v>5.7409647450140461E-2</v>
      </c>
      <c r="P376" s="3">
        <v>-1.7674279659205645</v>
      </c>
      <c r="Q376" s="3">
        <v>-1.5395865928648504</v>
      </c>
      <c r="R376" s="3">
        <f>B376-K376</f>
        <v>17.581484311230078</v>
      </c>
      <c r="S376" s="3"/>
      <c r="T376" s="3">
        <f>(B375-$U$17)^2</f>
        <v>1.729307797287357</v>
      </c>
      <c r="V376" s="19"/>
      <c r="X376" s="19"/>
      <c r="Y376" s="19"/>
      <c r="AD376" s="3">
        <v>29.916665960000099</v>
      </c>
      <c r="AE376" s="2">
        <f t="shared" si="55"/>
        <v>0</v>
      </c>
      <c r="AF376" s="2">
        <f>AE376-B376</f>
        <v>-15.92</v>
      </c>
      <c r="AG376" s="2">
        <f t="shared" si="56"/>
        <v>253.44640000000001</v>
      </c>
      <c r="AH376" s="2">
        <f t="shared" si="57"/>
        <v>15.92</v>
      </c>
    </row>
    <row r="377" spans="1:34" x14ac:dyDescent="0.3">
      <c r="A377" s="3">
        <v>29.749999300000098</v>
      </c>
      <c r="B377" s="3">
        <v>15.407999999999999</v>
      </c>
      <c r="C377" s="2">
        <f>$D$6*(A377^8)+$D$7*(A377^7)+$D$8*(A377^6)+$D$9*(A377^5)+$D$10*(A377^4)+$D$11*(A377^3)+$D$12*(A377^2)+$D$13*(A377)+$D$14 + (($D$3*EXP($D$4*A377))*(($D$5*(SIN(2*3.141592654*A377)))+(((1-($D$5^2))^0.5)*(COS(2*3.141592654*A377)))))</f>
        <v>16.655642255953044</v>
      </c>
      <c r="D377" s="2">
        <f t="shared" si="60"/>
        <v>-1.2476422559530445</v>
      </c>
      <c r="F377" s="2">
        <f t="shared" si="61"/>
        <v>1.5566111988396021</v>
      </c>
      <c r="G377" s="2">
        <f>$E$9*(A377^8)+$E$10*(A377^7)+$E$11*(A377^6)+$E$12*(A377^5)+$E$13*(A377^4)+$E$14*(A377^3)+$E$15*(A377^2)+$E$16*(A377)+$E$17+(($E$3*EXP($E$4*A377))*(($E$5*(SIN(2*3.141592654*A377)))+(((1-($E$5^2))^0.5)*(COS(2*3.141592654*A377)))))+(($E$6*EXP($E$7*A377))*(($E$8*(SIN(4*3.141592654*A377)))+(((1-($E$8^2))^0.5)*(COS(4*3.141592654*A377)))))</f>
        <v>16.634359642809493</v>
      </c>
      <c r="H377" s="2">
        <f t="shared" si="58"/>
        <v>1.2263596428094932</v>
      </c>
      <c r="I377" s="2">
        <f t="shared" si="62"/>
        <v>1.5039579735118276</v>
      </c>
      <c r="K377" s="2">
        <f t="shared" si="59"/>
        <v>-1.2223673826735399</v>
      </c>
      <c r="L377" s="2">
        <f t="shared" si="63"/>
        <v>15.433274873279505</v>
      </c>
      <c r="M377" s="2">
        <f t="shared" si="64"/>
        <v>-2.5274873279505172E-2</v>
      </c>
      <c r="N377" s="3">
        <f t="shared" si="65"/>
        <v>6.3881921929504458E-4</v>
      </c>
      <c r="P377" s="3">
        <v>-1.4218812072223468</v>
      </c>
      <c r="Q377" s="3">
        <v>-1.7674279659205645</v>
      </c>
      <c r="R377" s="3">
        <f>B377-K377</f>
        <v>16.630367382673541</v>
      </c>
      <c r="S377" s="3"/>
      <c r="T377" s="3">
        <f>(B376-$U$17)^2</f>
        <v>1.1406912454355058</v>
      </c>
      <c r="V377" s="19"/>
      <c r="X377" s="19"/>
      <c r="Y377" s="19"/>
      <c r="AD377" s="3">
        <v>29.999999290000101</v>
      </c>
      <c r="AE377" s="2">
        <f t="shared" si="55"/>
        <v>0</v>
      </c>
      <c r="AF377" s="2">
        <f>AE377-B377</f>
        <v>-15.407999999999999</v>
      </c>
      <c r="AG377" s="2">
        <f t="shared" si="56"/>
        <v>237.40646399999997</v>
      </c>
      <c r="AH377" s="2">
        <f t="shared" si="57"/>
        <v>15.407999999999999</v>
      </c>
    </row>
    <row r="378" spans="1:34" x14ac:dyDescent="0.3">
      <c r="A378" s="3">
        <v>29.8333326300001</v>
      </c>
      <c r="B378" s="3">
        <v>15.066000000000001</v>
      </c>
      <c r="C378" s="2">
        <f>$D$6*(A378^8)+$D$7*(A378^7)+$D$8*(A378^6)+$D$9*(A378^5)+$D$10*(A378^4)+$D$11*(A378^3)+$D$12*(A378^2)+$D$13*(A378)+$D$14 + (($D$3*EXP($D$4*A378))*(($D$5*(SIN(2*3.141592654*A378)))+(((1-($D$5^2))^0.5)*(COS(2*3.141592654*A378)))))</f>
        <v>16.058492614054501</v>
      </c>
      <c r="D378" s="2">
        <f t="shared" si="60"/>
        <v>-0.99249261405450007</v>
      </c>
      <c r="F378" s="2">
        <f t="shared" si="61"/>
        <v>0.98504158895273486</v>
      </c>
      <c r="G378" s="2">
        <f>$E$9*(A378^8)+$E$10*(A378^7)+$E$11*(A378^6)+$E$12*(A378^5)+$E$13*(A378^4)+$E$14*(A378^3)+$E$15*(A378^2)+$E$16*(A378)+$E$17+(($E$3*EXP($E$4*A378))*(($E$5*(SIN(2*3.141592654*A378)))+(((1-($E$5^2))^0.5)*(COS(2*3.141592654*A378)))))+(($E$6*EXP($E$7*A378))*(($E$8*(SIN(4*3.141592654*A378)))+(((1-($E$8^2))^0.5)*(COS(4*3.141592654*A378)))))</f>
        <v>16.16250003313559</v>
      </c>
      <c r="H378" s="2">
        <f t="shared" si="58"/>
        <v>1.0965000331355892</v>
      </c>
      <c r="I378" s="2">
        <f t="shared" si="62"/>
        <v>1.2023123226663481</v>
      </c>
      <c r="K378" s="2">
        <f t="shared" si="59"/>
        <v>-1.100446228511071</v>
      </c>
      <c r="L378" s="2">
        <f t="shared" si="63"/>
        <v>14.95804638554343</v>
      </c>
      <c r="M378" s="2">
        <f t="shared" si="64"/>
        <v>0.10795361445657115</v>
      </c>
      <c r="N378" s="3">
        <f t="shared" si="65"/>
        <v>1.1653982874238007E-2</v>
      </c>
      <c r="P378" s="3">
        <v>-1.2476422559530445</v>
      </c>
      <c r="Q378" s="3">
        <v>-1.4218812072223468</v>
      </c>
      <c r="R378" s="3">
        <f>B378-K378</f>
        <v>16.16644622851107</v>
      </c>
      <c r="S378" s="3"/>
      <c r="T378" s="3">
        <f>(B377-$U$17)^2</f>
        <v>0.309171008398479</v>
      </c>
      <c r="V378" s="19"/>
      <c r="X378" s="19"/>
      <c r="Y378" s="19"/>
      <c r="AD378" s="3">
        <v>30.0833326200001</v>
      </c>
      <c r="AE378" s="2">
        <f t="shared" si="55"/>
        <v>0</v>
      </c>
      <c r="AF378" s="2">
        <f>AE378-B378</f>
        <v>-15.066000000000001</v>
      </c>
      <c r="AG378" s="2">
        <f t="shared" si="56"/>
        <v>226.98435600000002</v>
      </c>
      <c r="AH378" s="2">
        <f t="shared" si="57"/>
        <v>15.066000000000001</v>
      </c>
    </row>
    <row r="379" spans="1:34" x14ac:dyDescent="0.3">
      <c r="A379" s="3">
        <v>29.916665960000099</v>
      </c>
      <c r="B379" s="3">
        <v>15.769</v>
      </c>
      <c r="C379" s="2">
        <f>$D$6*(A379^8)+$D$7*(A379^7)+$D$8*(A379^6)+$D$9*(A379^5)+$D$10*(A379^4)+$D$11*(A379^3)+$D$12*(A379^2)+$D$13*(A379)+$D$14 + (($D$3*EXP($D$4*A379))*(($D$5*(SIN(2*3.141592654*A379)))+(((1-($D$5^2))^0.5)*(COS(2*3.141592654*A379)))))</f>
        <v>15.709325867317986</v>
      </c>
      <c r="D379" s="2">
        <f t="shared" si="60"/>
        <v>5.9674132682014047E-2</v>
      </c>
      <c r="F379" s="2">
        <f t="shared" si="61"/>
        <v>3.5610021113506168E-3</v>
      </c>
      <c r="G379" s="2">
        <f>$E$9*(A379^8)+$E$10*(A379^7)+$E$11*(A379^6)+$E$12*(A379^5)+$E$13*(A379^4)+$E$14*(A379^3)+$E$15*(A379^2)+$E$16*(A379)+$E$17+(($E$3*EXP($E$4*A379))*(($E$5*(SIN(2*3.141592654*A379)))+(((1-($E$5^2))^0.5)*(COS(2*3.141592654*A379)))))+(($E$6*EXP($E$7*A379))*(($E$8*(SIN(4*3.141592654*A379)))+(((1-($E$8^2))^0.5)*(COS(4*3.141592654*A379)))))</f>
        <v>15.833969816460716</v>
      </c>
      <c r="H379" s="2">
        <f t="shared" si="58"/>
        <v>6.4969816460715535E-2</v>
      </c>
      <c r="I379" s="2">
        <f t="shared" si="62"/>
        <v>4.221077050939063E-3</v>
      </c>
      <c r="K379" s="2">
        <f t="shared" si="59"/>
        <v>-0.85021392492623971</v>
      </c>
      <c r="L379" s="2">
        <f t="shared" si="63"/>
        <v>14.859111942391745</v>
      </c>
      <c r="M379" s="2">
        <f t="shared" si="64"/>
        <v>0.90988805760825464</v>
      </c>
      <c r="N379" s="3">
        <f t="shared" si="65"/>
        <v>0.82789627737812255</v>
      </c>
      <c r="P379" s="3">
        <v>-0.99249261405450007</v>
      </c>
      <c r="Q379" s="3">
        <v>-1.2476422559530445</v>
      </c>
      <c r="R379" s="3">
        <f>B379-K379</f>
        <v>16.619213924926239</v>
      </c>
      <c r="S379" s="3"/>
      <c r="T379" s="3">
        <f>(B378-$U$17)^2</f>
        <v>4.5809475065153642E-2</v>
      </c>
      <c r="V379" s="19"/>
      <c r="X379" s="19"/>
      <c r="Y379" s="19"/>
      <c r="AD379" s="3">
        <v>30.166665950000102</v>
      </c>
      <c r="AE379" s="2">
        <f t="shared" si="55"/>
        <v>0</v>
      </c>
      <c r="AF379" s="2">
        <f>AE379-B379</f>
        <v>-15.769</v>
      </c>
      <c r="AG379" s="2">
        <f t="shared" si="56"/>
        <v>248.661361</v>
      </c>
      <c r="AH379" s="2">
        <f t="shared" si="57"/>
        <v>15.769</v>
      </c>
    </row>
    <row r="380" spans="1:34" x14ac:dyDescent="0.3">
      <c r="A380" s="3">
        <v>29.999999290000101</v>
      </c>
      <c r="B380" s="3">
        <v>15.787000000000001</v>
      </c>
      <c r="C380" s="2">
        <f>$D$6*(A380^8)+$D$7*(A380^7)+$D$8*(A380^6)+$D$9*(A380^5)+$D$10*(A380^4)+$D$11*(A380^3)+$D$12*(A380^2)+$D$13*(A380)+$D$14 + (($D$3*EXP($D$4*A380))*(($D$5*(SIN(2*3.141592654*A380)))+(((1-($D$5^2))^0.5)*(COS(2*3.141592654*A380)))))</f>
        <v>15.700549740515008</v>
      </c>
      <c r="D380" s="2">
        <f t="shared" si="60"/>
        <v>8.6450259484992742E-2</v>
      </c>
      <c r="F380" s="2">
        <f t="shared" si="61"/>
        <v>7.4736473650225772E-3</v>
      </c>
      <c r="G380" s="2">
        <f>$E$9*(A380^8)+$E$10*(A380^7)+$E$11*(A380^6)+$E$12*(A380^5)+$E$13*(A380^4)+$E$14*(A380^3)+$E$15*(A380^2)+$E$16*(A380)+$E$17+(($E$3*EXP($E$4*A380))*(($E$5*(SIN(2*3.141592654*A380)))+(((1-($E$5^2))^0.5)*(COS(2*3.141592654*A380)))))+(($E$6*EXP($E$7*A380))*(($E$8*(SIN(4*3.141592654*A380)))+(((1-($E$8^2))^0.5)*(COS(4*3.141592654*A380)))))</f>
        <v>15.720803528402104</v>
      </c>
      <c r="H380" s="2">
        <f t="shared" si="58"/>
        <v>-6.6196471597896434E-2</v>
      </c>
      <c r="I380" s="2">
        <f t="shared" si="62"/>
        <v>4.3819728520111088E-3</v>
      </c>
      <c r="K380" s="2">
        <f t="shared" si="59"/>
        <v>0.28180797780229394</v>
      </c>
      <c r="L380" s="2">
        <f t="shared" si="63"/>
        <v>15.982357718317303</v>
      </c>
      <c r="M380" s="2">
        <f t="shared" si="64"/>
        <v>-0.19535771831730209</v>
      </c>
      <c r="N380" s="3">
        <f t="shared" si="65"/>
        <v>3.8164638106142346E-2</v>
      </c>
      <c r="P380" s="3">
        <v>5.9674132682014047E-2</v>
      </c>
      <c r="Q380" s="3">
        <v>-0.99249261405450007</v>
      </c>
      <c r="R380" s="3">
        <f>B380-K380</f>
        <v>15.505192022197708</v>
      </c>
      <c r="S380" s="3"/>
      <c r="T380" s="3">
        <f>(B379-$U$17)^2</f>
        <v>0.84094673802810205</v>
      </c>
      <c r="V380" s="19"/>
      <c r="X380" s="19"/>
      <c r="Y380" s="19"/>
      <c r="AD380" s="3">
        <v>30.2499992800001</v>
      </c>
      <c r="AE380" s="2">
        <f t="shared" si="55"/>
        <v>0</v>
      </c>
      <c r="AF380" s="2">
        <f>AE380-B380</f>
        <v>-15.787000000000001</v>
      </c>
      <c r="AG380" s="2">
        <f t="shared" si="56"/>
        <v>249.22936900000002</v>
      </c>
      <c r="AH380" s="2">
        <f t="shared" si="57"/>
        <v>15.787000000000001</v>
      </c>
    </row>
    <row r="381" spans="1:34" x14ac:dyDescent="0.3">
      <c r="A381" s="3">
        <v>30.0833326200001</v>
      </c>
      <c r="B381" s="3">
        <v>15.863</v>
      </c>
      <c r="C381" s="2">
        <f>$D$6*(A381^8)+$D$7*(A381^7)+$D$8*(A381^6)+$D$9*(A381^5)+$D$10*(A381^4)+$D$11*(A381^3)+$D$12*(A381^2)+$D$13*(A381)+$D$14 + (($D$3*EXP($D$4*A381))*(($D$5*(SIN(2*3.141592654*A381)))+(((1-($D$5^2))^0.5)*(COS(2*3.141592654*A381)))))</f>
        <v>16.033284431244994</v>
      </c>
      <c r="D381" s="2">
        <f t="shared" si="60"/>
        <v>-0.17028443124499404</v>
      </c>
      <c r="F381" s="2">
        <f t="shared" si="61"/>
        <v>2.8996787524431102E-2</v>
      </c>
      <c r="G381" s="2">
        <f>$E$9*(A381^8)+$E$10*(A381^7)+$E$11*(A381^6)+$E$12*(A381^5)+$E$13*(A381^4)+$E$14*(A381^3)+$E$15*(A381^2)+$E$16*(A381)+$E$17+(($E$3*EXP($E$4*A381))*(($E$5*(SIN(2*3.141592654*A381)))+(((1-($E$5^2))^0.5)*(COS(2*3.141592654*A381)))))+(($E$6*EXP($E$7*A381))*(($E$8*(SIN(4*3.141592654*A381)))+(((1-($E$8^2))^0.5)*(COS(4*3.141592654*A381)))))</f>
        <v>15.928734723970459</v>
      </c>
      <c r="H381" s="2">
        <f t="shared" si="58"/>
        <v>6.5734723970459541E-2</v>
      </c>
      <c r="I381" s="2">
        <f t="shared" si="62"/>
        <v>4.3210539354725085E-3</v>
      </c>
      <c r="K381" s="2">
        <f t="shared" si="59"/>
        <v>8.4646247704334085E-2</v>
      </c>
      <c r="L381" s="2">
        <f t="shared" si="63"/>
        <v>16.117930678949328</v>
      </c>
      <c r="M381" s="2">
        <f t="shared" si="64"/>
        <v>-0.25493067894932864</v>
      </c>
      <c r="N381" s="3">
        <f t="shared" si="65"/>
        <v>6.4989651069565668E-2</v>
      </c>
      <c r="P381" s="3">
        <v>8.6450259484992742E-2</v>
      </c>
      <c r="Q381" s="3">
        <v>5.9674132682014047E-2</v>
      </c>
      <c r="R381" s="3">
        <f>B381-K381</f>
        <v>15.778353752295665</v>
      </c>
      <c r="S381" s="3"/>
      <c r="T381" s="3">
        <f>(B380-$U$17)^2</f>
        <v>0.87428387136143626</v>
      </c>
      <c r="V381" s="19"/>
      <c r="X381" s="19"/>
      <c r="Y381" s="19"/>
      <c r="AD381" s="3">
        <v>30.333332610000099</v>
      </c>
      <c r="AE381" s="2">
        <f t="shared" si="55"/>
        <v>0</v>
      </c>
      <c r="AF381" s="2">
        <f>AE381-B381</f>
        <v>-15.863</v>
      </c>
      <c r="AG381" s="2">
        <f t="shared" si="56"/>
        <v>251.63476899999998</v>
      </c>
      <c r="AH381" s="2">
        <f t="shared" si="57"/>
        <v>15.863</v>
      </c>
    </row>
    <row r="382" spans="1:34" x14ac:dyDescent="0.3">
      <c r="A382" s="3">
        <v>30.166665950000102</v>
      </c>
      <c r="B382" s="3">
        <v>17.154</v>
      </c>
      <c r="C382" s="2">
        <f>$D$6*(A382^8)+$D$7*(A382^7)+$D$8*(A382^6)+$D$9*(A382^5)+$D$10*(A382^4)+$D$11*(A382^3)+$D$12*(A382^2)+$D$13*(A382)+$D$14 + (($D$3*EXP($D$4*A382))*(($D$5*(SIN(2*3.141592654*A382)))+(((1-($D$5^2))^0.5)*(COS(2*3.141592654*A382)))))</f>
        <v>16.617014449379731</v>
      </c>
      <c r="D382" s="2">
        <f t="shared" si="60"/>
        <v>0.53698555062026898</v>
      </c>
      <c r="F382" s="2">
        <f t="shared" si="61"/>
        <v>0.28835348157495344</v>
      </c>
      <c r="G382" s="2">
        <f>$E$9*(A382^8)+$E$10*(A382^7)+$E$11*(A382^6)+$E$12*(A382^5)+$E$13*(A382^4)+$E$14*(A382^3)+$E$15*(A382^2)+$E$16*(A382)+$E$17+(($E$3*EXP($E$4*A382))*(($E$5*(SIN(2*3.141592654*A382)))+(((1-($E$5^2))^0.5)*(COS(2*3.141592654*A382)))))+(($E$6*EXP($E$7*A382))*(($E$8*(SIN(4*3.141592654*A382)))+(((1-($E$8^2))^0.5)*(COS(4*3.141592654*A382)))))</f>
        <v>16.491984022723337</v>
      </c>
      <c r="H382" s="2">
        <f t="shared" si="58"/>
        <v>-0.66201597727666339</v>
      </c>
      <c r="I382" s="2">
        <f t="shared" si="62"/>
        <v>0.43826515416957568</v>
      </c>
      <c r="K382" s="2">
        <f t="shared" si="59"/>
        <v>-0.21081382484843372</v>
      </c>
      <c r="L382" s="2">
        <f t="shared" si="63"/>
        <v>16.406200624531298</v>
      </c>
      <c r="M382" s="2">
        <f t="shared" si="64"/>
        <v>0.74779937546870201</v>
      </c>
      <c r="N382" s="3">
        <f t="shared" si="65"/>
        <v>0.55920390595138081</v>
      </c>
      <c r="P382" s="3">
        <v>-0.17028443124499404</v>
      </c>
      <c r="Q382" s="3">
        <v>8.6450259484992742E-2</v>
      </c>
      <c r="R382" s="3">
        <f>B382-K382</f>
        <v>17.364813824848433</v>
      </c>
      <c r="S382" s="3"/>
      <c r="T382" s="3">
        <f>(B381-$U$17)^2</f>
        <v>1.0221846565466175</v>
      </c>
      <c r="V382" s="19"/>
      <c r="X382" s="19"/>
      <c r="Y382" s="19"/>
      <c r="AD382" s="3">
        <v>30.416665940000101</v>
      </c>
      <c r="AE382" s="2">
        <f t="shared" si="55"/>
        <v>0</v>
      </c>
      <c r="AF382" s="2">
        <f>AE382-B382</f>
        <v>-17.154</v>
      </c>
      <c r="AG382" s="2">
        <f t="shared" si="56"/>
        <v>294.25971599999997</v>
      </c>
      <c r="AH382" s="2">
        <f t="shared" si="57"/>
        <v>17.154</v>
      </c>
    </row>
    <row r="383" spans="1:34" x14ac:dyDescent="0.3">
      <c r="A383" s="3">
        <v>30.2499992800001</v>
      </c>
      <c r="B383" s="3">
        <v>18.178000000000001</v>
      </c>
      <c r="C383" s="2">
        <f>$D$6*(A383^8)+$D$7*(A383^7)+$D$8*(A383^6)+$D$9*(A383^5)+$D$10*(A383^4)+$D$11*(A383^3)+$D$12*(A383^2)+$D$13*(A383)+$D$14 + (($D$3*EXP($D$4*A383))*(($D$5*(SIN(2*3.141592654*A383)))+(((1-($D$5^2))^0.5)*(COS(2*3.141592654*A383)))))</f>
        <v>17.29380075436422</v>
      </c>
      <c r="D383" s="2">
        <f t="shared" si="60"/>
        <v>0.88419924563578078</v>
      </c>
      <c r="F383" s="2">
        <f t="shared" si="61"/>
        <v>0.78180830598288376</v>
      </c>
      <c r="G383" s="2">
        <f>$E$9*(A383^8)+$E$10*(A383^7)+$E$11*(A383^6)+$E$12*(A383^5)+$E$13*(A383^4)+$E$14*(A383^3)+$E$15*(A383^2)+$E$16*(A383)+$E$17+(($E$3*EXP($E$4*A383))*(($E$5*(SIN(2*3.141592654*A383)))+(((1-($E$5^2))^0.5)*(COS(2*3.141592654*A383)))))+(($E$6*EXP($E$7*A383))*(($E$8*(SIN(4*3.141592654*A383)))+(((1-($E$8^2))^0.5)*(COS(4*3.141592654*A383)))))</f>
        <v>17.272856025871949</v>
      </c>
      <c r="H383" s="2">
        <f t="shared" si="58"/>
        <v>-0.90514397412805181</v>
      </c>
      <c r="I383" s="2">
        <f t="shared" si="62"/>
        <v>0.81928561390032328</v>
      </c>
      <c r="K383" s="2">
        <f t="shared" si="59"/>
        <v>0.64267926235689277</v>
      </c>
      <c r="L383" s="2">
        <f t="shared" si="63"/>
        <v>17.936480016721113</v>
      </c>
      <c r="M383" s="2">
        <f t="shared" si="64"/>
        <v>0.24151998327888791</v>
      </c>
      <c r="N383" s="3">
        <f t="shared" si="65"/>
        <v>5.8331902323034292E-2</v>
      </c>
      <c r="P383" s="3">
        <v>0.53698555062026898</v>
      </c>
      <c r="Q383" s="3">
        <v>-0.17028443124499404</v>
      </c>
      <c r="R383" s="3">
        <f>B383-K383</f>
        <v>17.535320737643108</v>
      </c>
      <c r="S383" s="3"/>
      <c r="T383" s="3">
        <f>(B382-$U$17)^2</f>
        <v>5.2993489417317763</v>
      </c>
      <c r="V383" s="19"/>
      <c r="X383" s="19"/>
      <c r="Y383" s="19"/>
      <c r="AD383" s="3">
        <v>30.499999270000099</v>
      </c>
      <c r="AE383" s="2">
        <f t="shared" si="55"/>
        <v>0</v>
      </c>
      <c r="AF383" s="2">
        <f>AE383-B383</f>
        <v>-18.178000000000001</v>
      </c>
      <c r="AG383" s="2">
        <f t="shared" si="56"/>
        <v>330.43968400000006</v>
      </c>
      <c r="AH383" s="2">
        <f t="shared" si="57"/>
        <v>18.178000000000001</v>
      </c>
    </row>
    <row r="384" spans="1:34" x14ac:dyDescent="0.3">
      <c r="A384" s="3">
        <v>30.333332610000099</v>
      </c>
      <c r="B384" s="3">
        <v>18.652999999999999</v>
      </c>
      <c r="C384" s="2">
        <f>$D$6*(A384^8)+$D$7*(A384^7)+$D$8*(A384^6)+$D$9*(A384^5)+$D$10*(A384^4)+$D$11*(A384^3)+$D$12*(A384^2)+$D$13*(A384)+$D$14 + (($D$3*EXP($D$4*A384))*(($D$5*(SIN(2*3.141592654*A384)))+(((1-($D$5^2))^0.5)*(COS(2*3.141592654*A384)))))</f>
        <v>17.880577314761727</v>
      </c>
      <c r="D384" s="2">
        <f t="shared" si="60"/>
        <v>0.77242268523827207</v>
      </c>
      <c r="F384" s="2">
        <f t="shared" si="61"/>
        <v>0.59663680467070268</v>
      </c>
      <c r="G384" s="2">
        <f>$E$9*(A384^8)+$E$10*(A384^7)+$E$11*(A384^6)+$E$12*(A384^5)+$E$13*(A384^4)+$E$14*(A384^3)+$E$15*(A384^2)+$E$16*(A384)+$E$17+(($E$3*EXP($E$4*A384))*(($E$5*(SIN(2*3.141592654*A384)))+(((1-($E$5^2))^0.5)*(COS(2*3.141592654*A384)))))+(($E$6*EXP($E$7*A384))*(($E$8*(SIN(4*3.141592654*A384)))+(((1-($E$8^2))^0.5)*(COS(4*3.141592654*A384)))))</f>
        <v>17.984141790401868</v>
      </c>
      <c r="H384" s="2">
        <f t="shared" si="58"/>
        <v>-0.66885820959813103</v>
      </c>
      <c r="I384" s="2">
        <f t="shared" si="62"/>
        <v>0.44737130454681739</v>
      </c>
      <c r="K384" s="2">
        <f t="shared" si="59"/>
        <v>0.8815994313618114</v>
      </c>
      <c r="L384" s="2">
        <f t="shared" si="63"/>
        <v>18.762176746123536</v>
      </c>
      <c r="M384" s="2">
        <f t="shared" si="64"/>
        <v>-0.10917674612353778</v>
      </c>
      <c r="N384" s="3">
        <f t="shared" si="65"/>
        <v>1.1919561894123422E-2</v>
      </c>
      <c r="P384" s="3">
        <v>0.88419924563578078</v>
      </c>
      <c r="Q384" s="3">
        <v>0.53698555062026898</v>
      </c>
      <c r="R384" s="3">
        <f>B384-K384</f>
        <v>17.771400568638189</v>
      </c>
      <c r="S384" s="3"/>
      <c r="T384" s="3">
        <f>(B383-$U$17)^2</f>
        <v>11.062485415805835</v>
      </c>
      <c r="V384" s="19"/>
      <c r="X384" s="19"/>
      <c r="Y384" s="19"/>
      <c r="AD384" s="3">
        <v>30.583332600000102</v>
      </c>
      <c r="AE384" s="2">
        <f t="shared" si="55"/>
        <v>0</v>
      </c>
      <c r="AF384" s="2">
        <f>AE384-B384</f>
        <v>-18.652999999999999</v>
      </c>
      <c r="AG384" s="2">
        <f t="shared" si="56"/>
        <v>347.93440899999996</v>
      </c>
      <c r="AH384" s="2">
        <f t="shared" si="57"/>
        <v>18.652999999999999</v>
      </c>
    </row>
    <row r="385" spans="1:34" x14ac:dyDescent="0.3">
      <c r="A385" s="3">
        <v>30.416665940000101</v>
      </c>
      <c r="B385" s="3">
        <v>18.614999999999998</v>
      </c>
      <c r="C385" s="2">
        <f>$D$6*(A385^8)+$D$7*(A385^7)+$D$8*(A385^6)+$D$9*(A385^5)+$D$10*(A385^4)+$D$11*(A385^3)+$D$12*(A385^2)+$D$13*(A385)+$D$14 + (($D$3*EXP($D$4*A385))*(($D$5*(SIN(2*3.141592654*A385)))+(((1-($D$5^2))^0.5)*(COS(2*3.141592654*A385)))))</f>
        <v>18.218205601797237</v>
      </c>
      <c r="D385" s="2">
        <f t="shared" si="60"/>
        <v>0.3967943982027613</v>
      </c>
      <c r="F385" s="2">
        <f t="shared" si="61"/>
        <v>0.15744579444509149</v>
      </c>
      <c r="G385" s="2">
        <f>$E$9*(A385^8)+$E$10*(A385^7)+$E$11*(A385^6)+$E$12*(A385^5)+$E$13*(A385^4)+$E$14*(A385^3)+$E$15*(A385^2)+$E$16*(A385)+$E$17+(($E$3*EXP($E$4*A385))*(($E$5*(SIN(2*3.141592654*A385)))+(((1-($E$5^2))^0.5)*(COS(2*3.141592654*A385)))))+(($E$6*EXP($E$7*A385))*(($E$8*(SIN(4*3.141592654*A385)))+(((1-($E$8^2))^0.5)*(COS(4*3.141592654*A385)))))</f>
        <v>18.342506656357379</v>
      </c>
      <c r="H385" s="2">
        <f t="shared" si="58"/>
        <v>-0.27249334364261912</v>
      </c>
      <c r="I385" s="2">
        <f t="shared" si="62"/>
        <v>7.4252622329534515E-2</v>
      </c>
      <c r="K385" s="2">
        <f t="shared" si="59"/>
        <v>0.68044905877245021</v>
      </c>
      <c r="L385" s="2">
        <f t="shared" si="63"/>
        <v>18.898654660569687</v>
      </c>
      <c r="M385" s="2">
        <f t="shared" si="64"/>
        <v>-0.28365466056968813</v>
      </c>
      <c r="N385" s="3">
        <f t="shared" si="65"/>
        <v>8.0459966462904986E-2</v>
      </c>
      <c r="P385" s="3">
        <v>0.77242268523827207</v>
      </c>
      <c r="Q385" s="3">
        <v>0.88419924563578078</v>
      </c>
      <c r="R385" s="3">
        <f>B385-K385</f>
        <v>17.934550941227549</v>
      </c>
      <c r="S385" s="3"/>
      <c r="T385" s="3">
        <f>(B384-$U$17)^2</f>
        <v>14.447840323213217</v>
      </c>
      <c r="V385" s="19"/>
      <c r="X385" s="19"/>
      <c r="Y385" s="19"/>
      <c r="AD385" s="3">
        <v>30.6666659300001</v>
      </c>
      <c r="AE385" s="2">
        <f t="shared" si="55"/>
        <v>0</v>
      </c>
      <c r="AF385" s="2">
        <f>AE385-B385</f>
        <v>-18.614999999999998</v>
      </c>
      <c r="AG385" s="2">
        <f t="shared" si="56"/>
        <v>346.51822499999992</v>
      </c>
      <c r="AH385" s="2">
        <f t="shared" si="57"/>
        <v>18.614999999999998</v>
      </c>
    </row>
    <row r="386" spans="1:34" x14ac:dyDescent="0.3">
      <c r="A386" s="3">
        <v>30.499999270000099</v>
      </c>
      <c r="B386" s="3">
        <v>18.405999999999999</v>
      </c>
      <c r="C386" s="2">
        <f>$D$6*(A386^8)+$D$7*(A386^7)+$D$8*(A386^6)+$D$9*(A386^5)+$D$10*(A386^4)+$D$11*(A386^3)+$D$12*(A386^2)+$D$13*(A386)+$D$14 + (($D$3*EXP($D$4*A386))*(($D$5*(SIN(2*3.141592654*A386)))+(((1-($D$5^2))^0.5)*(COS(2*3.141592654*A386)))))</f>
        <v>18.214143002731074</v>
      </c>
      <c r="D386" s="2">
        <f t="shared" si="60"/>
        <v>0.1918569972689248</v>
      </c>
      <c r="F386" s="2">
        <f t="shared" si="61"/>
        <v>3.6809107401048216E-2</v>
      </c>
      <c r="G386" s="2">
        <f>$E$9*(A386^8)+$E$10*(A386^7)+$E$11*(A386^6)+$E$12*(A386^5)+$E$13*(A386^4)+$E$14*(A386^3)+$E$15*(A386^2)+$E$16*(A386)+$E$17+(($E$3*EXP($E$4*A386))*(($E$5*(SIN(2*3.141592654*A386)))+(((1-($E$5^2))^0.5)*(COS(2*3.141592654*A386)))))+(($E$6*EXP($E$7*A386))*(($E$8*(SIN(4*3.141592654*A386)))+(((1-($E$8^2))^0.5)*(COS(4*3.141592654*A386)))))</f>
        <v>18.23515080286268</v>
      </c>
      <c r="H386" s="2">
        <f t="shared" si="58"/>
        <v>-0.1708491971373185</v>
      </c>
      <c r="I386" s="2">
        <f t="shared" si="62"/>
        <v>2.9189448162466318E-2</v>
      </c>
      <c r="K386" s="2">
        <f t="shared" si="59"/>
        <v>0.28078257721218502</v>
      </c>
      <c r="L386" s="2">
        <f t="shared" si="63"/>
        <v>18.49492557994326</v>
      </c>
      <c r="M386" s="2">
        <f t="shared" si="64"/>
        <v>-8.8925579943261113E-2</v>
      </c>
      <c r="N386" s="3">
        <f t="shared" si="65"/>
        <v>7.9077587682453224E-3</v>
      </c>
      <c r="P386" s="3">
        <v>0.3967943982027613</v>
      </c>
      <c r="Q386" s="3">
        <v>0.77242268523827207</v>
      </c>
      <c r="R386" s="3">
        <f>B386-K386</f>
        <v>18.125217422787813</v>
      </c>
      <c r="S386" s="3"/>
      <c r="T386" s="3">
        <f>(B385-$U$17)^2</f>
        <v>14.160405930620623</v>
      </c>
      <c r="V386" s="19"/>
      <c r="X386" s="19"/>
      <c r="Y386" s="19"/>
      <c r="AD386" s="3">
        <v>30.749999260000099</v>
      </c>
      <c r="AE386" s="2">
        <f t="shared" si="55"/>
        <v>0</v>
      </c>
      <c r="AF386" s="2">
        <f>AE386-B386</f>
        <v>-18.405999999999999</v>
      </c>
      <c r="AG386" s="2">
        <f t="shared" si="56"/>
        <v>338.78083599999997</v>
      </c>
      <c r="AH386" s="2">
        <f t="shared" si="57"/>
        <v>18.405999999999999</v>
      </c>
    </row>
    <row r="387" spans="1:34" x14ac:dyDescent="0.3">
      <c r="A387" s="3">
        <v>30.583332600000102</v>
      </c>
      <c r="B387" s="3">
        <v>17.837</v>
      </c>
      <c r="C387" s="2">
        <f>$D$6*(A387^8)+$D$7*(A387^7)+$D$8*(A387^6)+$D$9*(A387^5)+$D$10*(A387^4)+$D$11*(A387^3)+$D$12*(A387^2)+$D$13*(A387)+$D$14 + (($D$3*EXP($D$4*A387))*(($D$5*(SIN(2*3.141592654*A387)))+(((1-($D$5^2))^0.5)*(COS(2*3.141592654*A387)))))</f>
        <v>17.867285511329566</v>
      </c>
      <c r="D387" s="2">
        <f t="shared" si="60"/>
        <v>-3.0285511329566361E-2</v>
      </c>
      <c r="F387" s="2">
        <f t="shared" si="61"/>
        <v>9.1721219649329238E-4</v>
      </c>
      <c r="G387" s="2">
        <f>$E$9*(A387^8)+$E$10*(A387^7)+$E$11*(A387^6)+$E$12*(A387^5)+$E$13*(A387^4)+$E$14*(A387^3)+$E$15*(A387^2)+$E$16*(A387)+$E$17+(($E$3*EXP($E$4*A387))*(($E$5*(SIN(2*3.141592654*A387)))+(((1-($E$5^2))^0.5)*(COS(2*3.141592654*A387)))))+(($E$6*EXP($E$7*A387))*(($E$8*(SIN(4*3.141592654*A387)))+(((1-($E$8^2))^0.5)*(COS(4*3.141592654*A387)))))</f>
        <v>17.764474591359885</v>
      </c>
      <c r="H387" s="2">
        <f t="shared" si="58"/>
        <v>-7.2525408640114364E-2</v>
      </c>
      <c r="I387" s="2">
        <f t="shared" si="62"/>
        <v>5.2599348984155754E-3</v>
      </c>
      <c r="K387" s="2">
        <f t="shared" si="59"/>
        <v>0.13072498056691118</v>
      </c>
      <c r="L387" s="2">
        <f t="shared" si="63"/>
        <v>17.998010491896476</v>
      </c>
      <c r="M387" s="2">
        <f t="shared" si="64"/>
        <v>-0.16101049189647654</v>
      </c>
      <c r="N387" s="3">
        <f t="shared" si="65"/>
        <v>2.5924378500745335E-2</v>
      </c>
      <c r="P387" s="3">
        <v>0.1918569972689248</v>
      </c>
      <c r="Q387" s="3">
        <v>0.3967943982027613</v>
      </c>
      <c r="R387" s="3">
        <f>B387-K387</f>
        <v>17.70627501943309</v>
      </c>
      <c r="S387" s="3"/>
      <c r="T387" s="3">
        <f>(B386-$U$17)^2</f>
        <v>12.631139771361372</v>
      </c>
      <c r="V387" s="19"/>
      <c r="X387" s="19"/>
      <c r="Y387" s="19"/>
      <c r="AD387" s="3">
        <v>30.833332590000101</v>
      </c>
      <c r="AE387" s="2">
        <f t="shared" si="55"/>
        <v>0</v>
      </c>
      <c r="AF387" s="2">
        <f>AE387-B387</f>
        <v>-17.837</v>
      </c>
      <c r="AG387" s="2">
        <f t="shared" si="56"/>
        <v>318.158569</v>
      </c>
      <c r="AH387" s="2">
        <f t="shared" si="57"/>
        <v>17.837</v>
      </c>
    </row>
    <row r="388" spans="1:34" x14ac:dyDescent="0.3">
      <c r="A388" s="3">
        <v>30.6666659300001</v>
      </c>
      <c r="B388" s="3">
        <v>17.077999999999999</v>
      </c>
      <c r="C388" s="2">
        <f>$D$6*(A388^8)+$D$7*(A388^7)+$D$8*(A388^6)+$D$9*(A388^5)+$D$10*(A388^4)+$D$11*(A388^3)+$D$12*(A388^2)+$D$13*(A388)+$D$14 + (($D$3*EXP($D$4*A388))*(($D$5*(SIN(2*3.141592654*A388)))+(((1-($D$5^2))^0.5)*(COS(2*3.141592654*A388)))))</f>
        <v>17.26831645194736</v>
      </c>
      <c r="D388" s="2">
        <f t="shared" si="60"/>
        <v>-0.19031645194736058</v>
      </c>
      <c r="F388" s="2">
        <f t="shared" si="61"/>
        <v>3.6220351881832008E-2</v>
      </c>
      <c r="G388" s="2">
        <f>$E$9*(A388^8)+$E$10*(A388^7)+$E$11*(A388^6)+$E$12*(A388^5)+$E$13*(A388^4)+$E$14*(A388^3)+$E$15*(A388^2)+$E$16*(A388)+$E$17+(($E$3*EXP($E$4*A388))*(($E$5*(SIN(2*3.141592654*A388)))+(((1-($E$5^2))^0.5)*(COS(2*3.141592654*A388)))))+(($E$6*EXP($E$7*A388))*(($E$8*(SIN(4*3.141592654*A388)))+(((1-($E$8^2))^0.5)*(COS(4*3.141592654*A388)))))</f>
        <v>17.14466736841279</v>
      </c>
      <c r="H388" s="2">
        <f t="shared" si="58"/>
        <v>6.6667368412790751E-2</v>
      </c>
      <c r="I388" s="2">
        <f t="shared" si="62"/>
        <v>4.44453801108677E-3</v>
      </c>
      <c r="K388" s="2">
        <f t="shared" si="59"/>
        <v>-7.5631439542964363E-2</v>
      </c>
      <c r="L388" s="2">
        <f t="shared" si="63"/>
        <v>17.192685012404397</v>
      </c>
      <c r="M388" s="2">
        <f t="shared" si="64"/>
        <v>-0.11468501240439721</v>
      </c>
      <c r="N388" s="3">
        <f t="shared" si="65"/>
        <v>1.3152652070196743E-2</v>
      </c>
      <c r="P388" s="3">
        <v>-3.0285511329566361E-2</v>
      </c>
      <c r="Q388" s="3">
        <v>0.1918569972689248</v>
      </c>
      <c r="R388" s="3">
        <f>B388-K388</f>
        <v>17.153631439542963</v>
      </c>
      <c r="S388" s="3"/>
      <c r="T388" s="3">
        <f>(B387-$U$17)^2</f>
        <v>8.9104129454354641</v>
      </c>
      <c r="V388" s="19"/>
      <c r="X388" s="19"/>
      <c r="Y388" s="19"/>
      <c r="AD388" s="3">
        <v>30.916665920000099</v>
      </c>
      <c r="AE388" s="2">
        <f t="shared" si="55"/>
        <v>0</v>
      </c>
      <c r="AF388" s="2">
        <f>AE388-B388</f>
        <v>-17.077999999999999</v>
      </c>
      <c r="AG388" s="2">
        <f t="shared" si="56"/>
        <v>291.65808399999997</v>
      </c>
      <c r="AH388" s="2">
        <f t="shared" si="57"/>
        <v>17.077999999999999</v>
      </c>
    </row>
    <row r="389" spans="1:34" x14ac:dyDescent="0.3">
      <c r="A389" s="3">
        <v>30.749999260000099</v>
      </c>
      <c r="B389" s="3">
        <v>16.471</v>
      </c>
      <c r="C389" s="2">
        <f>$D$6*(A389^8)+$D$7*(A389^7)+$D$8*(A389^6)+$D$9*(A389^5)+$D$10*(A389^4)+$D$11*(A389^3)+$D$12*(A389^2)+$D$13*(A389)+$D$14 + (($D$3*EXP($D$4*A389))*(($D$5*(SIN(2*3.141592654*A389)))+(((1-($D$5^2))^0.5)*(COS(2*3.141592654*A389)))))</f>
        <v>16.575454266551418</v>
      </c>
      <c r="D389" s="2">
        <f t="shared" si="60"/>
        <v>-0.10445426655141787</v>
      </c>
      <c r="F389" s="2">
        <f t="shared" si="61"/>
        <v>1.0910693800794655E-2</v>
      </c>
      <c r="G389" s="2">
        <f>$E$9*(A389^8)+$E$10*(A389^7)+$E$11*(A389^6)+$E$12*(A389^5)+$E$13*(A389^4)+$E$14*(A389^3)+$E$15*(A389^2)+$E$16*(A389)+$E$17+(($E$3*EXP($E$4*A389))*(($E$5*(SIN(2*3.141592654*A389)))+(((1-($E$5^2))^0.5)*(COS(2*3.141592654*A389)))))+(($E$6*EXP($E$7*A389))*(($E$8*(SIN(4*3.141592654*A389)))+(((1-($E$8^2))^0.5)*(COS(4*3.141592654*A389)))))</f>
        <v>16.554125875581633</v>
      </c>
      <c r="H389" s="2">
        <f t="shared" si="58"/>
        <v>8.3125875581632869E-2</v>
      </c>
      <c r="I389" s="2">
        <f t="shared" si="62"/>
        <v>6.9099111912131073E-3</v>
      </c>
      <c r="K389" s="2">
        <f t="shared" si="59"/>
        <v>-0.20818935373388764</v>
      </c>
      <c r="L389" s="2">
        <f t="shared" si="63"/>
        <v>16.367264912817529</v>
      </c>
      <c r="M389" s="2">
        <f t="shared" si="64"/>
        <v>0.10373508718247137</v>
      </c>
      <c r="N389" s="3">
        <f t="shared" si="65"/>
        <v>1.0760968312754937E-2</v>
      </c>
      <c r="P389" s="3">
        <v>-0.19031645194736058</v>
      </c>
      <c r="Q389" s="3">
        <v>-3.0285511329566361E-2</v>
      </c>
      <c r="R389" s="3">
        <f>B389-K389</f>
        <v>16.679189353733889</v>
      </c>
      <c r="S389" s="3"/>
      <c r="T389" s="3">
        <f>(B388-$U$17)^2</f>
        <v>4.9552161565465909</v>
      </c>
      <c r="V389" s="19"/>
      <c r="X389" s="19"/>
      <c r="Y389" s="19"/>
      <c r="AD389" s="3">
        <v>30.999999250000101</v>
      </c>
      <c r="AE389" s="2">
        <f t="shared" si="55"/>
        <v>0</v>
      </c>
      <c r="AF389" s="2">
        <f>AE389-B389</f>
        <v>-16.471</v>
      </c>
      <c r="AG389" s="2">
        <f t="shared" si="56"/>
        <v>271.29384099999999</v>
      </c>
      <c r="AH389" s="2">
        <f t="shared" si="57"/>
        <v>16.471</v>
      </c>
    </row>
    <row r="390" spans="1:34" x14ac:dyDescent="0.3">
      <c r="A390" s="3">
        <v>30.833332590000101</v>
      </c>
      <c r="B390" s="3">
        <v>16.224</v>
      </c>
      <c r="C390" s="2">
        <f>$D$6*(A390^8)+$D$7*(A390^7)+$D$8*(A390^6)+$D$9*(A390^5)+$D$10*(A390^4)+$D$11*(A390^3)+$D$12*(A390^2)+$D$13*(A390)+$D$14 + (($D$3*EXP($D$4*A390))*(($D$5*(SIN(2*3.141592654*A390)))+(((1-($D$5^2))^0.5)*(COS(2*3.141592654*A390)))))</f>
        <v>15.972085954128165</v>
      </c>
      <c r="D390" s="2">
        <f t="shared" si="60"/>
        <v>0.25191404587183541</v>
      </c>
      <c r="F390" s="2">
        <f t="shared" si="61"/>
        <v>6.3460686507517197E-2</v>
      </c>
      <c r="G390" s="2">
        <f>$E$9*(A390^8)+$E$10*(A390^7)+$E$11*(A390^6)+$E$12*(A390^5)+$E$13*(A390^4)+$E$14*(A390^3)+$E$15*(A390^2)+$E$16*(A390)+$E$17+(($E$3*EXP($E$4*A390))*(($E$5*(SIN(2*3.141592654*A390)))+(((1-($E$5^2))^0.5)*(COS(2*3.141592654*A390)))))+(($E$6*EXP($E$7*A390))*(($E$8*(SIN(4*3.141592654*A390)))+(((1-($E$8^2))^0.5)*(COS(4*3.141592654*A390)))))</f>
        <v>16.073364244425282</v>
      </c>
      <c r="H390" s="2">
        <f t="shared" si="58"/>
        <v>-0.15063575557471864</v>
      </c>
      <c r="I390" s="2">
        <f t="shared" si="62"/>
        <v>2.2691130857566379E-2</v>
      </c>
      <c r="K390" s="2">
        <f t="shared" si="59"/>
        <v>-7.6728363684140183E-2</v>
      </c>
      <c r="L390" s="2">
        <f t="shared" si="63"/>
        <v>15.895357590444025</v>
      </c>
      <c r="M390" s="2">
        <f t="shared" si="64"/>
        <v>0.32864240955597523</v>
      </c>
      <c r="N390" s="3">
        <f t="shared" si="65"/>
        <v>0.10800583335875737</v>
      </c>
      <c r="P390" s="3">
        <v>-0.10445426655141787</v>
      </c>
      <c r="Q390" s="3">
        <v>-0.19031645194736058</v>
      </c>
      <c r="R390" s="3">
        <f>B390-K390</f>
        <v>16.30072836368414</v>
      </c>
      <c r="S390" s="3"/>
      <c r="T390" s="3">
        <f>(B389-$U$17)^2</f>
        <v>2.6212629380280874</v>
      </c>
      <c r="V390" s="19"/>
      <c r="X390" s="19"/>
      <c r="Y390" s="19"/>
      <c r="AD390" s="3">
        <v>31.0833325800001</v>
      </c>
      <c r="AE390" s="2">
        <f t="shared" si="55"/>
        <v>0</v>
      </c>
      <c r="AF390" s="2">
        <f>AE390-B390</f>
        <v>-16.224</v>
      </c>
      <c r="AG390" s="2">
        <f t="shared" si="56"/>
        <v>263.21817600000003</v>
      </c>
      <c r="AH390" s="2">
        <f t="shared" si="57"/>
        <v>16.224</v>
      </c>
    </row>
    <row r="391" spans="1:34" x14ac:dyDescent="0.3">
      <c r="A391" s="3">
        <v>30.916665920000099</v>
      </c>
      <c r="B391" s="3">
        <v>16.395</v>
      </c>
      <c r="C391" s="2">
        <f>$D$6*(A391^8)+$D$7*(A391^7)+$D$8*(A391^6)+$D$9*(A391^5)+$D$10*(A391^4)+$D$11*(A391^3)+$D$12*(A391^2)+$D$13*(A391)+$D$14 + (($D$3*EXP($D$4*A391))*(($D$5*(SIN(2*3.141592654*A391)))+(((1-($D$5^2))^0.5)*(COS(2*3.141592654*A391)))))</f>
        <v>15.617631391118467</v>
      </c>
      <c r="D391" s="2">
        <f t="shared" si="60"/>
        <v>0.77736860888153281</v>
      </c>
      <c r="F391" s="2">
        <f t="shared" si="61"/>
        <v>0.60430195407440956</v>
      </c>
      <c r="G391" s="2">
        <f>$E$9*(A391^8)+$E$10*(A391^7)+$E$11*(A391^6)+$E$12*(A391^5)+$E$13*(A391^4)+$E$14*(A391^3)+$E$15*(A391^2)+$E$16*(A391)+$E$17+(($E$3*EXP($E$4*A391))*(($E$5*(SIN(2*3.141592654*A391)))+(((1-($E$5^2))^0.5)*(COS(2*3.141592654*A391)))))+(($E$6*EXP($E$7*A391))*(($E$8*(SIN(4*3.141592654*A391)))+(((1-($E$8^2))^0.5)*(COS(4*3.141592654*A391)))))</f>
        <v>15.739072738698919</v>
      </c>
      <c r="H391" s="2">
        <f t="shared" si="58"/>
        <v>-0.65592726130108048</v>
      </c>
      <c r="I391" s="2">
        <f t="shared" si="62"/>
        <v>0.43024057211793593</v>
      </c>
      <c r="K391" s="2">
        <f t="shared" si="59"/>
        <v>0.30680718495895332</v>
      </c>
      <c r="L391" s="2">
        <f t="shared" si="63"/>
        <v>15.924438576077421</v>
      </c>
      <c r="M391" s="2">
        <f t="shared" si="64"/>
        <v>0.47056142392257883</v>
      </c>
      <c r="N391" s="3">
        <f t="shared" si="65"/>
        <v>0.22142805368404495</v>
      </c>
      <c r="P391" s="3">
        <v>0.25191404587183541</v>
      </c>
      <c r="Q391" s="3">
        <v>-0.10445426655141787</v>
      </c>
      <c r="R391" s="3">
        <f>B391-K391</f>
        <v>16.088192815041047</v>
      </c>
      <c r="S391" s="3"/>
      <c r="T391" s="3">
        <f>(B390-$U$17)^2</f>
        <v>1.8824703861762411</v>
      </c>
      <c r="V391" s="19"/>
      <c r="X391" s="19"/>
      <c r="Y391" s="19"/>
      <c r="AD391" s="3">
        <v>31.166665910000098</v>
      </c>
      <c r="AE391" s="2">
        <f t="shared" si="55"/>
        <v>0</v>
      </c>
      <c r="AF391" s="2">
        <f>AE391-B391</f>
        <v>-16.395</v>
      </c>
      <c r="AG391" s="2">
        <f t="shared" si="56"/>
        <v>268.79602499999999</v>
      </c>
      <c r="AH391" s="2">
        <f t="shared" si="57"/>
        <v>16.395</v>
      </c>
    </row>
    <row r="392" spans="1:34" x14ac:dyDescent="0.3">
      <c r="A392" s="3">
        <v>30.999999250000101</v>
      </c>
      <c r="B392" s="3">
        <v>17.399999999999999</v>
      </c>
      <c r="C392" s="2">
        <f>$D$6*(A392^8)+$D$7*(A392^7)+$D$8*(A392^6)+$D$9*(A392^5)+$D$10*(A392^4)+$D$11*(A392^3)+$D$12*(A392^2)+$D$13*(A392)+$D$14 + (($D$3*EXP($D$4*A392))*(($D$5*(SIN(2*3.141592654*A392)))+(((1-($D$5^2))^0.5)*(COS(2*3.141592654*A392)))))</f>
        <v>15.604804295526137</v>
      </c>
      <c r="D392" s="2">
        <f t="shared" si="60"/>
        <v>1.795195704473862</v>
      </c>
      <c r="F392" s="2">
        <f t="shared" si="61"/>
        <v>3.2227276173614059</v>
      </c>
      <c r="G392" s="2">
        <f>$E$9*(A392^8)+$E$10*(A392^7)+$E$11*(A392^6)+$E$12*(A392^5)+$E$13*(A392^4)+$E$14*(A392^3)+$E$15*(A392^2)+$E$16*(A392)+$E$17+(($E$3*EXP($E$4*A392))*(($E$5*(SIN(2*3.141592654*A392)))+(((1-($E$5^2))^0.5)*(COS(2*3.141592654*A392)))))+(($E$6*EXP($E$7*A392))*(($E$8*(SIN(4*3.141592654*A392)))+(((1-($E$8^2))^0.5)*(COS(4*3.141592654*A392)))))</f>
        <v>15.624028116197296</v>
      </c>
      <c r="H392" s="2">
        <f t="shared" si="58"/>
        <v>-1.7759718838027023</v>
      </c>
      <c r="I392" s="2">
        <f t="shared" si="62"/>
        <v>3.1540761320577193</v>
      </c>
      <c r="K392" s="2">
        <f t="shared" si="59"/>
        <v>0.82266637608812987</v>
      </c>
      <c r="L392" s="2">
        <f t="shared" si="63"/>
        <v>16.427470671614266</v>
      </c>
      <c r="M392" s="2">
        <f t="shared" si="64"/>
        <v>0.97252932838573258</v>
      </c>
      <c r="N392" s="3">
        <f t="shared" si="65"/>
        <v>0.94581329457040408</v>
      </c>
      <c r="P392" s="3">
        <v>0.77736860888153281</v>
      </c>
      <c r="Q392" s="3">
        <v>0.25191404587183541</v>
      </c>
      <c r="R392" s="3">
        <f>B392-K392</f>
        <v>16.577333623911869</v>
      </c>
      <c r="S392" s="3"/>
      <c r="T392" s="3">
        <f>(B391-$U$17)^2</f>
        <v>2.3809461528429026</v>
      </c>
      <c r="V392" s="19"/>
      <c r="X392" s="19"/>
      <c r="Y392" s="19"/>
      <c r="AD392" s="3">
        <v>31.249999240000101</v>
      </c>
      <c r="AE392" s="2">
        <f t="shared" si="55"/>
        <v>0</v>
      </c>
      <c r="AF392" s="2">
        <f>AE392-B392</f>
        <v>-17.399999999999999</v>
      </c>
      <c r="AG392" s="2">
        <f t="shared" si="56"/>
        <v>302.75999999999993</v>
      </c>
      <c r="AH392" s="2">
        <f t="shared" si="57"/>
        <v>17.399999999999999</v>
      </c>
    </row>
    <row r="393" spans="1:34" x14ac:dyDescent="0.3">
      <c r="A393" s="3">
        <v>31.0833325800001</v>
      </c>
      <c r="B393" s="3">
        <v>18.672000000000001</v>
      </c>
      <c r="C393" s="2">
        <f>$D$6*(A393^8)+$D$7*(A393^7)+$D$8*(A393^6)+$D$9*(A393^5)+$D$10*(A393^4)+$D$11*(A393^3)+$D$12*(A393^2)+$D$13*(A393)+$D$14 + (($D$3*EXP($D$4*A393))*(($D$5*(SIN(2*3.141592654*A393)))+(((1-($D$5^2))^0.5)*(COS(2*3.141592654*A393)))))</f>
        <v>15.934728406788928</v>
      </c>
      <c r="D393" s="2">
        <f t="shared" si="60"/>
        <v>2.7372715932110729</v>
      </c>
      <c r="F393" s="2">
        <f t="shared" si="61"/>
        <v>7.4926557750002853</v>
      </c>
      <c r="G393" s="2">
        <f>$E$9*(A393^8)+$E$10*(A393^7)+$E$11*(A393^6)+$E$12*(A393^5)+$E$13*(A393^4)+$E$14*(A393^3)+$E$15*(A393^2)+$E$16*(A393)+$E$17+(($E$3*EXP($E$4*A393))*(($E$5*(SIN(2*3.141592654*A393)))+(((1-($E$5^2))^0.5)*(COS(2*3.141592654*A393)))))+(($E$6*EXP($E$7*A393))*(($E$8*(SIN(4*3.141592654*A393)))+(((1-($E$8^2))^0.5)*(COS(4*3.141592654*A393)))))</f>
        <v>15.831792923627949</v>
      </c>
      <c r="H393" s="2">
        <f t="shared" si="58"/>
        <v>-2.8402070763720513</v>
      </c>
      <c r="I393" s="2">
        <f t="shared" si="62"/>
        <v>8.0667762366738742</v>
      </c>
      <c r="K393" s="2">
        <f t="shared" si="59"/>
        <v>1.8575299569785595</v>
      </c>
      <c r="L393" s="2">
        <f t="shared" si="63"/>
        <v>17.792258363767488</v>
      </c>
      <c r="M393" s="2">
        <f t="shared" si="64"/>
        <v>0.879741636232513</v>
      </c>
      <c r="N393" s="3">
        <f t="shared" si="65"/>
        <v>0.77394534652105929</v>
      </c>
      <c r="P393" s="3">
        <v>1.795195704473862</v>
      </c>
      <c r="Q393" s="3">
        <v>0.77736860888153281</v>
      </c>
      <c r="R393" s="3">
        <f>B393-K393</f>
        <v>16.814470043021441</v>
      </c>
      <c r="S393" s="3"/>
      <c r="T393" s="3">
        <f>(B392-$U$17)^2</f>
        <v>6.4924644306206538</v>
      </c>
      <c r="V393" s="19"/>
      <c r="X393" s="19"/>
      <c r="Y393" s="19"/>
      <c r="AD393" s="3">
        <v>31.333332570000099</v>
      </c>
      <c r="AE393" s="2">
        <f t="shared" si="55"/>
        <v>0</v>
      </c>
      <c r="AF393" s="2">
        <f>AE393-B393</f>
        <v>-18.672000000000001</v>
      </c>
      <c r="AG393" s="2">
        <f t="shared" si="56"/>
        <v>348.64358400000003</v>
      </c>
      <c r="AH393" s="2">
        <f t="shared" si="57"/>
        <v>18.672000000000001</v>
      </c>
    </row>
    <row r="394" spans="1:34" x14ac:dyDescent="0.3">
      <c r="A394" s="3">
        <v>31.166665910000098</v>
      </c>
      <c r="B394" s="3">
        <v>19.088999999999999</v>
      </c>
      <c r="C394" s="2">
        <f>$D$6*(A394^8)+$D$7*(A394^7)+$D$8*(A394^6)+$D$9*(A394^5)+$D$10*(A394^4)+$D$11*(A394^3)+$D$12*(A394^2)+$D$13*(A394)+$D$14 + (($D$3*EXP($D$4*A394))*(($D$5*(SIN(2*3.141592654*A394)))+(((1-($D$5^2))^0.5)*(COS(2*3.141592654*A394)))))</f>
        <v>16.516588159790793</v>
      </c>
      <c r="D394" s="2">
        <f t="shared" si="60"/>
        <v>2.572411840209206</v>
      </c>
      <c r="F394" s="2">
        <f t="shared" si="61"/>
        <v>6.6173026756485136</v>
      </c>
      <c r="G394" s="2">
        <f>$E$9*(A394^8)+$E$10*(A394^7)+$E$11*(A394^6)+$E$12*(A394^5)+$E$13*(A394^4)+$E$14*(A394^3)+$E$15*(A394^2)+$E$16*(A394)+$E$17+(($E$3*EXP($E$4*A394))*(($E$5*(SIN(2*3.141592654*A394)))+(((1-($E$5^2))^0.5)*(COS(2*3.141592654*A394)))))+(($E$6*EXP($E$7*A394))*(($E$8*(SIN(4*3.141592654*A394)))+(((1-($E$8^2))^0.5)*(COS(4*3.141592654*A394)))))</f>
        <v>16.393682323188578</v>
      </c>
      <c r="H394" s="2">
        <f t="shared" si="58"/>
        <v>-2.6953176768114204</v>
      </c>
      <c r="I394" s="2">
        <f t="shared" si="62"/>
        <v>7.2647373789321126</v>
      </c>
      <c r="K394" s="2">
        <f t="shared" si="59"/>
        <v>2.7005217468832523</v>
      </c>
      <c r="L394" s="2">
        <f t="shared" si="63"/>
        <v>19.217109906674047</v>
      </c>
      <c r="M394" s="2">
        <f t="shared" si="64"/>
        <v>-0.12810990667404809</v>
      </c>
      <c r="N394" s="3">
        <f t="shared" si="65"/>
        <v>1.6412148188033313E-2</v>
      </c>
      <c r="P394" s="3">
        <v>2.7372715932110729</v>
      </c>
      <c r="Q394" s="3">
        <v>1.795195704473862</v>
      </c>
      <c r="R394" s="3">
        <f>B394-K394</f>
        <v>16.388478253116745</v>
      </c>
      <c r="S394" s="3"/>
      <c r="T394" s="3">
        <f>(B393-$U$17)^2</f>
        <v>14.592640519509528</v>
      </c>
      <c r="V394" s="19"/>
      <c r="X394" s="19"/>
      <c r="Y394" s="19"/>
      <c r="AD394" s="3">
        <v>31.416665900000101</v>
      </c>
      <c r="AE394" s="2">
        <f t="shared" si="55"/>
        <v>0</v>
      </c>
      <c r="AF394" s="2">
        <f>AE394-B394</f>
        <v>-19.088999999999999</v>
      </c>
      <c r="AG394" s="2">
        <f t="shared" si="56"/>
        <v>364.38992099999996</v>
      </c>
      <c r="AH394" s="2">
        <f t="shared" si="57"/>
        <v>19.088999999999999</v>
      </c>
    </row>
    <row r="395" spans="1:34" x14ac:dyDescent="0.3">
      <c r="A395" s="3">
        <v>31.249999240000101</v>
      </c>
      <c r="B395" s="3">
        <v>19.829000000000001</v>
      </c>
      <c r="C395" s="2">
        <f>$D$6*(A395^8)+$D$7*(A395^7)+$D$8*(A395^6)+$D$9*(A395^5)+$D$10*(A395^4)+$D$11*(A395^3)+$D$12*(A395^2)+$D$13*(A395)+$D$14 + (($D$3*EXP($D$4*A395))*(($D$5*(SIN(2*3.141592654*A395)))+(((1-($D$5^2))^0.5)*(COS(2*3.141592654*A395)))))</f>
        <v>17.191921002342866</v>
      </c>
      <c r="D395" s="2">
        <f t="shared" si="60"/>
        <v>2.6370789976571345</v>
      </c>
      <c r="F395" s="2">
        <f t="shared" si="61"/>
        <v>6.9541856398843569</v>
      </c>
      <c r="G395" s="2">
        <f>$E$9*(A395^8)+$E$10*(A395^7)+$E$11*(A395^6)+$E$12*(A395^5)+$E$13*(A395^4)+$E$14*(A395^3)+$E$15*(A395^2)+$E$16*(A395)+$E$17+(($E$3*EXP($E$4*A395))*(($E$5*(SIN(2*3.141592654*A395)))+(((1-($E$5^2))^0.5)*(COS(2*3.141592654*A395)))))+(($E$6*EXP($E$7*A395))*(($E$8*(SIN(4*3.141592654*A395)))+(((1-($E$8^2))^0.5)*(COS(4*3.141592654*A395)))))</f>
        <v>17.171035062443281</v>
      </c>
      <c r="H395" s="2">
        <f t="shared" si="58"/>
        <v>-2.65796493755672</v>
      </c>
      <c r="I395" s="2">
        <f t="shared" si="62"/>
        <v>7.0647776092808989</v>
      </c>
      <c r="K395" s="2">
        <f t="shared" si="59"/>
        <v>2.3109278880151343</v>
      </c>
      <c r="L395" s="2">
        <f t="shared" si="63"/>
        <v>19.502848890357999</v>
      </c>
      <c r="M395" s="2">
        <f t="shared" si="64"/>
        <v>0.32615110964200156</v>
      </c>
      <c r="N395" s="3">
        <f t="shared" si="65"/>
        <v>0.10637454632070892</v>
      </c>
      <c r="P395" s="3">
        <v>2.572411840209206</v>
      </c>
      <c r="Q395" s="3">
        <v>2.7372715932110729</v>
      </c>
      <c r="R395" s="3">
        <f>B395-K395</f>
        <v>17.518072111984868</v>
      </c>
      <c r="S395" s="3"/>
      <c r="T395" s="3">
        <f>(B394-$U$17)^2</f>
        <v>17.952435775065059</v>
      </c>
      <c r="V395" s="19"/>
      <c r="X395" s="19"/>
      <c r="Y395" s="19"/>
      <c r="AD395" s="3">
        <v>31.4999992300001</v>
      </c>
      <c r="AE395" s="2">
        <f t="shared" si="55"/>
        <v>0</v>
      </c>
      <c r="AF395" s="2">
        <f>AE395-B395</f>
        <v>-19.829000000000001</v>
      </c>
      <c r="AG395" s="2">
        <f t="shared" si="56"/>
        <v>393.18924100000004</v>
      </c>
      <c r="AH395" s="2">
        <f t="shared" si="57"/>
        <v>19.829000000000001</v>
      </c>
    </row>
    <row r="396" spans="1:34" x14ac:dyDescent="0.3">
      <c r="A396" s="3">
        <v>31.333332570000099</v>
      </c>
      <c r="B396" s="3">
        <v>20</v>
      </c>
      <c r="C396" s="2">
        <f>$D$6*(A396^8)+$D$7*(A396^7)+$D$8*(A396^6)+$D$9*(A396^5)+$D$10*(A396^4)+$D$11*(A396^3)+$D$12*(A396^2)+$D$13*(A396)+$D$14 + (($D$3*EXP($D$4*A396))*(($D$5*(SIN(2*3.141592654*A396)))+(((1-($D$5^2))^0.5)*(COS(2*3.141592654*A396)))))</f>
        <v>17.777054035208185</v>
      </c>
      <c r="D396" s="2">
        <f t="shared" si="60"/>
        <v>2.2229459647918155</v>
      </c>
      <c r="F396" s="2">
        <f t="shared" si="61"/>
        <v>4.9414887623842159</v>
      </c>
      <c r="G396" s="2">
        <f>$E$9*(A396^8)+$E$10*(A396^7)+$E$11*(A396^6)+$E$12*(A396^5)+$E$13*(A396^4)+$E$14*(A396^3)+$E$15*(A396^2)+$E$16*(A396)+$E$17+(($E$3*EXP($E$4*A396))*(($E$5*(SIN(2*3.141592654*A396)))+(((1-($E$5^2))^0.5)*(COS(2*3.141592654*A396)))))+(($E$6*EXP($E$7*A396))*(($E$8*(SIN(4*3.141592654*A396)))+(((1-($E$8^2))^0.5)*(COS(4*3.141592654*A396)))))</f>
        <v>17.878175297435579</v>
      </c>
      <c r="H396" s="2">
        <f t="shared" si="58"/>
        <v>-2.121824702564421</v>
      </c>
      <c r="I396" s="2">
        <f t="shared" si="62"/>
        <v>4.5021400684125936</v>
      </c>
      <c r="K396" s="2">
        <f t="shared" si="59"/>
        <v>2.4195180343873357</v>
      </c>
      <c r="L396" s="2">
        <f t="shared" si="63"/>
        <v>20.196572069595518</v>
      </c>
      <c r="M396" s="2">
        <f t="shared" si="64"/>
        <v>-0.19657206959551843</v>
      </c>
      <c r="N396" s="3">
        <f t="shared" si="65"/>
        <v>3.8640578545065342E-2</v>
      </c>
      <c r="P396" s="3">
        <v>2.6370789976571345</v>
      </c>
      <c r="Q396" s="3">
        <v>2.572411840209206</v>
      </c>
      <c r="R396" s="3">
        <f>B396-K396</f>
        <v>17.580481965612663</v>
      </c>
      <c r="S396" s="3"/>
      <c r="T396" s="3">
        <f>(B395-$U$17)^2</f>
        <v>24.770842367657654</v>
      </c>
      <c r="V396" s="19"/>
      <c r="X396" s="19"/>
      <c r="Y396" s="19"/>
      <c r="AD396" s="3">
        <v>31.583332560000098</v>
      </c>
      <c r="AE396" s="2">
        <f t="shared" si="55"/>
        <v>0</v>
      </c>
      <c r="AF396" s="2">
        <f>AE396-B396</f>
        <v>-20</v>
      </c>
      <c r="AG396" s="2">
        <f t="shared" si="56"/>
        <v>400</v>
      </c>
      <c r="AH396" s="2">
        <f t="shared" si="57"/>
        <v>20</v>
      </c>
    </row>
    <row r="397" spans="1:34" x14ac:dyDescent="0.3">
      <c r="A397" s="3">
        <v>31.416665900000101</v>
      </c>
      <c r="B397" s="3">
        <v>19.943000000000001</v>
      </c>
      <c r="C397" s="2">
        <f>$D$6*(A397^8)+$D$7*(A397^7)+$D$8*(A397^6)+$D$9*(A397^5)+$D$10*(A397^4)+$D$11*(A397^3)+$D$12*(A397^2)+$D$13*(A397)+$D$14 + (($D$3*EXP($D$4*A397))*(($D$5*(SIN(2*3.141592654*A397)))+(((1-($D$5^2))^0.5)*(COS(2*3.141592654*A397)))))</f>
        <v>18.112320974707753</v>
      </c>
      <c r="D397" s="2">
        <f t="shared" si="60"/>
        <v>1.8306790252922482</v>
      </c>
      <c r="F397" s="2">
        <f t="shared" si="61"/>
        <v>3.3513856936449762</v>
      </c>
      <c r="G397" s="2">
        <f>$E$9*(A397^8)+$E$10*(A397^7)+$E$11*(A397^6)+$E$12*(A397^5)+$E$13*(A397^4)+$E$14*(A397^3)+$E$15*(A397^2)+$E$16*(A397)+$E$17+(($E$3*EXP($E$4*A397))*(($E$5*(SIN(2*3.141592654*A397)))+(((1-($E$5^2))^0.5)*(COS(2*3.141592654*A397)))))+(($E$6*EXP($E$7*A397))*(($E$8*(SIN(4*3.141592654*A397)))+(((1-($E$8^2))^0.5)*(COS(4*3.141592654*A397)))))</f>
        <v>18.233800562671814</v>
      </c>
      <c r="H397" s="2">
        <f t="shared" si="58"/>
        <v>-1.7091994373281878</v>
      </c>
      <c r="I397" s="2">
        <f t="shared" si="62"/>
        <v>2.9213627165629936</v>
      </c>
      <c r="K397" s="2">
        <f t="shared" si="59"/>
        <v>1.9382771606808986</v>
      </c>
      <c r="L397" s="2">
        <f t="shared" si="63"/>
        <v>20.05059813538865</v>
      </c>
      <c r="M397" s="2">
        <f t="shared" si="64"/>
        <v>-0.10759813538864904</v>
      </c>
      <c r="N397" s="3">
        <f t="shared" si="65"/>
        <v>1.1577358739114049E-2</v>
      </c>
      <c r="P397" s="3">
        <v>2.2229459647918155</v>
      </c>
      <c r="Q397" s="3">
        <v>2.6370789976571345</v>
      </c>
      <c r="R397" s="3">
        <f>B397-K397</f>
        <v>18.004722839319104</v>
      </c>
      <c r="S397" s="3"/>
      <c r="T397" s="3">
        <f>(B396-$U$17)^2</f>
        <v>26.502228134324312</v>
      </c>
      <c r="V397" s="19"/>
      <c r="X397" s="19"/>
      <c r="Y397" s="19"/>
      <c r="AD397" s="3">
        <v>31.6666658900001</v>
      </c>
      <c r="AE397" s="2">
        <f t="shared" si="55"/>
        <v>0</v>
      </c>
      <c r="AF397" s="2">
        <f>AE397-B397</f>
        <v>-19.943000000000001</v>
      </c>
      <c r="AG397" s="2">
        <f t="shared" si="56"/>
        <v>397.72324900000007</v>
      </c>
      <c r="AH397" s="2">
        <f t="shared" si="57"/>
        <v>19.943000000000001</v>
      </c>
    </row>
    <row r="398" spans="1:34" x14ac:dyDescent="0.3">
      <c r="A398" s="3">
        <v>31.4999992300001</v>
      </c>
      <c r="B398" s="3">
        <v>19.526</v>
      </c>
      <c r="C398" s="2">
        <f>$D$6*(A398^8)+$D$7*(A398^7)+$D$8*(A398^6)+$D$9*(A398^5)+$D$10*(A398^4)+$D$11*(A398^3)+$D$12*(A398^2)+$D$13*(A398)+$D$14 + (($D$3*EXP($D$4*A398))*(($D$5*(SIN(2*3.141592654*A398)))+(((1-($D$5^2))^0.5)*(COS(2*3.141592654*A398)))))</f>
        <v>18.10487189067133</v>
      </c>
      <c r="D398" s="2">
        <f t="shared" si="60"/>
        <v>1.4211281093286701</v>
      </c>
      <c r="F398" s="2">
        <f t="shared" si="61"/>
        <v>2.0196051031240803</v>
      </c>
      <c r="G398" s="2">
        <f>$E$9*(A398^8)+$E$10*(A398^7)+$E$11*(A398^6)+$E$12*(A398^5)+$E$13*(A398^4)+$E$14*(A398^3)+$E$15*(A398^2)+$E$16*(A398)+$E$17+(($E$3*EXP($E$4*A398))*(($E$5*(SIN(2*3.141592654*A398)))+(((1-($E$5^2))^0.5)*(COS(2*3.141592654*A398)))))+(($E$6*EXP($E$7*A398))*(($E$8*(SIN(4*3.141592654*A398)))+(((1-($E$8^2))^0.5)*(COS(4*3.141592654*A398)))))</f>
        <v>18.125211878035536</v>
      </c>
      <c r="H398" s="2">
        <f t="shared" si="58"/>
        <v>-1.4007881219644638</v>
      </c>
      <c r="I398" s="2">
        <f t="shared" si="62"/>
        <v>1.9622073626367296</v>
      </c>
      <c r="K398" s="2">
        <f t="shared" si="59"/>
        <v>1.5851765212457325</v>
      </c>
      <c r="L398" s="2">
        <f t="shared" si="63"/>
        <v>19.690048411917061</v>
      </c>
      <c r="M398" s="2">
        <f t="shared" si="64"/>
        <v>-0.16404841191706154</v>
      </c>
      <c r="N398" s="3">
        <f t="shared" si="65"/>
        <v>2.69118814525099E-2</v>
      </c>
      <c r="P398" s="3">
        <v>1.8306790252922482</v>
      </c>
      <c r="Q398" s="3">
        <v>2.2229459647918155</v>
      </c>
      <c r="R398" s="3">
        <f>B398-K398</f>
        <v>17.940823478754268</v>
      </c>
      <c r="S398" s="3"/>
      <c r="T398" s="3">
        <f>(B397-$U$17)^2</f>
        <v>25.918601545435436</v>
      </c>
      <c r="V398" s="19"/>
      <c r="X398" s="19"/>
      <c r="Y398" s="19"/>
      <c r="AD398" s="3">
        <v>31.749999220000099</v>
      </c>
      <c r="AE398" s="2">
        <f t="shared" si="55"/>
        <v>0</v>
      </c>
      <c r="AF398" s="2">
        <f>AE398-B398</f>
        <v>-19.526</v>
      </c>
      <c r="AG398" s="2">
        <f t="shared" si="56"/>
        <v>381.26467600000001</v>
      </c>
      <c r="AH398" s="2">
        <f t="shared" si="57"/>
        <v>19.526</v>
      </c>
    </row>
    <row r="399" spans="1:34" x14ac:dyDescent="0.3">
      <c r="A399" s="3">
        <v>31.583332560000098</v>
      </c>
      <c r="B399" s="3">
        <v>18.975000000000001</v>
      </c>
      <c r="C399" s="2">
        <f>$D$6*(A399^8)+$D$7*(A399^7)+$D$8*(A399^6)+$D$9*(A399^5)+$D$10*(A399^4)+$D$11*(A399^3)+$D$12*(A399^2)+$D$13*(A399)+$D$14 + (($D$3*EXP($D$4*A399))*(($D$5*(SIN(2*3.141592654*A399)))+(((1-($D$5^2))^0.5)*(COS(2*3.141592654*A399)))))</f>
        <v>17.753598187131388</v>
      </c>
      <c r="D399" s="2">
        <f t="shared" si="60"/>
        <v>1.2214018128686135</v>
      </c>
      <c r="F399" s="2">
        <f t="shared" si="61"/>
        <v>1.4918223884787356</v>
      </c>
      <c r="G399" s="2">
        <f>$E$9*(A399^8)+$E$10*(A399^7)+$E$11*(A399^6)+$E$12*(A399^5)+$E$13*(A399^4)+$E$14*(A399^3)+$E$15*(A399^2)+$E$16*(A399)+$E$17+(($E$3*EXP($E$4*A399))*(($E$5*(SIN(2*3.141592654*A399)))+(((1-($E$5^2))^0.5)*(COS(2*3.141592654*A399)))))+(($E$6*EXP($E$7*A399))*(($E$8*(SIN(4*3.141592654*A399)))+(((1-($E$8^2))^0.5)*(COS(4*3.141592654*A399)))))</f>
        <v>17.65265285232913</v>
      </c>
      <c r="H399" s="2">
        <f t="shared" si="58"/>
        <v>-1.3223471476708717</v>
      </c>
      <c r="I399" s="2">
        <f t="shared" si="62"/>
        <v>1.7486019789532901</v>
      </c>
      <c r="K399" s="2">
        <f t="shared" si="59"/>
        <v>1.2078491083898837</v>
      </c>
      <c r="L399" s="2">
        <f t="shared" si="63"/>
        <v>18.961447295521271</v>
      </c>
      <c r="M399" s="2">
        <f t="shared" si="64"/>
        <v>1.3552704478730249E-2</v>
      </c>
      <c r="N399" s="3">
        <f t="shared" si="65"/>
        <v>1.8367579868779494E-4</v>
      </c>
      <c r="P399" s="3">
        <v>1.4211281093286701</v>
      </c>
      <c r="Q399" s="3">
        <v>1.8306790252922482</v>
      </c>
      <c r="R399" s="3">
        <f>B399-K399</f>
        <v>17.767150891610118</v>
      </c>
      <c r="S399" s="3"/>
      <c r="T399" s="3">
        <f>(B398-$U$17)^2</f>
        <v>21.846570289879875</v>
      </c>
      <c r="V399" s="19"/>
      <c r="X399" s="19"/>
      <c r="Y399" s="19"/>
      <c r="AD399" s="3">
        <v>31.833332550000101</v>
      </c>
      <c r="AE399" s="2">
        <f t="shared" si="55"/>
        <v>0</v>
      </c>
      <c r="AF399" s="2">
        <f>AE399-B399</f>
        <v>-18.975000000000001</v>
      </c>
      <c r="AG399" s="2">
        <f t="shared" si="56"/>
        <v>360.05062500000008</v>
      </c>
      <c r="AH399" s="2">
        <f t="shared" si="57"/>
        <v>18.975000000000001</v>
      </c>
    </row>
    <row r="400" spans="1:34" x14ac:dyDescent="0.3">
      <c r="A400" s="3">
        <v>31.6666658900001</v>
      </c>
      <c r="B400" s="3">
        <v>18.463000000000001</v>
      </c>
      <c r="C400" s="2">
        <f>$D$6*(A400^8)+$D$7*(A400^7)+$D$8*(A400^6)+$D$9*(A400^5)+$D$10*(A400^4)+$D$11*(A400^3)+$D$12*(A400^2)+$D$13*(A400)+$D$14 + (($D$3*EXP($D$4*A400))*(($D$5*(SIN(2*3.141592654*A400)))+(((1-($D$5^2))^0.5)*(COS(2*3.141592654*A400)))))</f>
        <v>17.149482494221051</v>
      </c>
      <c r="D400" s="2">
        <f t="shared" si="60"/>
        <v>1.3135175057789503</v>
      </c>
      <c r="F400" s="2">
        <f t="shared" si="61"/>
        <v>1.7253282379877548</v>
      </c>
      <c r="G400" s="2">
        <f>$E$9*(A400^8)+$E$10*(A400^7)+$E$11*(A400^6)+$E$12*(A400^5)+$E$13*(A400^4)+$E$14*(A400^3)+$E$15*(A400^2)+$E$16*(A400)+$E$17+(($E$3*EXP($E$4*A400))*(($E$5*(SIN(2*3.141592654*A400)))+(((1-($E$5^2))^0.5)*(COS(2*3.141592654*A400)))))+(($E$6*EXP($E$7*A400))*(($E$8*(SIN(4*3.141592654*A400)))+(((1-($E$8^2))^0.5)*(COS(4*3.141592654*A400)))))</f>
        <v>17.02805693667591</v>
      </c>
      <c r="H400" s="2">
        <f t="shared" si="58"/>
        <v>-1.4349430633240914</v>
      </c>
      <c r="I400" s="2">
        <f t="shared" si="62"/>
        <v>2.0590615949819275</v>
      </c>
      <c r="K400" s="2">
        <f t="shared" si="59"/>
        <v>1.0710018810337312</v>
      </c>
      <c r="L400" s="2">
        <f t="shared" si="63"/>
        <v>18.220484375254781</v>
      </c>
      <c r="M400" s="2">
        <f t="shared" si="64"/>
        <v>0.24251562474522004</v>
      </c>
      <c r="N400" s="3">
        <f t="shared" si="65"/>
        <v>5.881382824556438E-2</v>
      </c>
      <c r="P400" s="3">
        <v>1.2214018128686135</v>
      </c>
      <c r="Q400" s="3">
        <v>1.4211281093286701</v>
      </c>
      <c r="R400" s="3">
        <f>B400-K400</f>
        <v>17.391998118966271</v>
      </c>
      <c r="S400" s="3"/>
      <c r="T400" s="3">
        <f>(B399-$U$17)^2</f>
        <v>16.999388597287307</v>
      </c>
      <c r="V400" s="19"/>
      <c r="X400" s="19"/>
      <c r="Y400" s="19"/>
      <c r="AD400" s="3">
        <v>31.9166658800001</v>
      </c>
      <c r="AE400" s="2">
        <f t="shared" si="55"/>
        <v>0</v>
      </c>
      <c r="AF400" s="2">
        <f>AE400-B400</f>
        <v>-18.463000000000001</v>
      </c>
      <c r="AG400" s="2">
        <f t="shared" si="56"/>
        <v>340.88236900000004</v>
      </c>
      <c r="AH400" s="2">
        <f t="shared" si="57"/>
        <v>18.463000000000001</v>
      </c>
    </row>
    <row r="401" spans="1:34" x14ac:dyDescent="0.3">
      <c r="A401" s="3">
        <v>31.749999220000099</v>
      </c>
      <c r="B401" s="3">
        <v>17.268000000000001</v>
      </c>
      <c r="C401" s="2">
        <f>$D$6*(A401^8)+$D$7*(A401^7)+$D$8*(A401^6)+$D$9*(A401^5)+$D$10*(A401^4)+$D$11*(A401^3)+$D$12*(A401^2)+$D$13*(A401)+$D$14 + (($D$3*EXP($D$4*A401))*(($D$5*(SIN(2*3.141592654*A401)))+(((1-($D$5^2))^0.5)*(COS(2*3.141592654*A401)))))</f>
        <v>16.451266142999128</v>
      </c>
      <c r="D401" s="2">
        <f t="shared" si="60"/>
        <v>0.81673385700087309</v>
      </c>
      <c r="F401" s="2">
        <f t="shared" si="61"/>
        <v>0.66705419317152259</v>
      </c>
      <c r="G401" s="2">
        <f>$E$9*(A401^8)+$E$10*(A401^7)+$E$11*(A401^6)+$E$12*(A401^5)+$E$13*(A401^4)+$E$14*(A401^3)+$E$15*(A401^2)+$E$16*(A401)+$E$17+(($E$3*EXP($E$4*A401))*(($E$5*(SIN(2*3.141592654*A401)))+(((1-($E$5^2))^0.5)*(COS(2*3.141592654*A401)))))+(($E$6*EXP($E$7*A401))*(($E$8*(SIN(4*3.141592654*A401)))+(((1-($E$8^2))^0.5)*(COS(4*3.141592654*A401)))))</f>
        <v>16.42994616154515</v>
      </c>
      <c r="H401" s="2">
        <f t="shared" si="58"/>
        <v>-0.83805383845485082</v>
      </c>
      <c r="I401" s="2">
        <f t="shared" si="62"/>
        <v>0.70233423614890922</v>
      </c>
      <c r="K401" s="2">
        <f t="shared" si="59"/>
        <v>1.2180968700094823</v>
      </c>
      <c r="L401" s="2">
        <f t="shared" si="63"/>
        <v>17.66936301300861</v>
      </c>
      <c r="M401" s="2">
        <f t="shared" si="64"/>
        <v>-0.40136301300860922</v>
      </c>
      <c r="N401" s="3">
        <f t="shared" si="65"/>
        <v>0.161092268211349</v>
      </c>
      <c r="P401" s="3">
        <v>1.3135175057789503</v>
      </c>
      <c r="Q401" s="3">
        <v>1.2214018128686135</v>
      </c>
      <c r="R401" s="3">
        <f>B401-K401</f>
        <v>16.049903129990518</v>
      </c>
      <c r="S401" s="3"/>
      <c r="T401" s="3">
        <f>(B400-$U$17)^2</f>
        <v>13.039548360250276</v>
      </c>
      <c r="V401" s="19"/>
      <c r="X401" s="19"/>
      <c r="Y401" s="19"/>
      <c r="AD401" s="3">
        <v>31.999999210000102</v>
      </c>
      <c r="AE401" s="2">
        <f t="shared" ref="AE401:AE464" si="66">$L$4*(AD401^9)+$L$5*(AD401^8)+$L$6*(AD401^7)+$L$7*(AD401^6)+$L$8*(AD401^5)+$L$9*(AD401^4)+$L$10*(AD401^3)+$L$11*(AD401^2)+$L$12*(AD401)+$L$13</f>
        <v>0</v>
      </c>
      <c r="AF401" s="2">
        <f>AE401-B401</f>
        <v>-17.268000000000001</v>
      </c>
      <c r="AG401" s="2">
        <f t="shared" si="56"/>
        <v>298.18382400000002</v>
      </c>
      <c r="AH401" s="2">
        <f t="shared" si="57"/>
        <v>17.268000000000001</v>
      </c>
    </row>
    <row r="402" spans="1:34" x14ac:dyDescent="0.3">
      <c r="A402" s="3">
        <v>31.833332550000101</v>
      </c>
      <c r="B402" s="3">
        <v>16.414000000000001</v>
      </c>
      <c r="C402" s="2">
        <f>$D$6*(A402^8)+$D$7*(A402^7)+$D$8*(A402^6)+$D$9*(A402^5)+$D$10*(A402^4)+$D$11*(A402^3)+$D$12*(A402^2)+$D$13*(A402)+$D$14 + (($D$3*EXP($D$4*A402))*(($D$5*(SIN(2*3.141592654*A402)))+(((1-($D$5^2))^0.5)*(COS(2*3.141592654*A402)))))</f>
        <v>15.84294229333678</v>
      </c>
      <c r="D402" s="2">
        <f t="shared" si="60"/>
        <v>0.57105770666322186</v>
      </c>
      <c r="F402" s="2">
        <f t="shared" si="61"/>
        <v>0.32610690433945833</v>
      </c>
      <c r="G402" s="2">
        <f>$E$9*(A402^8)+$E$10*(A402^7)+$E$11*(A402^6)+$E$12*(A402^5)+$E$13*(A402^4)+$E$14*(A402^3)+$E$15*(A402^2)+$E$16*(A402)+$E$17+(($E$3*EXP($E$4*A402))*(($E$5*(SIN(2*3.141592654*A402)))+(((1-($E$5^2))^0.5)*(COS(2*3.141592654*A402)))))+(($E$6*EXP($E$7*A402))*(($E$8*(SIN(4*3.141592654*A402)))+(((1-($E$8^2))^0.5)*(COS(4*3.141592654*A402)))))</f>
        <v>15.941604970657412</v>
      </c>
      <c r="H402" s="2">
        <f t="shared" si="58"/>
        <v>-0.47239502934258937</v>
      </c>
      <c r="I402" s="2">
        <f t="shared" si="62"/>
        <v>0.22315706374758587</v>
      </c>
      <c r="K402" s="2">
        <f t="shared" si="59"/>
        <v>0.63766967785525408</v>
      </c>
      <c r="L402" s="2">
        <f t="shared" si="63"/>
        <v>16.480611971192033</v>
      </c>
      <c r="M402" s="2">
        <f t="shared" si="64"/>
        <v>-6.661197119203166E-2</v>
      </c>
      <c r="N402" s="3">
        <f t="shared" si="65"/>
        <v>4.4371547060880557E-3</v>
      </c>
      <c r="P402" s="3">
        <v>0.81673385700087309</v>
      </c>
      <c r="Q402" s="3">
        <v>1.3135175057789503</v>
      </c>
      <c r="R402" s="3">
        <f>B402-K402</f>
        <v>15.776330322144748</v>
      </c>
      <c r="S402" s="3"/>
      <c r="T402" s="3">
        <f>(B401-$U$17)^2</f>
        <v>5.8372081195095555</v>
      </c>
      <c r="V402" s="19"/>
      <c r="X402" s="19"/>
      <c r="Y402" s="19"/>
      <c r="AD402" s="3">
        <v>32.0833325400001</v>
      </c>
      <c r="AE402" s="2">
        <f t="shared" si="66"/>
        <v>0</v>
      </c>
      <c r="AF402" s="2">
        <f>AE402-B402</f>
        <v>-16.414000000000001</v>
      </c>
      <c r="AG402" s="2">
        <f t="shared" ref="AG402:AG465" si="67">AF402^2</f>
        <v>269.41939600000006</v>
      </c>
      <c r="AH402" s="2">
        <f t="shared" ref="AH402:AH465" si="68">ABS(AF402)</f>
        <v>16.414000000000001</v>
      </c>
    </row>
    <row r="403" spans="1:34" x14ac:dyDescent="0.3">
      <c r="A403" s="3">
        <v>31.9166658800001</v>
      </c>
      <c r="B403" s="3">
        <v>16.414000000000001</v>
      </c>
      <c r="C403" s="2">
        <f>$D$6*(A403^8)+$D$7*(A403^7)+$D$8*(A403^6)+$D$9*(A403^5)+$D$10*(A403^4)+$D$11*(A403^3)+$D$12*(A403^2)+$D$13*(A403)+$D$14 + (($D$3*EXP($D$4*A403))*(($D$5*(SIN(2*3.141592654*A403)))+(((1-($D$5^2))^0.5)*(COS(2*3.141592654*A403)))))</f>
        <v>15.484457517392059</v>
      </c>
      <c r="D403" s="2">
        <f t="shared" si="60"/>
        <v>0.92954248260794259</v>
      </c>
      <c r="F403" s="2">
        <f t="shared" si="61"/>
        <v>0.86404922697293729</v>
      </c>
      <c r="G403" s="2">
        <f>$E$9*(A403^8)+$E$10*(A403^7)+$E$11*(A403^6)+$E$12*(A403^5)+$E$13*(A403^4)+$E$14*(A403^3)+$E$15*(A403^2)+$E$16*(A403)+$E$17+(($E$3*EXP($E$4*A403))*(($E$5*(SIN(2*3.141592654*A403)))+(((1-($E$5^2))^0.5)*(COS(2*3.141592654*A403)))))+(($E$6*EXP($E$7*A403))*(($E$8*(SIN(4*3.141592654*A403)))+(((1-($E$8^2))^0.5)*(COS(4*3.141592654*A403)))))</f>
        <v>15.602824022563883</v>
      </c>
      <c r="H403" s="2">
        <f t="shared" si="58"/>
        <v>-0.81117597743611825</v>
      </c>
      <c r="I403" s="2">
        <f t="shared" si="62"/>
        <v>0.65800646636944182</v>
      </c>
      <c r="K403" s="2">
        <f t="shared" si="59"/>
        <v>0.46782822393022461</v>
      </c>
      <c r="L403" s="2">
        <f t="shared" si="63"/>
        <v>15.952285741322283</v>
      </c>
      <c r="M403" s="2">
        <f t="shared" si="64"/>
        <v>0.46171425867771809</v>
      </c>
      <c r="N403" s="3">
        <f t="shared" si="65"/>
        <v>0.21318005666631479</v>
      </c>
      <c r="P403" s="3">
        <v>0.57105770666322186</v>
      </c>
      <c r="Q403" s="3">
        <v>0.81673385700087309</v>
      </c>
      <c r="R403" s="3">
        <f>B403-K403</f>
        <v>15.946171776069777</v>
      </c>
      <c r="S403" s="3"/>
      <c r="T403" s="3">
        <f>(B402-$U$17)^2</f>
        <v>2.439942349139204</v>
      </c>
      <c r="V403" s="19"/>
      <c r="X403" s="19"/>
      <c r="Y403" s="19"/>
      <c r="AD403" s="3">
        <v>32.166665870000102</v>
      </c>
      <c r="AE403" s="2">
        <f t="shared" si="66"/>
        <v>0</v>
      </c>
      <c r="AF403" s="2">
        <f>AE403-B403</f>
        <v>-16.414000000000001</v>
      </c>
      <c r="AG403" s="2">
        <f t="shared" si="67"/>
        <v>269.41939600000006</v>
      </c>
      <c r="AH403" s="2">
        <f t="shared" si="68"/>
        <v>16.414000000000001</v>
      </c>
    </row>
    <row r="404" spans="1:34" x14ac:dyDescent="0.3">
      <c r="A404" s="3">
        <v>31.999999210000102</v>
      </c>
      <c r="B404" s="3">
        <v>16.754999999999999</v>
      </c>
      <c r="C404" s="2">
        <f>$D$6*(A404^8)+$D$7*(A404^7)+$D$8*(A404^6)+$D$9*(A404^5)+$D$10*(A404^4)+$D$11*(A404^3)+$D$12*(A404^2)+$D$13*(A404)+$D$14 + (($D$3*EXP($D$4*A404))*(($D$5*(SIN(2*3.141592654*A404)))+(((1-($D$5^2))^0.5)*(COS(2*3.141592654*A404)))))</f>
        <v>15.468831206455768</v>
      </c>
      <c r="D404" s="2">
        <f t="shared" si="60"/>
        <v>1.2861687935442312</v>
      </c>
      <c r="F404" s="2">
        <f t="shared" si="61"/>
        <v>1.6542301654870233</v>
      </c>
      <c r="G404" s="2">
        <f>$E$9*(A404^8)+$E$10*(A404^7)+$E$11*(A404^6)+$E$12*(A404^5)+$E$13*(A404^4)+$E$14*(A404^3)+$E$15*(A404^2)+$E$16*(A404)+$E$17+(($E$3*EXP($E$4*A404))*(($E$5*(SIN(2*3.141592654*A404)))+(((1-($E$5^2))^0.5)*(COS(2*3.141592654*A404)))))+(($E$6*EXP($E$7*A404))*(($E$8*(SIN(4*3.141592654*A404)))+(((1-($E$8^2))^0.5)*(COS(4*3.141592654*A404)))))</f>
        <v>15.487113229241862</v>
      </c>
      <c r="H404" s="2">
        <f t="shared" ref="H404:H467" si="69">G404-B404</f>
        <v>-1.2678867707581372</v>
      </c>
      <c r="I404" s="2">
        <f t="shared" si="62"/>
        <v>1.607536863463497</v>
      </c>
      <c r="K404" s="2">
        <f t="shared" ref="K404:K467" si="70">($P$19*P404)+($Q$19*Q404)</f>
        <v>0.92539721271661934</v>
      </c>
      <c r="L404" s="2">
        <f t="shared" si="63"/>
        <v>16.394228419172386</v>
      </c>
      <c r="M404" s="2">
        <f t="shared" si="64"/>
        <v>0.36077158082761329</v>
      </c>
      <c r="N404" s="3">
        <f t="shared" si="65"/>
        <v>0.1301561335328551</v>
      </c>
      <c r="P404" s="3">
        <v>0.92954248260794259</v>
      </c>
      <c r="Q404" s="3">
        <v>0.57105770666322186</v>
      </c>
      <c r="R404" s="3">
        <f>B404-K404</f>
        <v>15.829602787283379</v>
      </c>
      <c r="S404" s="3"/>
      <c r="T404" s="3">
        <f>(B403-$U$17)^2</f>
        <v>2.439942349139204</v>
      </c>
      <c r="V404" s="19"/>
      <c r="X404" s="19"/>
      <c r="Y404" s="19"/>
      <c r="AD404" s="3">
        <v>32.249999200000097</v>
      </c>
      <c r="AE404" s="2">
        <f t="shared" si="66"/>
        <v>0</v>
      </c>
      <c r="AF404" s="2">
        <f>AE404-B404</f>
        <v>-16.754999999999999</v>
      </c>
      <c r="AG404" s="2">
        <f t="shared" si="67"/>
        <v>280.73002499999996</v>
      </c>
      <c r="AH404" s="2">
        <f t="shared" si="68"/>
        <v>16.754999999999999</v>
      </c>
    </row>
    <row r="405" spans="1:34" x14ac:dyDescent="0.3">
      <c r="A405" s="3">
        <v>32.0833325400001</v>
      </c>
      <c r="B405" s="3">
        <v>16.736000000000001</v>
      </c>
      <c r="C405" s="2">
        <f>$D$6*(A405^8)+$D$7*(A405^7)+$D$8*(A405^6)+$D$9*(A405^5)+$D$10*(A405^4)+$D$11*(A405^3)+$D$12*(A405^2)+$D$13*(A405)+$D$14 + (($D$3*EXP($D$4*A405))*(($D$5*(SIN(2*3.141592654*A405)))+(((1-($D$5^2))^0.5)*(COS(2*3.141592654*A405)))))</f>
        <v>15.797189325633683</v>
      </c>
      <c r="D405" s="2">
        <f t="shared" ref="D405:D468" si="71">B405-C405</f>
        <v>0.9388106743663176</v>
      </c>
      <c r="F405" s="2">
        <f t="shared" ref="F405:F468" si="72">D405^2</f>
        <v>0.88136548230414002</v>
      </c>
      <c r="G405" s="2">
        <f>$E$9*(A405^8)+$E$10*(A405^7)+$E$11*(A405^6)+$E$12*(A405^5)+$E$13*(A405^4)+$E$14*(A405^3)+$E$15*(A405^2)+$E$16*(A405)+$E$17+(($E$3*EXP($E$4*A405))*(($E$5*(SIN(2*3.141592654*A405)))+(((1-($E$5^2))^0.5)*(COS(2*3.141592654*A405)))))+(($E$6*EXP($E$7*A405))*(($E$8*(SIN(4*3.141592654*A405)))+(((1-($E$8^2))^0.5)*(COS(4*3.141592654*A405)))))</f>
        <v>15.695908020846383</v>
      </c>
      <c r="H405" s="2">
        <f t="shared" si="69"/>
        <v>-1.0400919791536172</v>
      </c>
      <c r="I405" s="2">
        <f t="shared" ref="I405:I468" si="73">H405^2</f>
        <v>1.0817913250996884</v>
      </c>
      <c r="K405" s="2">
        <f t="shared" si="70"/>
        <v>1.2503101192643797</v>
      </c>
      <c r="L405" s="2">
        <f t="shared" ref="L405:L468" si="74">K405+C405</f>
        <v>17.047499444898062</v>
      </c>
      <c r="M405" s="2">
        <f t="shared" ref="M405:M468" si="75">B405-L405</f>
        <v>-0.31149944489806103</v>
      </c>
      <c r="N405" s="3">
        <f t="shared" ref="N405:N468" si="76">M405^2</f>
        <v>9.703190417180016E-2</v>
      </c>
      <c r="P405" s="3">
        <v>1.2861687935442312</v>
      </c>
      <c r="Q405" s="3">
        <v>0.92954248260794259</v>
      </c>
      <c r="R405" s="3">
        <f>B405-K405</f>
        <v>15.48568988073562</v>
      </c>
      <c r="S405" s="3"/>
      <c r="T405" s="3">
        <f>(B404-$U$17)^2</f>
        <v>3.621528819509559</v>
      </c>
      <c r="V405" s="19"/>
      <c r="X405" s="19"/>
      <c r="Y405" s="19"/>
      <c r="AD405" s="3">
        <v>32.333332530000099</v>
      </c>
      <c r="AE405" s="2">
        <f t="shared" si="66"/>
        <v>0</v>
      </c>
      <c r="AF405" s="2">
        <f>AE405-B405</f>
        <v>-16.736000000000001</v>
      </c>
      <c r="AG405" s="2">
        <f t="shared" si="67"/>
        <v>280.09369600000002</v>
      </c>
      <c r="AH405" s="2">
        <f t="shared" si="68"/>
        <v>16.736000000000001</v>
      </c>
    </row>
    <row r="406" spans="1:34" x14ac:dyDescent="0.3">
      <c r="A406" s="3">
        <v>32.166665870000102</v>
      </c>
      <c r="B406" s="3">
        <v>17.172999999999998</v>
      </c>
      <c r="C406" s="2">
        <f>$D$6*(A406^8)+$D$7*(A406^7)+$D$8*(A406^6)+$D$9*(A406^5)+$D$10*(A406^4)+$D$11*(A406^3)+$D$12*(A406^2)+$D$13*(A406)+$D$14 + (($D$3*EXP($D$4*A406))*(($D$5*(SIN(2*3.141592654*A406)))+(((1-($D$5^2))^0.5)*(COS(2*3.141592654*A406)))))</f>
        <v>16.378413919516863</v>
      </c>
      <c r="D406" s="2">
        <f t="shared" si="71"/>
        <v>0.7945860804831355</v>
      </c>
      <c r="F406" s="2">
        <f t="shared" si="72"/>
        <v>0.63136703929755189</v>
      </c>
      <c r="G406" s="2">
        <f>$E$9*(A406^8)+$E$10*(A406^7)+$E$11*(A406^6)+$E$12*(A406^5)+$E$13*(A406^4)+$E$14*(A406^3)+$E$15*(A406^2)+$E$16*(A406)+$E$17+(($E$3*EXP($E$4*A406))*(($E$5*(SIN(2*3.141592654*A406)))+(((1-($E$5^2))^0.5)*(COS(2*3.141592654*A406)))))+(($E$6*EXP($E$7*A406))*(($E$8*(SIN(4*3.141592654*A406)))+(((1-($E$8^2))^0.5)*(COS(4*3.141592654*A406)))))</f>
        <v>16.257669628753579</v>
      </c>
      <c r="H406" s="2">
        <f t="shared" si="69"/>
        <v>-0.91533037124641936</v>
      </c>
      <c r="I406" s="2">
        <f t="shared" si="73"/>
        <v>0.83782968852610784</v>
      </c>
      <c r="K406" s="2">
        <f t="shared" si="70"/>
        <v>0.78131900760260775</v>
      </c>
      <c r="L406" s="2">
        <f t="shared" si="74"/>
        <v>17.159732927119471</v>
      </c>
      <c r="M406" s="2">
        <f t="shared" si="75"/>
        <v>1.3267072880527309E-2</v>
      </c>
      <c r="N406" s="3">
        <f t="shared" si="76"/>
        <v>1.7601522281722318E-4</v>
      </c>
      <c r="P406" s="3">
        <v>0.9388106743663176</v>
      </c>
      <c r="Q406" s="3">
        <v>1.2861687935442312</v>
      </c>
      <c r="R406" s="3">
        <f>B406-K406</f>
        <v>16.39168099239739</v>
      </c>
      <c r="S406" s="3"/>
      <c r="T406" s="3">
        <f>(B405-$U$17)^2</f>
        <v>3.5495746232132697</v>
      </c>
      <c r="V406" s="19"/>
      <c r="X406" s="19"/>
      <c r="Y406" s="19"/>
      <c r="AD406" s="3">
        <v>32.416665860000101</v>
      </c>
      <c r="AE406" s="2">
        <f t="shared" si="66"/>
        <v>0</v>
      </c>
      <c r="AF406" s="2">
        <f>AE406-B406</f>
        <v>-17.172999999999998</v>
      </c>
      <c r="AG406" s="2">
        <f t="shared" si="67"/>
        <v>294.91192899999993</v>
      </c>
      <c r="AH406" s="2">
        <f t="shared" si="68"/>
        <v>17.172999999999998</v>
      </c>
    </row>
    <row r="407" spans="1:34" x14ac:dyDescent="0.3">
      <c r="A407" s="3">
        <v>32.249999200000097</v>
      </c>
      <c r="B407" s="3">
        <v>17.646999999999998</v>
      </c>
      <c r="C407" s="2">
        <f>$D$6*(A407^8)+$D$7*(A407^7)+$D$8*(A407^6)+$D$9*(A407^5)+$D$10*(A407^4)+$D$11*(A407^3)+$D$12*(A407^2)+$D$13*(A407)+$D$14 + (($D$3*EXP($D$4*A407))*(($D$5*(SIN(2*3.141592654*A407)))+(((1-($D$5^2))^0.5)*(COS(2*3.141592654*A407)))))</f>
        <v>17.05351587643737</v>
      </c>
      <c r="D407" s="2">
        <f t="shared" si="71"/>
        <v>0.5934841235626287</v>
      </c>
      <c r="F407" s="2">
        <f t="shared" si="72"/>
        <v>0.35222340492090154</v>
      </c>
      <c r="G407" s="2">
        <f>$E$9*(A407^8)+$E$10*(A407^7)+$E$11*(A407^6)+$E$12*(A407^5)+$E$13*(A407^4)+$E$14*(A407^3)+$E$15*(A407^2)+$E$16*(A407)+$E$17+(($E$3*EXP($E$4*A407))*(($E$5*(SIN(2*3.141592654*A407)))+(((1-($E$5^2))^0.5)*(COS(2*3.141592654*A407)))))+(($E$6*EXP($E$7*A407))*(($E$8*(SIN(4*3.141592654*A407)))+(((1-($E$8^2))^0.5)*(COS(4*3.141592654*A407)))))</f>
        <v>17.032776534998241</v>
      </c>
      <c r="H407" s="2">
        <f t="shared" si="69"/>
        <v>-0.61422346500175706</v>
      </c>
      <c r="I407" s="2">
        <f t="shared" si="73"/>
        <v>0.37727046495876471</v>
      </c>
      <c r="K407" s="2">
        <f t="shared" si="70"/>
        <v>0.69365448787856065</v>
      </c>
      <c r="L407" s="2">
        <f t="shared" si="74"/>
        <v>17.747170364315931</v>
      </c>
      <c r="M407" s="2">
        <f t="shared" si="75"/>
        <v>-0.1001703643159324</v>
      </c>
      <c r="N407" s="3">
        <f t="shared" si="76"/>
        <v>1.0034101887186623E-2</v>
      </c>
      <c r="P407" s="3">
        <v>0.7945860804831355</v>
      </c>
      <c r="Q407" s="3">
        <v>0.9388106743663176</v>
      </c>
      <c r="R407" s="3">
        <f>B407-K407</f>
        <v>16.953345512121437</v>
      </c>
      <c r="S407" s="3"/>
      <c r="T407" s="3">
        <f>(B406-$U$17)^2</f>
        <v>5.3871871380280645</v>
      </c>
      <c r="V407" s="19"/>
      <c r="X407" s="19"/>
      <c r="Y407" s="19"/>
      <c r="AD407" s="3">
        <v>32.499999190000104</v>
      </c>
      <c r="AE407" s="2">
        <f t="shared" si="66"/>
        <v>0</v>
      </c>
      <c r="AF407" s="2">
        <f>AE407-B407</f>
        <v>-17.646999999999998</v>
      </c>
      <c r="AG407" s="2">
        <f t="shared" si="67"/>
        <v>311.41660899999994</v>
      </c>
      <c r="AH407" s="2">
        <f t="shared" si="68"/>
        <v>17.646999999999998</v>
      </c>
    </row>
    <row r="408" spans="1:34" x14ac:dyDescent="0.3">
      <c r="A408" s="3">
        <v>32.333332530000099</v>
      </c>
      <c r="B408" s="3">
        <v>18.216000000000001</v>
      </c>
      <c r="C408" s="2">
        <f>$D$6*(A408^8)+$D$7*(A408^7)+$D$8*(A408^6)+$D$9*(A408^5)+$D$10*(A408^4)+$D$11*(A408^3)+$D$12*(A408^2)+$D$13*(A408)+$D$14 + (($D$3*EXP($D$4*A408))*(($D$5*(SIN(2*3.141592654*A408)))+(((1-($D$5^2))^0.5)*(COS(2*3.141592654*A408)))))</f>
        <v>17.638212113882364</v>
      </c>
      <c r="D408" s="2">
        <f t="shared" si="71"/>
        <v>0.57778788611763687</v>
      </c>
      <c r="F408" s="2">
        <f t="shared" si="72"/>
        <v>0.33383884134428732</v>
      </c>
      <c r="G408" s="2">
        <f>$E$9*(A408^8)+$E$10*(A408^7)+$E$11*(A408^6)+$E$12*(A408^5)+$E$13*(A408^4)+$E$14*(A408^3)+$E$15*(A408^2)+$E$16*(A408)+$E$17+(($E$3*EXP($E$4*A408))*(($E$5*(SIN(2*3.141592654*A408)))+(((1-($E$5^2))^0.5)*(COS(2*3.141592654*A408)))))+(($E$6*EXP($E$7*A408))*(($E$8*(SIN(4*3.141592654*A408)))+(((1-($E$8^2))^0.5)*(COS(4*3.141592654*A408)))))</f>
        <v>17.737037542579991</v>
      </c>
      <c r="H408" s="2">
        <f t="shared" si="69"/>
        <v>-0.47896245742001042</v>
      </c>
      <c r="I408" s="2">
        <f t="shared" si="73"/>
        <v>0.22940503561781531</v>
      </c>
      <c r="K408" s="2">
        <f t="shared" si="70"/>
        <v>0.49791808462330839</v>
      </c>
      <c r="L408" s="2">
        <f t="shared" si="74"/>
        <v>18.136130198505672</v>
      </c>
      <c r="M408" s="2">
        <f t="shared" si="75"/>
        <v>7.9869801494329096E-2</v>
      </c>
      <c r="N408" s="3">
        <f t="shared" si="76"/>
        <v>6.3791851907435346E-3</v>
      </c>
      <c r="P408" s="3">
        <v>0.5934841235626287</v>
      </c>
      <c r="Q408" s="3">
        <v>0.7945860804831355</v>
      </c>
      <c r="R408" s="3">
        <f>B408-K408</f>
        <v>17.718081915376693</v>
      </c>
      <c r="S408" s="3"/>
      <c r="T408" s="3">
        <f>(B407-$U$17)^2</f>
        <v>7.8122009824724987</v>
      </c>
      <c r="V408" s="19"/>
      <c r="X408" s="19"/>
      <c r="Y408" s="19"/>
      <c r="AD408" s="3">
        <v>32.583332520000098</v>
      </c>
      <c r="AE408" s="2">
        <f t="shared" si="66"/>
        <v>0</v>
      </c>
      <c r="AF408" s="2">
        <f>AE408-B408</f>
        <v>-18.216000000000001</v>
      </c>
      <c r="AG408" s="2">
        <f t="shared" si="67"/>
        <v>331.82265600000005</v>
      </c>
      <c r="AH408" s="2">
        <f t="shared" si="68"/>
        <v>18.216000000000001</v>
      </c>
    </row>
    <row r="409" spans="1:34" x14ac:dyDescent="0.3">
      <c r="A409" s="3">
        <v>32.416665860000101</v>
      </c>
      <c r="B409" s="3">
        <v>18.766999999999999</v>
      </c>
      <c r="C409" s="2">
        <f>$D$6*(A409^8)+$D$7*(A409^7)+$D$8*(A409^6)+$D$9*(A409^5)+$D$10*(A409^4)+$D$11*(A409^3)+$D$12*(A409^2)+$D$13*(A409)+$D$14 + (($D$3*EXP($D$4*A409))*(($D$5*(SIN(2*3.141592654*A409)))+(((1-($D$5^2))^0.5)*(COS(2*3.141592654*A409)))))</f>
        <v>17.972305549312747</v>
      </c>
      <c r="D409" s="2">
        <f t="shared" si="71"/>
        <v>0.79469445068725264</v>
      </c>
      <c r="F409" s="2">
        <f t="shared" si="72"/>
        <v>0.63153926995311427</v>
      </c>
      <c r="G409" s="2">
        <f>$E$9*(A409^8)+$E$10*(A409^7)+$E$11*(A409^6)+$E$12*(A409^5)+$E$13*(A409^4)+$E$14*(A409^3)+$E$15*(A409^2)+$E$16*(A409)+$E$17+(($E$3*EXP($E$4*A409))*(($E$5*(SIN(2*3.141592654*A409)))+(((1-($E$5^2))^0.5)*(COS(2*3.141592654*A409)))))+(($E$6*EXP($E$7*A409))*(($E$8*(SIN(4*3.141592654*A409)))+(((1-($E$8^2))^0.5)*(COS(4*3.141592654*A409)))))</f>
        <v>18.091125553502447</v>
      </c>
      <c r="H409" s="2">
        <f t="shared" si="69"/>
        <v>-0.67587444649755213</v>
      </c>
      <c r="I409" s="2">
        <f t="shared" si="73"/>
        <v>0.45680626742837244</v>
      </c>
      <c r="K409" s="2">
        <f t="shared" si="70"/>
        <v>0.52366615280464568</v>
      </c>
      <c r="L409" s="2">
        <f t="shared" si="74"/>
        <v>18.495971702117391</v>
      </c>
      <c r="M409" s="2">
        <f t="shared" si="75"/>
        <v>0.27102829788260863</v>
      </c>
      <c r="N409" s="3">
        <f t="shared" si="76"/>
        <v>7.345633825314403E-2</v>
      </c>
      <c r="P409" s="3">
        <v>0.57778788611763687</v>
      </c>
      <c r="Q409" s="3">
        <v>0.5934841235626287</v>
      </c>
      <c r="R409" s="3">
        <f>B409-K409</f>
        <v>18.243333847195355</v>
      </c>
      <c r="S409" s="3"/>
      <c r="T409" s="3">
        <f>(B408-$U$17)^2</f>
        <v>11.316707808398428</v>
      </c>
      <c r="V409" s="19"/>
      <c r="X409" s="19"/>
      <c r="Y409" s="19"/>
      <c r="AD409" s="3">
        <v>32.666665850000101</v>
      </c>
      <c r="AE409" s="2">
        <f t="shared" si="66"/>
        <v>0</v>
      </c>
      <c r="AF409" s="2">
        <f>AE409-B409</f>
        <v>-18.766999999999999</v>
      </c>
      <c r="AG409" s="2">
        <f t="shared" si="67"/>
        <v>352.200289</v>
      </c>
      <c r="AH409" s="2">
        <f t="shared" si="68"/>
        <v>18.766999999999999</v>
      </c>
    </row>
    <row r="410" spans="1:34" x14ac:dyDescent="0.3">
      <c r="A410" s="3">
        <v>32.499999190000104</v>
      </c>
      <c r="B410" s="3">
        <v>18.539000000000001</v>
      </c>
      <c r="C410" s="2">
        <f>$D$6*(A410^8)+$D$7*(A410^7)+$D$8*(A410^6)+$D$9*(A410^5)+$D$10*(A410^4)+$D$11*(A410^3)+$D$12*(A410^2)+$D$13*(A410)+$D$14 + (($D$3*EXP($D$4*A410))*(($D$5*(SIN(2*3.141592654*A410)))+(((1-($D$5^2))^0.5)*(COS(2*3.141592654*A410)))))</f>
        <v>17.962636631803758</v>
      </c>
      <c r="D410" s="2">
        <f t="shared" si="71"/>
        <v>0.5763633681962439</v>
      </c>
      <c r="F410" s="2">
        <f t="shared" si="72"/>
        <v>0.33219473219851903</v>
      </c>
      <c r="G410" s="2">
        <f>$E$9*(A410^8)+$E$10*(A410^7)+$E$11*(A410^6)+$E$12*(A410^5)+$E$13*(A410^4)+$E$14*(A410^3)+$E$15*(A410^2)+$E$16*(A410)+$E$17+(($E$3*EXP($E$4*A410))*(($E$5*(SIN(2*3.141592654*A410)))+(((1-($E$5^2))^0.5)*(COS(2*3.141592654*A410)))))+(($E$6*EXP($E$7*A410))*(($E$8*(SIN(4*3.141592654*A410)))+(((1-($E$8^2))^0.5)*(COS(4*3.141592654*A410)))))</f>
        <v>17.982431310567925</v>
      </c>
      <c r="H410" s="2">
        <f t="shared" si="69"/>
        <v>-0.55656868943207627</v>
      </c>
      <c r="I410" s="2">
        <f t="shared" si="73"/>
        <v>0.30976870605613899</v>
      </c>
      <c r="K410" s="2">
        <f t="shared" si="70"/>
        <v>0.77179378652040587</v>
      </c>
      <c r="L410" s="2">
        <f t="shared" si="74"/>
        <v>18.734430418324163</v>
      </c>
      <c r="M410" s="2">
        <f t="shared" si="75"/>
        <v>-0.19543041832416108</v>
      </c>
      <c r="N410" s="3">
        <f t="shared" si="76"/>
        <v>3.8193048406356594E-2</v>
      </c>
      <c r="P410" s="3">
        <v>0.79469445068725264</v>
      </c>
      <c r="Q410" s="3">
        <v>0.57778788611763687</v>
      </c>
      <c r="R410" s="3">
        <f>B410-K410</f>
        <v>17.767206213479596</v>
      </c>
      <c r="S410" s="3"/>
      <c r="T410" s="3">
        <f>(B409-$U$17)^2</f>
        <v>15.327471500990999</v>
      </c>
      <c r="V410" s="19"/>
      <c r="X410" s="19"/>
      <c r="Y410" s="19"/>
      <c r="AD410" s="3">
        <v>32.749999180000103</v>
      </c>
      <c r="AE410" s="2">
        <f t="shared" si="66"/>
        <v>0</v>
      </c>
      <c r="AF410" s="2">
        <f>AE410-B410</f>
        <v>-18.539000000000001</v>
      </c>
      <c r="AG410" s="2">
        <f t="shared" si="67"/>
        <v>343.69452100000007</v>
      </c>
      <c r="AH410" s="2">
        <f t="shared" si="68"/>
        <v>18.539000000000001</v>
      </c>
    </row>
    <row r="411" spans="1:34" x14ac:dyDescent="0.3">
      <c r="A411" s="3">
        <v>32.583332520000098</v>
      </c>
      <c r="B411" s="3">
        <v>18.273</v>
      </c>
      <c r="C411" s="2">
        <f>$D$6*(A411^8)+$D$7*(A411^7)+$D$8*(A411^6)+$D$9*(A411^5)+$D$10*(A411^4)+$D$11*(A411^3)+$D$12*(A411^2)+$D$13*(A411)+$D$14 + (($D$3*EXP($D$4*A411))*(($D$5*(SIN(2*3.141592654*A411)))+(((1-($D$5^2))^0.5)*(COS(2*3.141592654*A411)))))</f>
        <v>17.608090886655521</v>
      </c>
      <c r="D411" s="2">
        <f t="shared" si="71"/>
        <v>0.66490911334447844</v>
      </c>
      <c r="F411" s="2">
        <f t="shared" si="72"/>
        <v>0.44210412900854046</v>
      </c>
      <c r="G411" s="2">
        <f>$E$9*(A411^8)+$E$10*(A411^7)+$E$11*(A411^6)+$E$12*(A411^5)+$E$13*(A411^4)+$E$14*(A411^3)+$E$15*(A411^2)+$E$16*(A411)+$E$17+(($E$3*EXP($E$4*A411))*(($E$5*(SIN(2*3.141592654*A411)))+(((1-($E$5^2))^0.5)*(COS(2*3.141592654*A411)))))+(($E$6*EXP($E$7*A411))*(($E$8*(SIN(4*3.141592654*A411)))+(((1-($E$8^2))^0.5)*(COS(4*3.141592654*A411)))))</f>
        <v>17.509085114096379</v>
      </c>
      <c r="H411" s="2">
        <f t="shared" si="69"/>
        <v>-0.76391488590362044</v>
      </c>
      <c r="I411" s="2">
        <f t="shared" si="73"/>
        <v>0.58356595290514146</v>
      </c>
      <c r="K411" s="2">
        <f t="shared" si="70"/>
        <v>0.4785773175423067</v>
      </c>
      <c r="L411" s="2">
        <f t="shared" si="74"/>
        <v>18.086668204197828</v>
      </c>
      <c r="M411" s="2">
        <f t="shared" si="75"/>
        <v>0.18633179580217174</v>
      </c>
      <c r="N411" s="3">
        <f t="shared" si="76"/>
        <v>3.4719538126862223E-2</v>
      </c>
      <c r="P411" s="3">
        <v>0.5763633681962439</v>
      </c>
      <c r="Q411" s="3">
        <v>0.79469445068725264</v>
      </c>
      <c r="R411" s="3">
        <f>B411-K411</f>
        <v>17.794422682457693</v>
      </c>
      <c r="S411" s="3"/>
      <c r="T411" s="3">
        <f>(B410-$U$17)^2</f>
        <v>13.594201145435463</v>
      </c>
      <c r="V411" s="19"/>
      <c r="X411" s="19"/>
      <c r="Y411" s="19"/>
      <c r="AD411" s="3">
        <v>32.833332510000098</v>
      </c>
      <c r="AE411" s="2">
        <f t="shared" si="66"/>
        <v>0</v>
      </c>
      <c r="AF411" s="2">
        <f>AE411-B411</f>
        <v>-18.273</v>
      </c>
      <c r="AG411" s="2">
        <f t="shared" si="67"/>
        <v>333.90252900000002</v>
      </c>
      <c r="AH411" s="2">
        <f t="shared" si="68"/>
        <v>18.273</v>
      </c>
    </row>
    <row r="412" spans="1:34" x14ac:dyDescent="0.3">
      <c r="A412" s="3">
        <v>32.666665850000101</v>
      </c>
      <c r="B412" s="3">
        <v>17.419</v>
      </c>
      <c r="C412" s="2">
        <f>$D$6*(A412^8)+$D$7*(A412^7)+$D$8*(A412^6)+$D$9*(A412^5)+$D$10*(A412^4)+$D$11*(A412^3)+$D$12*(A412^2)+$D$13*(A412)+$D$14 + (($D$3*EXP($D$4*A412))*(($D$5*(SIN(2*3.141592654*A412)))+(((1-($D$5^2))^0.5)*(COS(2*3.141592654*A412)))))</f>
        <v>16.999949980077606</v>
      </c>
      <c r="D412" s="2">
        <f t="shared" si="71"/>
        <v>0.41905001992239477</v>
      </c>
      <c r="F412" s="2">
        <f t="shared" si="72"/>
        <v>0.17560291919695944</v>
      </c>
      <c r="G412" s="2">
        <f>$E$9*(A412^8)+$E$10*(A412^7)+$E$11*(A412^6)+$E$12*(A412^5)+$E$13*(A412^4)+$E$14*(A412^3)+$E$15*(A412^2)+$E$16*(A412)+$E$17+(($E$3*EXP($E$4*A412))*(($E$5*(SIN(2*3.141592654*A412)))+(((1-($E$5^2))^0.5)*(COS(2*3.141592654*A412)))))+(($E$6*EXP($E$7*A412))*(($E$8*(SIN(4*3.141592654*A412)))+(((1-($E$8^2))^0.5)*(COS(4*3.141592654*A412)))))</f>
        <v>16.880817683147573</v>
      </c>
      <c r="H412" s="2">
        <f t="shared" si="69"/>
        <v>-0.53818231685242779</v>
      </c>
      <c r="I412" s="2">
        <f t="shared" si="73"/>
        <v>0.28964020617264696</v>
      </c>
      <c r="K412" s="2">
        <f t="shared" si="70"/>
        <v>0.62566482871936679</v>
      </c>
      <c r="L412" s="2">
        <f t="shared" si="74"/>
        <v>17.625614808796971</v>
      </c>
      <c r="M412" s="2">
        <f t="shared" si="75"/>
        <v>-0.20661480879697081</v>
      </c>
      <c r="N412" s="3">
        <f t="shared" si="76"/>
        <v>4.2689679214208805E-2</v>
      </c>
      <c r="P412" s="3">
        <v>0.66490911334447844</v>
      </c>
      <c r="Q412" s="3">
        <v>0.5763633681962439</v>
      </c>
      <c r="R412" s="3">
        <f>B412-K412</f>
        <v>16.793335171280635</v>
      </c>
      <c r="S412" s="3"/>
      <c r="T412" s="3">
        <f>(B411-$U$17)^2</f>
        <v>11.703456397287308</v>
      </c>
      <c r="V412" s="19"/>
      <c r="X412" s="19"/>
      <c r="Y412" s="19"/>
      <c r="AD412" s="3">
        <v>32.9166658400001</v>
      </c>
      <c r="AE412" s="2">
        <f t="shared" si="66"/>
        <v>0</v>
      </c>
      <c r="AF412" s="2">
        <f>AE412-B412</f>
        <v>-17.419</v>
      </c>
      <c r="AG412" s="2">
        <f t="shared" si="67"/>
        <v>303.421561</v>
      </c>
      <c r="AH412" s="2">
        <f t="shared" si="68"/>
        <v>17.419</v>
      </c>
    </row>
    <row r="413" spans="1:34" x14ac:dyDescent="0.3">
      <c r="A413" s="3">
        <v>32.749999180000103</v>
      </c>
      <c r="B413" s="3">
        <v>16.678999999999998</v>
      </c>
      <c r="C413" s="2">
        <f>$D$6*(A413^8)+$D$7*(A413^7)+$D$8*(A413^6)+$D$9*(A413^5)+$D$10*(A413^4)+$D$11*(A413^3)+$D$12*(A413^2)+$D$13*(A413)+$D$14 + (($D$3*EXP($D$4*A413))*(($D$5*(SIN(2*3.141592654*A413)))+(((1-($D$5^2))^0.5)*(COS(2*3.141592654*A413)))))</f>
        <v>16.297478616887837</v>
      </c>
      <c r="D413" s="2">
        <f t="shared" si="71"/>
        <v>0.38152138311216177</v>
      </c>
      <c r="F413" s="2">
        <f t="shared" si="72"/>
        <v>0.14555856577181692</v>
      </c>
      <c r="G413" s="2">
        <f>$E$9*(A413^8)+$E$10*(A413^7)+$E$11*(A413^6)+$E$12*(A413^5)+$E$13*(A413^4)+$E$14*(A413^3)+$E$15*(A413^2)+$E$16*(A413)+$E$17+(($E$3*EXP($E$4*A413))*(($E$5*(SIN(2*3.141592654*A413)))+(((1-($E$5^2))^0.5)*(COS(2*3.141592654*A413)))))+(($E$6*EXP($E$7*A413))*(($E$8*(SIN(4*3.141592654*A413)))+(((1-($E$8^2))^0.5)*(COS(4*3.141592654*A413)))))</f>
        <v>16.27628563646909</v>
      </c>
      <c r="H413" s="2">
        <f t="shared" si="69"/>
        <v>-0.40271436353090806</v>
      </c>
      <c r="I413" s="2">
        <f t="shared" si="73"/>
        <v>0.16217885859410436</v>
      </c>
      <c r="K413" s="2">
        <f t="shared" si="70"/>
        <v>0.32912727808469622</v>
      </c>
      <c r="L413" s="2">
        <f t="shared" si="74"/>
        <v>16.626605894972531</v>
      </c>
      <c r="M413" s="2">
        <f t="shared" si="75"/>
        <v>5.2394105027467219E-2</v>
      </c>
      <c r="N413" s="3">
        <f t="shared" si="76"/>
        <v>2.7451422416292655E-3</v>
      </c>
      <c r="P413" s="3">
        <v>0.41905001992239477</v>
      </c>
      <c r="Q413" s="3">
        <v>0.66490911334447844</v>
      </c>
      <c r="R413" s="3">
        <f>B413-K413</f>
        <v>16.349872721915304</v>
      </c>
      <c r="S413" s="3"/>
      <c r="T413" s="3">
        <f>(B412-$U$17)^2</f>
        <v>6.589650626916959</v>
      </c>
      <c r="V413" s="19"/>
      <c r="X413" s="19"/>
      <c r="Y413" s="19"/>
      <c r="AD413" s="3">
        <v>32.999999170000102</v>
      </c>
      <c r="AE413" s="2">
        <f t="shared" si="66"/>
        <v>0</v>
      </c>
      <c r="AF413" s="2">
        <f>AE413-B413</f>
        <v>-16.678999999999998</v>
      </c>
      <c r="AG413" s="2">
        <f t="shared" si="67"/>
        <v>278.18904099999997</v>
      </c>
      <c r="AH413" s="2">
        <f t="shared" si="68"/>
        <v>16.678999999999998</v>
      </c>
    </row>
    <row r="414" spans="1:34" x14ac:dyDescent="0.3">
      <c r="A414" s="3">
        <v>32.833332510000098</v>
      </c>
      <c r="B414" s="3">
        <v>15.996</v>
      </c>
      <c r="C414" s="2">
        <f>$D$6*(A414^8)+$D$7*(A414^7)+$D$8*(A414^6)+$D$9*(A414^5)+$D$10*(A414^4)+$D$11*(A414^3)+$D$12*(A414^2)+$D$13*(A414)+$D$14 + (($D$3*EXP($D$4*A414))*(($D$5*(SIN(2*3.141592654*A414)))+(((1-($D$5^2))^0.5)*(COS(2*3.141592654*A414)))))</f>
        <v>15.685276893355406</v>
      </c>
      <c r="D414" s="2">
        <f t="shared" si="71"/>
        <v>0.31072310664459479</v>
      </c>
      <c r="F414" s="2">
        <f t="shared" si="72"/>
        <v>9.6548849002868226E-2</v>
      </c>
      <c r="G414" s="2">
        <f>$E$9*(A414^8)+$E$10*(A414^7)+$E$11*(A414^6)+$E$12*(A414^5)+$E$13*(A414^4)+$E$14*(A414^3)+$E$15*(A414^2)+$E$16*(A414)+$E$17+(($E$3*EXP($E$4*A414))*(($E$5*(SIN(2*3.141592654*A414)))+(((1-($E$5^2))^0.5)*(COS(2*3.141592654*A414)))))+(($E$6*EXP($E$7*A414))*(($E$8*(SIN(4*3.141592654*A414)))+(((1-($E$8^2))^0.5)*(COS(4*3.141592654*A414)))))</f>
        <v>15.781500152373138</v>
      </c>
      <c r="H414" s="2">
        <f t="shared" si="69"/>
        <v>-0.21449984762686292</v>
      </c>
      <c r="I414" s="2">
        <f t="shared" si="73"/>
        <v>4.6010184631947407E-2</v>
      </c>
      <c r="K414" s="2">
        <f t="shared" si="70"/>
        <v>0.33991386726022266</v>
      </c>
      <c r="L414" s="2">
        <f t="shared" si="74"/>
        <v>16.025190760615629</v>
      </c>
      <c r="M414" s="2">
        <f t="shared" si="75"/>
        <v>-2.9190760615628975E-2</v>
      </c>
      <c r="N414" s="3">
        <f t="shared" si="76"/>
        <v>8.5210050531895568E-4</v>
      </c>
      <c r="P414" s="3">
        <v>0.38152138311216177</v>
      </c>
      <c r="Q414" s="3">
        <v>0.41905001992239477</v>
      </c>
      <c r="R414" s="3">
        <f>B414-K414</f>
        <v>15.656086132739778</v>
      </c>
      <c r="S414" s="3"/>
      <c r="T414" s="3">
        <f>(B413-$U$17)^2</f>
        <v>3.3380440343243736</v>
      </c>
      <c r="V414" s="19"/>
      <c r="X414" s="19"/>
      <c r="Y414" s="19"/>
      <c r="AD414" s="3">
        <v>33.083332500000097</v>
      </c>
      <c r="AE414" s="2">
        <f t="shared" si="66"/>
        <v>0</v>
      </c>
      <c r="AF414" s="2">
        <f>AE414-B414</f>
        <v>-15.996</v>
      </c>
      <c r="AG414" s="2">
        <f t="shared" si="67"/>
        <v>255.872016</v>
      </c>
      <c r="AH414" s="2">
        <f t="shared" si="68"/>
        <v>15.996</v>
      </c>
    </row>
    <row r="415" spans="1:34" x14ac:dyDescent="0.3">
      <c r="A415" s="3">
        <v>32.9166658400001</v>
      </c>
      <c r="B415" s="3">
        <v>15.465</v>
      </c>
      <c r="C415" s="2">
        <f>$D$6*(A415^8)+$D$7*(A415^7)+$D$8*(A415^6)+$D$9*(A415^5)+$D$10*(A415^4)+$D$11*(A415^3)+$D$12*(A415^2)+$D$13*(A415)+$D$14 + (($D$3*EXP($D$4*A415))*(($D$5*(SIN(2*3.141592654*A415)))+(((1-($D$5^2))^0.5)*(COS(2*3.141592654*A415)))))</f>
        <v>15.32381860586062</v>
      </c>
      <c r="D415" s="2">
        <f t="shared" si="71"/>
        <v>0.14118139413938025</v>
      </c>
      <c r="F415" s="2">
        <f t="shared" si="72"/>
        <v>1.9932186051139032E-2</v>
      </c>
      <c r="G415" s="2">
        <f>$E$9*(A415^8)+$E$10*(A415^7)+$E$11*(A415^6)+$E$12*(A415^5)+$E$13*(A415^4)+$E$14*(A415^3)+$E$15*(A415^2)+$E$16*(A415)+$E$17+(($E$3*EXP($E$4*A415))*(($E$5*(SIN(2*3.141592654*A415)))+(((1-($E$5^2))^0.5)*(COS(2*3.141592654*A415)))))+(($E$6*EXP($E$7*A415))*(($E$8*(SIN(4*3.141592654*A415)))+(((1-($E$8^2))^0.5)*(COS(4*3.141592654*A415)))))</f>
        <v>15.439299862941407</v>
      </c>
      <c r="H415" s="2">
        <f t="shared" si="69"/>
        <v>-2.5700137058592532E-2</v>
      </c>
      <c r="I415" s="2">
        <f t="shared" si="73"/>
        <v>6.6049704483044113E-4</v>
      </c>
      <c r="K415" s="2">
        <f t="shared" si="70"/>
        <v>0.26814211033655816</v>
      </c>
      <c r="L415" s="2">
        <f t="shared" si="74"/>
        <v>15.591960716197178</v>
      </c>
      <c r="M415" s="2">
        <f t="shared" si="75"/>
        <v>-0.12696071619717841</v>
      </c>
      <c r="N415" s="3">
        <f t="shared" si="76"/>
        <v>1.6119023457300482E-2</v>
      </c>
      <c r="P415" s="3">
        <v>0.31072310664459479</v>
      </c>
      <c r="Q415" s="3">
        <v>0.38152138311216177</v>
      </c>
      <c r="R415" s="3">
        <f>B415-K415</f>
        <v>15.196857889663441</v>
      </c>
      <c r="S415" s="3"/>
      <c r="T415" s="3">
        <f>(B414-$U$17)^2</f>
        <v>1.3088080306206906</v>
      </c>
      <c r="V415" s="19"/>
      <c r="X415" s="19"/>
      <c r="Y415" s="19"/>
      <c r="AD415" s="3">
        <v>33.166665830000099</v>
      </c>
      <c r="AE415" s="2">
        <f t="shared" si="66"/>
        <v>0</v>
      </c>
      <c r="AF415" s="2">
        <f>AE415-B415</f>
        <v>-15.465</v>
      </c>
      <c r="AG415" s="2">
        <f t="shared" si="67"/>
        <v>239.166225</v>
      </c>
      <c r="AH415" s="2">
        <f t="shared" si="68"/>
        <v>15.465</v>
      </c>
    </row>
    <row r="416" spans="1:34" x14ac:dyDescent="0.3">
      <c r="A416" s="3">
        <v>32.999999170000102</v>
      </c>
      <c r="B416" s="3">
        <v>15.407999999999999</v>
      </c>
      <c r="C416" s="2">
        <f>$D$6*(A416^8)+$D$7*(A416^7)+$D$8*(A416^6)+$D$9*(A416^5)+$D$10*(A416^4)+$D$11*(A416^3)+$D$12*(A416^2)+$D$13*(A416)+$D$14 + (($D$3*EXP($D$4*A416))*(($D$5*(SIN(2*3.141592654*A416)))+(((1-($D$5^2))^0.5)*(COS(2*3.141592654*A416)))))</f>
        <v>15.306428632643412</v>
      </c>
      <c r="D416" s="2">
        <f t="shared" si="71"/>
        <v>0.10157136735658767</v>
      </c>
      <c r="F416" s="2">
        <f t="shared" si="72"/>
        <v>1.0316742666686883E-2</v>
      </c>
      <c r="G416" s="2">
        <f>$E$9*(A416^8)+$E$10*(A416^7)+$E$11*(A416^6)+$E$12*(A416^5)+$E$13*(A416^4)+$E$14*(A416^3)+$E$15*(A416^2)+$E$16*(A416)+$E$17+(($E$3*EXP($E$4*A416))*(($E$5*(SIN(2*3.141592654*A416)))+(((1-($E$5^2))^0.5)*(COS(2*3.141592654*A416)))))+(($E$6*EXP($E$7*A416))*(($E$8*(SIN(4*3.141592654*A416)))+(((1-($E$8^2))^0.5)*(COS(4*3.141592654*A416)))))</f>
        <v>15.323919083377644</v>
      </c>
      <c r="H416" s="2">
        <f t="shared" si="69"/>
        <v>-8.4080916622355062E-2</v>
      </c>
      <c r="I416" s="2">
        <f t="shared" si="73"/>
        <v>7.0696005400554237E-3</v>
      </c>
      <c r="K416" s="2">
        <f t="shared" si="70"/>
        <v>9.21477036615658E-2</v>
      </c>
      <c r="L416" s="2">
        <f t="shared" si="74"/>
        <v>15.398576336304977</v>
      </c>
      <c r="M416" s="2">
        <f t="shared" si="75"/>
        <v>9.423663695022455E-3</v>
      </c>
      <c r="N416" s="3">
        <f t="shared" si="76"/>
        <v>8.8805437436884269E-5</v>
      </c>
      <c r="P416" s="3">
        <v>0.14118139413938025</v>
      </c>
      <c r="Q416" s="3">
        <v>0.31072310664459479</v>
      </c>
      <c r="R416" s="3">
        <f>B416-K416</f>
        <v>15.315852296338434</v>
      </c>
      <c r="S416" s="3"/>
      <c r="T416" s="3">
        <f>(B415-$U$17)^2</f>
        <v>0.37580759728736712</v>
      </c>
      <c r="V416" s="19"/>
      <c r="X416" s="19"/>
      <c r="Y416" s="19"/>
      <c r="AD416" s="3">
        <v>33.249999160000101</v>
      </c>
      <c r="AE416" s="2">
        <f t="shared" si="66"/>
        <v>0</v>
      </c>
      <c r="AF416" s="2">
        <f>AE416-B416</f>
        <v>-15.407999999999999</v>
      </c>
      <c r="AG416" s="2">
        <f t="shared" si="67"/>
        <v>237.40646399999997</v>
      </c>
      <c r="AH416" s="2">
        <f t="shared" si="68"/>
        <v>15.407999999999999</v>
      </c>
    </row>
    <row r="417" spans="1:34" x14ac:dyDescent="0.3">
      <c r="A417" s="3">
        <v>33.083332500000097</v>
      </c>
      <c r="B417" s="3">
        <v>15.122999999999999</v>
      </c>
      <c r="C417" s="2">
        <f>$D$6*(A417^8)+$D$7*(A417^7)+$D$8*(A417^6)+$D$9*(A417^5)+$D$10*(A417^4)+$D$11*(A417^3)+$D$12*(A417^2)+$D$13*(A417)+$D$14 + (($D$3*EXP($D$4*A417))*(($D$5*(SIN(2*3.141592654*A417)))+(((1-($D$5^2))^0.5)*(COS(2*3.141592654*A417)))))</f>
        <v>15.634233991493918</v>
      </c>
      <c r="D417" s="2">
        <f t="shared" si="71"/>
        <v>-0.51123399149391879</v>
      </c>
      <c r="F417" s="2">
        <f t="shared" si="72"/>
        <v>0.26136019405880423</v>
      </c>
      <c r="G417" s="2">
        <f>$E$9*(A417^8)+$E$10*(A417^7)+$E$11*(A417^6)+$E$12*(A417^5)+$E$13*(A417^4)+$E$14*(A417^3)+$E$15*(A417^2)+$E$16*(A417)+$E$17+(($E$3*EXP($E$4*A417))*(($E$5*(SIN(2*3.141592654*A417)))+(((1-($E$5^2))^0.5)*(COS(2*3.141592654*A417)))))+(($E$6*EXP($E$7*A417))*(($E$8*(SIN(4*3.141592654*A417)))+(((1-($E$8^2))^0.5)*(COS(4*3.141592654*A417)))))</f>
        <v>15.534709221942515</v>
      </c>
      <c r="H417" s="2">
        <f t="shared" si="69"/>
        <v>0.41170922194251602</v>
      </c>
      <c r="I417" s="2">
        <f t="shared" si="73"/>
        <v>0.16950448343251193</v>
      </c>
      <c r="K417" s="2">
        <f t="shared" si="70"/>
        <v>8.409367451491781E-2</v>
      </c>
      <c r="L417" s="2">
        <f t="shared" si="74"/>
        <v>15.718327666008836</v>
      </c>
      <c r="M417" s="2">
        <f t="shared" si="75"/>
        <v>-0.59532766600883669</v>
      </c>
      <c r="N417" s="3">
        <f t="shared" si="76"/>
        <v>0.35441502991552898</v>
      </c>
      <c r="P417" s="3">
        <v>0.10157136735658767</v>
      </c>
      <c r="Q417" s="3">
        <v>0.14118139413938025</v>
      </c>
      <c r="R417" s="3">
        <f>B417-K417</f>
        <v>15.038906325485081</v>
      </c>
      <c r="S417" s="3"/>
      <c r="T417" s="3">
        <f>(B416-$U$17)^2</f>
        <v>0.309171008398479</v>
      </c>
      <c r="V417" s="19"/>
      <c r="X417" s="19"/>
      <c r="Y417" s="19"/>
      <c r="AD417" s="3">
        <v>33.333332490000103</v>
      </c>
      <c r="AE417" s="2">
        <f t="shared" si="66"/>
        <v>0</v>
      </c>
      <c r="AF417" s="2">
        <f>AE417-B417</f>
        <v>-15.122999999999999</v>
      </c>
      <c r="AG417" s="2">
        <f t="shared" si="67"/>
        <v>228.70512899999997</v>
      </c>
      <c r="AH417" s="2">
        <f t="shared" si="68"/>
        <v>15.122999999999999</v>
      </c>
    </row>
    <row r="418" spans="1:34" x14ac:dyDescent="0.3">
      <c r="A418" s="3">
        <v>33.166665830000099</v>
      </c>
      <c r="B418" s="3">
        <v>16.071999999999999</v>
      </c>
      <c r="C418" s="2">
        <f>$D$6*(A418^8)+$D$7*(A418^7)+$D$8*(A418^6)+$D$9*(A418^5)+$D$10*(A418^4)+$D$11*(A418^3)+$D$12*(A418^2)+$D$13*(A418)+$D$14 + (($D$3*EXP($D$4*A418))*(($D$5*(SIN(2*3.141592654*A418)))+(((1-($D$5^2))^0.5)*(COS(2*3.141592654*A418)))))</f>
        <v>16.215812174320732</v>
      </c>
      <c r="D418" s="2">
        <f t="shared" si="71"/>
        <v>-0.14381217432073257</v>
      </c>
      <c r="F418" s="2">
        <f t="shared" si="72"/>
        <v>2.0681941482856771E-2</v>
      </c>
      <c r="G418" s="2">
        <f>$E$9*(A418^8)+$E$10*(A418^7)+$E$11*(A418^6)+$E$12*(A418^5)+$E$13*(A418^4)+$E$14*(A418^3)+$E$15*(A418^2)+$E$16*(A418)+$E$17+(($E$3*EXP($E$4*A418))*(($E$5*(SIN(2*3.141592654*A418)))+(((1-($E$5^2))^0.5)*(COS(2*3.141592654*A418)))))+(($E$6*EXP($E$7*A418))*(($E$8*(SIN(4*3.141592654*A418)))+(((1-($E$8^2))^0.5)*(COS(4*3.141592654*A418)))))</f>
        <v>16.097328136854447</v>
      </c>
      <c r="H418" s="2">
        <f t="shared" si="69"/>
        <v>2.5328136854447791E-2</v>
      </c>
      <c r="I418" s="2">
        <f t="shared" si="73"/>
        <v>6.4151451651763643E-4</v>
      </c>
      <c r="K418" s="2">
        <f t="shared" si="70"/>
        <v>-0.5987748850883472</v>
      </c>
      <c r="L418" s="2">
        <f t="shared" si="74"/>
        <v>15.617037289232385</v>
      </c>
      <c r="M418" s="2">
        <f t="shared" si="75"/>
        <v>0.45496271076761374</v>
      </c>
      <c r="N418" s="3">
        <f t="shared" si="76"/>
        <v>0.20699106818901536</v>
      </c>
      <c r="P418" s="3">
        <v>-0.51123399149391879</v>
      </c>
      <c r="Q418" s="3">
        <v>0.10157136735658767</v>
      </c>
      <c r="R418" s="3">
        <f>B418-K418</f>
        <v>16.670774885088345</v>
      </c>
      <c r="S418" s="3"/>
      <c r="T418" s="3">
        <f>(B417-$U$17)^2</f>
        <v>7.3458063954040684E-2</v>
      </c>
      <c r="V418" s="19"/>
      <c r="X418" s="19"/>
      <c r="Y418" s="19"/>
      <c r="AD418" s="3">
        <v>33.416665820000098</v>
      </c>
      <c r="AE418" s="2">
        <f t="shared" si="66"/>
        <v>0</v>
      </c>
      <c r="AF418" s="2">
        <f>AE418-B418</f>
        <v>-16.071999999999999</v>
      </c>
      <c r="AG418" s="2">
        <f t="shared" si="67"/>
        <v>258.30918399999996</v>
      </c>
      <c r="AH418" s="2">
        <f t="shared" si="68"/>
        <v>16.071999999999999</v>
      </c>
    </row>
    <row r="419" spans="1:34" x14ac:dyDescent="0.3">
      <c r="A419" s="3">
        <v>33.249999160000101</v>
      </c>
      <c r="B419" s="3">
        <v>17.684999999999999</v>
      </c>
      <c r="C419" s="2">
        <f>$D$6*(A419^8)+$D$7*(A419^7)+$D$8*(A419^6)+$D$9*(A419^5)+$D$10*(A419^4)+$D$11*(A419^3)+$D$12*(A419^2)+$D$13*(A419)+$D$14 + (($D$3*EXP($D$4*A419))*(($D$5*(SIN(2*3.141592654*A419)))+(((1-($D$5^2))^0.5)*(COS(2*3.141592654*A419)))))</f>
        <v>16.891644625713056</v>
      </c>
      <c r="D419" s="2">
        <f t="shared" si="71"/>
        <v>0.7933553742869428</v>
      </c>
      <c r="F419" s="2">
        <f t="shared" si="72"/>
        <v>0.62941274990997509</v>
      </c>
      <c r="G419" s="2">
        <f>$E$9*(A419^8)+$E$10*(A419^7)+$E$11*(A419^6)+$E$12*(A419^5)+$E$13*(A419^4)+$E$14*(A419^3)+$E$15*(A419^2)+$E$16*(A419)+$E$17+(($E$3*EXP($E$4*A419))*(($E$5*(SIN(2*3.141592654*A419)))+(((1-($E$5^2))^0.5)*(COS(2*3.141592654*A419)))))+(($E$6*EXP($E$7*A419))*(($E$8*(SIN(4*3.141592654*A419)))+(((1-($E$8^2))^0.5)*(COS(4*3.141592654*A419)))))</f>
        <v>16.871199612966688</v>
      </c>
      <c r="H419" s="2">
        <f t="shared" si="69"/>
        <v>-0.81380038703331081</v>
      </c>
      <c r="I419" s="2">
        <f t="shared" si="73"/>
        <v>0.6622710699355665</v>
      </c>
      <c r="K419" s="2">
        <f t="shared" si="70"/>
        <v>-5.1785610724246714E-2</v>
      </c>
      <c r="L419" s="2">
        <f t="shared" si="74"/>
        <v>16.839859014988811</v>
      </c>
      <c r="M419" s="2">
        <f t="shared" si="75"/>
        <v>0.84514098501118795</v>
      </c>
      <c r="N419" s="3">
        <f t="shared" si="76"/>
        <v>0.714263284545681</v>
      </c>
      <c r="P419" s="3">
        <v>-0.14381217432073257</v>
      </c>
      <c r="Q419" s="3">
        <v>-0.51123399149391879</v>
      </c>
      <c r="R419" s="3">
        <f>B419-K419</f>
        <v>17.736785610724244</v>
      </c>
      <c r="S419" s="3"/>
      <c r="T419" s="3">
        <f>(B418-$U$17)^2</f>
        <v>1.4884768158058712</v>
      </c>
      <c r="V419" s="19"/>
      <c r="X419" s="19"/>
      <c r="Y419" s="19"/>
      <c r="AD419" s="3">
        <v>33.4999991500001</v>
      </c>
      <c r="AE419" s="2">
        <f t="shared" si="66"/>
        <v>0</v>
      </c>
      <c r="AF419" s="2">
        <f>AE419-B419</f>
        <v>-17.684999999999999</v>
      </c>
      <c r="AG419" s="2">
        <f t="shared" si="67"/>
        <v>312.75922499999996</v>
      </c>
      <c r="AH419" s="2">
        <f t="shared" si="68"/>
        <v>17.684999999999999</v>
      </c>
    </row>
    <row r="420" spans="1:34" x14ac:dyDescent="0.3">
      <c r="A420" s="3">
        <v>33.333332490000103</v>
      </c>
      <c r="B420" s="3">
        <v>18.234999999999999</v>
      </c>
      <c r="C420" s="2">
        <f>$D$6*(A420^8)+$D$7*(A420^7)+$D$8*(A420^6)+$D$9*(A420^5)+$D$10*(A420^4)+$D$11*(A420^3)+$D$12*(A420^2)+$D$13*(A420)+$D$14 + (($D$3*EXP($D$4*A420))*(($D$5*(SIN(2*3.141592654*A420)))+(((1-($D$5^2))^0.5)*(COS(2*3.141592654*A420)))))</f>
        <v>17.476834940373141</v>
      </c>
      <c r="D420" s="2">
        <f t="shared" si="71"/>
        <v>0.7581650596268581</v>
      </c>
      <c r="F420" s="2">
        <f t="shared" si="72"/>
        <v>0.57481425763899729</v>
      </c>
      <c r="G420" s="2">
        <f>$E$9*(A420^8)+$E$10*(A420^7)+$E$11*(A420^6)+$E$12*(A420^5)+$E$13*(A420^4)+$E$14*(A420^3)+$E$15*(A420^2)+$E$16*(A420)+$E$17+(($E$3*EXP($E$4*A420))*(($E$5*(SIN(2*3.141592654*A420)))+(((1-($E$5^2))^0.5)*(COS(2*3.141592654*A420)))))+(($E$6*EXP($E$7*A420))*(($E$8*(SIN(4*3.141592654*A420)))+(((1-($E$8^2))^0.5)*(COS(4*3.141592654*A420)))))</f>
        <v>17.573569758026153</v>
      </c>
      <c r="H420" s="2">
        <f t="shared" si="69"/>
        <v>-0.66143024197384648</v>
      </c>
      <c r="I420" s="2">
        <f t="shared" si="73"/>
        <v>0.43748996499758108</v>
      </c>
      <c r="K420" s="2">
        <f t="shared" si="70"/>
        <v>0.92622067967866795</v>
      </c>
      <c r="L420" s="2">
        <f t="shared" si="74"/>
        <v>18.403055620051809</v>
      </c>
      <c r="M420" s="2">
        <f t="shared" si="75"/>
        <v>-0.16805562005180974</v>
      </c>
      <c r="N420" s="3">
        <f t="shared" si="76"/>
        <v>2.8242691430998237E-2</v>
      </c>
      <c r="P420" s="3">
        <v>0.7933553742869428</v>
      </c>
      <c r="Q420" s="3">
        <v>-0.14381217432073257</v>
      </c>
      <c r="R420" s="3">
        <f>B420-K420</f>
        <v>17.308779320321332</v>
      </c>
      <c r="S420" s="3"/>
      <c r="T420" s="3">
        <f>(B419-$U$17)^2</f>
        <v>8.0260673750650913</v>
      </c>
      <c r="V420" s="19"/>
      <c r="X420" s="19"/>
      <c r="Y420" s="19"/>
      <c r="AD420" s="3">
        <v>33.583332480000102</v>
      </c>
      <c r="AE420" s="2">
        <f t="shared" si="66"/>
        <v>0</v>
      </c>
      <c r="AF420" s="2">
        <f>AE420-B420</f>
        <v>-18.234999999999999</v>
      </c>
      <c r="AG420" s="2">
        <f t="shared" si="67"/>
        <v>332.51522499999999</v>
      </c>
      <c r="AH420" s="2">
        <f t="shared" si="68"/>
        <v>18.234999999999999</v>
      </c>
    </row>
    <row r="421" spans="1:34" x14ac:dyDescent="0.3">
      <c r="A421" s="3">
        <v>33.416665820000098</v>
      </c>
      <c r="B421" s="3">
        <v>18.064</v>
      </c>
      <c r="C421" s="2">
        <f>$D$6*(A421^8)+$D$7*(A421^7)+$D$8*(A421^6)+$D$9*(A421^5)+$D$10*(A421^4)+$D$11*(A421^3)+$D$12*(A421^2)+$D$13*(A421)+$D$14 + (($D$3*EXP($D$4*A421))*(($D$5*(SIN(2*3.141592654*A421)))+(((1-($D$5^2))^0.5)*(COS(2*3.141592654*A421)))))</f>
        <v>17.810652383311751</v>
      </c>
      <c r="D421" s="2">
        <f t="shared" si="71"/>
        <v>0.25334761668824868</v>
      </c>
      <c r="F421" s="2">
        <f t="shared" si="72"/>
        <v>6.4185014881615779E-2</v>
      </c>
      <c r="G421" s="2">
        <f>$E$9*(A421^8)+$E$10*(A421^7)+$E$11*(A421^6)+$E$12*(A421^5)+$E$13*(A421^4)+$E$14*(A421^3)+$E$15*(A421^2)+$E$16*(A421)+$E$17+(($E$3*EXP($E$4*A421))*(($E$5*(SIN(2*3.141592654*A421)))+(((1-($E$5^2))^0.5)*(COS(2*3.141592654*A421)))))+(($E$6*EXP($E$7*A421))*(($E$8*(SIN(4*3.141592654*A421)))+(((1-($E$8^2))^0.5)*(COS(4*3.141592654*A421)))))</f>
        <v>17.927031319174493</v>
      </c>
      <c r="H421" s="2">
        <f t="shared" si="69"/>
        <v>-0.13696868082550751</v>
      </c>
      <c r="I421" s="2">
        <f t="shared" si="73"/>
        <v>1.8760419527079748E-2</v>
      </c>
      <c r="K421" s="2">
        <f t="shared" si="70"/>
        <v>0.68399354039357574</v>
      </c>
      <c r="L421" s="2">
        <f t="shared" si="74"/>
        <v>18.494645923705328</v>
      </c>
      <c r="M421" s="2">
        <f t="shared" si="75"/>
        <v>-0.4306459237053275</v>
      </c>
      <c r="N421" s="3">
        <f t="shared" si="76"/>
        <v>0.18545591160401476</v>
      </c>
      <c r="P421" s="3">
        <v>0.7581650596268581</v>
      </c>
      <c r="Q421" s="3">
        <v>0.7933553742869428</v>
      </c>
      <c r="R421" s="3">
        <f>B421-K421</f>
        <v>17.380006459606424</v>
      </c>
      <c r="S421" s="3"/>
      <c r="T421" s="3">
        <f>(B420-$U$17)^2</f>
        <v>11.444902004694713</v>
      </c>
      <c r="V421" s="19"/>
      <c r="X421" s="19"/>
      <c r="Y421" s="19"/>
      <c r="AD421" s="3">
        <v>33.666665810000097</v>
      </c>
      <c r="AE421" s="2">
        <f t="shared" si="66"/>
        <v>0</v>
      </c>
      <c r="AF421" s="2">
        <f>AE421-B421</f>
        <v>-18.064</v>
      </c>
      <c r="AG421" s="2">
        <f t="shared" si="67"/>
        <v>326.30809599999998</v>
      </c>
      <c r="AH421" s="2">
        <f t="shared" si="68"/>
        <v>18.064</v>
      </c>
    </row>
    <row r="422" spans="1:34" x14ac:dyDescent="0.3">
      <c r="A422" s="3">
        <v>33.4999991500001</v>
      </c>
      <c r="B422" s="3">
        <v>17.818000000000001</v>
      </c>
      <c r="C422" s="2">
        <f>$D$6*(A422^8)+$D$7*(A422^7)+$D$8*(A422^6)+$D$9*(A422^5)+$D$10*(A422^4)+$D$11*(A422^3)+$D$12*(A422^2)+$D$13*(A422)+$D$14 + (($D$3*EXP($D$4*A422))*(($D$5*(SIN(2*3.141592654*A422)))+(((1-($D$5^2))^0.5)*(COS(2*3.141592654*A422)))))</f>
        <v>17.799625685933051</v>
      </c>
      <c r="D422" s="2">
        <f t="shared" si="71"/>
        <v>1.8374314066949893E-2</v>
      </c>
      <c r="F422" s="2">
        <f t="shared" si="72"/>
        <v>3.3761541743091268E-4</v>
      </c>
      <c r="G422" s="2">
        <f>$E$9*(A422^8)+$E$10*(A422^7)+$E$11*(A422^6)+$E$12*(A422^5)+$E$13*(A422^4)+$E$14*(A422^3)+$E$15*(A422^2)+$E$16*(A422)+$E$17+(($E$3*EXP($E$4*A422))*(($E$5*(SIN(2*3.141592654*A422)))+(((1-($E$5^2))^0.5)*(COS(2*3.141592654*A422)))))+(($E$6*EXP($E$7*A422))*(($E$8*(SIN(4*3.141592654*A422)))+(((1-($E$8^2))^0.5)*(COS(4*3.141592654*A422)))))</f>
        <v>17.819054031507832</v>
      </c>
      <c r="H422" s="2">
        <f t="shared" si="69"/>
        <v>1.0540315078308993E-3</v>
      </c>
      <c r="I422" s="2">
        <f t="shared" si="73"/>
        <v>1.1109824195002792E-6</v>
      </c>
      <c r="K422" s="2">
        <f t="shared" si="70"/>
        <v>0.12201264652398697</v>
      </c>
      <c r="L422" s="2">
        <f t="shared" si="74"/>
        <v>17.921638332457039</v>
      </c>
      <c r="M422" s="2">
        <f t="shared" si="75"/>
        <v>-0.10363833245703802</v>
      </c>
      <c r="N422" s="3">
        <f t="shared" si="76"/>
        <v>1.074090395447554E-2</v>
      </c>
      <c r="P422" s="3">
        <v>0.25334761668824868</v>
      </c>
      <c r="Q422" s="3">
        <v>0.7581650596268581</v>
      </c>
      <c r="R422" s="3">
        <f>B422-K422</f>
        <v>17.695987353476013</v>
      </c>
      <c r="S422" s="3"/>
      <c r="T422" s="3">
        <f>(B421-$U$17)^2</f>
        <v>10.317146238028055</v>
      </c>
      <c r="V422" s="19"/>
      <c r="X422" s="19"/>
      <c r="Y422" s="19"/>
      <c r="AD422" s="3">
        <v>33.749999140000099</v>
      </c>
      <c r="AE422" s="2">
        <f t="shared" si="66"/>
        <v>0</v>
      </c>
      <c r="AF422" s="2">
        <f>AE422-B422</f>
        <v>-17.818000000000001</v>
      </c>
      <c r="AG422" s="2">
        <f t="shared" si="67"/>
        <v>317.48112400000002</v>
      </c>
      <c r="AH422" s="2">
        <f t="shared" si="68"/>
        <v>17.818000000000001</v>
      </c>
    </row>
    <row r="423" spans="1:34" x14ac:dyDescent="0.3">
      <c r="A423" s="3">
        <v>33.583332480000102</v>
      </c>
      <c r="B423" s="3">
        <v>17.437999999999999</v>
      </c>
      <c r="C423" s="2">
        <f>$D$6*(A423^8)+$D$7*(A423^7)+$D$8*(A423^6)+$D$9*(A423^5)+$D$10*(A423^4)+$D$11*(A423^3)+$D$12*(A423^2)+$D$13*(A423)+$D$14 + (($D$3*EXP($D$4*A423))*(($D$5*(SIN(2*3.141592654*A423)))+(((1-($D$5^2))^0.5)*(COS(2*3.141592654*A423)))))</f>
        <v>17.442633429278452</v>
      </c>
      <c r="D423" s="2">
        <f t="shared" si="71"/>
        <v>-4.6334292784528941E-3</v>
      </c>
      <c r="F423" s="2">
        <f t="shared" si="72"/>
        <v>2.1468666878424507E-5</v>
      </c>
      <c r="G423" s="2">
        <f>$E$9*(A423^8)+$E$10*(A423^7)+$E$11*(A423^6)+$E$12*(A423^5)+$E$13*(A423^4)+$E$14*(A423^3)+$E$15*(A423^2)+$E$16*(A423)+$E$17+(($E$3*EXP($E$4*A423))*(($E$5*(SIN(2*3.141592654*A423)))+(((1-($E$5^2))^0.5)*(COS(2*3.141592654*A423)))))+(($E$6*EXP($E$7*A423))*(($E$8*(SIN(4*3.141592654*A423)))+(((1-($E$8^2))^0.5)*(COS(4*3.141592654*A423)))))</f>
        <v>17.345697624208775</v>
      </c>
      <c r="H423" s="2">
        <f t="shared" si="69"/>
        <v>-9.2302375791224023E-2</v>
      </c>
      <c r="I423" s="2">
        <f t="shared" si="73"/>
        <v>8.5197285767043378E-3</v>
      </c>
      <c r="K423" s="2">
        <f t="shared" si="70"/>
        <v>-3.4016681404590972E-2</v>
      </c>
      <c r="L423" s="2">
        <f t="shared" si="74"/>
        <v>17.408616747873861</v>
      </c>
      <c r="M423" s="2">
        <f t="shared" si="75"/>
        <v>2.9383252126137904E-2</v>
      </c>
      <c r="N423" s="3">
        <f t="shared" si="76"/>
        <v>8.6337550550818771E-4</v>
      </c>
      <c r="P423" s="3">
        <v>1.8374314066949893E-2</v>
      </c>
      <c r="Q423" s="3">
        <v>0.25334761668824868</v>
      </c>
      <c r="R423" s="3">
        <f>B423-K423</f>
        <v>17.47201668140459</v>
      </c>
      <c r="S423" s="3"/>
      <c r="T423" s="3">
        <f>(B422-$U$17)^2</f>
        <v>8.7973427491391796</v>
      </c>
      <c r="V423" s="19"/>
      <c r="X423" s="19"/>
      <c r="Y423" s="19"/>
      <c r="AD423" s="3">
        <v>33.833332470000101</v>
      </c>
      <c r="AE423" s="2">
        <f t="shared" si="66"/>
        <v>0</v>
      </c>
      <c r="AF423" s="2">
        <f>AE423-B423</f>
        <v>-17.437999999999999</v>
      </c>
      <c r="AG423" s="2">
        <f t="shared" si="67"/>
        <v>304.08384399999994</v>
      </c>
      <c r="AH423" s="2">
        <f t="shared" si="68"/>
        <v>17.437999999999999</v>
      </c>
    </row>
    <row r="424" spans="1:34" x14ac:dyDescent="0.3">
      <c r="A424" s="3">
        <v>33.666665810000097</v>
      </c>
      <c r="B424" s="3">
        <v>16.812000000000001</v>
      </c>
      <c r="C424" s="2">
        <f>$D$6*(A424^8)+$D$7*(A424^7)+$D$8*(A424^6)+$D$9*(A424^5)+$D$10*(A424^4)+$D$11*(A424^3)+$D$12*(A424^2)+$D$13*(A424)+$D$14 + (($D$3*EXP($D$4*A424))*(($D$5*(SIN(2*3.141592654*A424)))+(((1-($D$5^2))^0.5)*(COS(2*3.141592654*A424)))))</f>
        <v>16.831256286688632</v>
      </c>
      <c r="D424" s="2">
        <f t="shared" si="71"/>
        <v>-1.9256286688630553E-2</v>
      </c>
      <c r="F424" s="2">
        <f t="shared" si="72"/>
        <v>3.7080457703473024E-4</v>
      </c>
      <c r="G424" s="2">
        <f>$E$9*(A424^8)+$E$10*(A424^7)+$E$11*(A424^6)+$E$12*(A424^5)+$E$13*(A424^4)+$E$14*(A424^3)+$E$15*(A424^2)+$E$16*(A424)+$E$17+(($E$3*EXP($E$4*A424))*(($E$5*(SIN(2*3.141592654*A424)))+(((1-($E$5^2))^0.5)*(COS(2*3.141592654*A424)))))+(($E$6*EXP($E$7*A424))*(($E$8*(SIN(4*3.141592654*A424)))+(((1-($E$8^2))^0.5)*(COS(4*3.141592654*A424)))))</f>
        <v>16.714542379346366</v>
      </c>
      <c r="H424" s="2">
        <f t="shared" si="69"/>
        <v>-9.7457620653635502E-2</v>
      </c>
      <c r="I424" s="2">
        <f t="shared" si="73"/>
        <v>9.4979878234679217E-3</v>
      </c>
      <c r="K424" s="2">
        <f t="shared" si="70"/>
        <v>-9.1985875247462719E-3</v>
      </c>
      <c r="L424" s="2">
        <f t="shared" si="74"/>
        <v>16.822057699163885</v>
      </c>
      <c r="M424" s="2">
        <f t="shared" si="75"/>
        <v>-1.0057699163883882E-2</v>
      </c>
      <c r="N424" s="3">
        <f t="shared" si="76"/>
        <v>1.0115731247119054E-4</v>
      </c>
      <c r="P424" s="3">
        <v>-4.6334292784528941E-3</v>
      </c>
      <c r="Q424" s="3">
        <v>1.8374314066949893E-2</v>
      </c>
      <c r="R424" s="3">
        <f>B424-K424</f>
        <v>16.821198587524748</v>
      </c>
      <c r="S424" s="3"/>
      <c r="T424" s="3">
        <f>(B423-$U$17)^2</f>
        <v>6.6875588232132461</v>
      </c>
      <c r="V424" s="19"/>
      <c r="X424" s="19"/>
      <c r="Y424" s="19"/>
      <c r="AD424" s="3">
        <v>33.916665800000096</v>
      </c>
      <c r="AE424" s="2">
        <f t="shared" si="66"/>
        <v>0</v>
      </c>
      <c r="AF424" s="2">
        <f>AE424-B424</f>
        <v>-16.812000000000001</v>
      </c>
      <c r="AG424" s="2">
        <f t="shared" si="67"/>
        <v>282.64334400000001</v>
      </c>
      <c r="AH424" s="2">
        <f t="shared" si="68"/>
        <v>16.812000000000001</v>
      </c>
    </row>
    <row r="425" spans="1:34" x14ac:dyDescent="0.3">
      <c r="A425" s="3">
        <v>33.749999140000099</v>
      </c>
      <c r="B425" s="3">
        <v>17.116</v>
      </c>
      <c r="C425" s="2">
        <f>$D$6*(A425^8)+$D$7*(A425^7)+$D$8*(A425^6)+$D$9*(A425^5)+$D$10*(A425^4)+$D$11*(A425^3)+$D$12*(A425^2)+$D$13*(A425)+$D$14 + (($D$3*EXP($D$4*A425))*(($D$5*(SIN(2*3.141592654*A425)))+(((1-($D$5^2))^0.5)*(COS(2*3.141592654*A425)))))</f>
        <v>16.12528307876957</v>
      </c>
      <c r="D425" s="2">
        <f t="shared" si="71"/>
        <v>0.99071692123042965</v>
      </c>
      <c r="F425" s="2">
        <f t="shared" si="72"/>
        <v>0.98152001801230138</v>
      </c>
      <c r="G425" s="2">
        <f>$E$9*(A425^8)+$E$10*(A425^7)+$E$11*(A425^6)+$E$12*(A425^5)+$E$13*(A425^4)+$E$14*(A425^3)+$E$15*(A425^2)+$E$16*(A425)+$E$17+(($E$3*EXP($E$4*A425))*(($E$5*(SIN(2*3.141592654*A425)))+(((1-($E$5^2))^0.5)*(COS(2*3.141592654*A425)))))+(($E$6*EXP($E$7*A425))*(($E$8*(SIN(4*3.141592654*A425)))+(((1-($E$8^2))^0.5)*(COS(4*3.141592654*A425)))))</f>
        <v>16.10438888063176</v>
      </c>
      <c r="H425" s="2">
        <f t="shared" si="69"/>
        <v>-1.01161111936824</v>
      </c>
      <c r="I425" s="2">
        <f t="shared" si="73"/>
        <v>1.0233570568294634</v>
      </c>
      <c r="K425" s="2">
        <f t="shared" si="70"/>
        <v>-2.0725584203708184E-2</v>
      </c>
      <c r="L425" s="2">
        <f t="shared" si="74"/>
        <v>16.10455749456586</v>
      </c>
      <c r="M425" s="2">
        <f t="shared" si="75"/>
        <v>1.0114425054341396</v>
      </c>
      <c r="N425" s="3">
        <f t="shared" si="76"/>
        <v>1.0230159417988895</v>
      </c>
      <c r="P425" s="3">
        <v>-1.9256286688630553E-2</v>
      </c>
      <c r="Q425" s="3">
        <v>-4.6334292784528941E-3</v>
      </c>
      <c r="R425" s="3">
        <f>B425-K425</f>
        <v>17.13672558420371</v>
      </c>
      <c r="S425" s="3"/>
      <c r="T425" s="3">
        <f>(B424-$U$17)^2</f>
        <v>3.8417234083984551</v>
      </c>
      <c r="V425" s="19"/>
      <c r="X425" s="19"/>
      <c r="Y425" s="19"/>
      <c r="AD425" s="3">
        <v>33.999999130000099</v>
      </c>
      <c r="AE425" s="2">
        <f t="shared" si="66"/>
        <v>0</v>
      </c>
      <c r="AF425" s="2">
        <f>AE425-B425</f>
        <v>-17.116</v>
      </c>
      <c r="AG425" s="2">
        <f t="shared" si="67"/>
        <v>292.95745599999998</v>
      </c>
      <c r="AH425" s="2">
        <f t="shared" si="68"/>
        <v>17.116</v>
      </c>
    </row>
    <row r="426" spans="1:34" x14ac:dyDescent="0.3">
      <c r="A426" s="3">
        <v>33.833332470000101</v>
      </c>
      <c r="B426" s="3">
        <v>17.210999999999999</v>
      </c>
      <c r="C426" s="2">
        <f>$D$6*(A426^8)+$D$7*(A426^7)+$D$8*(A426^6)+$D$9*(A426^5)+$D$10*(A426^4)+$D$11*(A426^3)+$D$12*(A426^2)+$D$13*(A426)+$D$14 + (($D$3*EXP($D$4*A426))*(($D$5*(SIN(2*3.141592654*A426)))+(((1-($D$5^2))^0.5)*(COS(2*3.141592654*A426)))))</f>
        <v>15.509921886183431</v>
      </c>
      <c r="D426" s="2">
        <f t="shared" si="71"/>
        <v>1.7010781138165676</v>
      </c>
      <c r="F426" s="2">
        <f t="shared" si="72"/>
        <v>2.8936667493057313</v>
      </c>
      <c r="G426" s="2">
        <f>$E$9*(A426^8)+$E$10*(A426^7)+$E$11*(A426^6)+$E$12*(A426^5)+$E$13*(A426^4)+$E$14*(A426^3)+$E$15*(A426^2)+$E$16*(A426)+$E$17+(($E$3*EXP($E$4*A426))*(($E$5*(SIN(2*3.141592654*A426)))+(((1-($E$5^2))^0.5)*(COS(2*3.141592654*A426)))))+(($E$6*EXP($E$7*A426))*(($E$8*(SIN(4*3.141592654*A426)))+(((1-($E$8^2))^0.5)*(COS(4*3.141592654*A426)))))</f>
        <v>15.60393266183171</v>
      </c>
      <c r="H426" s="2">
        <f t="shared" si="69"/>
        <v>-1.6070673381682887</v>
      </c>
      <c r="I426" s="2">
        <f t="shared" si="73"/>
        <v>2.5826654294073088</v>
      </c>
      <c r="K426" s="2">
        <f t="shared" si="70"/>
        <v>1.1219871857777068</v>
      </c>
      <c r="L426" s="2">
        <f t="shared" si="74"/>
        <v>16.63190907196114</v>
      </c>
      <c r="M426" s="2">
        <f t="shared" si="75"/>
        <v>0.57909092803885898</v>
      </c>
      <c r="N426" s="3">
        <f t="shared" si="76"/>
        <v>0.33534630293690693</v>
      </c>
      <c r="P426" s="3">
        <v>0.99071692123042965</v>
      </c>
      <c r="Q426" s="3">
        <v>-1.9256286688630553E-2</v>
      </c>
      <c r="R426" s="3">
        <f>B426-K426</f>
        <v>16.089012814222293</v>
      </c>
      <c r="S426" s="3"/>
      <c r="T426" s="3">
        <f>(B425-$U$17)^2</f>
        <v>5.1258385491391838</v>
      </c>
      <c r="V426" s="19"/>
      <c r="X426" s="19"/>
      <c r="Y426" s="19"/>
      <c r="AD426" s="3">
        <v>34.083332460000101</v>
      </c>
      <c r="AE426" s="2">
        <f t="shared" si="66"/>
        <v>0</v>
      </c>
      <c r="AF426" s="2">
        <f>AE426-B426</f>
        <v>-17.210999999999999</v>
      </c>
      <c r="AG426" s="2">
        <f t="shared" si="67"/>
        <v>296.21852099999995</v>
      </c>
      <c r="AH426" s="2">
        <f t="shared" si="68"/>
        <v>17.210999999999999</v>
      </c>
    </row>
    <row r="427" spans="1:34" x14ac:dyDescent="0.3">
      <c r="A427" s="3">
        <v>33.916665800000096</v>
      </c>
      <c r="B427" s="3">
        <v>17.097000000000001</v>
      </c>
      <c r="C427" s="2">
        <f>$D$6*(A427^8)+$D$7*(A427^7)+$D$8*(A427^6)+$D$9*(A427^5)+$D$10*(A427^4)+$D$11*(A427^3)+$D$12*(A427^2)+$D$13*(A427)+$D$14 + (($D$3*EXP($D$4*A427))*(($D$5*(SIN(2*3.141592654*A427)))+(((1-($D$5^2))^0.5)*(COS(2*3.141592654*A427)))))</f>
        <v>15.146174544023454</v>
      </c>
      <c r="D427" s="2">
        <f t="shared" si="71"/>
        <v>1.9508254559765472</v>
      </c>
      <c r="F427" s="2">
        <f t="shared" si="72"/>
        <v>3.8057199596861033</v>
      </c>
      <c r="G427" s="2">
        <f>$E$9*(A427^8)+$E$10*(A427^7)+$E$11*(A427^6)+$E$12*(A427^5)+$E$13*(A427^4)+$E$14*(A427^3)+$E$15*(A427^2)+$E$16*(A427)+$E$17+(($E$3*EXP($E$4*A427))*(($E$5*(SIN(2*3.141592654*A427)))+(((1-($E$5^2))^0.5)*(COS(2*3.141592654*A427)))))+(($E$6*EXP($E$7*A427))*(($E$8*(SIN(4*3.141592654*A427)))+(((1-($E$8^2))^0.5)*(COS(4*3.141592654*A427)))))</f>
        <v>15.259009297388456</v>
      </c>
      <c r="H427" s="2">
        <f t="shared" si="69"/>
        <v>-1.8379907026115454</v>
      </c>
      <c r="I427" s="2">
        <f t="shared" si="73"/>
        <v>3.3782098228864825</v>
      </c>
      <c r="K427" s="2">
        <f t="shared" si="70"/>
        <v>1.7052325091413376</v>
      </c>
      <c r="L427" s="2">
        <f t="shared" si="74"/>
        <v>16.851407053164792</v>
      </c>
      <c r="M427" s="2">
        <f t="shared" si="75"/>
        <v>0.2455929468352096</v>
      </c>
      <c r="N427" s="3">
        <f t="shared" si="76"/>
        <v>6.0315895535202092E-2</v>
      </c>
      <c r="P427" s="3">
        <v>1.7010781138165676</v>
      </c>
      <c r="Q427" s="3">
        <v>0.99071692123042965</v>
      </c>
      <c r="R427" s="3">
        <f>B427-K427</f>
        <v>15.391767490858664</v>
      </c>
      <c r="S427" s="3"/>
      <c r="T427" s="3">
        <f>(B426-$U$17)^2</f>
        <v>5.5650295306206576</v>
      </c>
      <c r="V427" s="19"/>
      <c r="X427" s="19"/>
      <c r="Y427" s="19"/>
      <c r="AD427" s="3">
        <v>34.166665790000103</v>
      </c>
      <c r="AE427" s="2">
        <f t="shared" si="66"/>
        <v>0</v>
      </c>
      <c r="AF427" s="2">
        <f>AE427-B427</f>
        <v>-17.097000000000001</v>
      </c>
      <c r="AG427" s="2">
        <f t="shared" si="67"/>
        <v>292.30740900000006</v>
      </c>
      <c r="AH427" s="2">
        <f t="shared" si="68"/>
        <v>17.097000000000001</v>
      </c>
    </row>
    <row r="428" spans="1:34" x14ac:dyDescent="0.3">
      <c r="A428" s="3">
        <v>33.999999130000099</v>
      </c>
      <c r="B428" s="3">
        <v>17.495000000000001</v>
      </c>
      <c r="C428" s="2">
        <f>$D$6*(A428^8)+$D$7*(A428^7)+$D$8*(A428^6)+$D$9*(A428^5)+$D$10*(A428^4)+$D$11*(A428^3)+$D$12*(A428^2)+$D$13*(A428)+$D$14 + (($D$3*EXP($D$4*A428))*(($D$5*(SIN(2*3.141592654*A428)))+(((1-($D$5^2))^0.5)*(COS(2*3.141592654*A428)))))</f>
        <v>15.127671529326323</v>
      </c>
      <c r="D428" s="2">
        <f t="shared" si="71"/>
        <v>2.3673284706736784</v>
      </c>
      <c r="F428" s="2">
        <f t="shared" si="72"/>
        <v>5.6042440880621767</v>
      </c>
      <c r="G428" s="2">
        <f>$E$9*(A428^8)+$E$10*(A428^7)+$E$11*(A428^6)+$E$12*(A428^5)+$E$13*(A428^4)+$E$14*(A428^3)+$E$15*(A428^2)+$E$16*(A428)+$E$17+(($E$3*EXP($E$4*A428))*(($E$5*(SIN(2*3.141592654*A428)))+(((1-($E$5^2))^0.5)*(COS(2*3.141592654*A428)))))+(($E$6*EXP($E$7*A428))*(($E$8*(SIN(4*3.141592654*A428)))+(((1-($E$8^2))^0.5)*(COS(4*3.141592654*A428)))))</f>
        <v>15.144569232903837</v>
      </c>
      <c r="H428" s="2">
        <f t="shared" si="69"/>
        <v>-2.3504307670961637</v>
      </c>
      <c r="I428" s="2">
        <f t="shared" si="73"/>
        <v>5.5245247909122606</v>
      </c>
      <c r="K428" s="2">
        <f t="shared" si="70"/>
        <v>1.8335133815825779</v>
      </c>
      <c r="L428" s="2">
        <f t="shared" si="74"/>
        <v>16.961184910908901</v>
      </c>
      <c r="M428" s="2">
        <f t="shared" si="75"/>
        <v>0.53381508909109954</v>
      </c>
      <c r="N428" s="3">
        <f t="shared" si="76"/>
        <v>0.28495854934133852</v>
      </c>
      <c r="P428" s="3">
        <v>1.9508254559765472</v>
      </c>
      <c r="Q428" s="3">
        <v>1.7010781138165676</v>
      </c>
      <c r="R428" s="3">
        <f>B428-K428</f>
        <v>15.661486618417424</v>
      </c>
      <c r="S428" s="3"/>
      <c r="T428" s="3">
        <f>(B427-$U$17)^2</f>
        <v>5.0401663528428955</v>
      </c>
      <c r="V428" s="19"/>
      <c r="X428" s="19"/>
      <c r="Y428" s="19"/>
      <c r="AD428" s="3">
        <v>34.249999120000098</v>
      </c>
      <c r="AE428" s="2">
        <f t="shared" si="66"/>
        <v>0</v>
      </c>
      <c r="AF428" s="2">
        <f>AE428-B428</f>
        <v>-17.495000000000001</v>
      </c>
      <c r="AG428" s="2">
        <f t="shared" si="67"/>
        <v>306.07502500000004</v>
      </c>
      <c r="AH428" s="2">
        <f t="shared" si="68"/>
        <v>17.495000000000001</v>
      </c>
    </row>
    <row r="429" spans="1:34" x14ac:dyDescent="0.3">
      <c r="A429" s="3">
        <v>34.083332460000101</v>
      </c>
      <c r="B429" s="3">
        <v>17.097000000000001</v>
      </c>
      <c r="C429" s="2">
        <f>$D$6*(A429^8)+$D$7*(A429^7)+$D$8*(A429^6)+$D$9*(A429^5)+$D$10*(A429^4)+$D$11*(A429^3)+$D$12*(A429^2)+$D$13*(A429)+$D$14 + (($D$3*EXP($D$4*A429))*(($D$5*(SIN(2*3.141592654*A429)))+(((1-($D$5^2))^0.5)*(COS(2*3.141592654*A429)))))</f>
        <v>15.455540049148563</v>
      </c>
      <c r="D429" s="2">
        <f t="shared" si="71"/>
        <v>1.6414599508514378</v>
      </c>
      <c r="F429" s="2">
        <f t="shared" si="72"/>
        <v>2.6943907702492047</v>
      </c>
      <c r="G429" s="2">
        <f>$E$9*(A429^8)+$E$10*(A429^7)+$E$11*(A429^6)+$E$12*(A429^5)+$E$13*(A429^4)+$E$14*(A429^3)+$E$15*(A429^2)+$E$16*(A429)+$E$17+(($E$3*EXP($E$4*A429))*(($E$5*(SIN(2*3.141592654*A429)))+(((1-($E$5^2))^0.5)*(COS(2*3.141592654*A429)))))+(($E$6*EXP($E$7*A429))*(($E$8*(SIN(4*3.141592654*A429)))+(((1-($E$8^2))^0.5)*(COS(4*3.141592654*A429)))))</f>
        <v>15.357922338507539</v>
      </c>
      <c r="H429" s="2">
        <f t="shared" si="69"/>
        <v>-1.7390776614924626</v>
      </c>
      <c r="I429" s="2">
        <f t="shared" si="73"/>
        <v>3.0243911127020922</v>
      </c>
      <c r="K429" s="2">
        <f t="shared" si="70"/>
        <v>2.24948333242458</v>
      </c>
      <c r="L429" s="2">
        <f t="shared" si="74"/>
        <v>17.705023381573142</v>
      </c>
      <c r="M429" s="2">
        <f t="shared" si="75"/>
        <v>-0.6080233815731404</v>
      </c>
      <c r="N429" s="3">
        <f t="shared" si="76"/>
        <v>0.36969243253963668</v>
      </c>
      <c r="P429" s="3">
        <v>2.3673284706736784</v>
      </c>
      <c r="Q429" s="3">
        <v>1.9508254559765472</v>
      </c>
      <c r="R429" s="3">
        <f>B429-K429</f>
        <v>14.847516667575421</v>
      </c>
      <c r="S429" s="3"/>
      <c r="T429" s="3">
        <f>(B428-$U$17)^2</f>
        <v>6.9856154121021454</v>
      </c>
      <c r="V429" s="19"/>
      <c r="X429" s="19"/>
      <c r="Y429" s="19"/>
      <c r="AD429" s="3">
        <v>34.3333324500001</v>
      </c>
      <c r="AE429" s="2">
        <f t="shared" si="66"/>
        <v>0</v>
      </c>
      <c r="AF429" s="2">
        <f>AE429-B429</f>
        <v>-17.097000000000001</v>
      </c>
      <c r="AG429" s="2">
        <f t="shared" si="67"/>
        <v>292.30740900000006</v>
      </c>
      <c r="AH429" s="2">
        <f t="shared" si="68"/>
        <v>17.097000000000001</v>
      </c>
    </row>
    <row r="430" spans="1:34" x14ac:dyDescent="0.3">
      <c r="A430" s="3">
        <v>34.166665790000103</v>
      </c>
      <c r="B430" s="3">
        <v>18.120999999999999</v>
      </c>
      <c r="C430" s="2">
        <f>$D$6*(A430^8)+$D$7*(A430^7)+$D$8*(A430^6)+$D$9*(A430^5)+$D$10*(A430^4)+$D$11*(A430^3)+$D$12*(A430^2)+$D$13*(A430)+$D$14 + (($D$3*EXP($D$4*A430))*(($D$5*(SIN(2*3.141592654*A430)))+(((1-($D$5^2))^0.5)*(COS(2*3.141592654*A430)))))</f>
        <v>16.038051201375843</v>
      </c>
      <c r="D430" s="2">
        <f t="shared" si="71"/>
        <v>2.0829487986241553</v>
      </c>
      <c r="F430" s="2">
        <f t="shared" si="72"/>
        <v>4.338675697689812</v>
      </c>
      <c r="G430" s="2">
        <f>$E$9*(A430^8)+$E$10*(A430^7)+$E$11*(A430^6)+$E$12*(A430^5)+$E$13*(A430^4)+$E$14*(A430^3)+$E$15*(A430^2)+$E$16*(A430)+$E$17+(($E$3*EXP($E$4*A430))*(($E$5*(SIN(2*3.141592654*A430)))+(((1-($E$5^2))^0.5)*(COS(2*3.141592654*A430)))))+(($E$6*EXP($E$7*A430))*(($E$8*(SIN(4*3.141592654*A430)))+(((1-($E$8^2))^0.5)*(COS(4*3.141592654*A430)))))</f>
        <v>15.921972879876341</v>
      </c>
      <c r="H430" s="2">
        <f t="shared" si="69"/>
        <v>-2.1990271201236578</v>
      </c>
      <c r="I430" s="2">
        <f t="shared" si="73"/>
        <v>4.835720275039348</v>
      </c>
      <c r="K430" s="2">
        <f t="shared" si="70"/>
        <v>1.3404795800330955</v>
      </c>
      <c r="L430" s="2">
        <f t="shared" si="74"/>
        <v>17.378530781408941</v>
      </c>
      <c r="M430" s="2">
        <f t="shared" si="75"/>
        <v>0.74246921859105797</v>
      </c>
      <c r="N430" s="3">
        <f t="shared" si="76"/>
        <v>0.55126054055521623</v>
      </c>
      <c r="P430" s="3">
        <v>1.6414599508514378</v>
      </c>
      <c r="Q430" s="3">
        <v>2.3673284706736784</v>
      </c>
      <c r="R430" s="3">
        <f>B430-K430</f>
        <v>16.780520419966905</v>
      </c>
      <c r="S430" s="3"/>
      <c r="T430" s="3">
        <f>(B429-$U$17)^2</f>
        <v>5.0401663528428955</v>
      </c>
      <c r="V430" s="19"/>
      <c r="X430" s="19"/>
      <c r="Y430" s="19"/>
      <c r="AD430" s="3">
        <v>34.416665780000102</v>
      </c>
      <c r="AE430" s="2">
        <f t="shared" si="66"/>
        <v>0</v>
      </c>
      <c r="AF430" s="2">
        <f>AE430-B430</f>
        <v>-18.120999999999999</v>
      </c>
      <c r="AG430" s="2">
        <f t="shared" si="67"/>
        <v>328.37064099999998</v>
      </c>
      <c r="AH430" s="2">
        <f t="shared" si="68"/>
        <v>18.120999999999999</v>
      </c>
    </row>
    <row r="431" spans="1:34" x14ac:dyDescent="0.3">
      <c r="A431" s="3">
        <v>34.249999120000098</v>
      </c>
      <c r="B431" s="3">
        <v>18.748000000000001</v>
      </c>
      <c r="C431" s="2">
        <f>$D$6*(A431^8)+$D$7*(A431^7)+$D$8*(A431^6)+$D$9*(A431^5)+$D$10*(A431^4)+$D$11*(A431^3)+$D$12*(A431^2)+$D$13*(A431)+$D$14 + (($D$3*EXP($D$4*A431))*(($D$5*(SIN(2*3.141592654*A431)))+(((1-($D$5^2))^0.5)*(COS(2*3.141592654*A431)))))</f>
        <v>16.715154436201331</v>
      </c>
      <c r="D431" s="2">
        <f t="shared" si="71"/>
        <v>2.03284556379867</v>
      </c>
      <c r="F431" s="2">
        <f t="shared" si="72"/>
        <v>4.1324610862559323</v>
      </c>
      <c r="G431" s="2">
        <f>$E$9*(A431^8)+$E$10*(A431^7)+$E$11*(A431^6)+$E$12*(A431^5)+$E$13*(A431^4)+$E$14*(A431^3)+$E$15*(A431^2)+$E$16*(A431)+$E$17+(($E$3*EXP($E$4*A431))*(($E$5*(SIN(2*3.141592654*A431)))+(((1-($E$5^2))^0.5)*(COS(2*3.141592654*A431)))))+(($E$6*EXP($E$7*A431))*(($E$8*(SIN(4*3.141592654*A431)))+(((1-($E$8^2))^0.5)*(COS(4*3.141592654*A431)))))</f>
        <v>16.695195667321194</v>
      </c>
      <c r="H431" s="2">
        <f t="shared" si="69"/>
        <v>-2.0528043326788072</v>
      </c>
      <c r="I431" s="2">
        <f t="shared" si="73"/>
        <v>4.214005628264883</v>
      </c>
      <c r="K431" s="2">
        <f t="shared" si="70"/>
        <v>1.9954716341086389</v>
      </c>
      <c r="L431" s="2">
        <f t="shared" si="74"/>
        <v>18.710626070309971</v>
      </c>
      <c r="M431" s="2">
        <f t="shared" si="75"/>
        <v>3.7373929690030394E-2</v>
      </c>
      <c r="N431" s="3">
        <f t="shared" si="76"/>
        <v>1.3968106204753355E-3</v>
      </c>
      <c r="P431" s="3">
        <v>2.0829487986241553</v>
      </c>
      <c r="Q431" s="3">
        <v>1.6414599508514378</v>
      </c>
      <c r="R431" s="3">
        <f>B431-K431</f>
        <v>16.752528365891362</v>
      </c>
      <c r="S431" s="3"/>
      <c r="T431" s="3">
        <f>(B430-$U$17)^2</f>
        <v>10.686566826916934</v>
      </c>
      <c r="V431" s="19"/>
      <c r="X431" s="19"/>
      <c r="Y431" s="19"/>
      <c r="AD431" s="3">
        <v>34.499999110000097</v>
      </c>
      <c r="AE431" s="2">
        <f t="shared" si="66"/>
        <v>0</v>
      </c>
      <c r="AF431" s="2">
        <f>AE431-B431</f>
        <v>-18.748000000000001</v>
      </c>
      <c r="AG431" s="2">
        <f t="shared" si="67"/>
        <v>351.48750400000006</v>
      </c>
      <c r="AH431" s="2">
        <f t="shared" si="68"/>
        <v>18.748000000000001</v>
      </c>
    </row>
    <row r="432" spans="1:34" x14ac:dyDescent="0.3">
      <c r="A432" s="3">
        <v>34.3333324500001</v>
      </c>
      <c r="B432" s="3">
        <v>18.766999999999999</v>
      </c>
      <c r="C432" s="2">
        <f>$D$6*(A432^8)+$D$7*(A432^7)+$D$8*(A432^6)+$D$9*(A432^5)+$D$10*(A432^4)+$D$11*(A432^3)+$D$12*(A432^2)+$D$13*(A432)+$D$14 + (($D$3*EXP($D$4*A432))*(($D$5*(SIN(2*3.141592654*A432)))+(((1-($D$5^2))^0.5)*(COS(2*3.141592654*A432)))))</f>
        <v>17.301337234038368</v>
      </c>
      <c r="D432" s="2">
        <f t="shared" si="71"/>
        <v>1.4656627659616319</v>
      </c>
      <c r="F432" s="2">
        <f t="shared" si="72"/>
        <v>2.1481673435263016</v>
      </c>
      <c r="G432" s="2">
        <f>$E$9*(A432^8)+$E$10*(A432^7)+$E$11*(A432^6)+$E$12*(A432^5)+$E$13*(A432^4)+$E$14*(A432^3)+$E$15*(A432^2)+$E$16*(A432)+$E$17+(($E$3*EXP($E$4*A432))*(($E$5*(SIN(2*3.141592654*A432)))+(((1-($E$5^2))^0.5)*(COS(2*3.141592654*A432)))))+(($E$6*EXP($E$7*A432))*(($E$8*(SIN(4*3.141592654*A432)))+(((1-($E$8^2))^0.5)*(COS(4*3.141592654*A432)))))</f>
        <v>17.396228033986375</v>
      </c>
      <c r="H432" s="2">
        <f t="shared" si="69"/>
        <v>-1.3707719660136242</v>
      </c>
      <c r="I432" s="2">
        <f t="shared" si="73"/>
        <v>1.8790157828088565</v>
      </c>
      <c r="K432" s="2">
        <f t="shared" si="70"/>
        <v>1.8435344142513594</v>
      </c>
      <c r="L432" s="2">
        <f t="shared" si="74"/>
        <v>19.144871648289726</v>
      </c>
      <c r="M432" s="2">
        <f t="shared" si="75"/>
        <v>-0.37787164828972664</v>
      </c>
      <c r="N432" s="3">
        <f t="shared" si="76"/>
        <v>0.14278698258119488</v>
      </c>
      <c r="P432" s="3">
        <v>2.03284556379867</v>
      </c>
      <c r="Q432" s="3">
        <v>2.0829487986241553</v>
      </c>
      <c r="R432" s="3">
        <f>B432-K432</f>
        <v>16.923465585748641</v>
      </c>
      <c r="S432" s="3"/>
      <c r="T432" s="3">
        <f>(B431-$U$17)^2</f>
        <v>15.179061304694716</v>
      </c>
      <c r="V432" s="19"/>
      <c r="X432" s="19"/>
      <c r="Y432" s="19"/>
      <c r="AD432" s="3">
        <v>34.583332440000099</v>
      </c>
      <c r="AE432" s="2">
        <f t="shared" si="66"/>
        <v>0</v>
      </c>
      <c r="AF432" s="2">
        <f>AE432-B432</f>
        <v>-18.766999999999999</v>
      </c>
      <c r="AG432" s="2">
        <f t="shared" si="67"/>
        <v>352.200289</v>
      </c>
      <c r="AH432" s="2">
        <f t="shared" si="68"/>
        <v>18.766999999999999</v>
      </c>
    </row>
    <row r="433" spans="1:34" x14ac:dyDescent="0.3">
      <c r="A433" s="3">
        <v>34.416665780000102</v>
      </c>
      <c r="B433" s="3">
        <v>18.539000000000001</v>
      </c>
      <c r="C433" s="2">
        <f>$D$6*(A433^8)+$D$7*(A433^7)+$D$8*(A433^6)+$D$9*(A433^5)+$D$10*(A433^4)+$D$11*(A433^3)+$D$12*(A433^2)+$D$13*(A433)+$D$14 + (($D$3*EXP($D$4*A433))*(($D$5*(SIN(2*3.141592654*A433)))+(((1-($D$5^2))^0.5)*(COS(2*3.141592654*A433)))))</f>
        <v>17.635332717866973</v>
      </c>
      <c r="D433" s="2">
        <f t="shared" si="71"/>
        <v>0.90366728213302849</v>
      </c>
      <c r="F433" s="2">
        <f t="shared" si="72"/>
        <v>0.81661455679769457</v>
      </c>
      <c r="G433" s="2">
        <f>$E$9*(A433^8)+$E$10*(A433^7)+$E$11*(A433^6)+$E$12*(A433^5)+$E$13*(A433^4)+$E$14*(A433^3)+$E$15*(A433^2)+$E$16*(A433)+$E$17+(($E$3*EXP($E$4*A433))*(($E$5*(SIN(2*3.141592654*A433)))+(((1-($E$5^2))^0.5)*(COS(2*3.141592654*A433)))))+(($E$6*EXP($E$7*A433))*(($E$8*(SIN(4*3.141592654*A433)))+(((1-($E$8^2))^0.5)*(COS(4*3.141592654*A433)))))</f>
        <v>17.749528505166495</v>
      </c>
      <c r="H433" s="2">
        <f t="shared" si="69"/>
        <v>-0.78947149483350643</v>
      </c>
      <c r="I433" s="2">
        <f t="shared" si="73"/>
        <v>0.62326524115465121</v>
      </c>
      <c r="K433" s="2">
        <f t="shared" si="70"/>
        <v>1.2144093724976168</v>
      </c>
      <c r="L433" s="2">
        <f t="shared" si="74"/>
        <v>18.84974209036459</v>
      </c>
      <c r="M433" s="2">
        <f t="shared" si="75"/>
        <v>-0.31074209036458811</v>
      </c>
      <c r="N433" s="3">
        <f t="shared" si="76"/>
        <v>9.6560646724153848E-2</v>
      </c>
      <c r="P433" s="3">
        <v>1.4656627659616319</v>
      </c>
      <c r="Q433" s="3">
        <v>2.03284556379867</v>
      </c>
      <c r="R433" s="3">
        <f>B433-K433</f>
        <v>17.324590627502385</v>
      </c>
      <c r="S433" s="3"/>
      <c r="T433" s="3">
        <f>(B432-$U$17)^2</f>
        <v>15.327471500990999</v>
      </c>
      <c r="V433" s="19"/>
      <c r="X433" s="19"/>
      <c r="Y433" s="19"/>
      <c r="AD433" s="3">
        <v>34.666665770000101</v>
      </c>
      <c r="AE433" s="2">
        <f t="shared" si="66"/>
        <v>0</v>
      </c>
      <c r="AF433" s="2">
        <f>AE433-B433</f>
        <v>-18.539000000000001</v>
      </c>
      <c r="AG433" s="2">
        <f t="shared" si="67"/>
        <v>343.69452100000007</v>
      </c>
      <c r="AH433" s="2">
        <f t="shared" si="68"/>
        <v>18.539000000000001</v>
      </c>
    </row>
    <row r="434" spans="1:34" x14ac:dyDescent="0.3">
      <c r="A434" s="3">
        <v>34.499999110000097</v>
      </c>
      <c r="B434" s="3">
        <v>18.102</v>
      </c>
      <c r="C434" s="2">
        <f>$D$6*(A434^8)+$D$7*(A434^7)+$D$8*(A434^6)+$D$9*(A434^5)+$D$10*(A434^4)+$D$11*(A434^3)+$D$12*(A434^2)+$D$13*(A434)+$D$14 + (($D$3*EXP($D$4*A434))*(($D$5*(SIN(2*3.141592654*A434)))+(((1-($D$5^2))^0.5)*(COS(2*3.141592654*A434)))))</f>
        <v>17.623356186571399</v>
      </c>
      <c r="D434" s="2">
        <f t="shared" si="71"/>
        <v>0.47864381342860085</v>
      </c>
      <c r="F434" s="2">
        <f t="shared" si="72"/>
        <v>0.22909990013347326</v>
      </c>
      <c r="G434" s="2">
        <f>$E$9*(A434^8)+$E$10*(A434^7)+$E$11*(A434^6)+$E$12*(A434^5)+$E$13*(A434^4)+$E$14*(A434^3)+$E$15*(A434^2)+$E$16*(A434)+$E$17+(($E$3*EXP($E$4*A434))*(($E$5*(SIN(2*3.141592654*A434)))+(((1-($E$5^2))^0.5)*(COS(2*3.141592654*A434)))))+(($E$6*EXP($E$7*A434))*(($E$8*(SIN(4*3.141592654*A434)))+(((1-($E$8^2))^0.5)*(COS(4*3.141592654*A434)))))</f>
        <v>17.642635637149095</v>
      </c>
      <c r="H434" s="2">
        <f t="shared" si="69"/>
        <v>-0.45936436285090565</v>
      </c>
      <c r="I434" s="2">
        <f t="shared" si="73"/>
        <v>0.21101561785741851</v>
      </c>
      <c r="K434" s="2">
        <f t="shared" si="70"/>
        <v>0.70287807070638741</v>
      </c>
      <c r="L434" s="2">
        <f t="shared" si="74"/>
        <v>18.326234257277786</v>
      </c>
      <c r="M434" s="2">
        <f t="shared" si="75"/>
        <v>-0.22423425727778579</v>
      </c>
      <c r="N434" s="3">
        <f t="shared" si="76"/>
        <v>5.028100213692023E-2</v>
      </c>
      <c r="P434" s="3">
        <v>0.90366728213302849</v>
      </c>
      <c r="Q434" s="3">
        <v>1.4656627659616319</v>
      </c>
      <c r="R434" s="3">
        <f>B434-K434</f>
        <v>17.399121929293614</v>
      </c>
      <c r="S434" s="3"/>
      <c r="T434" s="3">
        <f>(B433-$U$17)^2</f>
        <v>13.594201145435463</v>
      </c>
      <c r="V434" s="19"/>
      <c r="X434" s="19"/>
      <c r="Y434" s="19"/>
      <c r="AD434" s="3">
        <v>34.749999100000103</v>
      </c>
      <c r="AE434" s="2">
        <f t="shared" si="66"/>
        <v>0</v>
      </c>
      <c r="AF434" s="2">
        <f>AE434-B434</f>
        <v>-18.102</v>
      </c>
      <c r="AG434" s="2">
        <f t="shared" si="67"/>
        <v>327.68240400000002</v>
      </c>
      <c r="AH434" s="2">
        <f t="shared" si="68"/>
        <v>18.102</v>
      </c>
    </row>
    <row r="435" spans="1:34" x14ac:dyDescent="0.3">
      <c r="A435" s="3">
        <v>34.583332440000099</v>
      </c>
      <c r="B435" s="3">
        <v>17.818000000000001</v>
      </c>
      <c r="C435" s="2">
        <f>$D$6*(A435^8)+$D$7*(A435^7)+$D$8*(A435^6)+$D$9*(A435^5)+$D$10*(A435^4)+$D$11*(A435^3)+$D$12*(A435^2)+$D$13*(A435)+$D$14 + (($D$3*EXP($D$4*A435))*(($D$5*(SIN(2*3.141592654*A435)))+(((1-($D$5^2))^0.5)*(COS(2*3.141592654*A435)))))</f>
        <v>17.264278612433863</v>
      </c>
      <c r="D435" s="2">
        <f t="shared" si="71"/>
        <v>0.55372138756613865</v>
      </c>
      <c r="F435" s="2">
        <f t="shared" si="72"/>
        <v>0.30660737504816993</v>
      </c>
      <c r="G435" s="2">
        <f>$E$9*(A435^8)+$E$10*(A435^7)+$E$11*(A435^6)+$E$12*(A435^5)+$E$13*(A435^4)+$E$14*(A435^3)+$E$15*(A435^2)+$E$16*(A435)+$E$17+(($E$3*EXP($E$4*A435))*(($E$5*(SIN(2*3.141592654*A435)))+(((1-($E$5^2))^0.5)*(COS(2*3.141592654*A435)))))+(($E$6*EXP($E$7*A435))*(($E$8*(SIN(4*3.141592654*A435)))+(((1-($E$8^2))^0.5)*(COS(4*3.141592654*A435)))))</f>
        <v>17.169580815675324</v>
      </c>
      <c r="H435" s="2">
        <f t="shared" si="69"/>
        <v>-0.64841918432467693</v>
      </c>
      <c r="I435" s="2">
        <f t="shared" si="73"/>
        <v>0.42044743860027939</v>
      </c>
      <c r="K435" s="2">
        <f t="shared" si="70"/>
        <v>0.34477131502254293</v>
      </c>
      <c r="L435" s="2">
        <f t="shared" si="74"/>
        <v>17.609049927456407</v>
      </c>
      <c r="M435" s="2">
        <f t="shared" si="75"/>
        <v>0.20895007254359399</v>
      </c>
      <c r="N435" s="3">
        <f t="shared" si="76"/>
        <v>4.3660132815973189E-2</v>
      </c>
      <c r="P435" s="3">
        <v>0.47864381342860085</v>
      </c>
      <c r="Q435" s="3">
        <v>0.90366728213302849</v>
      </c>
      <c r="R435" s="3">
        <f>B435-K435</f>
        <v>17.473228684977457</v>
      </c>
      <c r="S435" s="3"/>
      <c r="T435" s="3">
        <f>(B434-$U$17)^2</f>
        <v>10.562704630620649</v>
      </c>
      <c r="V435" s="19"/>
      <c r="X435" s="19"/>
      <c r="Y435" s="19"/>
      <c r="AD435" s="3">
        <v>34.833332430000098</v>
      </c>
      <c r="AE435" s="2">
        <f t="shared" si="66"/>
        <v>0</v>
      </c>
      <c r="AF435" s="2">
        <f>AE435-B435</f>
        <v>-17.818000000000001</v>
      </c>
      <c r="AG435" s="2">
        <f t="shared" si="67"/>
        <v>317.48112400000002</v>
      </c>
      <c r="AH435" s="2">
        <f t="shared" si="68"/>
        <v>17.818000000000001</v>
      </c>
    </row>
    <row r="436" spans="1:34" x14ac:dyDescent="0.3">
      <c r="A436" s="3">
        <v>34.666665770000101</v>
      </c>
      <c r="B436" s="3">
        <v>17.001999999999999</v>
      </c>
      <c r="C436" s="2">
        <f>$D$6*(A436^8)+$D$7*(A436^7)+$D$8*(A436^6)+$D$9*(A436^5)+$D$10*(A436^4)+$D$11*(A436^3)+$D$12*(A436^2)+$D$13*(A436)+$D$14 + (($D$3*EXP($D$4*A436))*(($D$5*(SIN(2*3.141592654*A436)))+(((1-($D$5^2))^0.5)*(COS(2*3.141592654*A436)))))</f>
        <v>16.649980067109276</v>
      </c>
      <c r="D436" s="2">
        <f t="shared" si="71"/>
        <v>0.3520199328907232</v>
      </c>
      <c r="F436" s="2">
        <f t="shared" si="72"/>
        <v>0.12391803315238926</v>
      </c>
      <c r="G436" s="2">
        <f>$E$9*(A436^8)+$E$10*(A436^7)+$E$11*(A436^6)+$E$12*(A436^5)+$E$13*(A436^4)+$E$14*(A436^3)+$E$15*(A436^2)+$E$16*(A436)+$E$17+(($E$3*EXP($E$4*A436))*(($E$5*(SIN(2*3.141592654*A436)))+(((1-($E$5^2))^0.5)*(COS(2*3.141592654*A436)))))+(($E$6*EXP($E$7*A436))*(($E$8*(SIN(4*3.141592654*A436)))+(((1-($E$8^2))^0.5)*(COS(4*3.141592654*A436)))))</f>
        <v>16.535845515293083</v>
      </c>
      <c r="H436" s="2">
        <f t="shared" si="69"/>
        <v>-0.46615448470691589</v>
      </c>
      <c r="I436" s="2">
        <f t="shared" si="73"/>
        <v>0.21730000361237028</v>
      </c>
      <c r="K436" s="2">
        <f t="shared" si="70"/>
        <v>0.52132891350895361</v>
      </c>
      <c r="L436" s="2">
        <f t="shared" si="74"/>
        <v>17.171308980618228</v>
      </c>
      <c r="M436" s="2">
        <f t="shared" si="75"/>
        <v>-0.1693089806182293</v>
      </c>
      <c r="N436" s="3">
        <f t="shared" si="76"/>
        <v>2.8665530917983944E-2</v>
      </c>
      <c r="P436" s="3">
        <v>0.55372138756613865</v>
      </c>
      <c r="Q436" s="3">
        <v>0.47864381342860085</v>
      </c>
      <c r="R436" s="3">
        <f>B436-K436</f>
        <v>16.480671086491046</v>
      </c>
      <c r="S436" s="3"/>
      <c r="T436" s="3">
        <f>(B435-$U$17)^2</f>
        <v>8.7973427491391796</v>
      </c>
      <c r="V436" s="19"/>
      <c r="X436" s="19"/>
      <c r="Y436" s="19"/>
      <c r="AD436" s="3">
        <v>34.9166657600001</v>
      </c>
      <c r="AE436" s="2">
        <f t="shared" si="66"/>
        <v>0</v>
      </c>
      <c r="AF436" s="2">
        <f>AE436-B436</f>
        <v>-17.001999999999999</v>
      </c>
      <c r="AG436" s="2">
        <f t="shared" si="67"/>
        <v>289.06800399999997</v>
      </c>
      <c r="AH436" s="2">
        <f t="shared" si="68"/>
        <v>17.001999999999999</v>
      </c>
    </row>
    <row r="437" spans="1:34" x14ac:dyDescent="0.3">
      <c r="A437" s="3">
        <v>34.749999100000103</v>
      </c>
      <c r="B437" s="3">
        <v>16.356999999999999</v>
      </c>
      <c r="C437" s="2">
        <f>$D$6*(A437^8)+$D$7*(A437^7)+$D$8*(A437^6)+$D$9*(A437^5)+$D$10*(A437^4)+$D$11*(A437^3)+$D$12*(A437^2)+$D$13*(A437)+$D$14 + (($D$3*EXP($D$4*A437))*(($D$5*(SIN(2*3.141592654*A437)))+(((1-($D$5^2))^0.5)*(COS(2*3.141592654*A437)))))</f>
        <v>15.940774667594129</v>
      </c>
      <c r="D437" s="2">
        <f t="shared" si="71"/>
        <v>0.41622533240587067</v>
      </c>
      <c r="F437" s="2">
        <f t="shared" si="72"/>
        <v>0.17324352733637755</v>
      </c>
      <c r="G437" s="2">
        <f>$E$9*(A437^8)+$E$10*(A437^7)+$E$11*(A437^6)+$E$12*(A437^5)+$E$13*(A437^4)+$E$14*(A437^3)+$E$15*(A437^2)+$E$16*(A437)+$E$17+(($E$3*EXP($E$4*A437))*(($E$5*(SIN(2*3.141592654*A437)))+(((1-($E$5^2))^0.5)*(COS(2*3.141592654*A437)))))+(($E$6*EXP($E$7*A437))*(($E$8*(SIN(4*3.141592654*A437)))+(((1-($E$8^2))^0.5)*(COS(4*3.141592654*A437)))))</f>
        <v>15.920383924150663</v>
      </c>
      <c r="H437" s="2">
        <f t="shared" si="69"/>
        <v>-0.43661607584933648</v>
      </c>
      <c r="I437" s="2">
        <f t="shared" si="73"/>
        <v>0.19063359769007354</v>
      </c>
      <c r="K437" s="2">
        <f t="shared" si="70"/>
        <v>0.27752489842756045</v>
      </c>
      <c r="L437" s="2">
        <f t="shared" si="74"/>
        <v>16.218299566021688</v>
      </c>
      <c r="M437" s="2">
        <f t="shared" si="75"/>
        <v>0.13870043397831111</v>
      </c>
      <c r="N437" s="3">
        <f t="shared" si="76"/>
        <v>1.9237810385771839E-2</v>
      </c>
      <c r="P437" s="3">
        <v>0.3520199328907232</v>
      </c>
      <c r="Q437" s="3">
        <v>0.55372138756613865</v>
      </c>
      <c r="R437" s="3">
        <f>B437-K437</f>
        <v>16.079475101572438</v>
      </c>
      <c r="S437" s="3"/>
      <c r="T437" s="3">
        <f>(B436-$U$17)^2</f>
        <v>4.6226353713614046</v>
      </c>
      <c r="V437" s="19"/>
      <c r="X437" s="19"/>
      <c r="Y437" s="19"/>
      <c r="AD437" s="3">
        <v>34.999999090000102</v>
      </c>
      <c r="AE437" s="2">
        <f t="shared" si="66"/>
        <v>0</v>
      </c>
      <c r="AF437" s="2">
        <f>AE437-B437</f>
        <v>-16.356999999999999</v>
      </c>
      <c r="AG437" s="2">
        <f t="shared" si="67"/>
        <v>267.55144899999999</v>
      </c>
      <c r="AH437" s="2">
        <f t="shared" si="68"/>
        <v>16.356999999999999</v>
      </c>
    </row>
    <row r="438" spans="1:34" x14ac:dyDescent="0.3">
      <c r="A438" s="3">
        <v>34.833332430000098</v>
      </c>
      <c r="B438" s="3">
        <v>15.56</v>
      </c>
      <c r="C438" s="2">
        <f>$D$6*(A438^8)+$D$7*(A438^7)+$D$8*(A438^6)+$D$9*(A438^5)+$D$10*(A438^4)+$D$11*(A438^3)+$D$12*(A438^2)+$D$13*(A438)+$D$14 + (($D$3*EXP($D$4*A438))*(($D$5*(SIN(2*3.141592654*A438)))+(((1-($D$5^2))^0.5)*(COS(2*3.141592654*A438)))))</f>
        <v>15.322479982556812</v>
      </c>
      <c r="D438" s="2">
        <f t="shared" si="71"/>
        <v>0.23752001744318818</v>
      </c>
      <c r="F438" s="2">
        <f t="shared" si="72"/>
        <v>5.6415758686212417E-2</v>
      </c>
      <c r="G438" s="2">
        <f>$E$9*(A438^8)+$E$10*(A438^7)+$E$11*(A438^6)+$E$12*(A438^5)+$E$13*(A438^4)+$E$14*(A438^3)+$E$15*(A438^2)+$E$16*(A438)+$E$17+(($E$3*EXP($E$4*A438))*(($E$5*(SIN(2*3.141592654*A438)))+(((1-($E$5^2))^0.5)*(COS(2*3.141592654*A438)))))+(($E$6*EXP($E$7*A438))*(($E$8*(SIN(4*3.141592654*A438)))+(((1-($E$8^2))^0.5)*(COS(4*3.141592654*A438)))))</f>
        <v>15.414534914928467</v>
      </c>
      <c r="H438" s="2">
        <f t="shared" si="69"/>
        <v>-0.14546508507153355</v>
      </c>
      <c r="I438" s="2">
        <f t="shared" si="73"/>
        <v>2.1160090974868494E-2</v>
      </c>
      <c r="K438" s="2">
        <f t="shared" si="70"/>
        <v>0.39355553505585866</v>
      </c>
      <c r="L438" s="2">
        <f t="shared" si="74"/>
        <v>15.716035517612671</v>
      </c>
      <c r="M438" s="2">
        <f t="shared" si="75"/>
        <v>-0.1560355176126702</v>
      </c>
      <c r="N438" s="3">
        <f t="shared" si="76"/>
        <v>2.4347082756653912E-2</v>
      </c>
      <c r="P438" s="3">
        <v>0.41622533240587067</v>
      </c>
      <c r="Q438" s="3">
        <v>0.3520199328907232</v>
      </c>
      <c r="R438" s="3">
        <f>B438-K438</f>
        <v>15.166444464944142</v>
      </c>
      <c r="S438" s="3"/>
      <c r="T438" s="3">
        <f>(B437-$U$17)^2</f>
        <v>2.2651197602503097</v>
      </c>
      <c r="V438" s="19"/>
      <c r="X438" s="19"/>
      <c r="Y438" s="19"/>
      <c r="AD438" s="3">
        <v>35.083332420000097</v>
      </c>
      <c r="AE438" s="2">
        <f t="shared" si="66"/>
        <v>0</v>
      </c>
      <c r="AF438" s="2">
        <f>AE438-B438</f>
        <v>-15.56</v>
      </c>
      <c r="AG438" s="2">
        <f t="shared" si="67"/>
        <v>242.11360000000002</v>
      </c>
      <c r="AH438" s="2">
        <f t="shared" si="68"/>
        <v>15.56</v>
      </c>
    </row>
    <row r="439" spans="1:34" x14ac:dyDescent="0.3">
      <c r="A439" s="3">
        <v>34.9166657600001</v>
      </c>
      <c r="B439" s="3">
        <v>15.313000000000001</v>
      </c>
      <c r="C439" s="2">
        <f>$D$6*(A439^8)+$D$7*(A439^7)+$D$8*(A439^6)+$D$9*(A439^5)+$D$10*(A439^4)+$D$11*(A439^3)+$D$12*(A439^2)+$D$13*(A439)+$D$14 + (($D$3*EXP($D$4*A439))*(($D$5*(SIN(2*3.141592654*A439)))+(((1-($D$5^2))^0.5)*(COS(2*3.141592654*A439)))))</f>
        <v>14.956627171244564</v>
      </c>
      <c r="D439" s="2">
        <f t="shared" si="71"/>
        <v>0.35637282875543619</v>
      </c>
      <c r="F439" s="2">
        <f t="shared" si="72"/>
        <v>0.12700159307515144</v>
      </c>
      <c r="G439" s="2">
        <f>$E$9*(A439^8)+$E$10*(A439^7)+$E$11*(A439^6)+$E$12*(A439^5)+$E$13*(A439^4)+$E$14*(A439^3)+$E$15*(A439^2)+$E$16*(A439)+$E$17+(($E$3*EXP($E$4*A439))*(($E$5*(SIN(2*3.141592654*A439)))+(((1-($E$5^2))^0.5)*(COS(2*3.141592654*A439)))))+(($E$6*EXP($E$7*A439))*(($E$8*(SIN(4*3.141592654*A439)))+(((1-($E$8^2))^0.5)*(COS(4*3.141592654*A439)))))</f>
        <v>15.067081525830744</v>
      </c>
      <c r="H439" s="2">
        <f t="shared" si="69"/>
        <v>-0.24591847416925638</v>
      </c>
      <c r="I439" s="2">
        <f t="shared" si="73"/>
        <v>6.0475895937735218E-2</v>
      </c>
      <c r="K439" s="2">
        <f t="shared" si="70"/>
        <v>0.17804754134824063</v>
      </c>
      <c r="L439" s="2">
        <f t="shared" si="74"/>
        <v>15.134674712592805</v>
      </c>
      <c r="M439" s="2">
        <f t="shared" si="75"/>
        <v>0.17832528740719589</v>
      </c>
      <c r="N439" s="3">
        <f t="shared" si="76"/>
        <v>3.1799908128859015E-2</v>
      </c>
      <c r="P439" s="3">
        <v>0.23752001744318818</v>
      </c>
      <c r="Q439" s="3">
        <v>0.41622533240587067</v>
      </c>
      <c r="R439" s="3">
        <f>B439-K439</f>
        <v>15.13495245865176</v>
      </c>
      <c r="S439" s="3"/>
      <c r="T439" s="3">
        <f>(B438-$U$17)^2</f>
        <v>0.50130857876884749</v>
      </c>
      <c r="V439" s="19"/>
      <c r="X439" s="19"/>
      <c r="Y439" s="19"/>
      <c r="AD439" s="3">
        <v>35.166665750000099</v>
      </c>
      <c r="AE439" s="2">
        <f t="shared" si="66"/>
        <v>0</v>
      </c>
      <c r="AF439" s="2">
        <f>AE439-B439</f>
        <v>-15.313000000000001</v>
      </c>
      <c r="AG439" s="2">
        <f t="shared" si="67"/>
        <v>234.48796900000002</v>
      </c>
      <c r="AH439" s="2">
        <f t="shared" si="68"/>
        <v>15.313000000000001</v>
      </c>
    </row>
    <row r="440" spans="1:34" x14ac:dyDescent="0.3">
      <c r="A440" s="3">
        <v>34.999999090000102</v>
      </c>
      <c r="B440" s="3">
        <v>14.782</v>
      </c>
      <c r="C440" s="2">
        <f>$D$6*(A440^8)+$D$7*(A440^7)+$D$8*(A440^6)+$D$9*(A440^5)+$D$10*(A440^4)+$D$11*(A440^3)+$D$12*(A440^2)+$D$13*(A440)+$D$14 + (($D$3*EXP($D$4*A440))*(($D$5*(SIN(2*3.141592654*A440)))+(((1-($D$5^2))^0.5)*(COS(2*3.141592654*A440)))))</f>
        <v>14.937152906360311</v>
      </c>
      <c r="D440" s="2">
        <f t="shared" si="71"/>
        <v>-0.15515290636031054</v>
      </c>
      <c r="F440" s="2">
        <f t="shared" si="72"/>
        <v>2.4072424352051289E-2</v>
      </c>
      <c r="G440" s="2">
        <f>$E$9*(A440^8)+$E$10*(A440^7)+$E$11*(A440^6)+$E$12*(A440^5)+$E$13*(A440^4)+$E$14*(A440^3)+$E$15*(A440^2)+$E$16*(A440)+$E$17+(($E$3*EXP($E$4*A440))*(($E$5*(SIN(2*3.141592654*A440)))+(((1-($E$5^2))^0.5)*(COS(2*3.141592654*A440)))))+(($E$6*EXP($E$7*A440))*(($E$8*(SIN(4*3.141592654*A440)))+(((1-($E$8^2))^0.5)*(COS(4*3.141592654*A440)))))</f>
        <v>14.953682721498401</v>
      </c>
      <c r="H440" s="2">
        <f t="shared" si="69"/>
        <v>0.17168272149840114</v>
      </c>
      <c r="I440" s="2">
        <f t="shared" si="73"/>
        <v>2.9474956861097568E-2</v>
      </c>
      <c r="K440" s="2">
        <f t="shared" si="70"/>
        <v>0.35076738691528569</v>
      </c>
      <c r="L440" s="2">
        <f t="shared" si="74"/>
        <v>15.287920293275596</v>
      </c>
      <c r="M440" s="2">
        <f t="shared" si="75"/>
        <v>-0.50592029327559551</v>
      </c>
      <c r="N440" s="3">
        <f t="shared" si="76"/>
        <v>0.25595534314806456</v>
      </c>
      <c r="P440" s="3">
        <v>0.35637282875543619</v>
      </c>
      <c r="Q440" s="3">
        <v>0.23752001744318818</v>
      </c>
      <c r="R440" s="3">
        <f>B440-K440</f>
        <v>14.431232613084715</v>
      </c>
      <c r="S440" s="3"/>
      <c r="T440" s="3">
        <f>(B439-$U$17)^2</f>
        <v>0.21255002691700065</v>
      </c>
      <c r="V440" s="19"/>
      <c r="X440" s="19"/>
      <c r="Y440" s="19"/>
      <c r="AD440" s="3">
        <v>35.249999080000102</v>
      </c>
      <c r="AE440" s="2">
        <f t="shared" si="66"/>
        <v>0</v>
      </c>
      <c r="AF440" s="2">
        <f>AE440-B440</f>
        <v>-14.782</v>
      </c>
      <c r="AG440" s="2">
        <f t="shared" si="67"/>
        <v>218.50752399999999</v>
      </c>
      <c r="AH440" s="2">
        <f t="shared" si="68"/>
        <v>14.782</v>
      </c>
    </row>
    <row r="441" spans="1:34" x14ac:dyDescent="0.3">
      <c r="A441" s="3">
        <v>35.083332420000097</v>
      </c>
      <c r="B441" s="3">
        <v>13.718999999999999</v>
      </c>
      <c r="C441" s="2">
        <f>$D$6*(A441^8)+$D$7*(A441^7)+$D$8*(A441^6)+$D$9*(A441^5)+$D$10*(A441^4)+$D$11*(A441^3)+$D$12*(A441^2)+$D$13*(A441)+$D$14 + (($D$3*EXP($D$4*A441))*(($D$5*(SIN(2*3.141592654*A441)))+(((1-($D$5^2))^0.5)*(COS(2*3.141592654*A441)))))</f>
        <v>15.265184218960016</v>
      </c>
      <c r="D441" s="2">
        <f t="shared" si="71"/>
        <v>-1.5461842189600166</v>
      </c>
      <c r="F441" s="2">
        <f t="shared" si="72"/>
        <v>2.3906856389609965</v>
      </c>
      <c r="G441" s="2">
        <f>$E$9*(A441^8)+$E$10*(A441^7)+$E$11*(A441^6)+$E$12*(A441^5)+$E$13*(A441^4)+$E$14*(A441^3)+$E$15*(A441^2)+$E$16*(A441)+$E$17+(($E$3*EXP($E$4*A441))*(($E$5*(SIN(2*3.141592654*A441)))+(((1-($E$5^2))^0.5)*(COS(2*3.141592654*A441)))))+(($E$6*EXP($E$7*A441))*(($E$8*(SIN(4*3.141592654*A441)))+(((1-($E$8^2))^0.5)*(COS(4*3.141592654*A441)))))</f>
        <v>15.169648914975726</v>
      </c>
      <c r="H441" s="2">
        <f t="shared" si="69"/>
        <v>1.4506489149757265</v>
      </c>
      <c r="I441" s="2">
        <f t="shared" si="73"/>
        <v>2.1043822745202525</v>
      </c>
      <c r="K441" s="2">
        <f t="shared" si="70"/>
        <v>-0.25207119254038812</v>
      </c>
      <c r="L441" s="2">
        <f t="shared" si="74"/>
        <v>15.013113026419628</v>
      </c>
      <c r="M441" s="2">
        <f t="shared" si="75"/>
        <v>-1.2941130264196286</v>
      </c>
      <c r="N441" s="3">
        <f t="shared" si="76"/>
        <v>1.6747285251489703</v>
      </c>
      <c r="P441" s="3">
        <v>-0.15515290636031054</v>
      </c>
      <c r="Q441" s="3">
        <v>0.35637282875543619</v>
      </c>
      <c r="R441" s="3">
        <f>B441-K441</f>
        <v>13.971071192540387</v>
      </c>
      <c r="S441" s="3"/>
      <c r="T441" s="3">
        <f>(B440-$U$17)^2</f>
        <v>4.8955935836777088E-3</v>
      </c>
      <c r="V441" s="19"/>
      <c r="X441" s="19"/>
      <c r="Y441" s="19"/>
      <c r="AD441" s="3">
        <v>35.333332410000097</v>
      </c>
      <c r="AE441" s="2">
        <f t="shared" si="66"/>
        <v>0</v>
      </c>
      <c r="AF441" s="2">
        <f>AE441-B441</f>
        <v>-13.718999999999999</v>
      </c>
      <c r="AG441" s="2">
        <f t="shared" si="67"/>
        <v>188.210961</v>
      </c>
      <c r="AH441" s="2">
        <f t="shared" si="68"/>
        <v>13.718999999999999</v>
      </c>
    </row>
    <row r="442" spans="1:34" x14ac:dyDescent="0.3">
      <c r="A442" s="3">
        <v>35.166665750000099</v>
      </c>
      <c r="B442" s="3">
        <v>14.839</v>
      </c>
      <c r="C442" s="2">
        <f>$D$6*(A442^8)+$D$7*(A442^7)+$D$8*(A442^6)+$D$9*(A442^5)+$D$10*(A442^4)+$D$11*(A442^3)+$D$12*(A442^2)+$D$13*(A442)+$D$14 + (($D$3*EXP($D$4*A442))*(($D$5*(SIN(2*3.141592654*A442)))+(((1-($D$5^2))^0.5)*(COS(2*3.141592654*A442)))))</f>
        <v>15.848684483202337</v>
      </c>
      <c r="D442" s="2">
        <f t="shared" si="71"/>
        <v>-1.0096844832023368</v>
      </c>
      <c r="F442" s="2">
        <f t="shared" si="72"/>
        <v>1.0194627556195701</v>
      </c>
      <c r="G442" s="2">
        <f>$E$9*(A442^8)+$E$10*(A442^7)+$E$11*(A442^6)+$E$12*(A442^5)+$E$13*(A442^4)+$E$14*(A442^3)+$E$15*(A442^2)+$E$16*(A442)+$E$17+(($E$3*EXP($E$4*A442))*(($E$5*(SIN(2*3.141592654*A442)))+(((1-($E$5^2))^0.5)*(COS(2*3.141592654*A442)))))+(($E$6*EXP($E$7*A442))*(($E$8*(SIN(4*3.141592654*A442)))+(((1-($E$8^2))^0.5)*(COS(4*3.141592654*A442)))))</f>
        <v>15.735179996734905</v>
      </c>
      <c r="H442" s="2">
        <f t="shared" si="69"/>
        <v>0.89617999673490445</v>
      </c>
      <c r="I442" s="2">
        <f t="shared" si="73"/>
        <v>0.80313858654777337</v>
      </c>
      <c r="K442" s="2">
        <f t="shared" si="70"/>
        <v>-1.7110311111881236</v>
      </c>
      <c r="L442" s="2">
        <f t="shared" si="74"/>
        <v>14.137653372014213</v>
      </c>
      <c r="M442" s="2">
        <f t="shared" si="75"/>
        <v>0.70134662798578695</v>
      </c>
      <c r="N442" s="3">
        <f t="shared" si="76"/>
        <v>0.49188709258703384</v>
      </c>
      <c r="P442" s="3">
        <v>-1.5461842189600166</v>
      </c>
      <c r="Q442" s="3">
        <v>-0.15515290636031054</v>
      </c>
      <c r="R442" s="3">
        <f>B442-K442</f>
        <v>16.550031111188122</v>
      </c>
      <c r="S442" s="3"/>
      <c r="T442" s="3">
        <f>(B441-$U$17)^2</f>
        <v>1.2836176639540713</v>
      </c>
      <c r="V442" s="19"/>
      <c r="X442" s="19"/>
      <c r="Y442" s="19"/>
      <c r="AD442" s="3">
        <v>35.416665740000099</v>
      </c>
      <c r="AE442" s="2">
        <f t="shared" si="66"/>
        <v>0</v>
      </c>
      <c r="AF442" s="2">
        <f>AE442-B442</f>
        <v>-14.839</v>
      </c>
      <c r="AG442" s="2">
        <f t="shared" si="67"/>
        <v>220.195921</v>
      </c>
      <c r="AH442" s="2">
        <f t="shared" si="68"/>
        <v>14.839</v>
      </c>
    </row>
    <row r="443" spans="1:34" x14ac:dyDescent="0.3">
      <c r="A443" s="3">
        <v>35.249999080000102</v>
      </c>
      <c r="B443" s="3">
        <v>15.824999999999999</v>
      </c>
      <c r="C443" s="2">
        <f>$D$6*(A443^8)+$D$7*(A443^7)+$D$8*(A443^6)+$D$9*(A443^5)+$D$10*(A443^4)+$D$11*(A443^3)+$D$12*(A443^2)+$D$13*(A443)+$D$14 + (($D$3*EXP($D$4*A443))*(($D$5*(SIN(2*3.141592654*A443)))+(((1-($D$5^2))^0.5)*(COS(2*3.141592654*A443)))))</f>
        <v>16.52706913027583</v>
      </c>
      <c r="D443" s="2">
        <f t="shared" si="71"/>
        <v>-0.70206913027583084</v>
      </c>
      <c r="F443" s="2">
        <f t="shared" si="72"/>
        <v>0.49290106368626152</v>
      </c>
      <c r="G443" s="2">
        <f>$E$9*(A443^8)+$E$10*(A443^7)+$E$11*(A443^6)+$E$12*(A443^5)+$E$13*(A443^4)+$E$14*(A443^3)+$E$15*(A443^2)+$E$16*(A443)+$E$17+(($E$3*EXP($E$4*A443))*(($E$5*(SIN(2*3.141592654*A443)))+(((1-($E$5^2))^0.5)*(COS(2*3.141592654*A443)))))+(($E$6*EXP($E$7*A443))*(($E$8*(SIN(4*3.141592654*A443)))+(((1-($E$8^2))^0.5)*(COS(4*3.141592654*A443)))))</f>
        <v>16.507807875999649</v>
      </c>
      <c r="H443" s="2">
        <f t="shared" si="69"/>
        <v>0.68280787599965009</v>
      </c>
      <c r="I443" s="2">
        <f t="shared" si="73"/>
        <v>0.46622659552715356</v>
      </c>
      <c r="K443" s="2">
        <f t="shared" si="70"/>
        <v>-0.80509659267993716</v>
      </c>
      <c r="L443" s="2">
        <f t="shared" si="74"/>
        <v>15.721972537595892</v>
      </c>
      <c r="M443" s="2">
        <f t="shared" si="75"/>
        <v>0.10302746240410698</v>
      </c>
      <c r="N443" s="3">
        <f t="shared" si="76"/>
        <v>1.0614658009429678E-2</v>
      </c>
      <c r="P443" s="3">
        <v>-1.0096844832023368</v>
      </c>
      <c r="Q443" s="3">
        <v>-1.5461842189600166</v>
      </c>
      <c r="R443" s="3">
        <f>B443-K443</f>
        <v>16.630096592679937</v>
      </c>
      <c r="S443" s="3"/>
      <c r="T443" s="3">
        <f>(B442-$U$17)^2</f>
        <v>1.6818247256541473E-4</v>
      </c>
      <c r="V443" s="19"/>
      <c r="X443" s="19"/>
      <c r="Y443" s="19"/>
      <c r="AD443" s="3">
        <v>35.499999070000101</v>
      </c>
      <c r="AE443" s="2">
        <f t="shared" si="66"/>
        <v>0</v>
      </c>
      <c r="AF443" s="2">
        <f>AE443-B443</f>
        <v>-15.824999999999999</v>
      </c>
      <c r="AG443" s="2">
        <f t="shared" si="67"/>
        <v>250.43062499999996</v>
      </c>
      <c r="AH443" s="2">
        <f t="shared" si="68"/>
        <v>15.824999999999999</v>
      </c>
    </row>
    <row r="444" spans="1:34" x14ac:dyDescent="0.3">
      <c r="A444" s="3">
        <v>35.333332410000097</v>
      </c>
      <c r="B444" s="3">
        <v>17.324000000000002</v>
      </c>
      <c r="C444" s="2">
        <f>$D$6*(A444^8)+$D$7*(A444^7)+$D$8*(A444^6)+$D$9*(A444^5)+$D$10*(A444^4)+$D$11*(A444^3)+$D$12*(A444^2)+$D$13*(A444)+$D$14 + (($D$3*EXP($D$4*A444))*(($D$5*(SIN(2*3.141592654*A444)))+(((1-($D$5^2))^0.5)*(COS(2*3.141592654*A444)))))</f>
        <v>17.114207276820835</v>
      </c>
      <c r="D444" s="2">
        <f t="shared" si="71"/>
        <v>0.20979272317916653</v>
      </c>
      <c r="F444" s="2">
        <f t="shared" si="72"/>
        <v>4.4012986698930397E-2</v>
      </c>
      <c r="G444" s="2">
        <f>$E$9*(A444^8)+$E$10*(A444^7)+$E$11*(A444^6)+$E$12*(A444^5)+$E$13*(A444^4)+$E$14*(A444^3)+$E$15*(A444^2)+$E$16*(A444)+$E$17+(($E$3*EXP($E$4*A444))*(($E$5*(SIN(2*3.141592654*A444)))+(((1-($E$5^2))^0.5)*(COS(2*3.141592654*A444)))))+(($E$6*EXP($E$7*A444))*(($E$8*(SIN(4*3.141592654*A444)))+(((1-($E$8^2))^0.5)*(COS(4*3.141592654*A444)))))</f>
        <v>17.207516470178994</v>
      </c>
      <c r="H444" s="2">
        <f t="shared" si="69"/>
        <v>-0.11648352982100718</v>
      </c>
      <c r="I444" s="2">
        <f t="shared" si="73"/>
        <v>1.356841271956147E-2</v>
      </c>
      <c r="K444" s="2">
        <f t="shared" si="70"/>
        <v>-0.57395178287019499</v>
      </c>
      <c r="L444" s="2">
        <f t="shared" si="74"/>
        <v>16.540255493950639</v>
      </c>
      <c r="M444" s="2">
        <f t="shared" si="75"/>
        <v>0.78374450604936285</v>
      </c>
      <c r="N444" s="3">
        <f t="shared" si="76"/>
        <v>0.61425545076255972</v>
      </c>
      <c r="P444" s="3">
        <v>-0.70206913027583084</v>
      </c>
      <c r="Q444" s="3">
        <v>-1.0096844832023368</v>
      </c>
      <c r="R444" s="3">
        <f>B444-K444</f>
        <v>17.897951782870198</v>
      </c>
      <c r="S444" s="3"/>
      <c r="T444" s="3">
        <f>(B443-$U$17)^2</f>
        <v>0.94679026395402521</v>
      </c>
      <c r="V444" s="19"/>
      <c r="X444" s="19"/>
      <c r="Y444" s="19"/>
      <c r="AD444" s="3">
        <v>35.583332400000103</v>
      </c>
      <c r="AE444" s="2">
        <f t="shared" si="66"/>
        <v>0</v>
      </c>
      <c r="AF444" s="2">
        <f>AE444-B444</f>
        <v>-17.324000000000002</v>
      </c>
      <c r="AG444" s="2">
        <f t="shared" si="67"/>
        <v>300.12097600000004</v>
      </c>
      <c r="AH444" s="2">
        <f t="shared" si="68"/>
        <v>17.324000000000002</v>
      </c>
    </row>
    <row r="445" spans="1:34" x14ac:dyDescent="0.3">
      <c r="A445" s="3">
        <v>35.416665740000099</v>
      </c>
      <c r="B445" s="3">
        <v>17.722999999999999</v>
      </c>
      <c r="C445" s="2">
        <f>$D$6*(A445^8)+$D$7*(A445^7)+$D$8*(A445^6)+$D$9*(A445^5)+$D$10*(A445^4)+$D$11*(A445^3)+$D$12*(A445^2)+$D$13*(A445)+$D$14 + (($D$3*EXP($D$4*A445))*(($D$5*(SIN(2*3.141592654*A445)))+(((1-($D$5^2))^0.5)*(COS(2*3.141592654*A445)))))</f>
        <v>17.448293974535346</v>
      </c>
      <c r="D445" s="2">
        <f t="shared" si="71"/>
        <v>0.27470602546465273</v>
      </c>
      <c r="F445" s="2">
        <f t="shared" si="72"/>
        <v>7.5463400426586433E-2</v>
      </c>
      <c r="G445" s="2">
        <f>$E$9*(A445^8)+$E$10*(A445^7)+$E$11*(A445^6)+$E$12*(A445^5)+$E$13*(A445^4)+$E$14*(A445^3)+$E$15*(A445^2)+$E$16*(A445)+$E$17+(($E$3*EXP($E$4*A445))*(($E$5*(SIN(2*3.141592654*A445)))+(((1-($E$5^2))^0.5)*(COS(2*3.141592654*A445)))))+(($E$6*EXP($E$7*A445))*(($E$8*(SIN(4*3.141592654*A445)))+(((1-($E$8^2))^0.5)*(COS(4*3.141592654*A445)))))</f>
        <v>17.560577645107131</v>
      </c>
      <c r="H445" s="2">
        <f t="shared" si="69"/>
        <v>-0.16242235489286827</v>
      </c>
      <c r="I445" s="2">
        <f t="shared" si="73"/>
        <v>2.6381021368944848E-2</v>
      </c>
      <c r="K445" s="2">
        <f t="shared" si="70"/>
        <v>0.38842626861566065</v>
      </c>
      <c r="L445" s="2">
        <f t="shared" si="74"/>
        <v>17.836720243151007</v>
      </c>
      <c r="M445" s="2">
        <f t="shared" si="75"/>
        <v>-0.11372024315100759</v>
      </c>
      <c r="N445" s="3">
        <f t="shared" si="76"/>
        <v>1.293229370232429E-2</v>
      </c>
      <c r="P445" s="3">
        <v>0.20979272317916653</v>
      </c>
      <c r="Q445" s="3">
        <v>-0.70206913027583084</v>
      </c>
      <c r="R445" s="3">
        <f>B445-K445</f>
        <v>17.334573731384339</v>
      </c>
      <c r="S445" s="3"/>
      <c r="T445" s="3">
        <f>(B444-$U$17)^2</f>
        <v>6.1109396454354847</v>
      </c>
      <c r="V445" s="19"/>
      <c r="X445" s="19"/>
      <c r="Y445" s="19"/>
      <c r="AD445" s="3">
        <v>35.666665730000098</v>
      </c>
      <c r="AE445" s="2">
        <f t="shared" si="66"/>
        <v>0</v>
      </c>
      <c r="AF445" s="2">
        <f>AE445-B445</f>
        <v>-17.722999999999999</v>
      </c>
      <c r="AG445" s="2">
        <f t="shared" si="67"/>
        <v>314.10472899999996</v>
      </c>
      <c r="AH445" s="2">
        <f t="shared" si="68"/>
        <v>17.722999999999999</v>
      </c>
    </row>
    <row r="446" spans="1:34" x14ac:dyDescent="0.3">
      <c r="A446" s="3">
        <v>35.499999070000101</v>
      </c>
      <c r="B446" s="3">
        <v>17.684999999999999</v>
      </c>
      <c r="C446" s="2">
        <f>$D$6*(A446^8)+$D$7*(A446^7)+$D$8*(A446^6)+$D$9*(A446^5)+$D$10*(A446^4)+$D$11*(A446^3)+$D$12*(A446^2)+$D$13*(A446)+$D$14 + (($D$3*EXP($D$4*A446))*(($D$5*(SIN(2*3.141592654*A446)))+(((1-($D$5^2))^0.5)*(COS(2*3.141592654*A446)))))</f>
        <v>17.435229954823154</v>
      </c>
      <c r="D446" s="2">
        <f t="shared" si="71"/>
        <v>0.2497700451768452</v>
      </c>
      <c r="F446" s="2">
        <f t="shared" si="72"/>
        <v>6.238507546764329E-2</v>
      </c>
      <c r="G446" s="2">
        <f>$E$9*(A446^8)+$E$10*(A446^7)+$E$11*(A446^6)+$E$12*(A446^5)+$E$13*(A446^4)+$E$14*(A446^3)+$E$15*(A446^2)+$E$16*(A446)+$E$17+(($E$3*EXP($E$4*A446))*(($E$5*(SIN(2*3.141592654*A446)))+(((1-($E$5^2))^0.5)*(COS(2*3.141592654*A446)))))+(($E$6*EXP($E$7*A446))*(($E$8*(SIN(4*3.141592654*A446)))+(((1-($E$8^2))^0.5)*(COS(4*3.141592654*A446)))))</f>
        <v>17.454589361165826</v>
      </c>
      <c r="H446" s="2">
        <f t="shared" si="69"/>
        <v>-0.23041063883417223</v>
      </c>
      <c r="I446" s="2">
        <f t="shared" si="73"/>
        <v>5.3089062487971357E-2</v>
      </c>
      <c r="K446" s="2">
        <f t="shared" si="70"/>
        <v>0.26461460105274981</v>
      </c>
      <c r="L446" s="2">
        <f t="shared" si="74"/>
        <v>17.699844555875902</v>
      </c>
      <c r="M446" s="2">
        <f t="shared" si="75"/>
        <v>-1.4844555875903609E-2</v>
      </c>
      <c r="N446" s="3">
        <f t="shared" si="76"/>
        <v>2.2036083915282436E-4</v>
      </c>
      <c r="P446" s="3">
        <v>0.27470602546465273</v>
      </c>
      <c r="Q446" s="3">
        <v>0.20979272317916653</v>
      </c>
      <c r="R446" s="3">
        <f>B446-K446</f>
        <v>17.42038539894725</v>
      </c>
      <c r="S446" s="3"/>
      <c r="T446" s="3">
        <f>(B445-$U$17)^2</f>
        <v>8.242821767657686</v>
      </c>
      <c r="V446" s="19"/>
      <c r="X446" s="19"/>
      <c r="Y446" s="19"/>
      <c r="AD446" s="3">
        <v>35.7499990600001</v>
      </c>
      <c r="AE446" s="2">
        <f t="shared" si="66"/>
        <v>0</v>
      </c>
      <c r="AF446" s="2">
        <f>AE446-B446</f>
        <v>-17.684999999999999</v>
      </c>
      <c r="AG446" s="2">
        <f t="shared" si="67"/>
        <v>312.75922499999996</v>
      </c>
      <c r="AH446" s="2">
        <f t="shared" si="68"/>
        <v>17.684999999999999</v>
      </c>
    </row>
    <row r="447" spans="1:34" x14ac:dyDescent="0.3">
      <c r="A447" s="3">
        <v>35.583332400000103</v>
      </c>
      <c r="B447" s="3">
        <v>17.513999999999999</v>
      </c>
      <c r="C447" s="2">
        <f>$D$6*(A447^8)+$D$7*(A447^7)+$D$8*(A447^6)+$D$9*(A447^5)+$D$10*(A447^4)+$D$11*(A447^3)+$D$12*(A447^2)+$D$13*(A447)+$D$14 + (($D$3*EXP($D$4*A447))*(($D$5*(SIN(2*3.141592654*A447)))+(((1-($D$5^2))^0.5)*(COS(2*3.141592654*A447)))))</f>
        <v>17.073878517565419</v>
      </c>
      <c r="D447" s="2">
        <f t="shared" si="71"/>
        <v>0.44012148243458071</v>
      </c>
      <c r="F447" s="2">
        <f t="shared" si="72"/>
        <v>0.19370691930041295</v>
      </c>
      <c r="G447" s="2">
        <f>$E$9*(A447^8)+$E$10*(A447^7)+$E$11*(A447^6)+$E$12*(A447^5)+$E$13*(A447^4)+$E$14*(A447^3)+$E$15*(A447^2)+$E$16*(A447)+$E$17+(($E$3*EXP($E$4*A447))*(($E$5*(SIN(2*3.141592654*A447)))+(((1-($E$5^2))^0.5)*(COS(2*3.141592654*A447)))))+(($E$6*EXP($E$7*A447))*(($E$8*(SIN(4*3.141592654*A447)))+(((1-($E$8^2))^0.5)*(COS(4*3.141592654*A447)))))</f>
        <v>16.981596597888139</v>
      </c>
      <c r="H447" s="2">
        <f t="shared" si="69"/>
        <v>-0.53240340211186066</v>
      </c>
      <c r="I447" s="2">
        <f t="shared" si="73"/>
        <v>0.28345338258028357</v>
      </c>
      <c r="K447" s="2">
        <f t="shared" si="70"/>
        <v>0.22245156987012299</v>
      </c>
      <c r="L447" s="2">
        <f t="shared" si="74"/>
        <v>17.296330087435543</v>
      </c>
      <c r="M447" s="2">
        <f t="shared" si="75"/>
        <v>0.21766991256445678</v>
      </c>
      <c r="N447" s="3">
        <f t="shared" si="76"/>
        <v>4.7380190835818257E-2</v>
      </c>
      <c r="P447" s="3">
        <v>0.2497700451768452</v>
      </c>
      <c r="Q447" s="3">
        <v>0.27470602546465273</v>
      </c>
      <c r="R447" s="3">
        <f>B447-K447</f>
        <v>17.291548430129875</v>
      </c>
      <c r="S447" s="3"/>
      <c r="T447" s="3">
        <f>(B446-$U$17)^2</f>
        <v>8.0260673750650913</v>
      </c>
      <c r="V447" s="19"/>
      <c r="X447" s="19"/>
      <c r="Y447" s="19"/>
      <c r="AD447" s="3">
        <v>35.833332390000102</v>
      </c>
      <c r="AE447" s="2">
        <f t="shared" si="66"/>
        <v>0</v>
      </c>
      <c r="AF447" s="2">
        <f>AE447-B447</f>
        <v>-17.513999999999999</v>
      </c>
      <c r="AG447" s="2">
        <f t="shared" si="67"/>
        <v>306.74019599999997</v>
      </c>
      <c r="AH447" s="2">
        <f t="shared" si="68"/>
        <v>17.513999999999999</v>
      </c>
    </row>
    <row r="448" spans="1:34" x14ac:dyDescent="0.3">
      <c r="A448" s="3">
        <v>35.666665730000098</v>
      </c>
      <c r="B448" s="3">
        <v>16.907</v>
      </c>
      <c r="C448" s="2">
        <f>$D$6*(A448^8)+$D$7*(A448^7)+$D$8*(A448^6)+$D$9*(A448^5)+$D$10*(A448^4)+$D$11*(A448^3)+$D$12*(A448^2)+$D$13*(A448)+$D$14 + (($D$3*EXP($D$4*A448))*(($D$5*(SIN(2*3.141592654*A448)))+(((1-($D$5^2))^0.5)*(COS(2*3.141592654*A448)))))</f>
        <v>16.456420145814835</v>
      </c>
      <c r="D448" s="2">
        <f t="shared" si="71"/>
        <v>0.45057985418516466</v>
      </c>
      <c r="F448" s="2">
        <f t="shared" si="72"/>
        <v>0.20302220499752424</v>
      </c>
      <c r="G448" s="2">
        <f>$E$9*(A448^8)+$E$10*(A448^7)+$E$11*(A448^6)+$E$12*(A448^5)+$E$13*(A448^4)+$E$14*(A448^3)+$E$15*(A448^2)+$E$16*(A448)+$E$17+(($E$3*EXP($E$4*A448))*(($E$5*(SIN(2*3.141592654*A448)))+(((1-($E$5^2))^0.5)*(COS(2*3.141592654*A448)))))+(($E$6*EXP($E$7*A448))*(($E$8*(SIN(4*3.141592654*A448)))+(((1-($E$8^2))^0.5)*(COS(4*3.141592654*A448)))))</f>
        <v>16.345033210979988</v>
      </c>
      <c r="H448" s="2">
        <f t="shared" si="69"/>
        <v>-0.56196678902001196</v>
      </c>
      <c r="I448" s="2">
        <f t="shared" si="73"/>
        <v>0.31580667196146261</v>
      </c>
      <c r="K448" s="2">
        <f t="shared" si="70"/>
        <v>0.44261376186822121</v>
      </c>
      <c r="L448" s="2">
        <f t="shared" si="74"/>
        <v>16.899033907683055</v>
      </c>
      <c r="M448" s="2">
        <f t="shared" si="75"/>
        <v>7.9660923169448949E-3</v>
      </c>
      <c r="N448" s="3">
        <f t="shared" si="76"/>
        <v>6.3458626802088478E-5</v>
      </c>
      <c r="P448" s="3">
        <v>0.44012148243458071</v>
      </c>
      <c r="Q448" s="3">
        <v>0.2497700451768452</v>
      </c>
      <c r="R448" s="3">
        <f>B448-K448</f>
        <v>16.46438623813178</v>
      </c>
      <c r="S448" s="3"/>
      <c r="T448" s="3">
        <f>(B447-$U$17)^2</f>
        <v>7.086411608398433</v>
      </c>
      <c r="V448" s="19"/>
      <c r="X448" s="19"/>
      <c r="Y448" s="19"/>
      <c r="AD448" s="3">
        <v>35.916665720000097</v>
      </c>
      <c r="AE448" s="2">
        <f t="shared" si="66"/>
        <v>0</v>
      </c>
      <c r="AF448" s="2">
        <f>AE448-B448</f>
        <v>-16.907</v>
      </c>
      <c r="AG448" s="2">
        <f t="shared" si="67"/>
        <v>285.84664900000001</v>
      </c>
      <c r="AH448" s="2">
        <f t="shared" si="68"/>
        <v>16.907</v>
      </c>
    </row>
    <row r="449" spans="1:34" x14ac:dyDescent="0.3">
      <c r="A449" s="3">
        <v>35.7499990600001</v>
      </c>
      <c r="B449" s="3">
        <v>15.863</v>
      </c>
      <c r="C449" s="2">
        <f>$D$6*(A449^8)+$D$7*(A449^7)+$D$8*(A449^6)+$D$9*(A449^5)+$D$10*(A449^4)+$D$11*(A449^3)+$D$12*(A449^2)+$D$13*(A449)+$D$14 + (($D$3*EXP($D$4*A449))*(($D$5*(SIN(2*3.141592654*A449)))+(((1-($D$5^2))^0.5)*(COS(2*3.141592654*A449)))))</f>
        <v>15.743696075601258</v>
      </c>
      <c r="D449" s="2">
        <f t="shared" si="71"/>
        <v>0.11930392439874105</v>
      </c>
      <c r="F449" s="2">
        <f t="shared" si="72"/>
        <v>1.4233426376940519E-2</v>
      </c>
      <c r="G449" s="2">
        <f>$E$9*(A449^8)+$E$10*(A449^7)+$E$11*(A449^6)+$E$12*(A449^5)+$E$13*(A449^4)+$E$14*(A449^3)+$E$15*(A449^2)+$E$16*(A449)+$E$17+(($E$3*EXP($E$4*A449))*(($E$5*(SIN(2*3.141592654*A449)))+(((1-($E$5^2))^0.5)*(COS(2*3.141592654*A449)))))+(($E$6*EXP($E$7*A449))*(($E$8*(SIN(4*3.141592654*A449)))+(((1-($E$8^2))^0.5)*(COS(4*3.141592654*A449)))))</f>
        <v>15.724017102750325</v>
      </c>
      <c r="H449" s="2">
        <f t="shared" si="69"/>
        <v>-0.13898289724967405</v>
      </c>
      <c r="I449" s="2">
        <f t="shared" si="73"/>
        <v>1.9316245727913454E-2</v>
      </c>
      <c r="K449" s="2">
        <f t="shared" si="70"/>
        <v>0.41327899712300842</v>
      </c>
      <c r="L449" s="2">
        <f t="shared" si="74"/>
        <v>16.156975072724268</v>
      </c>
      <c r="M449" s="2">
        <f t="shared" si="75"/>
        <v>-0.29397507272426893</v>
      </c>
      <c r="N449" s="3">
        <f t="shared" si="76"/>
        <v>8.6421343383239202E-2</v>
      </c>
      <c r="P449" s="3">
        <v>0.45057985418516466</v>
      </c>
      <c r="Q449" s="3">
        <v>0.44012148243458071</v>
      </c>
      <c r="R449" s="3">
        <f>B449-K449</f>
        <v>15.449721002876991</v>
      </c>
      <c r="S449" s="3"/>
      <c r="T449" s="3">
        <f>(B448-$U$17)^2</f>
        <v>4.2231543898799302</v>
      </c>
      <c r="V449" s="19"/>
      <c r="X449" s="19"/>
      <c r="Y449" s="19"/>
      <c r="AD449" s="3">
        <v>35.999999050000099</v>
      </c>
      <c r="AE449" s="2">
        <f t="shared" si="66"/>
        <v>0</v>
      </c>
      <c r="AF449" s="2">
        <f>AE449-B449</f>
        <v>-15.863</v>
      </c>
      <c r="AG449" s="2">
        <f t="shared" si="67"/>
        <v>251.63476899999998</v>
      </c>
      <c r="AH449" s="2">
        <f t="shared" si="68"/>
        <v>15.863</v>
      </c>
    </row>
    <row r="450" spans="1:34" x14ac:dyDescent="0.3">
      <c r="A450" s="3">
        <v>35.833332390000102</v>
      </c>
      <c r="B450" s="3">
        <v>14.933999999999999</v>
      </c>
      <c r="C450" s="2">
        <f>$D$6*(A450^8)+$D$7*(A450^7)+$D$8*(A450^6)+$D$9*(A450^5)+$D$10*(A450^4)+$D$11*(A450^3)+$D$12*(A450^2)+$D$13*(A450)+$D$14 + (($D$3*EXP($D$4*A450))*(($D$5*(SIN(2*3.141592654*A450)))+(((1-($D$5^2))^0.5)*(COS(2*3.141592654*A450)))))</f>
        <v>15.122135528273656</v>
      </c>
      <c r="D450" s="2">
        <f t="shared" si="71"/>
        <v>-0.18813552827365676</v>
      </c>
      <c r="F450" s="2">
        <f t="shared" si="72"/>
        <v>3.5394976998807899E-2</v>
      </c>
      <c r="G450" s="2">
        <f>$E$9*(A450^8)+$E$10*(A450^7)+$E$11*(A450^6)+$E$12*(A450^5)+$E$13*(A450^4)+$E$14*(A450^3)+$E$15*(A450^2)+$E$16*(A450)+$E$17+(($E$3*EXP($E$4*A450))*(($E$5*(SIN(2*3.141592654*A450)))+(((1-($E$5^2))^0.5)*(COS(2*3.141592654*A450)))))+(($E$6*EXP($E$7*A450))*(($E$8*(SIN(4*3.141592654*A450)))+(((1-($E$8^2))^0.5)*(COS(4*3.141592654*A450)))))</f>
        <v>15.212491017994671</v>
      </c>
      <c r="H450" s="2">
        <f t="shared" si="69"/>
        <v>0.27849101799467135</v>
      </c>
      <c r="I450" s="2">
        <f t="shared" si="73"/>
        <v>7.7557247103708357E-2</v>
      </c>
      <c r="K450" s="2">
        <f t="shared" si="70"/>
        <v>3.724031140968545E-2</v>
      </c>
      <c r="L450" s="2">
        <f t="shared" si="74"/>
        <v>15.159375839683342</v>
      </c>
      <c r="M450" s="2">
        <f t="shared" si="75"/>
        <v>-0.22537583968334296</v>
      </c>
      <c r="N450" s="3">
        <f t="shared" si="76"/>
        <v>5.0794269112971906E-2</v>
      </c>
      <c r="P450" s="3">
        <v>0.11930392439874105</v>
      </c>
      <c r="Q450" s="3">
        <v>0.45057985418516466</v>
      </c>
      <c r="R450" s="3">
        <f>B450-K450</f>
        <v>14.896759688590313</v>
      </c>
      <c r="S450" s="3"/>
      <c r="T450" s="3">
        <f>(B449-$U$17)^2</f>
        <v>1.0221846565466175</v>
      </c>
      <c r="V450" s="19"/>
      <c r="X450" s="19"/>
      <c r="Y450" s="19"/>
      <c r="AD450" s="3">
        <v>36.083332380000101</v>
      </c>
      <c r="AE450" s="2">
        <f t="shared" si="66"/>
        <v>0</v>
      </c>
      <c r="AF450" s="2">
        <f>AE450-B450</f>
        <v>-14.933999999999999</v>
      </c>
      <c r="AG450" s="2">
        <f t="shared" si="67"/>
        <v>223.02435599999998</v>
      </c>
      <c r="AH450" s="2">
        <f t="shared" si="68"/>
        <v>14.933999999999999</v>
      </c>
    </row>
    <row r="451" spans="1:34" x14ac:dyDescent="0.3">
      <c r="A451" s="3">
        <v>35.916665720000097</v>
      </c>
      <c r="B451" s="3">
        <v>14.706</v>
      </c>
      <c r="C451" s="2">
        <f>$D$6*(A451^8)+$D$7*(A451^7)+$D$8*(A451^6)+$D$9*(A451^5)+$D$10*(A451^4)+$D$11*(A451^3)+$D$12*(A451^2)+$D$13*(A451)+$D$14 + (($D$3*EXP($D$4*A451))*(($D$5*(SIN(2*3.141592654*A451)))+(((1-($D$5^2))^0.5)*(COS(2*3.141592654*A451)))))</f>
        <v>14.753800950984143</v>
      </c>
      <c r="D451" s="2">
        <f t="shared" si="71"/>
        <v>-4.7800950984143498E-2</v>
      </c>
      <c r="F451" s="2">
        <f t="shared" si="72"/>
        <v>2.2849309149884892E-3</v>
      </c>
      <c r="G451" s="2">
        <f>$E$9*(A451^8)+$E$10*(A451^7)+$E$11*(A451^6)+$E$12*(A451^5)+$E$13*(A451^4)+$E$14*(A451^3)+$E$15*(A451^2)+$E$16*(A451)+$E$17+(($E$3*EXP($E$4*A451))*(($E$5*(SIN(2*3.141592654*A451)))+(((1-($E$5^2))^0.5)*(COS(2*3.141592654*A451)))))+(($E$6*EXP($E$7*A451))*(($E$8*(SIN(4*3.141592654*A451)))+(((1-($E$8^2))^0.5)*(COS(4*3.141592654*A451)))))</f>
        <v>14.862137717762495</v>
      </c>
      <c r="H451" s="2">
        <f t="shared" si="69"/>
        <v>0.15613771776249585</v>
      </c>
      <c r="I451" s="2">
        <f t="shared" si="73"/>
        <v>2.4378986908080814E-2</v>
      </c>
      <c r="K451" s="2">
        <f t="shared" si="70"/>
        <v>-0.23805489461373489</v>
      </c>
      <c r="L451" s="2">
        <f t="shared" si="74"/>
        <v>14.515746056370409</v>
      </c>
      <c r="M451" s="2">
        <f t="shared" si="75"/>
        <v>0.19025394362959069</v>
      </c>
      <c r="N451" s="3">
        <f t="shared" si="76"/>
        <v>3.6196563066611474E-2</v>
      </c>
      <c r="P451" s="3">
        <v>-0.18813552827365676</v>
      </c>
      <c r="Q451" s="3">
        <v>0.11930392439874105</v>
      </c>
      <c r="R451" s="3">
        <f>B451-K451</f>
        <v>14.944054894613734</v>
      </c>
      <c r="S451" s="3"/>
      <c r="T451" s="3">
        <f>(B450-$U$17)^2</f>
        <v>6.7291639540448273E-3</v>
      </c>
      <c r="V451" s="19"/>
      <c r="X451" s="19"/>
      <c r="Y451" s="19"/>
      <c r="AD451" s="3">
        <v>36.166665710000103</v>
      </c>
      <c r="AE451" s="2">
        <f t="shared" si="66"/>
        <v>0</v>
      </c>
      <c r="AF451" s="2">
        <f>AE451-B451</f>
        <v>-14.706</v>
      </c>
      <c r="AG451" s="2">
        <f t="shared" si="67"/>
        <v>216.266436</v>
      </c>
      <c r="AH451" s="2">
        <f t="shared" si="68"/>
        <v>14.706</v>
      </c>
    </row>
    <row r="452" spans="1:34" x14ac:dyDescent="0.3">
      <c r="A452" s="3">
        <v>35.999999050000099</v>
      </c>
      <c r="B452" s="3">
        <v>14.382999999999999</v>
      </c>
      <c r="C452" s="2">
        <f>$D$6*(A452^8)+$D$7*(A452^7)+$D$8*(A452^6)+$D$9*(A452^5)+$D$10*(A452^4)+$D$11*(A452^3)+$D$12*(A452^2)+$D$13*(A452)+$D$14 + (($D$3*EXP($D$4*A452))*(($D$5*(SIN(2*3.141592654*A452)))+(((1-($D$5^2))^0.5)*(COS(2*3.141592654*A452)))))</f>
        <v>14.732936503013562</v>
      </c>
      <c r="D452" s="2">
        <f t="shared" si="71"/>
        <v>-0.34993650301356283</v>
      </c>
      <c r="F452" s="2">
        <f t="shared" si="72"/>
        <v>0.12245555614136126</v>
      </c>
      <c r="G452" s="2">
        <f>$E$9*(A452^8)+$E$10*(A452^7)+$E$11*(A452^6)+$E$12*(A452^5)+$E$13*(A452^4)+$E$14*(A452^3)+$E$15*(A452^2)+$E$16*(A452)+$E$17+(($E$3*EXP($E$4*A452))*(($E$5*(SIN(2*3.141592654*A452)))+(((1-($E$5^2))^0.5)*(COS(2*3.141592654*A452)))))+(($E$6*EXP($E$7*A452))*(($E$8*(SIN(4*3.141592654*A452)))+(((1-($E$8^2))^0.5)*(COS(4*3.141592654*A452)))))</f>
        <v>14.749317941809959</v>
      </c>
      <c r="H452" s="2">
        <f t="shared" si="69"/>
        <v>0.36631794180996025</v>
      </c>
      <c r="I452" s="2">
        <f t="shared" si="73"/>
        <v>0.13418883449188543</v>
      </c>
      <c r="K452" s="2">
        <f t="shared" si="70"/>
        <v>-1.327772533547189E-2</v>
      </c>
      <c r="L452" s="2">
        <f t="shared" si="74"/>
        <v>14.71965877767809</v>
      </c>
      <c r="M452" s="2">
        <f t="shared" si="75"/>
        <v>-0.33665877767809071</v>
      </c>
      <c r="N452" s="3">
        <f t="shared" si="76"/>
        <v>0.11333913258770612</v>
      </c>
      <c r="P452" s="3">
        <v>-4.7800950984143498E-2</v>
      </c>
      <c r="Q452" s="3">
        <v>-0.18813552827365676</v>
      </c>
      <c r="R452" s="3">
        <f>B452-K452</f>
        <v>14.396277725335471</v>
      </c>
      <c r="S452" s="3"/>
      <c r="T452" s="3">
        <f>(B451-$U$17)^2</f>
        <v>2.1306808398494238E-2</v>
      </c>
      <c r="V452" s="19"/>
      <c r="X452" s="19"/>
      <c r="Y452" s="19"/>
      <c r="AD452" s="3">
        <v>36.249999040000098</v>
      </c>
      <c r="AE452" s="2">
        <f t="shared" si="66"/>
        <v>0</v>
      </c>
      <c r="AF452" s="2">
        <f>AE452-B452</f>
        <v>-14.382999999999999</v>
      </c>
      <c r="AG452" s="2">
        <f t="shared" si="67"/>
        <v>206.87068899999997</v>
      </c>
      <c r="AH452" s="2">
        <f t="shared" si="68"/>
        <v>14.382999999999999</v>
      </c>
    </row>
    <row r="453" spans="1:34" x14ac:dyDescent="0.3">
      <c r="A453" s="3">
        <v>36.083332380000101</v>
      </c>
      <c r="B453" s="3">
        <v>14.345000000000001</v>
      </c>
      <c r="C453" s="2">
        <f>$D$6*(A453^8)+$D$7*(A453^7)+$D$8*(A453^6)+$D$9*(A453^5)+$D$10*(A453^4)+$D$11*(A453^3)+$D$12*(A453^2)+$D$13*(A453)+$D$14 + (($D$3*EXP($D$4*A453))*(($D$5*(SIN(2*3.141592654*A453)))+(((1-($D$5^2))^0.5)*(COS(2*3.141592654*A453)))))</f>
        <v>15.060669383425232</v>
      </c>
      <c r="D453" s="2">
        <f t="shared" si="71"/>
        <v>-0.71566938342523123</v>
      </c>
      <c r="F453" s="2">
        <f t="shared" si="72"/>
        <v>0.51218266637225063</v>
      </c>
      <c r="G453" s="2">
        <f>$E$9*(A453^8)+$E$10*(A453^7)+$E$11*(A453^6)+$E$12*(A453^5)+$E$13*(A453^4)+$E$14*(A453^3)+$E$15*(A453^2)+$E$16*(A453)+$E$17+(($E$3*EXP($E$4*A453))*(($E$5*(SIN(2*3.141592654*A453)))+(((1-($E$5^2))^0.5)*(COS(2*3.141592654*A453)))))+(($E$6*EXP($E$7*A453))*(($E$8*(SIN(4*3.141592654*A453)))+(((1-($E$8^2))^0.5)*(COS(4*3.141592654*A453)))))</f>
        <v>14.967384554660663</v>
      </c>
      <c r="H453" s="2">
        <f t="shared" si="69"/>
        <v>0.62238455466066256</v>
      </c>
      <c r="I453" s="2">
        <f t="shared" si="73"/>
        <v>0.38736253388015124</v>
      </c>
      <c r="K453" s="2">
        <f t="shared" si="70"/>
        <v>-0.38450357084252956</v>
      </c>
      <c r="L453" s="2">
        <f t="shared" si="74"/>
        <v>14.676165812582703</v>
      </c>
      <c r="M453" s="2">
        <f t="shared" si="75"/>
        <v>-0.33116581258270195</v>
      </c>
      <c r="N453" s="3">
        <f t="shared" si="76"/>
        <v>0.10967079542356127</v>
      </c>
      <c r="P453" s="3">
        <v>-0.34993650301356283</v>
      </c>
      <c r="Q453" s="3">
        <v>-4.7800950984143498E-2</v>
      </c>
      <c r="R453" s="3">
        <f>B453-K453</f>
        <v>14.72950357084253</v>
      </c>
      <c r="S453" s="3"/>
      <c r="T453" s="3">
        <f>(B452-$U$17)^2</f>
        <v>0.21993147136146454</v>
      </c>
      <c r="V453" s="19"/>
      <c r="X453" s="19"/>
      <c r="Y453" s="19"/>
      <c r="AD453" s="3">
        <v>36.3333323700001</v>
      </c>
      <c r="AE453" s="2">
        <f t="shared" si="66"/>
        <v>0</v>
      </c>
      <c r="AF453" s="2">
        <f>AE453-B453</f>
        <v>-14.345000000000001</v>
      </c>
      <c r="AG453" s="2">
        <f t="shared" si="67"/>
        <v>205.77902500000002</v>
      </c>
      <c r="AH453" s="2">
        <f t="shared" si="68"/>
        <v>14.345000000000001</v>
      </c>
    </row>
    <row r="454" spans="1:34" x14ac:dyDescent="0.3">
      <c r="A454" s="3">
        <v>36.166665710000103</v>
      </c>
      <c r="B454" s="3">
        <v>14.763</v>
      </c>
      <c r="C454" s="2">
        <f>$D$6*(A454^8)+$D$7*(A454^7)+$D$8*(A454^6)+$D$9*(A454^5)+$D$10*(A454^4)+$D$11*(A454^3)+$D$12*(A454^2)+$D$13*(A454)+$D$14 + (($D$3*EXP($D$4*A454))*(($D$5*(SIN(2*3.141592654*A454)))+(((1-($D$5^2))^0.5)*(COS(2*3.141592654*A454)))))</f>
        <v>15.644654637323216</v>
      </c>
      <c r="D454" s="2">
        <f t="shared" si="71"/>
        <v>-0.8816546373232157</v>
      </c>
      <c r="F454" s="2">
        <f t="shared" si="72"/>
        <v>0.77731489951353105</v>
      </c>
      <c r="G454" s="2">
        <f>$E$9*(A454^8)+$E$10*(A454^7)+$E$11*(A454^6)+$E$12*(A454^5)+$E$13*(A454^4)+$E$14*(A454^3)+$E$15*(A454^2)+$E$16*(A454)+$E$17+(($E$3*EXP($E$4*A454))*(($E$5*(SIN(2*3.141592654*A454)))+(((1-($E$5^2))^0.5)*(COS(2*3.141592654*A454)))))+(($E$6*EXP($E$7*A454))*(($E$8*(SIN(4*3.141592654*A454)))+(((1-($E$8^2))^0.5)*(COS(4*3.141592654*A454)))))</f>
        <v>15.533881961067474</v>
      </c>
      <c r="H454" s="2">
        <f t="shared" si="69"/>
        <v>0.77088196106747375</v>
      </c>
      <c r="I454" s="2">
        <f t="shared" si="73"/>
        <v>0.59425899789923409</v>
      </c>
      <c r="K454" s="2">
        <f t="shared" si="70"/>
        <v>-0.73186848701745755</v>
      </c>
      <c r="L454" s="2">
        <f t="shared" si="74"/>
        <v>14.912786150305758</v>
      </c>
      <c r="M454" s="2">
        <f t="shared" si="75"/>
        <v>-0.14978615030575781</v>
      </c>
      <c r="N454" s="3">
        <f t="shared" si="76"/>
        <v>2.2435890823419073E-2</v>
      </c>
      <c r="P454" s="3">
        <v>-0.71566938342523123</v>
      </c>
      <c r="Q454" s="3">
        <v>-0.34993650301356283</v>
      </c>
      <c r="R454" s="3">
        <f>B454-K454</f>
        <v>15.494868487017458</v>
      </c>
      <c r="S454" s="3"/>
      <c r="T454" s="3">
        <f>(B453-$U$17)^2</f>
        <v>0.25701707876887125</v>
      </c>
      <c r="V454" s="19"/>
      <c r="X454" s="19"/>
      <c r="Y454" s="19"/>
      <c r="AD454" s="3">
        <v>36.416665700000102</v>
      </c>
      <c r="AE454" s="2">
        <f t="shared" si="66"/>
        <v>0</v>
      </c>
      <c r="AF454" s="2">
        <f>AE454-B454</f>
        <v>-14.763</v>
      </c>
      <c r="AG454" s="2">
        <f t="shared" si="67"/>
        <v>217.946169</v>
      </c>
      <c r="AH454" s="2">
        <f t="shared" si="68"/>
        <v>14.763</v>
      </c>
    </row>
    <row r="455" spans="1:34" x14ac:dyDescent="0.3">
      <c r="A455" s="3">
        <v>36.249999040000098</v>
      </c>
      <c r="B455" s="3">
        <v>15.958</v>
      </c>
      <c r="C455" s="2">
        <f>$D$6*(A455^8)+$D$7*(A455^7)+$D$8*(A455^6)+$D$9*(A455^5)+$D$10*(A455^4)+$D$11*(A455^3)+$D$12*(A455^2)+$D$13*(A455)+$D$14 + (($D$3*EXP($D$4*A455))*(($D$5*(SIN(2*3.141592654*A455)))+(((1-($D$5^2))^0.5)*(COS(2*3.141592654*A455)))))</f>
        <v>16.323772392961185</v>
      </c>
      <c r="D455" s="2">
        <f t="shared" si="71"/>
        <v>-0.36577239296118513</v>
      </c>
      <c r="F455" s="2">
        <f t="shared" si="72"/>
        <v>0.13378944345255164</v>
      </c>
      <c r="G455" s="2">
        <f>$E$9*(A455^8)+$E$10*(A455^7)+$E$11*(A455^6)+$E$12*(A455^5)+$E$13*(A455^4)+$E$14*(A455^3)+$E$15*(A455^2)+$E$16*(A455)+$E$17+(($E$3*EXP($E$4*A455))*(($E$5*(SIN(2*3.141592654*A455)))+(((1-($E$5^2))^0.5)*(COS(2*3.141592654*A455)))))+(($E$6*EXP($E$7*A455))*(($E$8*(SIN(4*3.141592654*A455)))+(((1-($E$8^2))^0.5)*(COS(4*3.141592654*A455)))))</f>
        <v>16.305405812242739</v>
      </c>
      <c r="H455" s="2">
        <f t="shared" si="69"/>
        <v>0.34740581224273903</v>
      </c>
      <c r="I455" s="2">
        <f t="shared" si="73"/>
        <v>0.12069079838003724</v>
      </c>
      <c r="K455" s="2">
        <f t="shared" si="70"/>
        <v>-0.84011477353359187</v>
      </c>
      <c r="L455" s="2">
        <f t="shared" si="74"/>
        <v>15.483657619427593</v>
      </c>
      <c r="M455" s="2">
        <f t="shared" si="75"/>
        <v>0.47434238057240741</v>
      </c>
      <c r="N455" s="3">
        <f t="shared" si="76"/>
        <v>0.22500069400709857</v>
      </c>
      <c r="P455" s="3">
        <v>-0.8816546373232157</v>
      </c>
      <c r="Q455" s="3">
        <v>-0.71566938342523123</v>
      </c>
      <c r="R455" s="3">
        <f>B455-K455</f>
        <v>16.798114773533591</v>
      </c>
      <c r="S455" s="3"/>
      <c r="T455" s="3">
        <f>(B454-$U$17)^2</f>
        <v>7.915397287381826E-3</v>
      </c>
      <c r="V455" s="19"/>
      <c r="X455" s="19"/>
      <c r="Y455" s="19"/>
      <c r="AD455" s="3">
        <v>36.499999030000097</v>
      </c>
      <c r="AE455" s="2">
        <f t="shared" si="66"/>
        <v>0</v>
      </c>
      <c r="AF455" s="2">
        <f>AE455-B455</f>
        <v>-15.958</v>
      </c>
      <c r="AG455" s="2">
        <f t="shared" si="67"/>
        <v>254.65776400000001</v>
      </c>
      <c r="AH455" s="2">
        <f t="shared" si="68"/>
        <v>15.958</v>
      </c>
    </row>
    <row r="456" spans="1:34" x14ac:dyDescent="0.3">
      <c r="A456" s="3">
        <v>36.3333323700001</v>
      </c>
      <c r="B456" s="3">
        <v>16.698</v>
      </c>
      <c r="C456" s="2">
        <f>$D$6*(A456^8)+$D$7*(A456^7)+$D$8*(A456^6)+$D$9*(A456^5)+$D$10*(A456^4)+$D$11*(A456^3)+$D$12*(A456^2)+$D$13*(A456)+$D$14 + (($D$3*EXP($D$4*A456))*(($D$5*(SIN(2*3.141592654*A456)))+(((1-($D$5^2))^0.5)*(COS(2*3.141592654*A456)))))</f>
        <v>16.911271912454001</v>
      </c>
      <c r="D456" s="2">
        <f t="shared" si="71"/>
        <v>-0.21327191245400101</v>
      </c>
      <c r="F456" s="2">
        <f t="shared" si="72"/>
        <v>4.5484908641787072E-2</v>
      </c>
      <c r="G456" s="2">
        <f>$E$9*(A456^8)+$E$10*(A456^7)+$E$11*(A456^6)+$E$12*(A456^5)+$E$13*(A456^4)+$E$14*(A456^3)+$E$15*(A456^2)+$E$16*(A456)+$E$17+(($E$3*EXP($E$4*A456))*(($E$5*(SIN(2*3.141592654*A456)))+(((1-($E$5^2))^0.5)*(COS(2*3.141592654*A456)))))+(($E$6*EXP($E$7*A456))*(($E$8*(SIN(4*3.141592654*A456)))+(((1-($E$8^2))^0.5)*(COS(4*3.141592654*A456)))))</f>
        <v>17.003243605392061</v>
      </c>
      <c r="H456" s="2">
        <f t="shared" si="69"/>
        <v>0.30524360539206086</v>
      </c>
      <c r="I456" s="2">
        <f t="shared" si="73"/>
        <v>9.3173658632744169E-2</v>
      </c>
      <c r="K456" s="2">
        <f t="shared" si="70"/>
        <v>-0.22217542385255828</v>
      </c>
      <c r="L456" s="2">
        <f t="shared" si="74"/>
        <v>16.689096488601443</v>
      </c>
      <c r="M456" s="2">
        <f t="shared" si="75"/>
        <v>8.9035113985573844E-3</v>
      </c>
      <c r="N456" s="3">
        <f t="shared" si="76"/>
        <v>7.9272515224241264E-5</v>
      </c>
      <c r="P456" s="3">
        <v>-0.36577239296118513</v>
      </c>
      <c r="Q456" s="3">
        <v>-0.8816546373232157</v>
      </c>
      <c r="R456" s="3">
        <f>B456-K456</f>
        <v>16.920175423852559</v>
      </c>
      <c r="S456" s="3"/>
      <c r="T456" s="3">
        <f>(B455-$U$17)^2</f>
        <v>1.2233056380280982</v>
      </c>
      <c r="V456" s="19"/>
      <c r="X456" s="19"/>
      <c r="Y456" s="19"/>
      <c r="AD456" s="3">
        <v>36.583332360000099</v>
      </c>
      <c r="AE456" s="2">
        <f t="shared" si="66"/>
        <v>0</v>
      </c>
      <c r="AF456" s="2">
        <f>AE456-B456</f>
        <v>-16.698</v>
      </c>
      <c r="AG456" s="2">
        <f t="shared" si="67"/>
        <v>278.82320400000003</v>
      </c>
      <c r="AH456" s="2">
        <f t="shared" si="68"/>
        <v>16.698</v>
      </c>
    </row>
    <row r="457" spans="1:34" x14ac:dyDescent="0.3">
      <c r="A457" s="3">
        <v>36.416665700000102</v>
      </c>
      <c r="B457" s="3">
        <v>16.792999999999999</v>
      </c>
      <c r="C457" s="2">
        <f>$D$6*(A457^8)+$D$7*(A457^7)+$D$8*(A457^6)+$D$9*(A457^5)+$D$10*(A457^4)+$D$11*(A457^3)+$D$12*(A457^2)+$D$13*(A457)+$D$14 + (($D$3*EXP($D$4*A457))*(($D$5*(SIN(2*3.141592654*A457)))+(((1-($D$5^2))^0.5)*(COS(2*3.141592654*A457)))))</f>
        <v>17.244809025469639</v>
      </c>
      <c r="D457" s="2">
        <f t="shared" si="71"/>
        <v>-0.45180902546963964</v>
      </c>
      <c r="F457" s="2">
        <f t="shared" si="72"/>
        <v>0.20413139549582549</v>
      </c>
      <c r="G457" s="2">
        <f>$E$9*(A457^8)+$E$10*(A457^7)+$E$11*(A457^6)+$E$12*(A457^5)+$E$13*(A457^4)+$E$14*(A457^3)+$E$15*(A457^2)+$E$16*(A457)+$E$17+(($E$3*EXP($E$4*A457))*(($E$5*(SIN(2*3.141592654*A457)))+(((1-($E$5^2))^0.5)*(COS(2*3.141592654*A457)))))+(($E$6*EXP($E$7*A457))*(($E$8*(SIN(4*3.141592654*A457)))+(((1-($E$8^2))^0.5)*(COS(4*3.141592654*A457)))))</f>
        <v>17.355429935093156</v>
      </c>
      <c r="H457" s="2">
        <f t="shared" si="69"/>
        <v>0.56242993509315653</v>
      </c>
      <c r="I457" s="2">
        <f t="shared" si="73"/>
        <v>0.31632743188889229</v>
      </c>
      <c r="K457" s="2">
        <f t="shared" si="70"/>
        <v>-0.16159128470293724</v>
      </c>
      <c r="L457" s="2">
        <f t="shared" si="74"/>
        <v>17.083217740766703</v>
      </c>
      <c r="M457" s="2">
        <f t="shared" si="75"/>
        <v>-0.29021774076670326</v>
      </c>
      <c r="N457" s="3">
        <f t="shared" si="76"/>
        <v>8.4226337055729378E-2</v>
      </c>
      <c r="P457" s="3">
        <v>-0.21327191245400101</v>
      </c>
      <c r="Q457" s="3">
        <v>-0.36577239296118513</v>
      </c>
      <c r="R457" s="3">
        <f>B457-K457</f>
        <v>16.954591284702936</v>
      </c>
      <c r="S457" s="3"/>
      <c r="T457" s="3">
        <f>(B456-$U$17)^2</f>
        <v>3.4078322306206768</v>
      </c>
      <c r="V457" s="19"/>
      <c r="X457" s="19"/>
      <c r="Y457" s="19"/>
      <c r="AD457" s="3">
        <v>36.666665690000102</v>
      </c>
      <c r="AE457" s="2">
        <f t="shared" si="66"/>
        <v>0</v>
      </c>
      <c r="AF457" s="2">
        <f>AE457-B457</f>
        <v>-16.792999999999999</v>
      </c>
      <c r="AG457" s="2">
        <f t="shared" si="67"/>
        <v>282.00484899999998</v>
      </c>
      <c r="AH457" s="2">
        <f t="shared" si="68"/>
        <v>16.792999999999999</v>
      </c>
    </row>
    <row r="458" spans="1:34" x14ac:dyDescent="0.3">
      <c r="A458" s="3">
        <v>36.499999030000097</v>
      </c>
      <c r="B458" s="3">
        <v>17.23</v>
      </c>
      <c r="C458" s="2">
        <f>$D$6*(A458^8)+$D$7*(A458^7)+$D$8*(A458^6)+$D$9*(A458^5)+$D$10*(A458^4)+$D$11*(A458^3)+$D$12*(A458^2)+$D$13*(A458)+$D$14 + (($D$3*EXP($D$4*A458))*(($D$5*(SIN(2*3.141592654*A458)))+(((1-($D$5^2))^0.5)*(COS(2*3.141592654*A458)))))</f>
        <v>17.229969561334809</v>
      </c>
      <c r="D458" s="2">
        <f t="shared" si="71"/>
        <v>3.0438665191923064E-5</v>
      </c>
      <c r="F458" s="2">
        <f t="shared" si="72"/>
        <v>9.2651233866598879E-10</v>
      </c>
      <c r="G458" s="2">
        <f>$E$9*(A458^8)+$E$10*(A458^7)+$E$11*(A458^6)+$E$12*(A458^5)+$E$13*(A458^4)+$E$14*(A458^3)+$E$15*(A458^2)+$E$16*(A458)+$E$17+(($E$3*EXP($E$4*A458))*(($E$5*(SIN(2*3.141592654*A458)))+(((1-($E$5^2))^0.5)*(COS(2*3.141592654*A458)))))+(($E$6*EXP($E$7*A458))*(($E$8*(SIN(4*3.141592654*A458)))+(((1-($E$8^2))^0.5)*(COS(4*3.141592654*A458)))))</f>
        <v>17.249613719947842</v>
      </c>
      <c r="H458" s="2">
        <f t="shared" si="69"/>
        <v>1.9613719947841446E-2</v>
      </c>
      <c r="I458" s="2">
        <f t="shared" si="73"/>
        <v>3.8469801019235347E-4</v>
      </c>
      <c r="K458" s="2">
        <f t="shared" si="70"/>
        <v>-0.4636880631560848</v>
      </c>
      <c r="L458" s="2">
        <f t="shared" si="74"/>
        <v>16.766281498178724</v>
      </c>
      <c r="M458" s="2">
        <f t="shared" si="75"/>
        <v>0.46371850182127616</v>
      </c>
      <c r="N458" s="3">
        <f t="shared" si="76"/>
        <v>0.2150348489313689</v>
      </c>
      <c r="P458" s="3">
        <v>-0.45180902546963964</v>
      </c>
      <c r="Q458" s="3">
        <v>-0.21327191245400101</v>
      </c>
      <c r="R458" s="3">
        <f>B458-K458</f>
        <v>17.693688063156085</v>
      </c>
      <c r="S458" s="3"/>
      <c r="T458" s="3">
        <f>(B457-$U$17)^2</f>
        <v>3.7676032121021517</v>
      </c>
      <c r="V458" s="19"/>
      <c r="X458" s="19"/>
      <c r="Y458" s="19"/>
      <c r="AD458" s="3">
        <v>36.749999020000097</v>
      </c>
      <c r="AE458" s="2">
        <f t="shared" si="66"/>
        <v>0</v>
      </c>
      <c r="AF458" s="2">
        <f>AE458-B458</f>
        <v>-17.23</v>
      </c>
      <c r="AG458" s="2">
        <f t="shared" si="67"/>
        <v>296.87290000000002</v>
      </c>
      <c r="AH458" s="2">
        <f t="shared" si="68"/>
        <v>17.23</v>
      </c>
    </row>
    <row r="459" spans="1:34" x14ac:dyDescent="0.3">
      <c r="A459" s="3">
        <v>36.583332360000099</v>
      </c>
      <c r="B459" s="3">
        <v>16.509</v>
      </c>
      <c r="C459" s="2">
        <f>$D$6*(A459^8)+$D$7*(A459^7)+$D$8*(A459^6)+$D$9*(A459^5)+$D$10*(A459^4)+$D$11*(A459^3)+$D$12*(A459^2)+$D$13*(A459)+$D$14 + (($D$3*EXP($D$4*A459))*(($D$5*(SIN(2*3.141592654*A459)))+(((1-($D$5^2))^0.5)*(COS(2*3.141592654*A459)))))</f>
        <v>16.865609906809567</v>
      </c>
      <c r="D459" s="2">
        <f t="shared" si="71"/>
        <v>-0.35660990680956672</v>
      </c>
      <c r="F459" s="2">
        <f t="shared" si="72"/>
        <v>0.12717062563472786</v>
      </c>
      <c r="G459" s="2">
        <f>$E$9*(A459^8)+$E$10*(A459^7)+$E$11*(A459^6)+$E$12*(A459^5)+$E$13*(A459^4)+$E$14*(A459^3)+$E$15*(A459^2)+$E$16*(A459)+$E$17+(($E$3*EXP($E$4*A459))*(($E$5*(SIN(2*3.141592654*A459)))+(((1-($E$5^2))^0.5)*(COS(2*3.141592654*A459)))))+(($E$6*EXP($E$7*A459))*(($E$8*(SIN(4*3.141592654*A459)))+(((1-($E$8^2))^0.5)*(COS(4*3.141592654*A459)))))</f>
        <v>16.775895421144345</v>
      </c>
      <c r="H459" s="2">
        <f t="shared" si="69"/>
        <v>0.26689542114434417</v>
      </c>
      <c r="I459" s="2">
        <f t="shared" si="73"/>
        <v>7.123316582781683E-2</v>
      </c>
      <c r="K459" s="2">
        <f t="shared" si="70"/>
        <v>9.767027434992516E-2</v>
      </c>
      <c r="L459" s="2">
        <f t="shared" si="74"/>
        <v>16.963280181159494</v>
      </c>
      <c r="M459" s="2">
        <f t="shared" si="75"/>
        <v>-0.45428018115949342</v>
      </c>
      <c r="N459" s="3">
        <f t="shared" si="76"/>
        <v>0.20637048299430216</v>
      </c>
      <c r="P459" s="3">
        <v>3.0438665191923064E-5</v>
      </c>
      <c r="Q459" s="3">
        <v>-0.45180902546963964</v>
      </c>
      <c r="R459" s="3">
        <f>B459-K459</f>
        <v>16.411329725650074</v>
      </c>
      <c r="S459" s="3"/>
      <c r="T459" s="3">
        <f>(B458-$U$17)^2</f>
        <v>5.6550337269169626</v>
      </c>
      <c r="V459" s="19"/>
      <c r="X459" s="19"/>
      <c r="Y459" s="19"/>
      <c r="AD459" s="3">
        <v>36.833332350000099</v>
      </c>
      <c r="AE459" s="2">
        <f t="shared" si="66"/>
        <v>0</v>
      </c>
      <c r="AF459" s="2">
        <f>AE459-B459</f>
        <v>-16.509</v>
      </c>
      <c r="AG459" s="2">
        <f t="shared" si="67"/>
        <v>272.54708099999999</v>
      </c>
      <c r="AH459" s="2">
        <f t="shared" si="68"/>
        <v>16.509</v>
      </c>
    </row>
    <row r="460" spans="1:34" x14ac:dyDescent="0.3">
      <c r="A460" s="3">
        <v>36.666665690000102</v>
      </c>
      <c r="B460" s="3">
        <v>15.787000000000001</v>
      </c>
      <c r="C460" s="2">
        <f>$D$6*(A460^8)+$D$7*(A460^7)+$D$8*(A460^6)+$D$9*(A460^5)+$D$10*(A460^4)+$D$11*(A460^3)+$D$12*(A460^2)+$D$13*(A460)+$D$14 + (($D$3*EXP($D$4*A460))*(($D$5*(SIN(2*3.141592654*A460)))+(((1-($D$5^2))^0.5)*(COS(2*3.141592654*A460)))))</f>
        <v>16.244212815216805</v>
      </c>
      <c r="D460" s="2">
        <f t="shared" si="71"/>
        <v>-0.45721281521680446</v>
      </c>
      <c r="F460" s="2">
        <f t="shared" si="72"/>
        <v>0.20904355839847577</v>
      </c>
      <c r="G460" s="2">
        <f>$E$9*(A460^8)+$E$10*(A460^7)+$E$11*(A460^6)+$E$12*(A460^5)+$E$13*(A460^4)+$E$14*(A460^3)+$E$15*(A460^2)+$E$16*(A460)+$E$17+(($E$3*EXP($E$4*A460))*(($E$5*(SIN(2*3.141592654*A460)))+(((1-($E$5^2))^0.5)*(COS(2*3.141592654*A460)))))+(($E$6*EXP($E$7*A460))*(($E$8*(SIN(4*3.141592654*A460)))+(((1-($E$8^2))^0.5)*(COS(4*3.141592654*A460)))))</f>
        <v>16.13571226993048</v>
      </c>
      <c r="H460" s="2">
        <f t="shared" si="69"/>
        <v>0.34871226993047877</v>
      </c>
      <c r="I460" s="2">
        <f t="shared" si="73"/>
        <v>0.12160024720006708</v>
      </c>
      <c r="K460" s="2">
        <f t="shared" si="70"/>
        <v>-0.40236953564878214</v>
      </c>
      <c r="L460" s="2">
        <f t="shared" si="74"/>
        <v>15.841843279568023</v>
      </c>
      <c r="M460" s="2">
        <f t="shared" si="75"/>
        <v>-5.4843279568022041E-2</v>
      </c>
      <c r="N460" s="3">
        <f t="shared" si="76"/>
        <v>3.007785313776224E-3</v>
      </c>
      <c r="P460" s="3">
        <v>-0.35660990680956672</v>
      </c>
      <c r="Q460" s="3">
        <v>3.0438665191923064E-5</v>
      </c>
      <c r="R460" s="3">
        <f>B460-K460</f>
        <v>16.189369535648783</v>
      </c>
      <c r="S460" s="3"/>
      <c r="T460" s="3">
        <f>(B459-$U$17)^2</f>
        <v>2.7457533306206803</v>
      </c>
      <c r="V460" s="19"/>
      <c r="X460" s="19"/>
      <c r="Y460" s="19"/>
      <c r="AD460" s="3">
        <v>36.916665680000101</v>
      </c>
      <c r="AE460" s="2">
        <f t="shared" si="66"/>
        <v>0</v>
      </c>
      <c r="AF460" s="2">
        <f>AE460-B460</f>
        <v>-15.787000000000001</v>
      </c>
      <c r="AG460" s="2">
        <f t="shared" si="67"/>
        <v>249.22936900000002</v>
      </c>
      <c r="AH460" s="2">
        <f t="shared" si="68"/>
        <v>15.787000000000001</v>
      </c>
    </row>
    <row r="461" spans="1:34" x14ac:dyDescent="0.3">
      <c r="A461" s="3">
        <v>36.749999020000097</v>
      </c>
      <c r="B461" s="3">
        <v>14.991</v>
      </c>
      <c r="C461" s="2">
        <f>$D$6*(A461^8)+$D$7*(A461^7)+$D$8*(A461^6)+$D$9*(A461^5)+$D$10*(A461^4)+$D$11*(A461^3)+$D$12*(A461^2)+$D$13*(A461)+$D$14 + (($D$3*EXP($D$4*A461))*(($D$5*(SIN(2*3.141592654*A461)))+(((1-($D$5^2))^0.5)*(COS(2*3.141592654*A461)))))</f>
        <v>15.527149332409804</v>
      </c>
      <c r="D461" s="2">
        <f t="shared" si="71"/>
        <v>-0.53614933240980456</v>
      </c>
      <c r="F461" s="2">
        <f t="shared" si="72"/>
        <v>0.28745610664347909</v>
      </c>
      <c r="G461" s="2">
        <f>$E$9*(A461^8)+$E$10*(A461^7)+$E$11*(A461^6)+$E$12*(A461^5)+$E$13*(A461^4)+$E$14*(A461^3)+$E$15*(A461^2)+$E$16*(A461)+$E$17+(($E$3*EXP($E$4*A461))*(($E$5*(SIN(2*3.141592654*A461)))+(((1-($E$5^2))^0.5)*(COS(2*3.141592654*A461)))))+(($E$6*EXP($E$7*A461))*(($E$8*(SIN(4*3.141592654*A461)))+(((1-($E$8^2))^0.5)*(COS(4*3.141592654*A461)))))</f>
        <v>15.508356692860106</v>
      </c>
      <c r="H461" s="2">
        <f t="shared" si="69"/>
        <v>0.51735669286010655</v>
      </c>
      <c r="I461" s="2">
        <f t="shared" si="73"/>
        <v>0.26765794764714662</v>
      </c>
      <c r="K461" s="2">
        <f t="shared" si="70"/>
        <v>-0.43880981854757306</v>
      </c>
      <c r="L461" s="2">
        <f t="shared" si="74"/>
        <v>15.08833951386223</v>
      </c>
      <c r="M461" s="2">
        <f t="shared" si="75"/>
        <v>-9.7339513862230831E-2</v>
      </c>
      <c r="N461" s="3">
        <f t="shared" si="76"/>
        <v>9.4749809589354285E-3</v>
      </c>
      <c r="P461" s="3">
        <v>-0.45721281521680446</v>
      </c>
      <c r="Q461" s="3">
        <v>-0.35660990680956672</v>
      </c>
      <c r="R461" s="3">
        <f>B461-K461</f>
        <v>15.429809818547573</v>
      </c>
      <c r="S461" s="3"/>
      <c r="T461" s="3">
        <f>(B460-$U$17)^2</f>
        <v>0.87428387136143626</v>
      </c>
      <c r="V461" s="19"/>
      <c r="X461" s="19"/>
      <c r="Y461" s="19"/>
      <c r="AD461" s="3">
        <v>36.999999010000103</v>
      </c>
      <c r="AE461" s="2">
        <f t="shared" si="66"/>
        <v>0</v>
      </c>
      <c r="AF461" s="2">
        <f>AE461-B461</f>
        <v>-14.991</v>
      </c>
      <c r="AG461" s="2">
        <f t="shared" si="67"/>
        <v>224.73008099999998</v>
      </c>
      <c r="AH461" s="2">
        <f t="shared" si="68"/>
        <v>14.991</v>
      </c>
    </row>
    <row r="462" spans="1:34" x14ac:dyDescent="0.3">
      <c r="A462" s="3">
        <v>36.833332350000099</v>
      </c>
      <c r="B462" s="3">
        <v>14.08</v>
      </c>
      <c r="C462" s="2">
        <f>$D$6*(A462^8)+$D$7*(A462^7)+$D$8*(A462^6)+$D$9*(A462^5)+$D$10*(A462^4)+$D$11*(A462^3)+$D$12*(A462^2)+$D$13*(A462)+$D$14 + (($D$3*EXP($D$4*A462))*(($D$5*(SIN(2*3.141592654*A462)))+(((1-($D$5^2))^0.5)*(COS(2*3.141592654*A462)))))</f>
        <v>14.901463385751985</v>
      </c>
      <c r="D462" s="2">
        <f t="shared" si="71"/>
        <v>-0.82146338575198463</v>
      </c>
      <c r="F462" s="2">
        <f t="shared" si="72"/>
        <v>0.67480209413111392</v>
      </c>
      <c r="G462" s="2">
        <f>$E$9*(A462^8)+$E$10*(A462^7)+$E$11*(A462^6)+$E$12*(A462^5)+$E$13*(A462^4)+$E$14*(A462^3)+$E$15*(A462^2)+$E$16*(A462)+$E$17+(($E$3*EXP($E$4*A462))*(($E$5*(SIN(2*3.141592654*A462)))+(((1-($E$5^2))^0.5)*(COS(2*3.141592654*A462)))))+(($E$6*EXP($E$7*A462))*(($E$8*(SIN(4*3.141592654*A462)))+(((1-($E$8^2))^0.5)*(COS(4*3.141592654*A462)))))</f>
        <v>14.990337599340483</v>
      </c>
      <c r="H462" s="2">
        <f t="shared" si="69"/>
        <v>0.91033759934048319</v>
      </c>
      <c r="I462" s="2">
        <f t="shared" si="73"/>
        <v>0.82871454477299411</v>
      </c>
      <c r="K462" s="2">
        <f t="shared" si="70"/>
        <v>-0.50613360238963101</v>
      </c>
      <c r="L462" s="2">
        <f t="shared" si="74"/>
        <v>14.395329783362353</v>
      </c>
      <c r="M462" s="2">
        <f t="shared" si="75"/>
        <v>-0.31532978336235296</v>
      </c>
      <c r="N462" s="3">
        <f t="shared" si="76"/>
        <v>9.9432872275348444E-2</v>
      </c>
      <c r="P462" s="3">
        <v>-0.53614933240980456</v>
      </c>
      <c r="Q462" s="3">
        <v>-0.45721281521680446</v>
      </c>
      <c r="R462" s="3">
        <f>B462-K462</f>
        <v>14.586133602389632</v>
      </c>
      <c r="S462" s="3"/>
      <c r="T462" s="3">
        <f>(B461-$U$17)^2</f>
        <v>1.9329752842932563E-2</v>
      </c>
      <c r="V462" s="19"/>
      <c r="X462" s="19"/>
      <c r="Y462" s="19"/>
      <c r="AD462" s="3">
        <v>37.083332340000098</v>
      </c>
      <c r="AE462" s="2">
        <f t="shared" si="66"/>
        <v>0</v>
      </c>
      <c r="AF462" s="2">
        <f>AE462-B462</f>
        <v>-14.08</v>
      </c>
      <c r="AG462" s="2">
        <f t="shared" si="67"/>
        <v>198.24639999999999</v>
      </c>
      <c r="AH462" s="2">
        <f t="shared" si="68"/>
        <v>14.08</v>
      </c>
    </row>
    <row r="463" spans="1:34" x14ac:dyDescent="0.3">
      <c r="A463" s="3">
        <v>36.916665680000101</v>
      </c>
      <c r="B463" s="3">
        <v>14.326000000000001</v>
      </c>
      <c r="C463" s="2">
        <f>$D$6*(A463^8)+$D$7*(A463^7)+$D$8*(A463^6)+$D$9*(A463^5)+$D$10*(A463^4)+$D$11*(A463^3)+$D$12*(A463^2)+$D$13*(A463)+$D$14 + (($D$3*EXP($D$4*A463))*(($D$5*(SIN(2*3.141592654*A463)))+(((1-($D$5^2))^0.5)*(COS(2*3.141592654*A463)))))</f>
        <v>14.529751581973303</v>
      </c>
      <c r="D463" s="2">
        <f t="shared" si="71"/>
        <v>-0.20375158197330201</v>
      </c>
      <c r="F463" s="2">
        <f t="shared" si="72"/>
        <v>4.1514707156623205E-2</v>
      </c>
      <c r="G463" s="2">
        <f>$E$9*(A463^8)+$E$10*(A463^7)+$E$11*(A463^6)+$E$12*(A463^5)+$E$13*(A463^4)+$E$14*(A463^3)+$E$15*(A463^2)+$E$16*(A463)+$E$17+(($E$3*EXP($E$4*A463))*(($E$5*(SIN(2*3.141592654*A463)))+(((1-($E$5^2))^0.5)*(COS(2*3.141592654*A463)))))+(($E$6*EXP($E$7*A463))*(($E$8*(SIN(4*3.141592654*A463)))+(((1-($E$8^2))^0.5)*(COS(4*3.141592654*A463)))))</f>
        <v>14.636191678273203</v>
      </c>
      <c r="H463" s="2">
        <f t="shared" si="69"/>
        <v>0.3101916782732026</v>
      </c>
      <c r="I463" s="2">
        <f t="shared" si="73"/>
        <v>9.6218877269946032E-2</v>
      </c>
      <c r="K463" s="2">
        <f t="shared" si="70"/>
        <v>-0.81099526741020556</v>
      </c>
      <c r="L463" s="2">
        <f t="shared" si="74"/>
        <v>13.718756314563096</v>
      </c>
      <c r="M463" s="2">
        <f t="shared" si="75"/>
        <v>0.6072436854369041</v>
      </c>
      <c r="N463" s="3">
        <f t="shared" si="76"/>
        <v>0.36874489350299372</v>
      </c>
      <c r="P463" s="3">
        <v>-0.82146338575198463</v>
      </c>
      <c r="Q463" s="3">
        <v>-0.53614933240980456</v>
      </c>
      <c r="R463" s="3">
        <f>B463-K463</f>
        <v>15.136995267410207</v>
      </c>
      <c r="S463" s="3"/>
      <c r="T463" s="3">
        <f>(B462-$U$17)^2</f>
        <v>0.59593539358369207</v>
      </c>
      <c r="V463" s="19"/>
      <c r="X463" s="19"/>
      <c r="Y463" s="19"/>
      <c r="AD463" s="3">
        <v>37.1666656700001</v>
      </c>
      <c r="AE463" s="2">
        <f t="shared" si="66"/>
        <v>0</v>
      </c>
      <c r="AF463" s="2">
        <f>AE463-B463</f>
        <v>-14.326000000000001</v>
      </c>
      <c r="AG463" s="2">
        <f t="shared" si="67"/>
        <v>205.23427600000002</v>
      </c>
      <c r="AH463" s="2">
        <f t="shared" si="68"/>
        <v>14.326000000000001</v>
      </c>
    </row>
    <row r="464" spans="1:34" x14ac:dyDescent="0.3">
      <c r="A464" s="3">
        <v>36.999999010000103</v>
      </c>
      <c r="B464" s="3">
        <v>14.497</v>
      </c>
      <c r="C464" s="2">
        <f>$D$6*(A464^8)+$D$7*(A464^7)+$D$8*(A464^6)+$D$9*(A464^5)+$D$10*(A464^4)+$D$11*(A464^3)+$D$12*(A464^2)+$D$13*(A464)+$D$14 + (($D$3*EXP($D$4*A464))*(($D$5*(SIN(2*3.141592654*A464)))+(((1-($D$5^2))^0.5)*(COS(2*3.141592654*A464)))))</f>
        <v>14.506567783407379</v>
      </c>
      <c r="D464" s="2">
        <f t="shared" si="71"/>
        <v>-9.5677834073786272E-3</v>
      </c>
      <c r="F464" s="2">
        <f t="shared" si="72"/>
        <v>9.1542479330509772E-5</v>
      </c>
      <c r="G464" s="2">
        <f>$E$9*(A464^8)+$E$10*(A464^7)+$E$11*(A464^6)+$E$12*(A464^5)+$E$13*(A464^4)+$E$14*(A464^3)+$E$15*(A464^2)+$E$16*(A464)+$E$17+(($E$3*EXP($E$4*A464))*(($E$5*(SIN(2*3.141592654*A464)))+(((1-($E$5^2))^0.5)*(COS(2*3.141592654*A464)))))+(($E$6*EXP($E$7*A464))*(($E$8*(SIN(4*3.141592654*A464)))+(((1-($E$8^2))^0.5)*(COS(4*3.141592654*A464)))))</f>
        <v>14.522975796425685</v>
      </c>
      <c r="H464" s="2">
        <f t="shared" si="69"/>
        <v>2.597579642568526E-2</v>
      </c>
      <c r="I464" s="2">
        <f t="shared" si="73"/>
        <v>6.7474199994864317E-4</v>
      </c>
      <c r="K464" s="2">
        <f t="shared" si="70"/>
        <v>-5.2374672279472817E-2</v>
      </c>
      <c r="L464" s="2">
        <f t="shared" si="74"/>
        <v>14.454193111127905</v>
      </c>
      <c r="M464" s="2">
        <f t="shared" si="75"/>
        <v>4.2806888872094717E-2</v>
      </c>
      <c r="N464" s="3">
        <f t="shared" si="76"/>
        <v>1.8324297349078666E-3</v>
      </c>
      <c r="P464" s="3">
        <v>-0.20375158197330201</v>
      </c>
      <c r="Q464" s="3">
        <v>-0.82146338575198463</v>
      </c>
      <c r="R464" s="3">
        <f>B464-K464</f>
        <v>14.549374672279473</v>
      </c>
      <c r="S464" s="3"/>
      <c r="T464" s="3">
        <f>(B463-$U$17)^2</f>
        <v>0.27664288247257546</v>
      </c>
      <c r="V464" s="19"/>
      <c r="X464" s="19"/>
      <c r="Y464" s="19"/>
      <c r="AD464" s="3">
        <v>37.249999000000102</v>
      </c>
      <c r="AE464" s="2">
        <f t="shared" si="66"/>
        <v>0</v>
      </c>
      <c r="AF464" s="2">
        <f>AE464-B464</f>
        <v>-14.497</v>
      </c>
      <c r="AG464" s="2">
        <f t="shared" si="67"/>
        <v>210.16300899999999</v>
      </c>
      <c r="AH464" s="2">
        <f t="shared" si="68"/>
        <v>14.497</v>
      </c>
    </row>
    <row r="465" spans="1:34" x14ac:dyDescent="0.3">
      <c r="A465" s="3">
        <v>37.083332340000098</v>
      </c>
      <c r="B465" s="3">
        <v>13.51</v>
      </c>
      <c r="C465" s="2">
        <f>$D$6*(A465^8)+$D$7*(A465^7)+$D$8*(A465^6)+$D$9*(A465^5)+$D$10*(A465^4)+$D$11*(A465^3)+$D$12*(A465^2)+$D$13*(A465)+$D$14 + (($D$3*EXP($D$4*A465))*(($D$5*(SIN(2*3.141592654*A465)))+(((1-($D$5^2))^0.5)*(COS(2*3.141592654*A465)))))</f>
        <v>14.833040643596615</v>
      </c>
      <c r="D465" s="2">
        <f t="shared" si="71"/>
        <v>-1.3230406435966149</v>
      </c>
      <c r="F465" s="2">
        <f t="shared" si="72"/>
        <v>1.750436544608545</v>
      </c>
      <c r="G465" s="2">
        <f>$E$9*(A465^8)+$E$10*(A465^7)+$E$11*(A465^6)+$E$12*(A465^5)+$E$13*(A465^4)+$E$14*(A465^3)+$E$15*(A465^2)+$E$16*(A465)+$E$17+(($E$3*EXP($E$4*A465))*(($E$5*(SIN(2*3.141592654*A465)))+(((1-($E$5^2))^0.5)*(COS(2*3.141592654*A465)))))+(($E$6*EXP($E$7*A465))*(($E$8*(SIN(4*3.141592654*A465)))+(((1-($E$8^2))^0.5)*(COS(4*3.141592654*A465)))))</f>
        <v>14.742127257800192</v>
      </c>
      <c r="H465" s="2">
        <f t="shared" si="69"/>
        <v>1.2321272578001921</v>
      </c>
      <c r="I465" s="2">
        <f t="shared" si="73"/>
        <v>1.5181375794142209</v>
      </c>
      <c r="K465" s="2">
        <f t="shared" si="70"/>
        <v>3.3235386845885256E-2</v>
      </c>
      <c r="L465" s="2">
        <f t="shared" si="74"/>
        <v>14.866276030442499</v>
      </c>
      <c r="M465" s="2">
        <f t="shared" si="75"/>
        <v>-1.3562760304424994</v>
      </c>
      <c r="N465" s="3">
        <f t="shared" si="76"/>
        <v>1.8394846707528636</v>
      </c>
      <c r="P465" s="3">
        <v>-9.5677834073786272E-3</v>
      </c>
      <c r="Q465" s="3">
        <v>-0.20375158197330201</v>
      </c>
      <c r="R465" s="3">
        <f>B465-K465</f>
        <v>13.476764613154115</v>
      </c>
      <c r="S465" s="3"/>
      <c r="T465" s="3">
        <f>(B464-$U$17)^2</f>
        <v>0.12600264913923923</v>
      </c>
      <c r="V465" s="19"/>
      <c r="X465" s="19"/>
      <c r="Y465" s="19"/>
      <c r="AD465" s="3">
        <v>37.333332330000097</v>
      </c>
      <c r="AE465" s="2">
        <f t="shared" ref="AE465:AE528" si="77">$L$4*(AD465^9)+$L$5*(AD465^8)+$L$6*(AD465^7)+$L$7*(AD465^6)+$L$8*(AD465^5)+$L$9*(AD465^4)+$L$10*(AD465^3)+$L$11*(AD465^2)+$L$12*(AD465)+$L$13</f>
        <v>0</v>
      </c>
      <c r="AF465" s="2">
        <f>AE465-B465</f>
        <v>-13.51</v>
      </c>
      <c r="AG465" s="2">
        <f t="shared" si="67"/>
        <v>182.52009999999999</v>
      </c>
      <c r="AH465" s="2">
        <f t="shared" si="68"/>
        <v>13.51</v>
      </c>
    </row>
    <row r="466" spans="1:34" x14ac:dyDescent="0.3">
      <c r="A466" s="3">
        <v>37.1666656700001</v>
      </c>
      <c r="B466" s="3">
        <v>13.662000000000001</v>
      </c>
      <c r="C466" s="2">
        <f>$D$6*(A466^8)+$D$7*(A466^7)+$D$8*(A466^6)+$D$9*(A466^5)+$D$10*(A466^4)+$D$11*(A466^3)+$D$12*(A466^2)+$D$13*(A466)+$D$14 + (($D$3*EXP($D$4*A466))*(($D$5*(SIN(2*3.141592654*A466)))+(((1-($D$5^2))^0.5)*(COS(2*3.141592654*A466)))))</f>
        <v>15.416517232855419</v>
      </c>
      <c r="D466" s="2">
        <f t="shared" si="71"/>
        <v>-1.7545172328554184</v>
      </c>
      <c r="F466" s="2">
        <f t="shared" si="72"/>
        <v>3.0783307203866346</v>
      </c>
      <c r="G466" s="2">
        <f>$E$9*(A466^8)+$E$10*(A466^7)+$E$11*(A466^6)+$E$12*(A466^5)+$E$13*(A466^4)+$E$14*(A466^3)+$E$15*(A466^2)+$E$16*(A466)+$E$17+(($E$3*EXP($E$4*A466))*(($E$5*(SIN(2*3.141592654*A466)))+(((1-($E$5^2))^0.5)*(COS(2*3.141592654*A466)))))+(($E$6*EXP($E$7*A466))*(($E$8*(SIN(4*3.141592654*A466)))+(((1-($E$8^2))^0.5)*(COS(4*3.141592654*A466)))))</f>
        <v>15.308583800755276</v>
      </c>
      <c r="H466" s="2">
        <f t="shared" si="69"/>
        <v>1.6465838007552751</v>
      </c>
      <c r="I466" s="2">
        <f t="shared" si="73"/>
        <v>2.7112382129096875</v>
      </c>
      <c r="K466" s="2">
        <f t="shared" si="70"/>
        <v>-1.4907191601757261</v>
      </c>
      <c r="L466" s="2">
        <f t="shared" si="74"/>
        <v>13.925798072679694</v>
      </c>
      <c r="M466" s="2">
        <f t="shared" si="75"/>
        <v>-0.26379807267969291</v>
      </c>
      <c r="N466" s="3">
        <f t="shared" si="76"/>
        <v>6.9589423149520546E-2</v>
      </c>
      <c r="P466" s="3">
        <v>-1.3230406435966149</v>
      </c>
      <c r="Q466" s="3">
        <v>-9.5677834073786272E-3</v>
      </c>
      <c r="R466" s="3">
        <f>B466-K466</f>
        <v>15.152719160175726</v>
      </c>
      <c r="S466" s="3"/>
      <c r="T466" s="3">
        <f>(B465-$U$17)^2</f>
        <v>1.8008795046948156</v>
      </c>
      <c r="V466" s="19"/>
      <c r="X466" s="19"/>
      <c r="Y466" s="19"/>
      <c r="AD466" s="3">
        <v>37.416665660000099</v>
      </c>
      <c r="AE466" s="2">
        <f t="shared" si="77"/>
        <v>0</v>
      </c>
      <c r="AF466" s="2">
        <f>AE466-B466</f>
        <v>-13.662000000000001</v>
      </c>
      <c r="AG466" s="2">
        <f t="shared" ref="AG466:AG529" si="78">AF466^2</f>
        <v>186.65024400000001</v>
      </c>
      <c r="AH466" s="2">
        <f t="shared" ref="AH466:AH529" si="79">ABS(AF466)</f>
        <v>13.662000000000001</v>
      </c>
    </row>
    <row r="467" spans="1:34" x14ac:dyDescent="0.3">
      <c r="A467" s="3">
        <v>37.249999000000102</v>
      </c>
      <c r="B467" s="3">
        <v>14.042</v>
      </c>
      <c r="C467" s="2">
        <f>$D$6*(A467^8)+$D$7*(A467^7)+$D$8*(A467^6)+$D$9*(A467^5)+$D$10*(A467^4)+$D$11*(A467^3)+$D$12*(A467^2)+$D$13*(A467)+$D$14 + (($D$3*EXP($D$4*A467))*(($D$5*(SIN(2*3.141592654*A467)))+(((1-($D$5^2))^0.5)*(COS(2*3.141592654*A467)))))</f>
        <v>16.095342070286542</v>
      </c>
      <c r="D467" s="2">
        <f t="shared" si="71"/>
        <v>-2.0533420702865417</v>
      </c>
      <c r="F467" s="2">
        <f t="shared" si="72"/>
        <v>4.2162136576086215</v>
      </c>
      <c r="G467" s="2">
        <f>$E$9*(A467^8)+$E$10*(A467^7)+$E$11*(A467^6)+$E$12*(A467^5)+$E$13*(A467^4)+$E$14*(A467^3)+$E$15*(A467^2)+$E$16*(A467)+$E$17+(($E$3*EXP($E$4*A467))*(($E$5*(SIN(2*3.141592654*A467)))+(((1-($E$5^2))^0.5)*(COS(2*3.141592654*A467)))))+(($E$6*EXP($E$7*A467))*(($E$8*(SIN(4*3.141592654*A467)))+(((1-($E$8^2))^0.5)*(COS(4*3.141592654*A467)))))</f>
        <v>16.078012272158855</v>
      </c>
      <c r="H467" s="2">
        <f t="shared" si="69"/>
        <v>2.0360122721588549</v>
      </c>
      <c r="I467" s="2">
        <f t="shared" si="73"/>
        <v>4.1453459723814632</v>
      </c>
      <c r="K467" s="2">
        <f t="shared" si="70"/>
        <v>-1.6937127107495402</v>
      </c>
      <c r="L467" s="2">
        <f t="shared" si="74"/>
        <v>14.401629359537001</v>
      </c>
      <c r="M467" s="2">
        <f t="shared" si="75"/>
        <v>-0.35962935953700104</v>
      </c>
      <c r="N467" s="3">
        <f t="shared" si="76"/>
        <v>0.12933327624099356</v>
      </c>
      <c r="P467" s="3">
        <v>-1.7545172328554184</v>
      </c>
      <c r="Q467" s="3">
        <v>-1.3230406435966149</v>
      </c>
      <c r="R467" s="3">
        <f>B467-K467</f>
        <v>15.73571271074954</v>
      </c>
      <c r="S467" s="3"/>
      <c r="T467" s="3">
        <f>(B466-$U$17)^2</f>
        <v>1.4160250750651804</v>
      </c>
      <c r="V467" s="19"/>
      <c r="X467" s="19"/>
      <c r="Y467" s="19"/>
      <c r="AD467" s="3">
        <v>37.499998990000101</v>
      </c>
      <c r="AE467" s="2">
        <f t="shared" si="77"/>
        <v>0</v>
      </c>
      <c r="AF467" s="2">
        <f>AE467-B467</f>
        <v>-14.042</v>
      </c>
      <c r="AG467" s="2">
        <f t="shared" si="78"/>
        <v>197.177764</v>
      </c>
      <c r="AH467" s="2">
        <f t="shared" si="79"/>
        <v>14.042</v>
      </c>
    </row>
    <row r="468" spans="1:34" x14ac:dyDescent="0.3">
      <c r="A468" s="3">
        <v>37.333332330000097</v>
      </c>
      <c r="B468" s="3">
        <v>14.269</v>
      </c>
      <c r="C468" s="2">
        <f>$D$6*(A468^8)+$D$7*(A468^7)+$D$8*(A468^6)+$D$9*(A468^5)+$D$10*(A468^4)+$D$11*(A468^3)+$D$12*(A468^2)+$D$13*(A468)+$D$14 + (($D$3*EXP($D$4*A468))*(($D$5*(SIN(2*3.141592654*A468)))+(((1-($D$5^2))^0.5)*(COS(2*3.141592654*A468)))))</f>
        <v>16.682144070189036</v>
      </c>
      <c r="D468" s="2">
        <f t="shared" si="71"/>
        <v>-2.4131440701890359</v>
      </c>
      <c r="F468" s="2">
        <f t="shared" si="72"/>
        <v>5.8232643034885063</v>
      </c>
      <c r="G468" s="2">
        <f>$E$9*(A468^8)+$E$10*(A468^7)+$E$11*(A468^6)+$E$12*(A468^5)+$E$13*(A468^4)+$E$14*(A468^3)+$E$15*(A468^2)+$E$16*(A468)+$E$17+(($E$3*EXP($E$4*A468))*(($E$5*(SIN(2*3.141592654*A468)))+(((1-($E$5^2))^0.5)*(COS(2*3.141592654*A468)))))+(($E$6*EXP($E$7*A468))*(($E$8*(SIN(4*3.141592654*A468)))+(((1-($E$8^2))^0.5)*(COS(4*3.141592654*A468)))))</f>
        <v>16.772962602235307</v>
      </c>
      <c r="H468" s="2">
        <f t="shared" ref="H468:H531" si="80">G468-B468</f>
        <v>2.5039626022353065</v>
      </c>
      <c r="I468" s="2">
        <f t="shared" si="73"/>
        <v>6.2698287133930082</v>
      </c>
      <c r="K468" s="2">
        <f t="shared" ref="K468:K531" si="81">($P$19*P468)+($Q$19*Q468)</f>
        <v>-1.9376346838842493</v>
      </c>
      <c r="L468" s="2">
        <f t="shared" si="74"/>
        <v>14.744509386304786</v>
      </c>
      <c r="M468" s="2">
        <f t="shared" si="75"/>
        <v>-0.47550938630478612</v>
      </c>
      <c r="N468" s="3">
        <f t="shared" si="76"/>
        <v>0.22610917646395431</v>
      </c>
      <c r="P468" s="3">
        <v>-2.0533420702865417</v>
      </c>
      <c r="Q468" s="3">
        <v>-1.7545172328554184</v>
      </c>
      <c r="R468" s="3">
        <f>B468-K468</f>
        <v>16.20663468388425</v>
      </c>
      <c r="S468" s="3"/>
      <c r="T468" s="3">
        <f>(B467-$U$17)^2</f>
        <v>0.65604900099110064</v>
      </c>
      <c r="V468" s="19"/>
      <c r="X468" s="19"/>
      <c r="Y468" s="19"/>
      <c r="AD468" s="3">
        <v>37.583332320000103</v>
      </c>
      <c r="AE468" s="2">
        <f t="shared" si="77"/>
        <v>0</v>
      </c>
      <c r="AF468" s="2">
        <f>AE468-B468</f>
        <v>-14.269</v>
      </c>
      <c r="AG468" s="2">
        <f t="shared" si="78"/>
        <v>203.60436100000001</v>
      </c>
      <c r="AH468" s="2">
        <f t="shared" si="79"/>
        <v>14.269</v>
      </c>
    </row>
    <row r="469" spans="1:34" x14ac:dyDescent="0.3">
      <c r="A469" s="3">
        <v>37.416665660000099</v>
      </c>
      <c r="B469" s="3">
        <v>14.478</v>
      </c>
      <c r="C469" s="2">
        <f>$D$6*(A469^8)+$D$7*(A469^7)+$D$8*(A469^6)+$D$9*(A469^5)+$D$10*(A469^4)+$D$11*(A469^3)+$D$12*(A469^2)+$D$13*(A469)+$D$14 + (($D$3*EXP($D$4*A469))*(($D$5*(SIN(2*3.141592654*A469)))+(((1-($D$5^2))^0.5)*(COS(2*3.141592654*A469)))))</f>
        <v>17.01403970886496</v>
      </c>
      <c r="D469" s="2">
        <f t="shared" ref="D469:D532" si="82">B469-C469</f>
        <v>-2.5360397088649602</v>
      </c>
      <c r="F469" s="2">
        <f t="shared" ref="F469:F532" si="83">D469^2</f>
        <v>6.4314974049398721</v>
      </c>
      <c r="G469" s="2">
        <f>$E$9*(A469^8)+$E$10*(A469^7)+$E$11*(A469^6)+$E$12*(A469^5)+$E$13*(A469^4)+$E$14*(A469^3)+$E$15*(A469^2)+$E$16*(A469)+$E$17+(($E$3*EXP($E$4*A469))*(($E$5*(SIN(2*3.141592654*A469)))+(((1-($E$5^2))^0.5)*(COS(2*3.141592654*A469)))))+(($E$6*EXP($E$7*A469))*(($E$8*(SIN(4*3.141592654*A469)))+(((1-($E$8^2))^0.5)*(COS(4*3.141592654*A469)))))</f>
        <v>17.123183547905207</v>
      </c>
      <c r="H469" s="2">
        <f t="shared" si="80"/>
        <v>2.6451835479052068</v>
      </c>
      <c r="I469" s="2">
        <f t="shared" ref="I469:I532" si="84">H469^2</f>
        <v>6.9969960021083777</v>
      </c>
      <c r="K469" s="2">
        <f t="shared" si="81"/>
        <v>-2.2790232330053675</v>
      </c>
      <c r="L469" s="2">
        <f t="shared" ref="L469:L532" si="85">K469+C469</f>
        <v>14.735016475859592</v>
      </c>
      <c r="M469" s="2">
        <f t="shared" ref="M469:M532" si="86">B469-L469</f>
        <v>-0.25701647585959186</v>
      </c>
      <c r="N469" s="3">
        <f t="shared" ref="N469:N532" si="87">M469^2</f>
        <v>6.6057468863284161E-2</v>
      </c>
      <c r="P469" s="3">
        <v>-2.4131440701890359</v>
      </c>
      <c r="Q469" s="3">
        <v>-2.0533420702865417</v>
      </c>
      <c r="R469" s="3">
        <f>B469-K469</f>
        <v>16.757023233005366</v>
      </c>
      <c r="S469" s="3"/>
      <c r="T469" s="3">
        <f>(B468-$U$17)^2</f>
        <v>0.33985229358368813</v>
      </c>
      <c r="V469" s="19"/>
      <c r="X469" s="19"/>
      <c r="Y469" s="19"/>
      <c r="AD469" s="3">
        <v>37.666665650000098</v>
      </c>
      <c r="AE469" s="2">
        <f t="shared" si="77"/>
        <v>0</v>
      </c>
      <c r="AF469" s="2">
        <f>AE469-B469</f>
        <v>-14.478</v>
      </c>
      <c r="AG469" s="2">
        <f t="shared" si="78"/>
        <v>209.61248399999999</v>
      </c>
      <c r="AH469" s="2">
        <f t="shared" si="79"/>
        <v>14.478</v>
      </c>
    </row>
    <row r="470" spans="1:34" x14ac:dyDescent="0.3">
      <c r="A470" s="3">
        <v>37.499998990000101</v>
      </c>
      <c r="B470" s="3">
        <v>14.972</v>
      </c>
      <c r="C470" s="2">
        <f>$D$6*(A470^8)+$D$7*(A470^7)+$D$8*(A470^6)+$D$9*(A470^5)+$D$10*(A470^4)+$D$11*(A470^3)+$D$12*(A470^2)+$D$13*(A470)+$D$14 + (($D$3*EXP($D$4*A470))*(($D$5*(SIN(2*3.141592654*A470)))+(((1-($D$5^2))^0.5)*(COS(2*3.141592654*A470)))))</f>
        <v>16.996300621697969</v>
      </c>
      <c r="D470" s="2">
        <f t="shared" si="82"/>
        <v>-2.0243006216979698</v>
      </c>
      <c r="F470" s="2">
        <f t="shared" si="83"/>
        <v>4.0977930070067865</v>
      </c>
      <c r="G470" s="2">
        <f>$E$9*(A470^8)+$E$10*(A470^7)+$E$11*(A470^6)+$E$12*(A470^5)+$E$13*(A470^4)+$E$14*(A470^3)+$E$15*(A470^2)+$E$16*(A470)+$E$17+(($E$3*EXP($E$4*A470))*(($E$5*(SIN(2*3.141592654*A470)))+(((1-($E$5^2))^0.5)*(COS(2*3.141592654*A470)))))+(($E$6*EXP($E$7*A470))*(($E$8*(SIN(4*3.141592654*A470)))+(((1-($E$8^2))^0.5)*(COS(4*3.141592654*A470)))))</f>
        <v>17.0163677507649</v>
      </c>
      <c r="H470" s="2">
        <f t="shared" si="80"/>
        <v>2.0443677507649003</v>
      </c>
      <c r="I470" s="2">
        <f t="shared" si="84"/>
        <v>4.1794395003675371</v>
      </c>
      <c r="K470" s="2">
        <f t="shared" si="81"/>
        <v>-2.3399331699444845</v>
      </c>
      <c r="L470" s="2">
        <f t="shared" si="85"/>
        <v>14.656367451753486</v>
      </c>
      <c r="M470" s="2">
        <f t="shared" si="86"/>
        <v>0.31563254824651388</v>
      </c>
      <c r="N470" s="3">
        <f t="shared" si="87"/>
        <v>9.9623905512587915E-2</v>
      </c>
      <c r="P470" s="3">
        <v>-2.5360397088649602</v>
      </c>
      <c r="Q470" s="3">
        <v>-2.4131440701890359</v>
      </c>
      <c r="R470" s="3">
        <f>B470-K470</f>
        <v>17.311933169944485</v>
      </c>
      <c r="S470" s="3"/>
      <c r="T470" s="3">
        <f>(B469-$U$17)^2</f>
        <v>0.13985245284294343</v>
      </c>
      <c r="V470" s="19"/>
      <c r="X470" s="19"/>
      <c r="Y470" s="19"/>
      <c r="AD470" s="3">
        <v>37.7499989800001</v>
      </c>
      <c r="AE470" s="2">
        <f t="shared" si="77"/>
        <v>0</v>
      </c>
      <c r="AF470" s="2">
        <f>AE470-B470</f>
        <v>-14.972</v>
      </c>
      <c r="AG470" s="2">
        <f t="shared" si="78"/>
        <v>224.16078399999998</v>
      </c>
      <c r="AH470" s="2">
        <f t="shared" si="79"/>
        <v>14.972</v>
      </c>
    </row>
    <row r="471" spans="1:34" x14ac:dyDescent="0.3">
      <c r="A471" s="3">
        <v>37.583332320000103</v>
      </c>
      <c r="B471" s="3">
        <v>14.972</v>
      </c>
      <c r="C471" s="2">
        <f>$D$6*(A471^8)+$D$7*(A471^7)+$D$8*(A471^6)+$D$9*(A471^5)+$D$10*(A471^4)+$D$11*(A471^3)+$D$12*(A471^2)+$D$13*(A471)+$D$14 + (($D$3*EXP($D$4*A471))*(($D$5*(SIN(2*3.141592654*A471)))+(((1-($D$5^2))^0.5)*(COS(2*3.141592654*A471)))))</f>
        <v>16.627778109094915</v>
      </c>
      <c r="D471" s="2">
        <f t="shared" si="82"/>
        <v>-1.655778109094916</v>
      </c>
      <c r="F471" s="2">
        <f t="shared" si="83"/>
        <v>2.7416011465579353</v>
      </c>
      <c r="G471" s="2">
        <f>$E$9*(A471^8)+$E$10*(A471^7)+$E$11*(A471^6)+$E$12*(A471^5)+$E$13*(A471^4)+$E$14*(A471^3)+$E$15*(A471^2)+$E$16*(A471)+$E$17+(($E$3*EXP($E$4*A471))*(($E$5*(SIN(2*3.141592654*A471)))+(((1-($E$5^2))^0.5)*(COS(2*3.141592654*A471)))))+(($E$6*EXP($E$7*A471))*(($E$8*(SIN(4*3.141592654*A471)))+(((1-($E$8^2))^0.5)*(COS(4*3.141592654*A471)))))</f>
        <v>16.540713255333834</v>
      </c>
      <c r="H471" s="2">
        <f t="shared" si="80"/>
        <v>1.5687132553338348</v>
      </c>
      <c r="I471" s="2">
        <f t="shared" si="84"/>
        <v>2.4608612774600771</v>
      </c>
      <c r="K471" s="2">
        <f t="shared" si="81"/>
        <v>-1.7359802103761015</v>
      </c>
      <c r="L471" s="2">
        <f t="shared" si="85"/>
        <v>14.891797898718814</v>
      </c>
      <c r="M471" s="2">
        <f t="shared" si="86"/>
        <v>8.0202101281185989E-2</v>
      </c>
      <c r="N471" s="3">
        <f t="shared" si="87"/>
        <v>6.4323770499176156E-3</v>
      </c>
      <c r="P471" s="3">
        <v>-2.0243006216979698</v>
      </c>
      <c r="Q471" s="3">
        <v>-2.5360397088649602</v>
      </c>
      <c r="R471" s="3">
        <f>B471-K471</f>
        <v>16.7079802103761</v>
      </c>
      <c r="S471" s="3"/>
      <c r="T471" s="3">
        <f>(B470-$U$17)^2</f>
        <v>1.4407556546636642E-2</v>
      </c>
      <c r="V471" s="19"/>
      <c r="X471" s="19"/>
      <c r="Y471" s="19"/>
      <c r="AD471" s="3">
        <v>37.833332310000102</v>
      </c>
      <c r="AE471" s="2">
        <f t="shared" si="77"/>
        <v>0</v>
      </c>
      <c r="AF471" s="2">
        <f>AE471-B471</f>
        <v>-14.972</v>
      </c>
      <c r="AG471" s="2">
        <f t="shared" si="78"/>
        <v>224.16078399999998</v>
      </c>
      <c r="AH471" s="2">
        <f t="shared" si="79"/>
        <v>14.972</v>
      </c>
    </row>
    <row r="472" spans="1:34" x14ac:dyDescent="0.3">
      <c r="A472" s="3">
        <v>37.666665650000098</v>
      </c>
      <c r="B472" s="3">
        <v>14.573</v>
      </c>
      <c r="C472" s="2">
        <f>$D$6*(A472^8)+$D$7*(A472^7)+$D$8*(A472^6)+$D$9*(A472^5)+$D$10*(A472^4)+$D$11*(A472^3)+$D$12*(A472^2)+$D$13*(A472)+$D$14 + (($D$3*EXP($D$4*A472))*(($D$5*(SIN(2*3.141592654*A472)))+(((1-($D$5^2))^0.5)*(COS(2*3.141592654*A472)))))</f>
        <v>16.001260145711257</v>
      </c>
      <c r="D472" s="2">
        <f t="shared" si="82"/>
        <v>-1.4282601457112563</v>
      </c>
      <c r="F472" s="2">
        <f t="shared" si="83"/>
        <v>2.0399270438271389</v>
      </c>
      <c r="G472" s="2">
        <f>$E$9*(A472^8)+$E$10*(A472^7)+$E$11*(A472^6)+$E$12*(A472^5)+$E$13*(A472^4)+$E$14*(A472^3)+$E$15*(A472^2)+$E$16*(A472)+$E$17+(($E$3*EXP($E$4*A472))*(($E$5*(SIN(2*3.141592654*A472)))+(((1-($E$5^2))^0.5)*(COS(2*3.141592654*A472)))))+(($E$6*EXP($E$7*A472))*(($E$8*(SIN(4*3.141592654*A472)))+(((1-($E$8^2))^0.5)*(COS(4*3.141592654*A472)))))</f>
        <v>15.895711736999347</v>
      </c>
      <c r="H472" s="2">
        <f t="shared" si="80"/>
        <v>1.3227117369993469</v>
      </c>
      <c r="I472" s="2">
        <f t="shared" si="84"/>
        <v>1.7495663391958294</v>
      </c>
      <c r="K472" s="2">
        <f t="shared" si="81"/>
        <v>-1.4307630761428625</v>
      </c>
      <c r="L472" s="2">
        <f t="shared" si="85"/>
        <v>14.570497069568393</v>
      </c>
      <c r="M472" s="2">
        <f t="shared" si="86"/>
        <v>2.5029304316070977E-3</v>
      </c>
      <c r="N472" s="3">
        <f t="shared" si="87"/>
        <v>6.2646607454648921E-6</v>
      </c>
      <c r="P472" s="3">
        <v>-1.655778109094916</v>
      </c>
      <c r="Q472" s="3">
        <v>-2.0243006216979698</v>
      </c>
      <c r="R472" s="3">
        <f>B472-K472</f>
        <v>16.003763076142864</v>
      </c>
      <c r="S472" s="3"/>
      <c r="T472" s="3">
        <f>(B471-$U$17)^2</f>
        <v>1.4407556546636642E-2</v>
      </c>
      <c r="V472" s="19"/>
      <c r="X472" s="19"/>
      <c r="Y472" s="19"/>
      <c r="AD472" s="3">
        <v>37.916665640000097</v>
      </c>
      <c r="AE472" s="2">
        <f t="shared" si="77"/>
        <v>0</v>
      </c>
      <c r="AF472" s="2">
        <f>AE472-B472</f>
        <v>-14.573</v>
      </c>
      <c r="AG472" s="2">
        <f t="shared" si="78"/>
        <v>212.37232900000001</v>
      </c>
      <c r="AH472" s="2">
        <f t="shared" si="79"/>
        <v>14.573</v>
      </c>
    </row>
    <row r="473" spans="1:34" x14ac:dyDescent="0.3">
      <c r="A473" s="3">
        <v>37.7499989800001</v>
      </c>
      <c r="B473" s="3">
        <v>13.776</v>
      </c>
      <c r="C473" s="2">
        <f>$D$6*(A473^8)+$D$7*(A473^7)+$D$8*(A473^6)+$D$9*(A473^5)+$D$10*(A473^4)+$D$11*(A473^3)+$D$12*(A473^2)+$D$13*(A473)+$D$14 + (($D$3*EXP($D$4*A473))*(($D$5*(SIN(2*3.141592654*A473)))+(((1-($D$5^2))^0.5)*(COS(2*3.141592654*A473)))))</f>
        <v>15.278651394219654</v>
      </c>
      <c r="D473" s="2">
        <f t="shared" si="82"/>
        <v>-1.5026513942196544</v>
      </c>
      <c r="F473" s="2">
        <f t="shared" si="83"/>
        <v>2.2579612125502715</v>
      </c>
      <c r="G473" s="2">
        <f>$E$9*(A473^8)+$E$10*(A473^7)+$E$11*(A473^6)+$E$12*(A473^5)+$E$13*(A473^4)+$E$14*(A473^3)+$E$15*(A473^2)+$E$16*(A473)+$E$17+(($E$3*EXP($E$4*A473))*(($E$5*(SIN(2*3.141592654*A473)))+(((1-($E$5^2))^0.5)*(COS(2*3.141592654*A473)))))+(($E$6*EXP($E$7*A473))*(($E$8*(SIN(4*3.141592654*A473)))+(((1-($E$8^2))^0.5)*(COS(4*3.141592654*A473)))))</f>
        <v>15.260841909122732</v>
      </c>
      <c r="H473" s="2">
        <f t="shared" si="80"/>
        <v>1.4848419091227321</v>
      </c>
      <c r="I473" s="2">
        <f t="shared" si="84"/>
        <v>2.2047554950872397</v>
      </c>
      <c r="K473" s="2">
        <f t="shared" si="81"/>
        <v>-1.2536922730305993</v>
      </c>
      <c r="L473" s="2">
        <f t="shared" si="85"/>
        <v>14.024959121189054</v>
      </c>
      <c r="M473" s="2">
        <f t="shared" si="86"/>
        <v>-0.2489591211890545</v>
      </c>
      <c r="N473" s="3">
        <f t="shared" si="87"/>
        <v>6.1980644023226325E-2</v>
      </c>
      <c r="P473" s="3">
        <v>-1.4282601457112563</v>
      </c>
      <c r="Q473" s="3">
        <v>-1.655778109094916</v>
      </c>
      <c r="R473" s="3">
        <f>B473-K473</f>
        <v>15.0296922730306</v>
      </c>
      <c r="S473" s="3"/>
      <c r="T473" s="3">
        <f>(B472-$U$17)^2</f>
        <v>7.7823434324422541E-2</v>
      </c>
      <c r="V473" s="19"/>
      <c r="X473" s="19"/>
      <c r="Y473" s="19"/>
      <c r="AD473" s="3">
        <v>37.9999989700001</v>
      </c>
      <c r="AE473" s="2">
        <f t="shared" si="77"/>
        <v>0</v>
      </c>
      <c r="AF473" s="2">
        <f>AE473-B473</f>
        <v>-13.776</v>
      </c>
      <c r="AG473" s="2">
        <f t="shared" si="78"/>
        <v>189.778176</v>
      </c>
      <c r="AH473" s="2">
        <f t="shared" si="79"/>
        <v>13.776</v>
      </c>
    </row>
    <row r="474" spans="1:34" x14ac:dyDescent="0.3">
      <c r="A474" s="3">
        <v>37.833332310000102</v>
      </c>
      <c r="B474" s="3">
        <v>13.016999999999999</v>
      </c>
      <c r="C474" s="2">
        <f>$D$6*(A474^8)+$D$7*(A474^7)+$D$8*(A474^6)+$D$9*(A474^5)+$D$10*(A474^4)+$D$11*(A474^3)+$D$12*(A474^2)+$D$13*(A474)+$D$14 + (($D$3*EXP($D$4*A474))*(($D$5*(SIN(2*3.141592654*A474)))+(((1-($D$5^2))^0.5)*(COS(2*3.141592654*A474)))))</f>
        <v>14.647614680174417</v>
      </c>
      <c r="D474" s="2">
        <f t="shared" si="82"/>
        <v>-1.6306146801744177</v>
      </c>
      <c r="F474" s="2">
        <f t="shared" si="83"/>
        <v>2.6589042352003185</v>
      </c>
      <c r="G474" s="2">
        <f>$E$9*(A474^8)+$E$10*(A474^7)+$E$11*(A474^6)+$E$12*(A474^5)+$E$13*(A474^4)+$E$14*(A474^3)+$E$15*(A474^2)+$E$16*(A474)+$E$17+(($E$3*EXP($E$4*A474))*(($E$5*(SIN(2*3.141592654*A474)))+(((1-($E$5^2))^0.5)*(COS(2*3.141592654*A474)))))+(($E$6*EXP($E$7*A474))*(($E$8*(SIN(4*3.141592654*A474)))+(((1-($E$8^2))^0.5)*(COS(4*3.141592654*A474)))))</f>
        <v>14.735143130209011</v>
      </c>
      <c r="H474" s="2">
        <f t="shared" si="80"/>
        <v>1.7181431302090111</v>
      </c>
      <c r="I474" s="2">
        <f t="shared" si="84"/>
        <v>2.952015815884419</v>
      </c>
      <c r="K474" s="2">
        <f t="shared" si="81"/>
        <v>-1.3867945506098338</v>
      </c>
      <c r="L474" s="2">
        <f t="shared" si="85"/>
        <v>13.260820129564584</v>
      </c>
      <c r="M474" s="2">
        <f t="shared" si="86"/>
        <v>-0.24382012956458432</v>
      </c>
      <c r="N474" s="3">
        <f t="shared" si="87"/>
        <v>5.9448255580890688E-2</v>
      </c>
      <c r="P474" s="3">
        <v>-1.5026513942196544</v>
      </c>
      <c r="Q474" s="3">
        <v>-1.4282601457112563</v>
      </c>
      <c r="R474" s="3">
        <f>B474-K474</f>
        <v>14.403794550609833</v>
      </c>
      <c r="S474" s="3"/>
      <c r="T474" s="3">
        <f>(B473-$U$17)^2</f>
        <v>1.1577082528429581</v>
      </c>
      <c r="V474" s="19"/>
      <c r="X474" s="19"/>
      <c r="Y474" s="19"/>
      <c r="AD474" s="3">
        <v>38.083332300000102</v>
      </c>
      <c r="AE474" s="2">
        <f t="shared" si="77"/>
        <v>0</v>
      </c>
      <c r="AF474" s="2">
        <f>AE474-B474</f>
        <v>-13.016999999999999</v>
      </c>
      <c r="AG474" s="2">
        <f t="shared" si="78"/>
        <v>169.44228899999999</v>
      </c>
      <c r="AH474" s="2">
        <f t="shared" si="79"/>
        <v>13.016999999999999</v>
      </c>
    </row>
    <row r="475" spans="1:34" x14ac:dyDescent="0.3">
      <c r="A475" s="3">
        <v>37.916665640000097</v>
      </c>
      <c r="B475" s="3">
        <v>12.6</v>
      </c>
      <c r="C475" s="2">
        <f>$D$6*(A475^8)+$D$7*(A475^7)+$D$8*(A475^6)+$D$9*(A475^5)+$D$10*(A475^4)+$D$11*(A475^3)+$D$12*(A475^2)+$D$13*(A475)+$D$14 + (($D$3*EXP($D$4*A475))*(($D$5*(SIN(2*3.141592654*A475)))+(((1-($D$5^2))^0.5)*(COS(2*3.141592654*A475)))))</f>
        <v>14.271284801289088</v>
      </c>
      <c r="D475" s="2">
        <f t="shared" si="82"/>
        <v>-1.6712848012890884</v>
      </c>
      <c r="F475" s="2">
        <f t="shared" si="83"/>
        <v>2.7931928870199076</v>
      </c>
      <c r="G475" s="2">
        <f>$E$9*(A475^8)+$E$10*(A475^7)+$E$11*(A475^6)+$E$12*(A475^5)+$E$13*(A475^4)+$E$14*(A475^3)+$E$15*(A475^2)+$E$16*(A475)+$E$17+(($E$3*EXP($E$4*A475))*(($E$5*(SIN(2*3.141592654*A475)))+(((1-($E$5^2))^0.5)*(COS(2*3.141592654*A475)))))+(($E$6*EXP($E$7*A475))*(($E$8*(SIN(4*3.141592654*A475)))+(((1-($E$8^2))^0.5)*(COS(4*3.141592654*A475)))))</f>
        <v>14.375962398773213</v>
      </c>
      <c r="H475" s="2">
        <f t="shared" si="80"/>
        <v>1.7759623987732134</v>
      </c>
      <c r="I475" s="2">
        <f t="shared" si="84"/>
        <v>3.1540424418563062</v>
      </c>
      <c r="K475" s="2">
        <f t="shared" si="81"/>
        <v>-1.5150995773499283</v>
      </c>
      <c r="L475" s="2">
        <f t="shared" si="85"/>
        <v>12.756185223939159</v>
      </c>
      <c r="M475" s="2">
        <f t="shared" si="86"/>
        <v>-0.15618522393915946</v>
      </c>
      <c r="N475" s="3">
        <f t="shared" si="87"/>
        <v>2.4393824176925389E-2</v>
      </c>
      <c r="P475" s="3">
        <v>-1.6306146801744177</v>
      </c>
      <c r="Q475" s="3">
        <v>-1.5026513942196544</v>
      </c>
      <c r="R475" s="3">
        <f>B475-K475</f>
        <v>14.115099577349929</v>
      </c>
      <c r="S475" s="3"/>
      <c r="T475" s="3">
        <f>(B474-$U$17)^2</f>
        <v>3.3671094639540864</v>
      </c>
      <c r="V475" s="19"/>
      <c r="X475" s="19"/>
      <c r="Y475" s="19"/>
      <c r="AD475" s="3">
        <v>38.166665630000097</v>
      </c>
      <c r="AE475" s="2">
        <f t="shared" si="77"/>
        <v>0</v>
      </c>
      <c r="AF475" s="2">
        <f>AE475-B475</f>
        <v>-12.6</v>
      </c>
      <c r="AG475" s="2">
        <f t="shared" si="78"/>
        <v>158.76</v>
      </c>
      <c r="AH475" s="2">
        <f t="shared" si="79"/>
        <v>12.6</v>
      </c>
    </row>
    <row r="476" spans="1:34" x14ac:dyDescent="0.3">
      <c r="A476" s="3">
        <v>37.9999989700001</v>
      </c>
      <c r="B476" s="3">
        <v>12.295999999999999</v>
      </c>
      <c r="C476" s="2">
        <f>$D$6*(A476^8)+$D$7*(A476^7)+$D$8*(A476^6)+$D$9*(A476^5)+$D$10*(A476^4)+$D$11*(A476^3)+$D$12*(A476^2)+$D$13*(A476)+$D$14 + (($D$3*EXP($D$4*A476))*(($D$5*(SIN(2*3.141592654*A476)))+(((1-($D$5^2))^0.5)*(COS(2*3.141592654*A476)))))</f>
        <v>14.244528718783901</v>
      </c>
      <c r="D476" s="2">
        <f t="shared" si="82"/>
        <v>-1.9485287187839013</v>
      </c>
      <c r="F476" s="2">
        <f t="shared" si="83"/>
        <v>3.7967641679256321</v>
      </c>
      <c r="G476" s="2">
        <f>$E$9*(A476^8)+$E$10*(A476^7)+$E$11*(A476^6)+$E$12*(A476^5)+$E$13*(A476^4)+$E$14*(A476^3)+$E$15*(A476^2)+$E$16*(A476)+$E$17+(($E$3*EXP($E$4*A476))*(($E$5*(SIN(2*3.141592654*A476)))+(((1-($E$5^2))^0.5)*(COS(2*3.141592654*A476)))))+(($E$6*EXP($E$7*A476))*(($E$8*(SIN(4*3.141592654*A476)))+(((1-($E$8^2))^0.5)*(COS(4*3.141592654*A476)))))</f>
        <v>14.26104840689832</v>
      </c>
      <c r="H476" s="2">
        <f t="shared" si="80"/>
        <v>1.9650484068983207</v>
      </c>
      <c r="I476" s="2">
        <f t="shared" si="84"/>
        <v>3.8614152414536282</v>
      </c>
      <c r="K476" s="2">
        <f t="shared" si="81"/>
        <v>-1.533334808908787</v>
      </c>
      <c r="L476" s="2">
        <f t="shared" si="85"/>
        <v>12.711193909875114</v>
      </c>
      <c r="M476" s="2">
        <f t="shared" si="86"/>
        <v>-0.41519390987511429</v>
      </c>
      <c r="N476" s="3">
        <f t="shared" si="87"/>
        <v>0.17238598279738451</v>
      </c>
      <c r="P476" s="3">
        <v>-1.6712848012890884</v>
      </c>
      <c r="Q476" s="3">
        <v>-1.6306146801744177</v>
      </c>
      <c r="R476" s="3">
        <f>B476-K476</f>
        <v>13.829334808908786</v>
      </c>
      <c r="S476" s="3"/>
      <c r="T476" s="3">
        <f>(B475-$U$17)^2</f>
        <v>5.071362208398539</v>
      </c>
      <c r="V476" s="19"/>
      <c r="X476" s="19"/>
      <c r="Y476" s="19"/>
      <c r="AD476" s="3">
        <v>38.249998960000099</v>
      </c>
      <c r="AE476" s="2">
        <f t="shared" si="77"/>
        <v>0</v>
      </c>
      <c r="AF476" s="2">
        <f>AE476-B476</f>
        <v>-12.295999999999999</v>
      </c>
      <c r="AG476" s="2">
        <f t="shared" si="78"/>
        <v>151.19161599999998</v>
      </c>
      <c r="AH476" s="2">
        <f t="shared" si="79"/>
        <v>12.295999999999999</v>
      </c>
    </row>
    <row r="477" spans="1:34" x14ac:dyDescent="0.3">
      <c r="A477" s="3">
        <v>38.083332300000102</v>
      </c>
      <c r="B477" s="3">
        <v>13.131</v>
      </c>
      <c r="C477" s="2">
        <f>$D$6*(A477^8)+$D$7*(A477^7)+$D$8*(A477^6)+$D$9*(A477^5)+$D$10*(A477^4)+$D$11*(A477^3)+$D$12*(A477^2)+$D$13*(A477)+$D$14 + (($D$3*EXP($D$4*A477))*(($D$5*(SIN(2*3.141592654*A477)))+(((1-($D$5^2))^0.5)*(COS(2*3.141592654*A477)))))</f>
        <v>14.568479025268424</v>
      </c>
      <c r="D477" s="2">
        <f t="shared" si="82"/>
        <v>-1.4374790252684235</v>
      </c>
      <c r="F477" s="2">
        <f t="shared" si="83"/>
        <v>2.0663459480866568</v>
      </c>
      <c r="G477" s="2">
        <f>$E$9*(A477^8)+$E$10*(A477^7)+$E$11*(A477^6)+$E$12*(A477^5)+$E$13*(A477^4)+$E$14*(A477^3)+$E$15*(A477^2)+$E$16*(A477)+$E$17+(($E$3*EXP($E$4*A477))*(($E$5*(SIN(2*3.141592654*A477)))+(((1-($E$5^2))^0.5)*(COS(2*3.141592654*A477)))))+(($E$6*EXP($E$7*A477))*(($E$8*(SIN(4*3.141592654*A477)))+(((1-($E$8^2))^0.5)*(COS(4*3.141592654*A477)))))</f>
        <v>14.479965239861942</v>
      </c>
      <c r="H477" s="2">
        <f t="shared" si="80"/>
        <v>1.3489652398619416</v>
      </c>
      <c r="I477" s="2">
        <f t="shared" si="84"/>
        <v>1.8197072183557856</v>
      </c>
      <c r="K477" s="2">
        <f t="shared" si="81"/>
        <v>-1.8373603078453042</v>
      </c>
      <c r="L477" s="2">
        <f t="shared" si="85"/>
        <v>12.731118717423119</v>
      </c>
      <c r="M477" s="2">
        <f t="shared" si="86"/>
        <v>0.3998812825768816</v>
      </c>
      <c r="N477" s="3">
        <f t="shared" si="87"/>
        <v>0.15990504015533183</v>
      </c>
      <c r="P477" s="3">
        <v>-1.9485287187839013</v>
      </c>
      <c r="Q477" s="3">
        <v>-1.6712848012890884</v>
      </c>
      <c r="R477" s="3">
        <f>B477-K477</f>
        <v>14.968360307845305</v>
      </c>
      <c r="S477" s="3"/>
      <c r="T477" s="3">
        <f>(B476-$U$17)^2</f>
        <v>6.532975067657806</v>
      </c>
      <c r="V477" s="19"/>
      <c r="X477" s="19"/>
      <c r="Y477" s="19"/>
      <c r="AD477" s="3">
        <v>38.333332290000101</v>
      </c>
      <c r="AE477" s="2">
        <f t="shared" si="77"/>
        <v>0</v>
      </c>
      <c r="AF477" s="2">
        <f>AE477-B477</f>
        <v>-13.131</v>
      </c>
      <c r="AG477" s="2">
        <f t="shared" si="78"/>
        <v>172.42316099999999</v>
      </c>
      <c r="AH477" s="2">
        <f t="shared" si="79"/>
        <v>13.131</v>
      </c>
    </row>
    <row r="478" spans="1:34" x14ac:dyDescent="0.3">
      <c r="A478" s="3">
        <v>38.166665630000097</v>
      </c>
      <c r="B478" s="3">
        <v>13.965999999999999</v>
      </c>
      <c r="C478" s="2">
        <f>$D$6*(A478^8)+$D$7*(A478^7)+$D$8*(A478^6)+$D$9*(A478^5)+$D$10*(A478^4)+$D$11*(A478^3)+$D$12*(A478^2)+$D$13*(A478)+$D$14 + (($D$3*EXP($D$4*A478))*(($D$5*(SIN(2*3.141592654*A478)))+(((1-($D$5^2))^0.5)*(COS(2*3.141592654*A478)))))</f>
        <v>15.150176387539947</v>
      </c>
      <c r="D478" s="2">
        <f t="shared" si="82"/>
        <v>-1.1841763875399476</v>
      </c>
      <c r="F478" s="2">
        <f t="shared" si="83"/>
        <v>1.4022737168071602</v>
      </c>
      <c r="G478" s="2">
        <f>$E$9*(A478^8)+$E$10*(A478^7)+$E$11*(A478^6)+$E$12*(A478^5)+$E$13*(A478^4)+$E$14*(A478^3)+$E$15*(A478^2)+$E$16*(A478)+$E$17+(($E$3*EXP($E$4*A478))*(($E$5*(SIN(2*3.141592654*A478)))+(((1-($E$5^2))^0.5)*(COS(2*3.141592654*A478)))))+(($E$6*EXP($E$7*A478))*(($E$8*(SIN(4*3.141592654*A478)))+(((1-($E$8^2))^0.5)*(COS(4*3.141592654*A478)))))</f>
        <v>15.045092998140039</v>
      </c>
      <c r="H478" s="2">
        <f t="shared" si="80"/>
        <v>1.0790929981400392</v>
      </c>
      <c r="I478" s="2">
        <f t="shared" si="84"/>
        <v>1.1644416986348587</v>
      </c>
      <c r="K478" s="2">
        <f t="shared" si="81"/>
        <v>-1.2008305280811613</v>
      </c>
      <c r="L478" s="2">
        <f t="shared" si="85"/>
        <v>13.949345859458786</v>
      </c>
      <c r="M478" s="2">
        <f t="shared" si="86"/>
        <v>1.665414054121328E-2</v>
      </c>
      <c r="N478" s="3">
        <f t="shared" si="87"/>
        <v>2.7736039716648377E-4</v>
      </c>
      <c r="P478" s="3">
        <v>-1.4374790252684235</v>
      </c>
      <c r="Q478" s="3">
        <v>-1.9485287187839013</v>
      </c>
      <c r="R478" s="3">
        <f>B478-K478</f>
        <v>15.16683052808116</v>
      </c>
      <c r="S478" s="3"/>
      <c r="T478" s="3">
        <f>(B477-$U$17)^2</f>
        <v>2.9617326417318592</v>
      </c>
      <c r="V478" s="19"/>
      <c r="X478" s="19"/>
      <c r="Y478" s="19"/>
      <c r="AD478" s="3">
        <v>38.416665620000103</v>
      </c>
      <c r="AE478" s="2">
        <f t="shared" si="77"/>
        <v>0</v>
      </c>
      <c r="AF478" s="2">
        <f>AE478-B478</f>
        <v>-13.965999999999999</v>
      </c>
      <c r="AG478" s="2">
        <f t="shared" si="78"/>
        <v>195.04915599999998</v>
      </c>
      <c r="AH478" s="2">
        <f t="shared" si="79"/>
        <v>13.965999999999999</v>
      </c>
    </row>
    <row r="479" spans="1:34" x14ac:dyDescent="0.3">
      <c r="A479" s="3">
        <v>38.249998960000099</v>
      </c>
      <c r="B479" s="3">
        <v>15.028</v>
      </c>
      <c r="C479" s="2">
        <f>$D$6*(A479^8)+$D$7*(A479^7)+$D$8*(A479^6)+$D$9*(A479^5)+$D$10*(A479^4)+$D$11*(A479^3)+$D$12*(A479^2)+$D$13*(A479)+$D$14 + (($D$3*EXP($D$4*A479))*(($D$5*(SIN(2*3.141592654*A479)))+(((1-($D$5^2))^0.5)*(COS(2*3.141592654*A479)))))</f>
        <v>15.82743064633816</v>
      </c>
      <c r="D479" s="2">
        <f t="shared" si="82"/>
        <v>-0.79943064633815908</v>
      </c>
      <c r="F479" s="2">
        <f t="shared" si="83"/>
        <v>0.63908935830464675</v>
      </c>
      <c r="G479" s="2">
        <f>$E$9*(A479^8)+$E$10*(A479^7)+$E$11*(A479^6)+$E$12*(A479^5)+$E$13*(A479^4)+$E$14*(A479^3)+$E$15*(A479^2)+$E$16*(A479)+$E$17+(($E$3*EXP($E$4*A479))*(($E$5*(SIN(2*3.141592654*A479)))+(((1-($E$5^2))^0.5)*(COS(2*3.141592654*A479)))))+(($E$6*EXP($E$7*A479))*(($E$8*(SIN(4*3.141592654*A479)))+(((1-($E$8^2))^0.5)*(COS(4*3.141592654*A479)))))</f>
        <v>15.811178251805947</v>
      </c>
      <c r="H479" s="2">
        <f t="shared" si="80"/>
        <v>0.78317825180594625</v>
      </c>
      <c r="I479" s="2">
        <f t="shared" si="84"/>
        <v>0.6133681741018181</v>
      </c>
      <c r="K479" s="2">
        <f t="shared" si="81"/>
        <v>-1.0254670007008166</v>
      </c>
      <c r="L479" s="2">
        <f t="shared" si="85"/>
        <v>14.801963645637343</v>
      </c>
      <c r="M479" s="2">
        <f t="shared" si="86"/>
        <v>0.22603635436265712</v>
      </c>
      <c r="N479" s="3">
        <f t="shared" si="87"/>
        <v>5.1092433493560706E-2</v>
      </c>
      <c r="P479" s="3">
        <v>-1.1841763875399476</v>
      </c>
      <c r="Q479" s="3">
        <v>-1.4374790252684235</v>
      </c>
      <c r="R479" s="3">
        <f>B479-K479</f>
        <v>16.053467000700817</v>
      </c>
      <c r="S479" s="3"/>
      <c r="T479" s="3">
        <f>(B478-$U$17)^2</f>
        <v>0.784940215805918</v>
      </c>
      <c r="V479" s="19"/>
      <c r="X479" s="19"/>
      <c r="Y479" s="19"/>
      <c r="AD479" s="3">
        <v>38.499998950000098</v>
      </c>
      <c r="AE479" s="2">
        <f t="shared" si="77"/>
        <v>0</v>
      </c>
      <c r="AF479" s="2">
        <f>AE479-B479</f>
        <v>-15.028</v>
      </c>
      <c r="AG479" s="2">
        <f t="shared" si="78"/>
        <v>225.84078400000001</v>
      </c>
      <c r="AH479" s="2">
        <f t="shared" si="79"/>
        <v>15.028</v>
      </c>
    </row>
    <row r="480" spans="1:34" x14ac:dyDescent="0.3">
      <c r="A480" s="3">
        <v>38.333332290000101</v>
      </c>
      <c r="B480" s="3">
        <v>15.843999999999999</v>
      </c>
      <c r="C480" s="2">
        <f>$D$6*(A480^8)+$D$7*(A480^7)+$D$8*(A480^6)+$D$9*(A480^5)+$D$10*(A480^4)+$D$11*(A480^3)+$D$12*(A480^2)+$D$13*(A480)+$D$14 + (($D$3*EXP($D$4*A480))*(($D$5*(SIN(2*3.141592654*A480)))+(((1-($D$5^2))^0.5)*(COS(2*3.141592654*A480)))))</f>
        <v>16.41225113361957</v>
      </c>
      <c r="D480" s="2">
        <f t="shared" si="82"/>
        <v>-0.56825113361957058</v>
      </c>
      <c r="F480" s="2">
        <f t="shared" si="83"/>
        <v>0.32290935085992706</v>
      </c>
      <c r="G480" s="2">
        <f>$E$9*(A480^8)+$E$10*(A480^7)+$E$11*(A480^6)+$E$12*(A480^5)+$E$13*(A480^4)+$E$14*(A480^3)+$E$15*(A480^2)+$E$16*(A480)+$E$17+(($E$3*EXP($E$4*A480))*(($E$5*(SIN(2*3.141592654*A480)))+(((1-($E$5^2))^0.5)*(COS(2*3.141592654*A480)))))+(($E$6*EXP($E$7*A480))*(($E$8*(SIN(4*3.141592654*A480)))+(((1-($E$8^2))^0.5)*(COS(4*3.141592654*A480)))))</f>
        <v>16.50199431900441</v>
      </c>
      <c r="H480" s="2">
        <f t="shared" si="80"/>
        <v>0.65799431900441085</v>
      </c>
      <c r="I480" s="2">
        <f t="shared" si="84"/>
        <v>0.43295652384207839</v>
      </c>
      <c r="K480" s="2">
        <f t="shared" si="81"/>
        <v>-0.6460970809159623</v>
      </c>
      <c r="L480" s="2">
        <f t="shared" si="85"/>
        <v>15.766154052703607</v>
      </c>
      <c r="M480" s="2">
        <f t="shared" si="86"/>
        <v>7.7845947296392382E-2</v>
      </c>
      <c r="N480" s="3">
        <f t="shared" si="87"/>
        <v>6.0599915104727004E-3</v>
      </c>
      <c r="P480" s="3">
        <v>-0.79943064633815908</v>
      </c>
      <c r="Q480" s="3">
        <v>-1.1841763875399476</v>
      </c>
      <c r="R480" s="3">
        <f>B480-K480</f>
        <v>16.490097080915962</v>
      </c>
      <c r="S480" s="3"/>
      <c r="T480" s="3">
        <f>(B479-$U$17)^2</f>
        <v>3.098708247256169E-2</v>
      </c>
      <c r="V480" s="19"/>
      <c r="X480" s="19"/>
      <c r="Y480" s="19"/>
      <c r="AD480" s="3">
        <v>38.5833322800001</v>
      </c>
      <c r="AE480" s="2">
        <f t="shared" si="77"/>
        <v>0</v>
      </c>
      <c r="AF480" s="2">
        <f>AE480-B480</f>
        <v>-15.843999999999999</v>
      </c>
      <c r="AG480" s="2">
        <f t="shared" si="78"/>
        <v>251.03233599999999</v>
      </c>
      <c r="AH480" s="2">
        <f t="shared" si="79"/>
        <v>15.843999999999999</v>
      </c>
    </row>
    <row r="481" spans="1:34" x14ac:dyDescent="0.3">
      <c r="A481" s="3">
        <v>38.416665620000103</v>
      </c>
      <c r="B481" s="3">
        <v>15.769</v>
      </c>
      <c r="C481" s="2">
        <f>$D$6*(A481^8)+$D$7*(A481^7)+$D$8*(A481^6)+$D$9*(A481^5)+$D$10*(A481^4)+$D$11*(A481^3)+$D$12*(A481^2)+$D$13*(A481)+$D$14 + (($D$3*EXP($D$4*A481))*(($D$5*(SIN(2*3.141592654*A481)))+(((1-($D$5^2))^0.5)*(COS(2*3.141592654*A481)))))</f>
        <v>16.741216123241649</v>
      </c>
      <c r="D481" s="2">
        <f t="shared" si="82"/>
        <v>-0.9722161232416493</v>
      </c>
      <c r="F481" s="2">
        <f t="shared" si="83"/>
        <v>0.94520419029102187</v>
      </c>
      <c r="G481" s="2">
        <f>$E$9*(A481^8)+$E$10*(A481^7)+$E$11*(A481^6)+$E$12*(A481^5)+$E$13*(A481^4)+$E$14*(A481^3)+$E$15*(A481^2)+$E$16*(A481)+$E$17+(($E$3*EXP($E$4*A481))*(($E$5*(SIN(2*3.141592654*A481)))+(((1-($E$5^2))^0.5)*(COS(2*3.141592654*A481)))))+(($E$6*EXP($E$7*A481))*(($E$8*(SIN(4*3.141592654*A481)))+(((1-($E$8^2))^0.5)*(COS(4*3.141592654*A481)))))</f>
        <v>16.848957840026632</v>
      </c>
      <c r="H481" s="2">
        <f t="shared" si="80"/>
        <v>1.0799578400266316</v>
      </c>
      <c r="I481" s="2">
        <f t="shared" si="84"/>
        <v>1.1663089362349877</v>
      </c>
      <c r="K481" s="2">
        <f t="shared" si="81"/>
        <v>-0.46840079138928536</v>
      </c>
      <c r="L481" s="2">
        <f t="shared" si="85"/>
        <v>16.272815331852364</v>
      </c>
      <c r="M481" s="2">
        <f t="shared" si="86"/>
        <v>-0.50381533185236371</v>
      </c>
      <c r="N481" s="3">
        <f t="shared" si="87"/>
        <v>0.25382988860950739</v>
      </c>
      <c r="P481" s="3">
        <v>-0.56825113361957058</v>
      </c>
      <c r="Q481" s="3">
        <v>-0.79943064633815908</v>
      </c>
      <c r="R481" s="3">
        <f>B481-K481</f>
        <v>16.237400791389284</v>
      </c>
      <c r="S481" s="3"/>
      <c r="T481" s="3">
        <f>(B480-$U$17)^2</f>
        <v>0.98412646025032136</v>
      </c>
      <c r="V481" s="19"/>
      <c r="X481" s="19"/>
      <c r="Y481" s="19"/>
      <c r="AD481" s="3">
        <v>38.666665610000102</v>
      </c>
      <c r="AE481" s="2">
        <f t="shared" si="77"/>
        <v>0</v>
      </c>
      <c r="AF481" s="2">
        <f>AE481-B481</f>
        <v>-15.769</v>
      </c>
      <c r="AG481" s="2">
        <f t="shared" si="78"/>
        <v>248.661361</v>
      </c>
      <c r="AH481" s="2">
        <f t="shared" si="79"/>
        <v>15.769</v>
      </c>
    </row>
    <row r="482" spans="1:34" x14ac:dyDescent="0.3">
      <c r="A482" s="3">
        <v>38.499998950000098</v>
      </c>
      <c r="B482" s="3">
        <v>15.237</v>
      </c>
      <c r="C482" s="2">
        <f>$D$6*(A482^8)+$D$7*(A482^7)+$D$8*(A482^6)+$D$9*(A482^5)+$D$10*(A482^4)+$D$11*(A482^3)+$D$12*(A482^2)+$D$13*(A482)+$D$14 + (($D$3*EXP($D$4*A482))*(($D$5*(SIN(2*3.141592654*A482)))+(((1-($D$5^2))^0.5)*(COS(2*3.141592654*A482)))))</f>
        <v>16.719285072641483</v>
      </c>
      <c r="D482" s="2">
        <f t="shared" si="82"/>
        <v>-1.4822850726414831</v>
      </c>
      <c r="F482" s="2">
        <f t="shared" si="83"/>
        <v>2.197169036575767</v>
      </c>
      <c r="G482" s="2">
        <f>$E$9*(A482^8)+$E$10*(A482^7)+$E$11*(A482^6)+$E$12*(A482^5)+$E$13*(A482^4)+$E$14*(A482^3)+$E$15*(A482^2)+$E$16*(A482)+$E$17+(($E$3*EXP($E$4*A482))*(($E$5*(SIN(2*3.141592654*A482)))+(((1-($E$5^2))^0.5)*(COS(2*3.141592654*A482)))))+(($E$6*EXP($E$7*A482))*(($E$8*(SIN(4*3.141592654*A482)))+(((1-($E$8^2))^0.5)*(COS(4*3.141592654*A482)))))</f>
        <v>16.739799417060595</v>
      </c>
      <c r="H482" s="2">
        <f t="shared" si="80"/>
        <v>1.5027994170605954</v>
      </c>
      <c r="I482" s="2">
        <f t="shared" si="84"/>
        <v>2.2584060879176655</v>
      </c>
      <c r="K482" s="2">
        <f t="shared" si="81"/>
        <v>-0.97415238187836384</v>
      </c>
      <c r="L482" s="2">
        <f t="shared" si="85"/>
        <v>15.745132690763119</v>
      </c>
      <c r="M482" s="2">
        <f t="shared" si="86"/>
        <v>-0.5081326907631194</v>
      </c>
      <c r="N482" s="3">
        <f t="shared" si="87"/>
        <v>0.25819883142216793</v>
      </c>
      <c r="P482" s="3">
        <v>-0.9722161232416493</v>
      </c>
      <c r="Q482" s="3">
        <v>-0.56825113361957058</v>
      </c>
      <c r="R482" s="3">
        <f>B482-K482</f>
        <v>16.211152381878364</v>
      </c>
      <c r="S482" s="3"/>
      <c r="T482" s="3">
        <f>(B481-$U$17)^2</f>
        <v>0.84094673802810205</v>
      </c>
      <c r="V482" s="19"/>
      <c r="X482" s="19"/>
      <c r="Y482" s="19"/>
      <c r="AD482" s="3">
        <v>38.749998940000097</v>
      </c>
      <c r="AE482" s="2">
        <f t="shared" si="77"/>
        <v>0</v>
      </c>
      <c r="AF482" s="2">
        <f>AE482-B482</f>
        <v>-15.237</v>
      </c>
      <c r="AG482" s="2">
        <f t="shared" si="78"/>
        <v>232.166169</v>
      </c>
      <c r="AH482" s="2">
        <f t="shared" si="79"/>
        <v>15.237</v>
      </c>
    </row>
    <row r="483" spans="1:34" x14ac:dyDescent="0.3">
      <c r="A483" s="3">
        <v>38.5833322800001</v>
      </c>
      <c r="B483" s="3">
        <v>14.801</v>
      </c>
      <c r="C483" s="2">
        <f>$D$6*(A483^8)+$D$7*(A483^7)+$D$8*(A483^6)+$D$9*(A483^5)+$D$10*(A483^4)+$D$11*(A483^3)+$D$12*(A483^2)+$D$13*(A483)+$D$14 + (($D$3*EXP($D$4*A483))*(($D$5*(SIN(2*3.141592654*A483)))+(((1-($D$5^2))^0.5)*(COS(2*3.141592654*A483)))))</f>
        <v>16.345307356725755</v>
      </c>
      <c r="D483" s="2">
        <f t="shared" si="82"/>
        <v>-1.5443073567257546</v>
      </c>
      <c r="F483" s="2">
        <f t="shared" si="83"/>
        <v>2.384885212037287</v>
      </c>
      <c r="G483" s="2">
        <f>$E$9*(A483^8)+$E$10*(A483^7)+$E$11*(A483^6)+$E$12*(A483^5)+$E$13*(A483^4)+$E$14*(A483^3)+$E$15*(A483^2)+$E$16*(A483)+$E$17+(($E$3*EXP($E$4*A483))*(($E$5*(SIN(2*3.141592654*A483)))+(((1-($E$5^2))^0.5)*(COS(2*3.141592654*A483)))))+(($E$6*EXP($E$7*A483))*(($E$8*(SIN(4*3.141592654*A483)))+(((1-($E$8^2))^0.5)*(COS(4*3.141592654*A483)))))</f>
        <v>16.260857278469263</v>
      </c>
      <c r="H483" s="2">
        <f t="shared" si="80"/>
        <v>1.4598572784692632</v>
      </c>
      <c r="I483" s="2">
        <f t="shared" si="84"/>
        <v>2.1311832734996838</v>
      </c>
      <c r="K483" s="2">
        <f t="shared" si="81"/>
        <v>-1.4623663432288652</v>
      </c>
      <c r="L483" s="2">
        <f t="shared" si="85"/>
        <v>14.88294101349689</v>
      </c>
      <c r="M483" s="2">
        <f t="shared" si="86"/>
        <v>-8.1941013496889425E-2</v>
      </c>
      <c r="N483" s="3">
        <f t="shared" si="87"/>
        <v>6.7143296928974146E-3</v>
      </c>
      <c r="P483" s="3">
        <v>-1.4822850726414831</v>
      </c>
      <c r="Q483" s="3">
        <v>-0.9722161232416493</v>
      </c>
      <c r="R483" s="3">
        <f>B483-K483</f>
        <v>16.263366343228867</v>
      </c>
      <c r="S483" s="3"/>
      <c r="T483" s="3">
        <f>(B482-$U$17)^2</f>
        <v>0.14824924173181656</v>
      </c>
      <c r="V483" s="19"/>
      <c r="X483" s="19"/>
      <c r="Y483" s="19"/>
      <c r="AD483" s="3">
        <v>38.833332270000099</v>
      </c>
      <c r="AE483" s="2">
        <f t="shared" si="77"/>
        <v>0</v>
      </c>
      <c r="AF483" s="2">
        <f>AE483-B483</f>
        <v>-14.801</v>
      </c>
      <c r="AG483" s="2">
        <f t="shared" si="78"/>
        <v>219.06960100000001</v>
      </c>
      <c r="AH483" s="2">
        <f t="shared" si="79"/>
        <v>14.801</v>
      </c>
    </row>
    <row r="484" spans="1:34" x14ac:dyDescent="0.3">
      <c r="A484" s="3">
        <v>38.666665610000102</v>
      </c>
      <c r="B484" s="3">
        <v>14.137</v>
      </c>
      <c r="C484" s="2">
        <f>$D$6*(A484^8)+$D$7*(A484^7)+$D$8*(A484^6)+$D$9*(A484^5)+$D$10*(A484^4)+$D$11*(A484^3)+$D$12*(A484^2)+$D$13*(A484)+$D$14 + (($D$3*EXP($D$4*A484))*(($D$5*(SIN(2*3.141592654*A484)))+(((1-($D$5^2))^0.5)*(COS(2*3.141592654*A484)))))</f>
        <v>15.712380483492169</v>
      </c>
      <c r="D484" s="2">
        <f t="shared" si="82"/>
        <v>-1.5753804834921681</v>
      </c>
      <c r="F484" s="2">
        <f t="shared" si="83"/>
        <v>2.4818236677680172</v>
      </c>
      <c r="G484" s="2">
        <f>$E$9*(A484^8)+$E$10*(A484^7)+$E$11*(A484^6)+$E$12*(A484^5)+$E$13*(A484^4)+$E$14*(A484^3)+$E$15*(A484^2)+$E$16*(A484)+$E$17+(($E$3*EXP($E$4*A484))*(($E$5*(SIN(2*3.141592654*A484)))+(((1-($E$5^2))^0.5)*(COS(2*3.141592654*A484)))))+(($E$6*EXP($E$7*A484))*(($E$8*(SIN(4*3.141592654*A484)))+(((1-($E$8^2))^0.5)*(COS(4*3.141592654*A484)))))</f>
        <v>15.609728976974294</v>
      </c>
      <c r="H484" s="2">
        <f t="shared" si="80"/>
        <v>1.4727289769742935</v>
      </c>
      <c r="I484" s="2">
        <f t="shared" si="84"/>
        <v>2.1689306396197492</v>
      </c>
      <c r="K484" s="2">
        <f t="shared" si="81"/>
        <v>-1.4221201863958446</v>
      </c>
      <c r="L484" s="2">
        <f t="shared" si="85"/>
        <v>14.290260297096324</v>
      </c>
      <c r="M484" s="2">
        <f t="shared" si="86"/>
        <v>-0.15326029709632394</v>
      </c>
      <c r="N484" s="3">
        <f t="shared" si="87"/>
        <v>2.3488718666053478E-2</v>
      </c>
      <c r="P484" s="3">
        <v>-1.5443073567257546</v>
      </c>
      <c r="Q484" s="3">
        <v>-1.4822850726414831</v>
      </c>
      <c r="R484" s="3">
        <f>B484-K484</f>
        <v>15.559120186395845</v>
      </c>
      <c r="S484" s="3"/>
      <c r="T484" s="3">
        <f>(B483-$U$17)^2</f>
        <v>2.5977898799736015E-3</v>
      </c>
      <c r="V484" s="19"/>
      <c r="X484" s="19"/>
      <c r="Y484" s="19"/>
      <c r="AD484" s="3">
        <v>38.916665600000101</v>
      </c>
      <c r="AE484" s="2">
        <f t="shared" si="77"/>
        <v>0</v>
      </c>
      <c r="AF484" s="2">
        <f>AE484-B484</f>
        <v>-14.137</v>
      </c>
      <c r="AG484" s="2">
        <f t="shared" si="78"/>
        <v>199.854769</v>
      </c>
      <c r="AH484" s="2">
        <f t="shared" si="79"/>
        <v>14.137</v>
      </c>
    </row>
    <row r="485" spans="1:34" x14ac:dyDescent="0.3">
      <c r="A485" s="3">
        <v>38.749998940000097</v>
      </c>
      <c r="B485" s="3">
        <v>13.89</v>
      </c>
      <c r="C485" s="2">
        <f>$D$6*(A485^8)+$D$7*(A485^7)+$D$8*(A485^6)+$D$9*(A485^5)+$D$10*(A485^4)+$D$11*(A485^3)+$D$12*(A485^2)+$D$13*(A485)+$D$14 + (($D$3*EXP($D$4*A485))*(($D$5*(SIN(2*3.141592654*A485)))+(((1-($D$5^2))^0.5)*(COS(2*3.141592654*A485)))))</f>
        <v>14.982947926011205</v>
      </c>
      <c r="D485" s="2">
        <f t="shared" si="82"/>
        <v>-1.0929479260112043</v>
      </c>
      <c r="F485" s="2">
        <f t="shared" si="83"/>
        <v>1.1945351689721928</v>
      </c>
      <c r="G485" s="2">
        <f>$E$9*(A485^8)+$E$10*(A485^7)+$E$11*(A485^6)+$E$12*(A485^5)+$E$13*(A485^4)+$E$14*(A485^3)+$E$15*(A485^2)+$E$16*(A485)+$E$17+(($E$3*EXP($E$4*A485))*(($E$5*(SIN(2*3.141592654*A485)))+(((1-($E$5^2))^0.5)*(COS(2*3.141592654*A485)))))+(($E$6*EXP($E$7*A485))*(($E$8*(SIN(4*3.141592654*A485)))+(((1-($E$8^2))^0.5)*(COS(4*3.141592654*A485)))))</f>
        <v>14.966092502394707</v>
      </c>
      <c r="H485" s="2">
        <f t="shared" si="80"/>
        <v>1.0760925023947063</v>
      </c>
      <c r="I485" s="2">
        <f t="shared" si="84"/>
        <v>1.1579750737101011</v>
      </c>
      <c r="K485" s="2">
        <f t="shared" si="81"/>
        <v>-1.4437769797357778</v>
      </c>
      <c r="L485" s="2">
        <f t="shared" si="85"/>
        <v>13.539170946275426</v>
      </c>
      <c r="M485" s="2">
        <f t="shared" si="86"/>
        <v>0.35082905372457418</v>
      </c>
      <c r="N485" s="3">
        <f t="shared" si="87"/>
        <v>0.12308102493728015</v>
      </c>
      <c r="P485" s="3">
        <v>-1.5753804834921681</v>
      </c>
      <c r="Q485" s="3">
        <v>-1.5443073567257546</v>
      </c>
      <c r="R485" s="3">
        <f>B485-K485</f>
        <v>15.333776979735779</v>
      </c>
      <c r="S485" s="3"/>
      <c r="T485" s="3">
        <f>(B484-$U$17)^2</f>
        <v>0.51117998247257923</v>
      </c>
      <c r="V485" s="19"/>
      <c r="X485" s="19"/>
      <c r="Y485" s="19"/>
      <c r="AD485" s="3">
        <v>38.999998930000103</v>
      </c>
      <c r="AE485" s="2">
        <f t="shared" si="77"/>
        <v>0</v>
      </c>
      <c r="AF485" s="2">
        <f>AE485-B485</f>
        <v>-13.89</v>
      </c>
      <c r="AG485" s="2">
        <f t="shared" si="78"/>
        <v>192.93210000000002</v>
      </c>
      <c r="AH485" s="2">
        <f t="shared" si="79"/>
        <v>13.89</v>
      </c>
    </row>
    <row r="486" spans="1:34" x14ac:dyDescent="0.3">
      <c r="A486" s="3">
        <v>38.833332270000099</v>
      </c>
      <c r="B486" s="3">
        <v>13.416</v>
      </c>
      <c r="C486" s="2">
        <f>$D$6*(A486^8)+$D$7*(A486^7)+$D$8*(A486^6)+$D$9*(A486^5)+$D$10*(A486^4)+$D$11*(A486^3)+$D$12*(A486^2)+$D$13*(A486)+$D$14 + (($D$3*EXP($D$4*A486))*(($D$5*(SIN(2*3.141592654*A486)))+(((1-($D$5^2))^0.5)*(COS(2*3.141592654*A486)))))</f>
        <v>14.345297011499531</v>
      </c>
      <c r="D486" s="2">
        <f t="shared" si="82"/>
        <v>-0.92929701149953026</v>
      </c>
      <c r="F486" s="2">
        <f t="shared" si="83"/>
        <v>0.86359293558195804</v>
      </c>
      <c r="G486" s="2">
        <f>$E$9*(A486^8)+$E$10*(A486^7)+$E$11*(A486^6)+$E$12*(A486^5)+$E$13*(A486^4)+$E$14*(A486^3)+$E$15*(A486^2)+$E$16*(A486)+$E$17+(($E$3*EXP($E$4*A486))*(($E$5*(SIN(2*3.141592654*A486)))+(((1-($E$5^2))^0.5)*(COS(2*3.141592654*A486)))))+(($E$6*EXP($E$7*A486))*(($E$8*(SIN(4*3.141592654*A486)))+(((1-($E$8^2))^0.5)*(COS(4*3.141592654*A486)))))</f>
        <v>14.431484194064012</v>
      </c>
      <c r="H486" s="2">
        <f t="shared" si="80"/>
        <v>1.0154841940640118</v>
      </c>
      <c r="I486" s="2">
        <f t="shared" si="84"/>
        <v>1.0312081483938356</v>
      </c>
      <c r="K486" s="2">
        <f t="shared" si="81"/>
        <v>-0.89273342243578424</v>
      </c>
      <c r="L486" s="2">
        <f t="shared" si="85"/>
        <v>13.452563589063747</v>
      </c>
      <c r="M486" s="2">
        <f t="shared" si="86"/>
        <v>-3.6563589063746349E-2</v>
      </c>
      <c r="N486" s="3">
        <f t="shared" si="87"/>
        <v>1.3368960452225117E-3</v>
      </c>
      <c r="P486" s="3">
        <v>-1.0929479260112043</v>
      </c>
      <c r="Q486" s="3">
        <v>-1.5753804834921681</v>
      </c>
      <c r="R486" s="3">
        <f>B486-K486</f>
        <v>14.308733422435784</v>
      </c>
      <c r="S486" s="3"/>
      <c r="T486" s="3">
        <f>(B485-$U$17)^2</f>
        <v>0.92538343062073203</v>
      </c>
      <c r="V486" s="19"/>
      <c r="X486" s="19"/>
      <c r="Y486" s="19"/>
      <c r="AD486" s="3">
        <v>39.083332260000098</v>
      </c>
      <c r="AE486" s="2">
        <f t="shared" si="77"/>
        <v>0</v>
      </c>
      <c r="AF486" s="2">
        <f>AE486-B486</f>
        <v>-13.416</v>
      </c>
      <c r="AG486" s="2">
        <f t="shared" si="78"/>
        <v>179.98905600000001</v>
      </c>
      <c r="AH486" s="2">
        <f t="shared" si="79"/>
        <v>13.416</v>
      </c>
    </row>
    <row r="487" spans="1:34" x14ac:dyDescent="0.3">
      <c r="A487" s="3">
        <v>38.916665600000101</v>
      </c>
      <c r="B487" s="3">
        <v>13.871</v>
      </c>
      <c r="C487" s="2">
        <f>$D$6*(A487^8)+$D$7*(A487^7)+$D$8*(A487^6)+$D$9*(A487^5)+$D$10*(A487^4)+$D$11*(A487^3)+$D$12*(A487^2)+$D$13*(A487)+$D$14 + (($D$3*EXP($D$4*A487))*(($D$5*(SIN(2*3.141592654*A487)))+(((1-($D$5^2))^0.5)*(COS(2*3.141592654*A487)))))</f>
        <v>13.963106193996554</v>
      </c>
      <c r="D487" s="2">
        <f t="shared" si="82"/>
        <v>-9.2106193996553287E-2</v>
      </c>
      <c r="F487" s="2">
        <f t="shared" si="83"/>
        <v>8.4835509725307082E-3</v>
      </c>
      <c r="G487" s="2">
        <f>$E$9*(A487^8)+$E$10*(A487^7)+$E$11*(A487^6)+$E$12*(A487^5)+$E$13*(A487^4)+$E$14*(A487^3)+$E$15*(A487^2)+$E$16*(A487)+$E$17+(($E$3*EXP($E$4*A487))*(($E$5*(SIN(2*3.141592654*A487)))+(((1-($E$5^2))^0.5)*(COS(2*3.141592654*A487)))))+(($E$6*EXP($E$7*A487))*(($E$8*(SIN(4*3.141592654*A487)))+(((1-($E$8^2))^0.5)*(COS(4*3.141592654*A487)))))</f>
        <v>14.066020172138078</v>
      </c>
      <c r="H487" s="2">
        <f t="shared" si="80"/>
        <v>0.19502017213807754</v>
      </c>
      <c r="I487" s="2">
        <f t="shared" si="84"/>
        <v>3.8032867540765396E-2</v>
      </c>
      <c r="K487" s="2">
        <f t="shared" si="81"/>
        <v>-0.81233977126389867</v>
      </c>
      <c r="L487" s="2">
        <f t="shared" si="85"/>
        <v>13.150766422732655</v>
      </c>
      <c r="M487" s="2">
        <f t="shared" si="86"/>
        <v>0.72023357726734538</v>
      </c>
      <c r="N487" s="3">
        <f t="shared" si="87"/>
        <v>0.51873640582331715</v>
      </c>
      <c r="P487" s="3">
        <v>-0.92929701149953026</v>
      </c>
      <c r="Q487" s="3">
        <v>-1.0929479260112043</v>
      </c>
      <c r="R487" s="3">
        <f>B487-K487</f>
        <v>14.683339771263899</v>
      </c>
      <c r="S487" s="3"/>
      <c r="T487" s="3">
        <f>(B486-$U$17)^2</f>
        <v>2.0620055861762974</v>
      </c>
      <c r="V487" s="19"/>
      <c r="X487" s="19"/>
      <c r="Y487" s="19"/>
      <c r="AD487" s="3">
        <v>39.1666655900001</v>
      </c>
      <c r="AE487" s="2">
        <f t="shared" si="77"/>
        <v>0</v>
      </c>
      <c r="AF487" s="2">
        <f>AE487-B487</f>
        <v>-13.871</v>
      </c>
      <c r="AG487" s="2">
        <f t="shared" si="78"/>
        <v>192.404641</v>
      </c>
      <c r="AH487" s="2">
        <f t="shared" si="79"/>
        <v>13.871</v>
      </c>
    </row>
    <row r="488" spans="1:34" x14ac:dyDescent="0.3">
      <c r="A488" s="3">
        <v>38.999998930000103</v>
      </c>
      <c r="B488" s="3">
        <v>14.478</v>
      </c>
      <c r="C488" s="2">
        <f>$D$6*(A488^8)+$D$7*(A488^7)+$D$8*(A488^6)+$D$9*(A488^5)+$D$10*(A488^4)+$D$11*(A488^3)+$D$12*(A488^2)+$D$13*(A488)+$D$14 + (($D$3*EXP($D$4*A488))*(($D$5*(SIN(2*3.141592654*A488)))+(((1-($D$5^2))^0.5)*(COS(2*3.141592654*A488)))))</f>
        <v>13.931560384931593</v>
      </c>
      <c r="D488" s="2">
        <f t="shared" si="82"/>
        <v>0.54643961506840633</v>
      </c>
      <c r="F488" s="2">
        <f t="shared" si="83"/>
        <v>0.29859625291610808</v>
      </c>
      <c r="G488" s="2">
        <f>$E$9*(A488^8)+$E$10*(A488^7)+$E$11*(A488^6)+$E$12*(A488^5)+$E$13*(A488^4)+$E$14*(A488^3)+$E$15*(A488^2)+$E$16*(A488)+$E$17+(($E$3*EXP($E$4*A488))*(($E$5*(SIN(2*3.141592654*A488)))+(((1-($E$5^2))^0.5)*(COS(2*3.141592654*A488)))))+(($E$6*EXP($E$7*A488))*(($E$8*(SIN(4*3.141592654*A488)))+(((1-($E$8^2))^0.5)*(COS(4*3.141592654*A488)))))</f>
        <v>13.948138272322403</v>
      </c>
      <c r="H488" s="2">
        <f t="shared" si="80"/>
        <v>-0.52986172767759676</v>
      </c>
      <c r="I488" s="2">
        <f t="shared" si="84"/>
        <v>0.28075345045748773</v>
      </c>
      <c r="K488" s="2">
        <f t="shared" si="81"/>
        <v>9.6897665498737406E-2</v>
      </c>
      <c r="L488" s="2">
        <f t="shared" si="85"/>
        <v>14.028458050430331</v>
      </c>
      <c r="M488" s="2">
        <f t="shared" si="86"/>
        <v>0.44954194956966909</v>
      </c>
      <c r="N488" s="3">
        <f t="shared" si="87"/>
        <v>0.20208796442289889</v>
      </c>
      <c r="P488" s="3">
        <v>-9.2106193996553287E-2</v>
      </c>
      <c r="Q488" s="3">
        <v>-0.92929701149953026</v>
      </c>
      <c r="R488" s="3">
        <f>B488-K488</f>
        <v>14.381102334501263</v>
      </c>
      <c r="S488" s="3"/>
      <c r="T488" s="3">
        <f>(B487-$U$17)^2</f>
        <v>0.96229923432443643</v>
      </c>
      <c r="V488" s="19"/>
      <c r="X488" s="19"/>
      <c r="Y488" s="19"/>
      <c r="AD488" s="3">
        <v>39.249998920000102</v>
      </c>
      <c r="AE488" s="2">
        <f t="shared" si="77"/>
        <v>0</v>
      </c>
      <c r="AF488" s="2">
        <f>AE488-B488</f>
        <v>-14.478</v>
      </c>
      <c r="AG488" s="2">
        <f t="shared" si="78"/>
        <v>209.61248399999999</v>
      </c>
      <c r="AH488" s="2">
        <f t="shared" si="79"/>
        <v>14.478</v>
      </c>
    </row>
    <row r="489" spans="1:34" x14ac:dyDescent="0.3">
      <c r="A489" s="3">
        <v>39.083332260000098</v>
      </c>
      <c r="B489" s="3">
        <v>14.725</v>
      </c>
      <c r="C489" s="2">
        <f>$D$6*(A489^8)+$D$7*(A489^7)+$D$8*(A489^6)+$D$9*(A489^5)+$D$10*(A489^4)+$D$11*(A489^3)+$D$12*(A489^2)+$D$13*(A489)+$D$14 + (($D$3*EXP($D$4*A489))*(($D$5*(SIN(2*3.141592654*A489)))+(((1-($D$5^2))^0.5)*(COS(2*3.141592654*A489)))))</f>
        <v>14.251800076615199</v>
      </c>
      <c r="D489" s="2">
        <f t="shared" si="82"/>
        <v>0.47319992338480077</v>
      </c>
      <c r="F489" s="2">
        <f t="shared" si="83"/>
        <v>0.22391816749138133</v>
      </c>
      <c r="G489" s="2">
        <f>$E$9*(A489^8)+$E$10*(A489^7)+$E$11*(A489^6)+$E$12*(A489^5)+$E$13*(A489^4)+$E$14*(A489^3)+$E$15*(A489^2)+$E$16*(A489)+$E$17+(($E$3*EXP($E$4*A489))*(($E$5*(SIN(2*3.141592654*A489)))+(((1-($E$5^2))^0.5)*(COS(2*3.141592654*A489)))))+(($E$6*EXP($E$7*A489))*(($E$8*(SIN(4*3.141592654*A489)))+(((1-($E$8^2))^0.5)*(COS(4*3.141592654*A489)))))</f>
        <v>14.165572352667382</v>
      </c>
      <c r="H489" s="2">
        <f t="shared" si="80"/>
        <v>-0.55942764733261718</v>
      </c>
      <c r="I489" s="2">
        <f t="shared" si="84"/>
        <v>0.31295929260010713</v>
      </c>
      <c r="K489" s="2">
        <f t="shared" si="81"/>
        <v>0.63645196620433808</v>
      </c>
      <c r="L489" s="2">
        <f t="shared" si="85"/>
        <v>14.888252042819538</v>
      </c>
      <c r="M489" s="2">
        <f t="shared" si="86"/>
        <v>-0.16325204281953809</v>
      </c>
      <c r="N489" s="3">
        <f t="shared" si="87"/>
        <v>2.6651229484752299E-2</v>
      </c>
      <c r="P489" s="3">
        <v>0.54643961506840633</v>
      </c>
      <c r="Q489" s="3">
        <v>-9.2106193996553287E-2</v>
      </c>
      <c r="R489" s="3">
        <f>B489-K489</f>
        <v>14.088548033795661</v>
      </c>
      <c r="S489" s="3"/>
      <c r="T489" s="3">
        <f>(B488-$U$17)^2</f>
        <v>0.13985245284294343</v>
      </c>
      <c r="V489" s="19"/>
      <c r="X489" s="19"/>
      <c r="Y489" s="19"/>
      <c r="AD489" s="3">
        <v>39.333332250000097</v>
      </c>
      <c r="AE489" s="2">
        <f t="shared" si="77"/>
        <v>0</v>
      </c>
      <c r="AF489" s="2">
        <f>AE489-B489</f>
        <v>-14.725</v>
      </c>
      <c r="AG489" s="2">
        <f t="shared" si="78"/>
        <v>216.825625</v>
      </c>
      <c r="AH489" s="2">
        <f t="shared" si="79"/>
        <v>14.725</v>
      </c>
    </row>
    <row r="490" spans="1:34" x14ac:dyDescent="0.3">
      <c r="A490" s="3">
        <v>39.1666655900001</v>
      </c>
      <c r="B490" s="3">
        <v>14.763</v>
      </c>
      <c r="C490" s="2">
        <f>$D$6*(A490^8)+$D$7*(A490^7)+$D$8*(A490^6)+$D$9*(A490^5)+$D$10*(A490^4)+$D$11*(A490^3)+$D$12*(A490^2)+$D$13*(A490)+$D$14 + (($D$3*EXP($D$4*A490))*(($D$5*(SIN(2*3.141592654*A490)))+(((1-($D$5^2))^0.5)*(COS(2*3.141592654*A490)))))</f>
        <v>14.830562600355949</v>
      </c>
      <c r="D490" s="2">
        <f t="shared" si="82"/>
        <v>-6.7562600355948632E-2</v>
      </c>
      <c r="F490" s="2">
        <f t="shared" si="83"/>
        <v>4.5647049668576306E-3</v>
      </c>
      <c r="G490" s="2">
        <f>$E$9*(A490^8)+$E$10*(A490^7)+$E$11*(A490^6)+$E$12*(A490^5)+$E$13*(A490^4)+$E$14*(A490^3)+$E$15*(A490^2)+$E$16*(A490)+$E$17+(($E$3*EXP($E$4*A490))*(($E$5*(SIN(2*3.141592654*A490)))+(((1-($E$5^2))^0.5)*(COS(2*3.141592654*A490)))))+(($E$6*EXP($E$7*A490))*(($E$8*(SIN(4*3.141592654*A490)))+(((1-($E$8^2))^0.5)*(COS(4*3.141592654*A490)))))</f>
        <v>14.728194414772663</v>
      </c>
      <c r="H490" s="2">
        <f t="shared" si="80"/>
        <v>-3.4805585227337232E-2</v>
      </c>
      <c r="I490" s="2">
        <f t="shared" si="84"/>
        <v>1.2114287630174358E-3</v>
      </c>
      <c r="K490" s="2">
        <f t="shared" si="81"/>
        <v>0.41582587273878813</v>
      </c>
      <c r="L490" s="2">
        <f t="shared" si="85"/>
        <v>15.246388473094736</v>
      </c>
      <c r="M490" s="2">
        <f t="shared" si="86"/>
        <v>-0.48338847309473643</v>
      </c>
      <c r="N490" s="3">
        <f t="shared" si="87"/>
        <v>0.23366441592086074</v>
      </c>
      <c r="P490" s="3">
        <v>0.47319992338480077</v>
      </c>
      <c r="Q490" s="3">
        <v>0.54643961506840633</v>
      </c>
      <c r="R490" s="3">
        <f>B490-K490</f>
        <v>14.347174127261212</v>
      </c>
      <c r="S490" s="3"/>
      <c r="T490" s="3">
        <f>(B489-$U$17)^2</f>
        <v>1.6121004694790091E-2</v>
      </c>
      <c r="V490" s="19"/>
      <c r="X490" s="19"/>
      <c r="Y490" s="19"/>
      <c r="AD490" s="3">
        <v>39.4166655800001</v>
      </c>
      <c r="AE490" s="2">
        <f t="shared" si="77"/>
        <v>0</v>
      </c>
      <c r="AF490" s="2">
        <f>AE490-B490</f>
        <v>-14.763</v>
      </c>
      <c r="AG490" s="2">
        <f t="shared" si="78"/>
        <v>217.946169</v>
      </c>
      <c r="AH490" s="2">
        <f t="shared" si="79"/>
        <v>14.763</v>
      </c>
    </row>
    <row r="491" spans="1:34" x14ac:dyDescent="0.3">
      <c r="A491" s="3">
        <v>39.249998920000102</v>
      </c>
      <c r="B491" s="3">
        <v>15.805999999999999</v>
      </c>
      <c r="C491" s="2">
        <f>$D$6*(A491^8)+$D$7*(A491^7)+$D$8*(A491^6)+$D$9*(A491^5)+$D$10*(A491^4)+$D$11*(A491^3)+$D$12*(A491^2)+$D$13*(A491)+$D$14 + (($D$3*EXP($D$4*A491))*(($D$5*(SIN(2*3.141592654*A491)))+(((1-($D$5^2))^0.5)*(COS(2*3.141592654*A491)))))</f>
        <v>15.505125568017098</v>
      </c>
      <c r="D491" s="2">
        <f t="shared" si="82"/>
        <v>0.30087443198290131</v>
      </c>
      <c r="F491" s="2">
        <f t="shared" si="83"/>
        <v>9.0525423821033513E-2</v>
      </c>
      <c r="G491" s="2">
        <f>$E$9*(A491^8)+$E$10*(A491^7)+$E$11*(A491^6)+$E$12*(A491^5)+$E$13*(A491^4)+$E$14*(A491^3)+$E$15*(A491^2)+$E$16*(A491)+$E$17+(($E$3*EXP($E$4*A491))*(($E$5*(SIN(2*3.141592654*A491)))+(((1-($E$5^2))^0.5)*(COS(2*3.141592654*A491)))))+(($E$6*EXP($E$7*A491))*(($E$8*(SIN(4*3.141592654*A491)))+(((1-($E$8^2))^0.5)*(COS(4*3.141592654*A491)))))</f>
        <v>15.489840639066914</v>
      </c>
      <c r="H491" s="2">
        <f t="shared" si="80"/>
        <v>-0.31615936093308505</v>
      </c>
      <c r="I491" s="2">
        <f t="shared" si="84"/>
        <v>9.9956741505616745E-2</v>
      </c>
      <c r="K491" s="2">
        <f t="shared" si="81"/>
        <v>-0.17848938542507228</v>
      </c>
      <c r="L491" s="2">
        <f t="shared" si="85"/>
        <v>15.326636182592026</v>
      </c>
      <c r="M491" s="2">
        <f t="shared" si="86"/>
        <v>0.47936381740797351</v>
      </c>
      <c r="N491" s="3">
        <f t="shared" si="87"/>
        <v>0.22978966943994497</v>
      </c>
      <c r="P491" s="3">
        <v>-6.7562600355948632E-2</v>
      </c>
      <c r="Q491" s="3">
        <v>0.47319992338480077</v>
      </c>
      <c r="R491" s="3">
        <f>B491-K491</f>
        <v>15.984489385425071</v>
      </c>
      <c r="S491" s="3"/>
      <c r="T491" s="3">
        <f>(B490-$U$17)^2</f>
        <v>7.915397287381826E-3</v>
      </c>
      <c r="V491" s="19"/>
      <c r="X491" s="19"/>
      <c r="Y491" s="19"/>
      <c r="AD491" s="3">
        <v>39.499998910000102</v>
      </c>
      <c r="AE491" s="2">
        <f t="shared" si="77"/>
        <v>0</v>
      </c>
      <c r="AF491" s="2">
        <f>AE491-B491</f>
        <v>-15.805999999999999</v>
      </c>
      <c r="AG491" s="2">
        <f t="shared" si="78"/>
        <v>249.82963599999997</v>
      </c>
      <c r="AH491" s="2">
        <f t="shared" si="79"/>
        <v>15.805999999999999</v>
      </c>
    </row>
    <row r="492" spans="1:34" x14ac:dyDescent="0.3">
      <c r="A492" s="3">
        <v>39.333332250000097</v>
      </c>
      <c r="B492" s="3">
        <v>16.565000000000001</v>
      </c>
      <c r="C492" s="2">
        <f>$D$6*(A492^8)+$D$7*(A492^7)+$D$8*(A492^6)+$D$9*(A492^5)+$D$10*(A492^4)+$D$11*(A492^3)+$D$12*(A492^2)+$D$13*(A492)+$D$14 + (($D$3*EXP($D$4*A492))*(($D$5*(SIN(2*3.141592654*A492)))+(((1-($D$5^2))^0.5)*(COS(2*3.141592654*A492)))))</f>
        <v>16.086881036818294</v>
      </c>
      <c r="D492" s="2">
        <f t="shared" si="82"/>
        <v>0.4781189631817071</v>
      </c>
      <c r="F492" s="2">
        <f t="shared" si="83"/>
        <v>0.22859774295395058</v>
      </c>
      <c r="G492" s="2">
        <f>$E$9*(A492^8)+$E$10*(A492^7)+$E$11*(A492^6)+$E$12*(A492^5)+$E$13*(A492^4)+$E$14*(A492^3)+$E$15*(A492^2)+$E$16*(A492)+$E$17+(($E$3*EXP($E$4*A492))*(($E$5*(SIN(2*3.141592654*A492)))+(((1-($E$5^2))^0.5)*(COS(2*3.141592654*A492)))))+(($E$6*EXP($E$7*A492))*(($E$8*(SIN(4*3.141592654*A492)))+(((1-($E$8^2))^0.5)*(COS(4*3.141592654*A492)))))</f>
        <v>16.17547105467321</v>
      </c>
      <c r="H492" s="2">
        <f t="shared" si="80"/>
        <v>-0.38952894532679139</v>
      </c>
      <c r="I492" s="2">
        <f t="shared" si="84"/>
        <v>0.15173279924740243</v>
      </c>
      <c r="K492" s="2">
        <f t="shared" si="81"/>
        <v>0.35407689954322807</v>
      </c>
      <c r="L492" s="2">
        <f t="shared" si="85"/>
        <v>16.440957936361521</v>
      </c>
      <c r="M492" s="2">
        <f t="shared" si="86"/>
        <v>0.12404206363848047</v>
      </c>
      <c r="N492" s="3">
        <f t="shared" si="87"/>
        <v>1.5386433551692839E-2</v>
      </c>
      <c r="P492" s="3">
        <v>0.30087443198290131</v>
      </c>
      <c r="Q492" s="3">
        <v>-6.7562600355948632E-2</v>
      </c>
      <c r="R492" s="3">
        <f>B492-K492</f>
        <v>16.210923100456775</v>
      </c>
      <c r="S492" s="3"/>
      <c r="T492" s="3">
        <f>(B491-$U$17)^2</f>
        <v>0.91017606765772907</v>
      </c>
      <c r="V492" s="19"/>
      <c r="X492" s="19"/>
      <c r="Y492" s="19"/>
      <c r="AD492" s="3">
        <v>39.583332240000097</v>
      </c>
      <c r="AE492" s="2">
        <f t="shared" si="77"/>
        <v>0</v>
      </c>
      <c r="AF492" s="2">
        <f>AE492-B492</f>
        <v>-16.565000000000001</v>
      </c>
      <c r="AG492" s="2">
        <f t="shared" si="78"/>
        <v>274.39922500000006</v>
      </c>
      <c r="AH492" s="2">
        <f t="shared" si="79"/>
        <v>16.565000000000001</v>
      </c>
    </row>
    <row r="493" spans="1:34" x14ac:dyDescent="0.3">
      <c r="A493" s="3">
        <v>39.4166655800001</v>
      </c>
      <c r="B493" s="3">
        <v>17.097000000000001</v>
      </c>
      <c r="C493" s="2">
        <f>$D$6*(A493^8)+$D$7*(A493^7)+$D$8*(A493^6)+$D$9*(A493^5)+$D$10*(A493^4)+$D$11*(A493^3)+$D$12*(A493^2)+$D$13*(A493)+$D$14 + (($D$3*EXP($D$4*A493))*(($D$5*(SIN(2*3.141592654*A493)))+(((1-($D$5^2))^0.5)*(COS(2*3.141592654*A493)))))</f>
        <v>16.41187179684789</v>
      </c>
      <c r="D493" s="2">
        <f t="shared" si="82"/>
        <v>0.68512820315211087</v>
      </c>
      <c r="F493" s="2">
        <f t="shared" si="83"/>
        <v>0.46940065475444009</v>
      </c>
      <c r="G493" s="2">
        <f>$E$9*(A493^8)+$E$10*(A493^7)+$E$11*(A493^6)+$E$12*(A493^5)+$E$13*(A493^4)+$E$14*(A493^3)+$E$15*(A493^2)+$E$16*(A493)+$E$17+(($E$3*EXP($E$4*A493))*(($E$5*(SIN(2*3.141592654*A493)))+(((1-($E$5^2))^0.5)*(COS(2*3.141592654*A493)))))+(($E$6*EXP($E$7*A493))*(($E$8*(SIN(4*3.141592654*A493)))+(((1-($E$8^2))^0.5)*(COS(4*3.141592654*A493)))))</f>
        <v>16.518126458934621</v>
      </c>
      <c r="H493" s="2">
        <f t="shared" si="80"/>
        <v>-0.57887354106538069</v>
      </c>
      <c r="I493" s="2">
        <f t="shared" si="84"/>
        <v>0.33509457654557301</v>
      </c>
      <c r="K493" s="2">
        <f t="shared" si="81"/>
        <v>0.47444266140641517</v>
      </c>
      <c r="L493" s="2">
        <f t="shared" si="85"/>
        <v>16.886314458254304</v>
      </c>
      <c r="M493" s="2">
        <f t="shared" si="86"/>
        <v>0.21068554174569698</v>
      </c>
      <c r="N493" s="3">
        <f t="shared" si="87"/>
        <v>4.4388397500677822E-2</v>
      </c>
      <c r="P493" s="3">
        <v>0.4781189631817071</v>
      </c>
      <c r="Q493" s="3">
        <v>0.30087443198290131</v>
      </c>
      <c r="R493" s="3">
        <f>B493-K493</f>
        <v>16.622557338593587</v>
      </c>
      <c r="S493" s="3"/>
      <c r="T493" s="3">
        <f>(B492-$U$17)^2</f>
        <v>2.9344768565466084</v>
      </c>
      <c r="V493" s="19"/>
      <c r="X493" s="19"/>
      <c r="Y493" s="19"/>
      <c r="AD493" s="3">
        <v>39.666665570000099</v>
      </c>
      <c r="AE493" s="2">
        <f t="shared" si="77"/>
        <v>0</v>
      </c>
      <c r="AF493" s="2">
        <f>AE493-B493</f>
        <v>-17.097000000000001</v>
      </c>
      <c r="AG493" s="2">
        <f t="shared" si="78"/>
        <v>292.30740900000006</v>
      </c>
      <c r="AH493" s="2">
        <f t="shared" si="79"/>
        <v>17.097000000000001</v>
      </c>
    </row>
    <row r="494" spans="1:34" x14ac:dyDescent="0.3">
      <c r="A494" s="3">
        <v>39.499998910000102</v>
      </c>
      <c r="B494" s="3">
        <v>17.306000000000001</v>
      </c>
      <c r="C494" s="2">
        <f>$D$6*(A494^8)+$D$7*(A494^7)+$D$8*(A494^6)+$D$9*(A494^5)+$D$10*(A494^4)+$D$11*(A494^3)+$D$12*(A494^2)+$D$13*(A494)+$D$14 + (($D$3*EXP($D$4*A494))*(($D$5*(SIN(2*3.141592654*A494)))+(((1-($D$5^2))^0.5)*(COS(2*3.141592654*A494)))))</f>
        <v>16.384748738460747</v>
      </c>
      <c r="D494" s="2">
        <f t="shared" si="82"/>
        <v>0.92125126153925407</v>
      </c>
      <c r="F494" s="2">
        <f t="shared" si="83"/>
        <v>0.84870388688766707</v>
      </c>
      <c r="G494" s="2">
        <f>$E$9*(A494^8)+$E$10*(A494^7)+$E$11*(A494^6)+$E$12*(A494^5)+$E$13*(A494^4)+$E$14*(A494^3)+$E$15*(A494^2)+$E$16*(A494)+$E$17+(($E$3*EXP($E$4*A494))*(($E$5*(SIN(2*3.141592654*A494)))+(((1-($E$5^2))^0.5)*(COS(2*3.141592654*A494)))))+(($E$6*EXP($E$7*A494))*(($E$8*(SIN(4*3.141592654*A494)))+(((1-($E$8^2))^0.5)*(COS(4*3.141592654*A494)))))</f>
        <v>16.405571409361183</v>
      </c>
      <c r="H494" s="2">
        <f t="shared" si="80"/>
        <v>-0.90042859063881764</v>
      </c>
      <c r="I494" s="2">
        <f t="shared" si="84"/>
        <v>0.8107716468398074</v>
      </c>
      <c r="K494" s="2">
        <f t="shared" si="81"/>
        <v>0.6697086436729599</v>
      </c>
      <c r="L494" s="2">
        <f t="shared" si="85"/>
        <v>17.054457382133705</v>
      </c>
      <c r="M494" s="2">
        <f t="shared" si="86"/>
        <v>0.25154261786629561</v>
      </c>
      <c r="N494" s="3">
        <f t="shared" si="87"/>
        <v>6.3273688603029218E-2</v>
      </c>
      <c r="P494" s="3">
        <v>0.68512820315211087</v>
      </c>
      <c r="Q494" s="3">
        <v>0.4781189631817071</v>
      </c>
      <c r="R494" s="3">
        <f>B494-K494</f>
        <v>16.636291356327042</v>
      </c>
      <c r="S494" s="3"/>
      <c r="T494" s="3">
        <f>(B493-$U$17)^2</f>
        <v>5.0401663528428955</v>
      </c>
      <c r="V494" s="19"/>
      <c r="X494" s="19"/>
      <c r="Y494" s="19"/>
      <c r="AD494" s="3">
        <v>39.749998900000101</v>
      </c>
      <c r="AE494" s="2">
        <f t="shared" si="77"/>
        <v>0</v>
      </c>
      <c r="AF494" s="2">
        <f>AE494-B494</f>
        <v>-17.306000000000001</v>
      </c>
      <c r="AG494" s="2">
        <f t="shared" si="78"/>
        <v>299.49763600000006</v>
      </c>
      <c r="AH494" s="2">
        <f t="shared" si="79"/>
        <v>17.306000000000001</v>
      </c>
    </row>
    <row r="495" spans="1:34" x14ac:dyDescent="0.3">
      <c r="A495" s="3">
        <v>39.583332240000097</v>
      </c>
      <c r="B495" s="3">
        <v>17.210999999999999</v>
      </c>
      <c r="C495" s="2">
        <f>$D$6*(A495^8)+$D$7*(A495^7)+$D$8*(A495^6)+$D$9*(A495^5)+$D$10*(A495^4)+$D$11*(A495^3)+$D$12*(A495^2)+$D$13*(A495)+$D$14 + (($D$3*EXP($D$4*A495))*(($D$5*(SIN(2*3.141592654*A495)))+(((1-($D$5^2))^0.5)*(COS(2*3.141592654*A495)))))</f>
        <v>16.004364095318298</v>
      </c>
      <c r="D495" s="2">
        <f t="shared" si="82"/>
        <v>1.2066359046817006</v>
      </c>
      <c r="F495" s="2">
        <f t="shared" si="83"/>
        <v>1.4559702064670259</v>
      </c>
      <c r="G495" s="2">
        <f>$E$9*(A495^8)+$E$10*(A495^7)+$E$11*(A495^6)+$E$12*(A495^5)+$E$13*(A495^4)+$E$14*(A495^3)+$E$15*(A495^2)+$E$16*(A495)+$E$17+(($E$3*EXP($E$4*A495))*(($E$5*(SIN(2*3.141592654*A495)))+(((1-($E$5^2))^0.5)*(COS(2*3.141592654*A495)))))+(($E$6*EXP($E$7*A495))*(($E$8*(SIN(4*3.141592654*A495)))+(((1-($E$8^2))^0.5)*(COS(4*3.141592654*A495)))))</f>
        <v>15.92232772466412</v>
      </c>
      <c r="H495" s="2">
        <f t="shared" si="80"/>
        <v>-1.2886722753358786</v>
      </c>
      <c r="I495" s="2">
        <f t="shared" si="84"/>
        <v>1.6606762332193505</v>
      </c>
      <c r="K495" s="2">
        <f t="shared" si="81"/>
        <v>0.89139159369356946</v>
      </c>
      <c r="L495" s="2">
        <f t="shared" si="85"/>
        <v>16.895755689011867</v>
      </c>
      <c r="M495" s="2">
        <f t="shared" si="86"/>
        <v>0.3152443109881311</v>
      </c>
      <c r="N495" s="3">
        <f t="shared" si="87"/>
        <v>9.9378975610381518E-2</v>
      </c>
      <c r="P495" s="3">
        <v>0.92125126153925407</v>
      </c>
      <c r="Q495" s="3">
        <v>0.68512820315211087</v>
      </c>
      <c r="R495" s="3">
        <f>B495-K495</f>
        <v>16.319608406306429</v>
      </c>
      <c r="S495" s="3"/>
      <c r="T495" s="3">
        <f>(B494-$U$17)^2</f>
        <v>6.0222705121021489</v>
      </c>
      <c r="V495" s="19"/>
      <c r="X495" s="19"/>
      <c r="Y495" s="19"/>
      <c r="AD495" s="3">
        <v>39.833332230000103</v>
      </c>
      <c r="AE495" s="2">
        <f t="shared" si="77"/>
        <v>0</v>
      </c>
      <c r="AF495" s="2">
        <f>AE495-B495</f>
        <v>-17.210999999999999</v>
      </c>
      <c r="AG495" s="2">
        <f t="shared" si="78"/>
        <v>296.21852099999995</v>
      </c>
      <c r="AH495" s="2">
        <f t="shared" si="79"/>
        <v>17.210999999999999</v>
      </c>
    </row>
    <row r="496" spans="1:34" x14ac:dyDescent="0.3">
      <c r="A496" s="3">
        <v>39.666665570000099</v>
      </c>
      <c r="B496" s="3">
        <v>16.716999999999999</v>
      </c>
      <c r="C496" s="2">
        <f>$D$6*(A496^8)+$D$7*(A496^7)+$D$8*(A496^6)+$D$9*(A496^5)+$D$10*(A496^4)+$D$11*(A496^3)+$D$12*(A496^2)+$D$13*(A496)+$D$14 + (($D$3*EXP($D$4*A496))*(($D$5*(SIN(2*3.141592654*A496)))+(((1-($D$5^2))^0.5)*(COS(2*3.141592654*A496)))))</f>
        <v>15.36413087245465</v>
      </c>
      <c r="D496" s="2">
        <f t="shared" si="82"/>
        <v>1.3528691275453486</v>
      </c>
      <c r="F496" s="2">
        <f t="shared" si="83"/>
        <v>1.8302548762653128</v>
      </c>
      <c r="G496" s="2">
        <f>$E$9*(A496^8)+$E$10*(A496^7)+$E$11*(A496^6)+$E$12*(A496^5)+$E$13*(A496^4)+$E$14*(A496^3)+$E$15*(A496^2)+$E$16*(A496)+$E$17+(($E$3*EXP($E$4*A496))*(($E$5*(SIN(2*3.141592654*A496)))+(((1-($E$5^2))^0.5)*(COS(2*3.141592654*A496)))))+(($E$6*EXP($E$7*A496))*(($E$8*(SIN(4*3.141592654*A496)))+(((1-($E$8^2))^0.5)*(COS(4*3.141592654*A496)))))</f>
        <v>15.264150945062863</v>
      </c>
      <c r="H496" s="2">
        <f t="shared" si="80"/>
        <v>-1.4528490549371362</v>
      </c>
      <c r="I496" s="2">
        <f t="shared" si="84"/>
        <v>2.1107703764317298</v>
      </c>
      <c r="K496" s="2">
        <f t="shared" si="81"/>
        <v>1.1623648936337299</v>
      </c>
      <c r="L496" s="2">
        <f t="shared" si="85"/>
        <v>16.526495766088381</v>
      </c>
      <c r="M496" s="2">
        <f t="shared" si="86"/>
        <v>0.19050423391161786</v>
      </c>
      <c r="N496" s="3">
        <f t="shared" si="87"/>
        <v>3.629186313825241E-2</v>
      </c>
      <c r="P496" s="3">
        <v>1.2066359046817006</v>
      </c>
      <c r="Q496" s="3">
        <v>0.92125126153925407</v>
      </c>
      <c r="R496" s="3">
        <f>B496-K496</f>
        <v>15.55463510636627</v>
      </c>
      <c r="S496" s="3"/>
      <c r="T496" s="3">
        <f>(B495-$U$17)^2</f>
        <v>5.5650295306206576</v>
      </c>
      <c r="V496" s="19"/>
      <c r="X496" s="19"/>
      <c r="Y496" s="19"/>
      <c r="AD496" s="3">
        <v>39.916665560000098</v>
      </c>
      <c r="AE496" s="2">
        <f t="shared" si="77"/>
        <v>0</v>
      </c>
      <c r="AF496" s="2">
        <f>AE496-B496</f>
        <v>-16.716999999999999</v>
      </c>
      <c r="AG496" s="2">
        <f t="shared" si="78"/>
        <v>279.45808899999997</v>
      </c>
      <c r="AH496" s="2">
        <f t="shared" si="79"/>
        <v>16.716999999999999</v>
      </c>
    </row>
    <row r="497" spans="1:34" x14ac:dyDescent="0.3">
      <c r="A497" s="3">
        <v>39.749998900000101</v>
      </c>
      <c r="B497" s="3">
        <v>15.787000000000001</v>
      </c>
      <c r="C497" s="2">
        <f>$D$6*(A497^8)+$D$7*(A497^7)+$D$8*(A497^6)+$D$9*(A497^5)+$D$10*(A497^4)+$D$11*(A497^3)+$D$12*(A497^2)+$D$13*(A497)+$D$14 + (($D$3*EXP($D$4*A497))*(($D$5*(SIN(2*3.141592654*A497)))+(((1-($D$5^2))^0.5)*(COS(2*3.141592654*A497)))))</f>
        <v>14.627038226566365</v>
      </c>
      <c r="D497" s="2">
        <f t="shared" si="82"/>
        <v>1.1599617734336363</v>
      </c>
      <c r="F497" s="2">
        <f t="shared" si="83"/>
        <v>1.3455113158273064</v>
      </c>
      <c r="G497" s="2">
        <f>$E$9*(A497^8)+$E$10*(A497^7)+$E$11*(A497^6)+$E$12*(A497^5)+$E$13*(A497^4)+$E$14*(A497^3)+$E$15*(A497^2)+$E$16*(A497)+$E$17+(($E$3*EXP($E$4*A497))*(($E$5*(SIN(2*3.141592654*A497)))+(((1-($E$5^2))^0.5)*(COS(2*3.141592654*A497)))))+(($E$6*EXP($E$7*A497))*(($E$8*(SIN(4*3.141592654*A497)))+(((1-($E$8^2))^0.5)*(COS(4*3.141592654*A497)))))</f>
        <v>14.610932850375093</v>
      </c>
      <c r="H497" s="2">
        <f t="shared" si="80"/>
        <v>-1.1760671496249078</v>
      </c>
      <c r="I497" s="2">
        <f t="shared" si="84"/>
        <v>1.3831339404268552</v>
      </c>
      <c r="K497" s="2">
        <f t="shared" si="81"/>
        <v>1.2656882176077016</v>
      </c>
      <c r="L497" s="2">
        <f t="shared" si="85"/>
        <v>15.892726444174066</v>
      </c>
      <c r="M497" s="2">
        <f t="shared" si="86"/>
        <v>-0.10572644417406529</v>
      </c>
      <c r="N497" s="3">
        <f t="shared" si="87"/>
        <v>1.1178080997691745E-2</v>
      </c>
      <c r="P497" s="3">
        <v>1.3528691275453486</v>
      </c>
      <c r="Q497" s="3">
        <v>1.2066359046817006</v>
      </c>
      <c r="R497" s="3">
        <f>B497-K497</f>
        <v>14.521311782392299</v>
      </c>
      <c r="S497" s="3"/>
      <c r="T497" s="3">
        <f>(B496-$U$17)^2</f>
        <v>3.4783424269169663</v>
      </c>
      <c r="V497" s="19"/>
      <c r="X497" s="19"/>
      <c r="Y497" s="19"/>
      <c r="AD497" s="3">
        <v>39.9999988900001</v>
      </c>
      <c r="AE497" s="2">
        <f t="shared" si="77"/>
        <v>0</v>
      </c>
      <c r="AF497" s="2">
        <f>AE497-B497</f>
        <v>-15.787000000000001</v>
      </c>
      <c r="AG497" s="2">
        <f t="shared" si="78"/>
        <v>249.22936900000002</v>
      </c>
      <c r="AH497" s="2">
        <f t="shared" si="79"/>
        <v>15.787000000000001</v>
      </c>
    </row>
    <row r="498" spans="1:34" x14ac:dyDescent="0.3">
      <c r="A498" s="3">
        <v>39.833332230000103</v>
      </c>
      <c r="B498" s="3">
        <v>14.801</v>
      </c>
      <c r="C498" s="2">
        <f>$D$6*(A498^8)+$D$7*(A498^7)+$D$8*(A498^6)+$D$9*(A498^5)+$D$10*(A498^4)+$D$11*(A498^3)+$D$12*(A498^2)+$D$13*(A498)+$D$14 + (($D$3*EXP($D$4*A498))*(($D$5*(SIN(2*3.141592654*A498)))+(((1-($D$5^2))^0.5)*(COS(2*3.141592654*A498)))))</f>
        <v>13.982005295780745</v>
      </c>
      <c r="D498" s="2">
        <f t="shared" si="82"/>
        <v>0.81899470421925535</v>
      </c>
      <c r="F498" s="2">
        <f t="shared" si="83"/>
        <v>0.67075232553918551</v>
      </c>
      <c r="G498" s="2">
        <f>$E$9*(A498^8)+$E$10*(A498^7)+$E$11*(A498^6)+$E$12*(A498^5)+$E$13*(A498^4)+$E$14*(A498^3)+$E$15*(A498^2)+$E$16*(A498)+$E$17+(($E$3*EXP($E$4*A498))*(($E$5*(SIN(2*3.141592654*A498)))+(((1-($E$5^2))^0.5)*(COS(2*3.141592654*A498)))))+(($E$6*EXP($E$7*A498))*(($E$8*(SIN(4*3.141592654*A498)))+(((1-($E$8^2))^0.5)*(COS(4*3.141592654*A498)))))</f>
        <v>14.066675817538616</v>
      </c>
      <c r="H498" s="2">
        <f t="shared" si="80"/>
        <v>-0.73432418246138376</v>
      </c>
      <c r="I498" s="2">
        <f t="shared" si="84"/>
        <v>0.53923200494757961</v>
      </c>
      <c r="K498" s="2">
        <f t="shared" si="81"/>
        <v>1.0164298505026221</v>
      </c>
      <c r="L498" s="2">
        <f t="shared" si="85"/>
        <v>14.998435146283366</v>
      </c>
      <c r="M498" s="2">
        <f t="shared" si="86"/>
        <v>-0.19743514628336634</v>
      </c>
      <c r="N498" s="3">
        <f t="shared" si="87"/>
        <v>3.8980636987934261E-2</v>
      </c>
      <c r="P498" s="3">
        <v>1.1599617734336363</v>
      </c>
      <c r="Q498" s="3">
        <v>1.3528691275453486</v>
      </c>
      <c r="R498" s="3">
        <f>B498-K498</f>
        <v>13.784570149497378</v>
      </c>
      <c r="S498" s="3"/>
      <c r="T498" s="3">
        <f>(B497-$U$17)^2</f>
        <v>0.87428387136143626</v>
      </c>
      <c r="V498" s="19"/>
      <c r="X498" s="19"/>
      <c r="Y498" s="19"/>
      <c r="AD498" s="3">
        <v>40.083332220000102</v>
      </c>
      <c r="AE498" s="2">
        <f t="shared" si="77"/>
        <v>0</v>
      </c>
      <c r="AF498" s="2">
        <f>AE498-B498</f>
        <v>-14.801</v>
      </c>
      <c r="AG498" s="2">
        <f t="shared" si="78"/>
        <v>219.06960100000001</v>
      </c>
      <c r="AH498" s="2">
        <f t="shared" si="79"/>
        <v>14.801</v>
      </c>
    </row>
    <row r="499" spans="1:34" x14ac:dyDescent="0.3">
      <c r="A499" s="3">
        <v>39.916665560000098</v>
      </c>
      <c r="B499" s="3">
        <v>14.231</v>
      </c>
      <c r="C499" s="2">
        <f>$D$6*(A499^8)+$D$7*(A499^7)+$D$8*(A499^6)+$D$9*(A499^5)+$D$10*(A499^4)+$D$11*(A499^3)+$D$12*(A499^2)+$D$13*(A499)+$D$14 + (($D$3*EXP($D$4*A499))*(($D$5*(SIN(2*3.141592654*A499)))+(((1-($D$5^2))^0.5)*(COS(2*3.141592654*A499)))))</f>
        <v>13.593261386548361</v>
      </c>
      <c r="D499" s="2">
        <f t="shared" si="82"/>
        <v>0.63773861345163851</v>
      </c>
      <c r="F499" s="2">
        <f t="shared" si="83"/>
        <v>0.40671053908721838</v>
      </c>
      <c r="G499" s="2">
        <f>$E$9*(A499^8)+$E$10*(A499^7)+$E$11*(A499^6)+$E$12*(A499^5)+$E$13*(A499^4)+$E$14*(A499^3)+$E$15*(A499^2)+$E$16*(A499)+$E$17+(($E$3*EXP($E$4*A499))*(($E$5*(SIN(2*3.141592654*A499)))+(((1-($E$5^2))^0.5)*(COS(2*3.141592654*A499)))))+(($E$6*EXP($E$7*A499))*(($E$8*(SIN(4*3.141592654*A499)))+(((1-($E$8^2))^0.5)*(COS(4*3.141592654*A499)))))</f>
        <v>13.694226607606421</v>
      </c>
      <c r="H499" s="2">
        <f t="shared" si="80"/>
        <v>-0.53677339239357913</v>
      </c>
      <c r="I499" s="2">
        <f t="shared" si="84"/>
        <v>0.28812567478171125</v>
      </c>
      <c r="K499" s="2">
        <f t="shared" si="81"/>
        <v>0.6734039855315771</v>
      </c>
      <c r="L499" s="2">
        <f t="shared" si="85"/>
        <v>14.266665372079938</v>
      </c>
      <c r="M499" s="2">
        <f t="shared" si="86"/>
        <v>-3.5665372079938251E-2</v>
      </c>
      <c r="N499" s="3">
        <f t="shared" si="87"/>
        <v>1.2720187656004389E-3</v>
      </c>
      <c r="P499" s="3">
        <v>0.81899470421925535</v>
      </c>
      <c r="Q499" s="3">
        <v>1.1599617734336363</v>
      </c>
      <c r="R499" s="3">
        <f>B499-K499</f>
        <v>13.557596014468423</v>
      </c>
      <c r="S499" s="3"/>
      <c r="T499" s="3">
        <f>(B498-$U$17)^2</f>
        <v>2.5977898799736015E-3</v>
      </c>
      <c r="V499" s="19"/>
      <c r="X499" s="19"/>
      <c r="Y499" s="19"/>
      <c r="AD499" s="3">
        <v>40.166665550000097</v>
      </c>
      <c r="AE499" s="2">
        <f t="shared" si="77"/>
        <v>0</v>
      </c>
      <c r="AF499" s="2">
        <f>AE499-B499</f>
        <v>-14.231</v>
      </c>
      <c r="AG499" s="2">
        <f t="shared" si="78"/>
        <v>202.52136099999998</v>
      </c>
      <c r="AH499" s="2">
        <f t="shared" si="79"/>
        <v>14.231</v>
      </c>
    </row>
    <row r="500" spans="1:34" x14ac:dyDescent="0.3">
      <c r="A500" s="3">
        <v>39.9999988900001</v>
      </c>
      <c r="B500" s="3">
        <v>13.965999999999999</v>
      </c>
      <c r="C500" s="2">
        <f>$D$6*(A500^8)+$D$7*(A500^7)+$D$8*(A500^6)+$D$9*(A500^5)+$D$10*(A500^4)+$D$11*(A500^3)+$D$12*(A500^2)+$D$13*(A500)+$D$14 + (($D$3*EXP($D$4*A500))*(($D$5*(SIN(2*3.141592654*A500)))+(((1-($D$5^2))^0.5)*(COS(2*3.141592654*A500)))))</f>
        <v>13.556315965475665</v>
      </c>
      <c r="D500" s="2">
        <f t="shared" si="82"/>
        <v>0.409684034524334</v>
      </c>
      <c r="F500" s="2">
        <f t="shared" si="83"/>
        <v>0.16784100814413569</v>
      </c>
      <c r="G500" s="2">
        <f>$E$9*(A500^8)+$E$10*(A500^7)+$E$11*(A500^6)+$E$12*(A500^5)+$E$13*(A500^4)+$E$14*(A500^3)+$E$15*(A500^2)+$E$16*(A500)+$E$17+(($E$3*EXP($E$4*A500))*(($E$5*(SIN(2*3.141592654*A500)))+(((1-($E$5^2))^0.5)*(COS(2*3.141592654*A500)))))+(($E$6*EXP($E$7*A500))*(($E$8*(SIN(4*3.141592654*A500)))+(((1-($E$8^2))^0.5)*(COS(4*3.141592654*A500)))))</f>
        <v>13.572711433500714</v>
      </c>
      <c r="H500" s="2">
        <f t="shared" si="80"/>
        <v>-0.3932885664992849</v>
      </c>
      <c r="I500" s="2">
        <f t="shared" si="84"/>
        <v>0.15467589653906244</v>
      </c>
      <c r="K500" s="2">
        <f t="shared" si="81"/>
        <v>0.5425757219757027</v>
      </c>
      <c r="L500" s="2">
        <f t="shared" si="85"/>
        <v>14.098891687451369</v>
      </c>
      <c r="M500" s="2">
        <f t="shared" si="86"/>
        <v>-0.13289168745136948</v>
      </c>
      <c r="N500" s="3">
        <f t="shared" si="87"/>
        <v>1.7660200593672473E-2</v>
      </c>
      <c r="P500" s="3">
        <v>0.63773861345163851</v>
      </c>
      <c r="Q500" s="3">
        <v>0.81899470421925535</v>
      </c>
      <c r="R500" s="3">
        <f>B500-K500</f>
        <v>13.423424278024296</v>
      </c>
      <c r="S500" s="3"/>
      <c r="T500" s="3">
        <f>(B499-$U$17)^2</f>
        <v>0.38560190099109665</v>
      </c>
      <c r="V500" s="19"/>
      <c r="X500" s="19"/>
      <c r="Y500" s="19"/>
      <c r="AD500" s="3">
        <v>40.249998880000099</v>
      </c>
      <c r="AE500" s="2">
        <f t="shared" si="77"/>
        <v>0</v>
      </c>
      <c r="AF500" s="2">
        <f>AE500-B500</f>
        <v>-13.965999999999999</v>
      </c>
      <c r="AG500" s="2">
        <f t="shared" si="78"/>
        <v>195.04915599999998</v>
      </c>
      <c r="AH500" s="2">
        <f t="shared" si="79"/>
        <v>13.965999999999999</v>
      </c>
    </row>
    <row r="501" spans="1:34" x14ac:dyDescent="0.3">
      <c r="A501" s="3">
        <v>40.083332220000102</v>
      </c>
      <c r="B501" s="3">
        <v>14.004</v>
      </c>
      <c r="C501" s="2">
        <f>$D$6*(A501^8)+$D$7*(A501^7)+$D$8*(A501^6)+$D$9*(A501^5)+$D$10*(A501^4)+$D$11*(A501^3)+$D$12*(A501^2)+$D$13*(A501)+$D$14 + (($D$3*EXP($D$4*A501))*(($D$5*(SIN(2*3.141592654*A501)))+(((1-($D$5^2))^0.5)*(COS(2*3.141592654*A501)))))</f>
        <v>13.872323161480109</v>
      </c>
      <c r="D501" s="2">
        <f t="shared" si="82"/>
        <v>0.13167683851989054</v>
      </c>
      <c r="F501" s="2">
        <f t="shared" si="83"/>
        <v>1.7338789802593329E-2</v>
      </c>
      <c r="G501" s="2">
        <f>$E$9*(A501^8)+$E$10*(A501^7)+$E$11*(A501^6)+$E$12*(A501^5)+$E$13*(A501^4)+$E$14*(A501^3)+$E$15*(A501^2)+$E$16*(A501)+$E$17+(($E$3*EXP($E$4*A501))*(($E$5*(SIN(2*3.141592654*A501)))+(((1-($E$5^2))^0.5)*(COS(2*3.141592654*A501)))))+(($E$6*EXP($E$7*A501))*(($E$8*(SIN(4*3.141592654*A501)))+(((1-($E$8^2))^0.5)*(COS(4*3.141592654*A501)))))</f>
        <v>13.788077885422251</v>
      </c>
      <c r="H501" s="2">
        <f t="shared" si="80"/>
        <v>-0.21592211457774901</v>
      </c>
      <c r="I501" s="2">
        <f t="shared" si="84"/>
        <v>4.6622359563726574E-2</v>
      </c>
      <c r="K501" s="2">
        <f t="shared" si="81"/>
        <v>0.324431181786907</v>
      </c>
      <c r="L501" s="2">
        <f t="shared" si="85"/>
        <v>14.196754343267017</v>
      </c>
      <c r="M501" s="2">
        <f t="shared" si="86"/>
        <v>-0.19275434326701735</v>
      </c>
      <c r="N501" s="3">
        <f t="shared" si="87"/>
        <v>3.7154236848299153E-2</v>
      </c>
      <c r="P501" s="3">
        <v>0.409684034524334</v>
      </c>
      <c r="Q501" s="3">
        <v>0.63773861345163851</v>
      </c>
      <c r="R501" s="3">
        <f>B501-K501</f>
        <v>13.679568818213092</v>
      </c>
      <c r="S501" s="3"/>
      <c r="T501" s="3">
        <f>(B500-$U$17)^2</f>
        <v>0.784940215805918</v>
      </c>
      <c r="V501" s="19"/>
      <c r="X501" s="19"/>
      <c r="Y501" s="19"/>
      <c r="AD501" s="3">
        <v>40.333332210000101</v>
      </c>
      <c r="AE501" s="2">
        <f t="shared" si="77"/>
        <v>0</v>
      </c>
      <c r="AF501" s="2">
        <f>AE501-B501</f>
        <v>-14.004</v>
      </c>
      <c r="AG501" s="2">
        <f t="shared" si="78"/>
        <v>196.11201599999998</v>
      </c>
      <c r="AH501" s="2">
        <f t="shared" si="79"/>
        <v>14.004</v>
      </c>
    </row>
    <row r="502" spans="1:34" x14ac:dyDescent="0.3">
      <c r="A502" s="3">
        <v>40.166665550000097</v>
      </c>
      <c r="B502" s="3">
        <v>15.313000000000001</v>
      </c>
      <c r="C502" s="2">
        <f>$D$6*(A502^8)+$D$7*(A502^7)+$D$8*(A502^6)+$D$9*(A502^5)+$D$10*(A502^4)+$D$11*(A502^3)+$D$12*(A502^2)+$D$13*(A502)+$D$14 + (($D$3*EXP($D$4*A502))*(($D$5*(SIN(2*3.141592654*A502)))+(((1-($D$5^2))^0.5)*(COS(2*3.141592654*A502)))))</f>
        <v>14.447721837484355</v>
      </c>
      <c r="D502" s="2">
        <f t="shared" si="82"/>
        <v>0.86527816251564538</v>
      </c>
      <c r="F502" s="2">
        <f t="shared" si="83"/>
        <v>0.74870629852645165</v>
      </c>
      <c r="G502" s="2">
        <f>$E$9*(A502^8)+$E$10*(A502^7)+$E$11*(A502^6)+$E$12*(A502^5)+$E$13*(A502^4)+$E$14*(A502^3)+$E$15*(A502^2)+$E$16*(A502)+$E$17+(($E$3*EXP($E$4*A502))*(($E$5*(SIN(2*3.141592654*A502)))+(((1-($E$5^2))^0.5)*(COS(2*3.141592654*A502)))))+(($E$6*EXP($E$7*A502))*(($E$8*(SIN(4*3.141592654*A502)))+(((1-($E$8^2))^0.5)*(COS(4*3.141592654*A502)))))</f>
        <v>14.347740239012202</v>
      </c>
      <c r="H502" s="2">
        <f t="shared" si="80"/>
        <v>-0.96525976098779864</v>
      </c>
      <c r="I502" s="2">
        <f t="shared" si="84"/>
        <v>0.93172640618222213</v>
      </c>
      <c r="K502" s="2">
        <f t="shared" si="81"/>
        <v>6.0038257041283932E-2</v>
      </c>
      <c r="L502" s="2">
        <f t="shared" si="85"/>
        <v>14.50776009452564</v>
      </c>
      <c r="M502" s="2">
        <f t="shared" si="86"/>
        <v>0.80523990547436064</v>
      </c>
      <c r="N502" s="3">
        <f t="shared" si="87"/>
        <v>0.64841130536835723</v>
      </c>
      <c r="P502" s="3">
        <v>0.13167683851989054</v>
      </c>
      <c r="Q502" s="3">
        <v>0.409684034524334</v>
      </c>
      <c r="R502" s="3">
        <f>B502-K502</f>
        <v>15.252961742958716</v>
      </c>
      <c r="S502" s="3"/>
      <c r="T502" s="3">
        <f>(B501-$U$17)^2</f>
        <v>0.71905060839850932</v>
      </c>
      <c r="V502" s="19"/>
      <c r="X502" s="19"/>
      <c r="Y502" s="19"/>
      <c r="AD502" s="3">
        <v>40.416665540000103</v>
      </c>
      <c r="AE502" s="2">
        <f t="shared" si="77"/>
        <v>0</v>
      </c>
      <c r="AF502" s="2">
        <f>AE502-B502</f>
        <v>-15.313000000000001</v>
      </c>
      <c r="AG502" s="2">
        <f t="shared" si="78"/>
        <v>234.48796900000002</v>
      </c>
      <c r="AH502" s="2">
        <f t="shared" si="79"/>
        <v>15.313000000000001</v>
      </c>
    </row>
    <row r="503" spans="1:34" x14ac:dyDescent="0.3">
      <c r="A503" s="3">
        <v>40.249998880000099</v>
      </c>
      <c r="B503" s="3">
        <v>16.356999999999999</v>
      </c>
      <c r="C503" s="2">
        <f>$D$6*(A503^8)+$D$7*(A503^7)+$D$8*(A503^6)+$D$9*(A503^5)+$D$10*(A503^4)+$D$11*(A503^3)+$D$12*(A503^2)+$D$13*(A503)+$D$14 + (($D$3*EXP($D$4*A503))*(($D$5*(SIN(2*3.141592654*A503)))+(((1-($D$5^2))^0.5)*(COS(2*3.141592654*A503)))))</f>
        <v>15.11926164839854</v>
      </c>
      <c r="D503" s="2">
        <f t="shared" si="82"/>
        <v>1.2377383516014593</v>
      </c>
      <c r="F503" s="2">
        <f t="shared" si="83"/>
        <v>1.5319962270250977</v>
      </c>
      <c r="G503" s="2">
        <f>$E$9*(A503^8)+$E$10*(A503^7)+$E$11*(A503^6)+$E$12*(A503^5)+$E$13*(A503^4)+$E$14*(A503^3)+$E$15*(A503^2)+$E$16*(A503)+$E$17+(($E$3*EXP($E$4*A503))*(($E$5*(SIN(2*3.141592654*A503)))+(((1-($E$5^2))^0.5)*(COS(2*3.141592654*A503)))))+(($E$6*EXP($E$7*A503))*(($E$8*(SIN(4*3.141592654*A503)))+(((1-($E$8^2))^0.5)*(COS(4*3.141592654*A503)))))</f>
        <v>15.104635839702315</v>
      </c>
      <c r="H503" s="2">
        <f t="shared" si="80"/>
        <v>-1.2523641602976845</v>
      </c>
      <c r="I503" s="2">
        <f t="shared" si="84"/>
        <v>1.5684159899981245</v>
      </c>
      <c r="K503" s="2">
        <f t="shared" si="81"/>
        <v>0.94783798596225444</v>
      </c>
      <c r="L503" s="2">
        <f t="shared" si="85"/>
        <v>16.067099634360794</v>
      </c>
      <c r="M503" s="2">
        <f t="shared" si="86"/>
        <v>0.2899003656392054</v>
      </c>
      <c r="N503" s="3">
        <f t="shared" si="87"/>
        <v>8.4042221997744984E-2</v>
      </c>
      <c r="P503" s="3">
        <v>0.86527816251564538</v>
      </c>
      <c r="Q503" s="3">
        <v>0.13167683851989054</v>
      </c>
      <c r="R503" s="3">
        <f>B503-K503</f>
        <v>15.409162014037745</v>
      </c>
      <c r="S503" s="3"/>
      <c r="T503" s="3">
        <f>(B502-$U$17)^2</f>
        <v>0.21255002691700065</v>
      </c>
      <c r="V503" s="19"/>
      <c r="X503" s="19"/>
      <c r="Y503" s="19"/>
      <c r="AD503" s="3">
        <v>40.499998870000098</v>
      </c>
      <c r="AE503" s="2">
        <f t="shared" si="77"/>
        <v>0</v>
      </c>
      <c r="AF503" s="2">
        <f>AE503-B503</f>
        <v>-16.356999999999999</v>
      </c>
      <c r="AG503" s="2">
        <f t="shared" si="78"/>
        <v>267.55144899999999</v>
      </c>
      <c r="AH503" s="2">
        <f t="shared" si="79"/>
        <v>16.356999999999999</v>
      </c>
    </row>
    <row r="504" spans="1:34" x14ac:dyDescent="0.3">
      <c r="A504" s="3">
        <v>40.333332210000101</v>
      </c>
      <c r="B504" s="3">
        <v>17.742000000000001</v>
      </c>
      <c r="C504" s="2">
        <f>$D$6*(A504^8)+$D$7*(A504^7)+$D$8*(A504^6)+$D$9*(A504^5)+$D$10*(A504^4)+$D$11*(A504^3)+$D$12*(A504^2)+$D$13*(A504)+$D$14 + (($D$3*EXP($D$4*A504))*(($D$5*(SIN(2*3.141592654*A504)))+(((1-($D$5^2))^0.5)*(COS(2*3.141592654*A504)))))</f>
        <v>15.697721532330513</v>
      </c>
      <c r="D504" s="2">
        <f t="shared" si="82"/>
        <v>2.0442784676694874</v>
      </c>
      <c r="F504" s="2">
        <f t="shared" si="83"/>
        <v>4.1790744533771074</v>
      </c>
      <c r="G504" s="2">
        <f>$E$9*(A504^8)+$E$10*(A504^7)+$E$11*(A504^6)+$E$12*(A504^5)+$E$13*(A504^4)+$E$14*(A504^3)+$E$15*(A504^2)+$E$16*(A504)+$E$17+(($E$3*EXP($E$4*A504))*(($E$5*(SIN(2*3.141592654*A504)))+(((1-($E$5^2))^0.5)*(COS(2*3.141592654*A504)))))+(($E$6*EXP($E$7*A504))*(($E$8*(SIN(4*3.141592654*A504)))+(((1-($E$8^2))^0.5)*(COS(4*3.141592654*A504)))))</f>
        <v>15.784877408000458</v>
      </c>
      <c r="H504" s="2">
        <f t="shared" si="80"/>
        <v>-1.9571225919995427</v>
      </c>
      <c r="I504" s="2">
        <f t="shared" si="84"/>
        <v>3.8303288401150088</v>
      </c>
      <c r="K504" s="2">
        <f t="shared" si="81"/>
        <v>1.2095535711922956</v>
      </c>
      <c r="L504" s="2">
        <f t="shared" si="85"/>
        <v>16.90727510352281</v>
      </c>
      <c r="M504" s="2">
        <f t="shared" si="86"/>
        <v>0.83472489647719073</v>
      </c>
      <c r="N504" s="3">
        <f t="shared" si="87"/>
        <v>0.69676565279885683</v>
      </c>
      <c r="P504" s="3">
        <v>1.2377383516014593</v>
      </c>
      <c r="Q504" s="3">
        <v>0.86527816251564538</v>
      </c>
      <c r="R504" s="3">
        <f>B504-K504</f>
        <v>16.532446428807706</v>
      </c>
      <c r="S504" s="3"/>
      <c r="T504" s="3">
        <f>(B503-$U$17)^2</f>
        <v>2.2651197602503097</v>
      </c>
      <c r="V504" s="19"/>
      <c r="X504" s="19"/>
      <c r="Y504" s="19"/>
      <c r="AD504" s="3">
        <v>40.5833322000001</v>
      </c>
      <c r="AE504" s="2">
        <f t="shared" si="77"/>
        <v>0</v>
      </c>
      <c r="AF504" s="2">
        <f>AE504-B504</f>
        <v>-17.742000000000001</v>
      </c>
      <c r="AG504" s="2">
        <f t="shared" si="78"/>
        <v>314.77856400000002</v>
      </c>
      <c r="AH504" s="2">
        <f t="shared" si="79"/>
        <v>17.742000000000001</v>
      </c>
    </row>
    <row r="505" spans="1:34" x14ac:dyDescent="0.3">
      <c r="A505" s="3">
        <v>40.416665540000103</v>
      </c>
      <c r="B505" s="3">
        <v>17.609000000000002</v>
      </c>
      <c r="C505" s="2">
        <f>$D$6*(A505^8)+$D$7*(A505^7)+$D$8*(A505^6)+$D$9*(A505^5)+$D$10*(A505^4)+$D$11*(A505^3)+$D$12*(A505^2)+$D$13*(A505)+$D$14 + (($D$3*EXP($D$4*A505))*(($D$5*(SIN(2*3.141592654*A505)))+(((1-($D$5^2))^0.5)*(COS(2*3.141592654*A505)))))</f>
        <v>16.018613389719157</v>
      </c>
      <c r="D505" s="2">
        <f t="shared" si="82"/>
        <v>1.590386610280845</v>
      </c>
      <c r="F505" s="2">
        <f t="shared" si="83"/>
        <v>2.5293295701605967</v>
      </c>
      <c r="G505" s="2">
        <f>$E$9*(A505^8)+$E$10*(A505^7)+$E$11*(A505^6)+$E$12*(A505^5)+$E$13*(A505^4)+$E$14*(A505^3)+$E$15*(A505^2)+$E$16*(A505)+$E$17+(($E$3*EXP($E$4*A505))*(($E$5*(SIN(2*3.141592654*A505)))+(((1-($E$5^2))^0.5)*(COS(2*3.141592654*A505)))))+(($E$6*EXP($E$7*A505))*(($E$8*(SIN(4*3.141592654*A505)))+(((1-($E$8^2))^0.5)*(COS(4*3.141592654*A505)))))</f>
        <v>16.123089012731015</v>
      </c>
      <c r="H505" s="2">
        <f t="shared" si="80"/>
        <v>-1.4859109872689871</v>
      </c>
      <c r="I505" s="2">
        <f t="shared" si="84"/>
        <v>2.2079314620866959</v>
      </c>
      <c r="K505" s="2">
        <f t="shared" si="81"/>
        <v>2.0390841372904074</v>
      </c>
      <c r="L505" s="2">
        <f t="shared" si="85"/>
        <v>18.057697527009566</v>
      </c>
      <c r="M505" s="2">
        <f t="shared" si="86"/>
        <v>-0.44869752700956411</v>
      </c>
      <c r="N505" s="3">
        <f t="shared" si="87"/>
        <v>0.20132947074449853</v>
      </c>
      <c r="P505" s="3">
        <v>2.0442784676694874</v>
      </c>
      <c r="Q505" s="3">
        <v>1.2377383516014593</v>
      </c>
      <c r="R505" s="3">
        <f>B505-K505</f>
        <v>15.569915862709594</v>
      </c>
      <c r="S505" s="3"/>
      <c r="T505" s="3">
        <f>(B504-$U$17)^2</f>
        <v>8.3522819639539918</v>
      </c>
      <c r="V505" s="19"/>
      <c r="X505" s="19"/>
      <c r="Y505" s="19"/>
      <c r="AD505" s="3">
        <v>40.666665530000103</v>
      </c>
      <c r="AE505" s="2">
        <f t="shared" si="77"/>
        <v>0</v>
      </c>
      <c r="AF505" s="2">
        <f>AE505-B505</f>
        <v>-17.609000000000002</v>
      </c>
      <c r="AG505" s="2">
        <f t="shared" si="78"/>
        <v>310.07688100000007</v>
      </c>
      <c r="AH505" s="2">
        <f t="shared" si="79"/>
        <v>17.609000000000002</v>
      </c>
    </row>
    <row r="506" spans="1:34" x14ac:dyDescent="0.3">
      <c r="A506" s="3">
        <v>40.499998870000098</v>
      </c>
      <c r="B506" s="3">
        <v>17.248999999999999</v>
      </c>
      <c r="C506" s="2">
        <f>$D$6*(A506^8)+$D$7*(A506^7)+$D$8*(A506^6)+$D$9*(A506^5)+$D$10*(A506^4)+$D$11*(A506^3)+$D$12*(A506^2)+$D$13*(A506)+$D$14 + (($D$3*EXP($D$4*A506))*(($D$5*(SIN(2*3.141592654*A506)))+(((1-($D$5^2))^0.5)*(COS(2*3.141592654*A506)))))</f>
        <v>15.986285059071388</v>
      </c>
      <c r="D506" s="2">
        <f t="shared" si="82"/>
        <v>1.2627149409286105</v>
      </c>
      <c r="F506" s="2">
        <f t="shared" si="83"/>
        <v>1.5944490220443441</v>
      </c>
      <c r="G506" s="2">
        <f>$E$9*(A506^8)+$E$10*(A506^7)+$E$11*(A506^6)+$E$12*(A506^5)+$E$13*(A506^4)+$E$14*(A506^3)+$E$15*(A506^2)+$E$16*(A506)+$E$17+(($E$3*EXP($E$4*A506))*(($E$5*(SIN(2*3.141592654*A506)))+(((1-($E$5^2))^0.5)*(COS(2*3.141592654*A506)))))+(($E$6*EXP($E$7*A506))*(($E$8*(SIN(4*3.141592654*A506)))+(((1-($E$8^2))^0.5)*(COS(4*3.141592654*A506)))))</f>
        <v>16.00706722519211</v>
      </c>
      <c r="H506" s="2">
        <f t="shared" si="80"/>
        <v>-1.2419327748078892</v>
      </c>
      <c r="I506" s="2">
        <f t="shared" si="84"/>
        <v>1.5423970171420234</v>
      </c>
      <c r="K506" s="2">
        <f t="shared" si="81"/>
        <v>1.3526646355165015</v>
      </c>
      <c r="L506" s="2">
        <f t="shared" si="85"/>
        <v>17.338949694587889</v>
      </c>
      <c r="M506" s="2">
        <f t="shared" si="86"/>
        <v>-8.994969458789015E-2</v>
      </c>
      <c r="N506" s="3">
        <f t="shared" si="87"/>
        <v>8.090947556454715E-3</v>
      </c>
      <c r="P506" s="3">
        <v>1.590386610280845</v>
      </c>
      <c r="Q506" s="3">
        <v>2.0442784676694874</v>
      </c>
      <c r="R506" s="3">
        <f>B506-K506</f>
        <v>15.896335364483498</v>
      </c>
      <c r="S506" s="3"/>
      <c r="T506" s="3">
        <f>(B505-$U$17)^2</f>
        <v>7.6012225898799253</v>
      </c>
      <c r="V506" s="19"/>
      <c r="X506" s="19"/>
      <c r="Y506" s="19"/>
      <c r="AD506" s="3">
        <v>40.749998860000098</v>
      </c>
      <c r="AE506" s="2">
        <f t="shared" si="77"/>
        <v>0</v>
      </c>
      <c r="AF506" s="2">
        <f>AE506-B506</f>
        <v>-17.248999999999999</v>
      </c>
      <c r="AG506" s="2">
        <f t="shared" si="78"/>
        <v>297.52800099999996</v>
      </c>
      <c r="AH506" s="2">
        <f t="shared" si="79"/>
        <v>17.248999999999999</v>
      </c>
    </row>
    <row r="507" spans="1:34" x14ac:dyDescent="0.3">
      <c r="A507" s="3">
        <v>40.5833322000001</v>
      </c>
      <c r="B507" s="3">
        <v>17.077999999999999</v>
      </c>
      <c r="C507" s="2">
        <f>$D$6*(A507^8)+$D$7*(A507^7)+$D$8*(A507^6)+$D$9*(A507^5)+$D$10*(A507^4)+$D$11*(A507^3)+$D$12*(A507^2)+$D$13*(A507)+$D$14 + (($D$3*EXP($D$4*A507))*(($D$5*(SIN(2*3.141592654*A507)))+(((1-($D$5^2))^0.5)*(COS(2*3.141592654*A507)))))</f>
        <v>15.599598351868183</v>
      </c>
      <c r="D507" s="2">
        <f t="shared" si="82"/>
        <v>1.4784016481318165</v>
      </c>
      <c r="F507" s="2">
        <f t="shared" si="83"/>
        <v>2.1856714331988716</v>
      </c>
      <c r="G507" s="2">
        <f>$E$9*(A507^8)+$E$10*(A507^7)+$E$11*(A507^6)+$E$12*(A507^5)+$E$13*(A507^4)+$E$14*(A507^3)+$E$15*(A507^2)+$E$16*(A507)+$E$17+(($E$3*EXP($E$4*A507))*(($E$5*(SIN(2*3.141592654*A507)))+(((1-($E$5^2))^0.5)*(COS(2*3.141592654*A507)))))+(($E$6*EXP($E$7*A507))*(($E$8*(SIN(4*3.141592654*A507)))+(((1-($E$8^2))^0.5)*(COS(4*3.141592654*A507)))))</f>
        <v>15.519561996206212</v>
      </c>
      <c r="H507" s="2">
        <f t="shared" si="80"/>
        <v>-1.5584380037937873</v>
      </c>
      <c r="I507" s="2">
        <f t="shared" si="84"/>
        <v>2.4287290116687643</v>
      </c>
      <c r="K507" s="2">
        <f t="shared" si="81"/>
        <v>1.0810387213680608</v>
      </c>
      <c r="L507" s="2">
        <f t="shared" si="85"/>
        <v>16.680637073236245</v>
      </c>
      <c r="M507" s="2">
        <f t="shared" si="86"/>
        <v>0.39736292676375484</v>
      </c>
      <c r="N507" s="3">
        <f t="shared" si="87"/>
        <v>0.1578972955662572</v>
      </c>
      <c r="P507" s="3">
        <v>1.2627149409286105</v>
      </c>
      <c r="Q507" s="3">
        <v>1.590386610280845</v>
      </c>
      <c r="R507" s="3">
        <f>B507-K507</f>
        <v>15.99696127863194</v>
      </c>
      <c r="S507" s="3"/>
      <c r="T507" s="3">
        <f>(B506-$U$17)^2</f>
        <v>5.7457599232132504</v>
      </c>
      <c r="V507" s="19"/>
      <c r="X507" s="19"/>
      <c r="Y507" s="19"/>
      <c r="AD507" s="3">
        <v>40.8333321900001</v>
      </c>
      <c r="AE507" s="2">
        <f t="shared" si="77"/>
        <v>0</v>
      </c>
      <c r="AF507" s="2">
        <f>AE507-B507</f>
        <v>-17.077999999999999</v>
      </c>
      <c r="AG507" s="2">
        <f t="shared" si="78"/>
        <v>291.65808399999997</v>
      </c>
      <c r="AH507" s="2">
        <f t="shared" si="79"/>
        <v>17.077999999999999</v>
      </c>
    </row>
    <row r="508" spans="1:34" x14ac:dyDescent="0.3">
      <c r="A508" s="3">
        <v>40.666665530000103</v>
      </c>
      <c r="B508" s="3">
        <v>16.509</v>
      </c>
      <c r="C508" s="2">
        <f>$D$6*(A508^8)+$D$7*(A508^7)+$D$8*(A508^6)+$D$9*(A508^5)+$D$10*(A508^4)+$D$11*(A508^3)+$D$12*(A508^2)+$D$13*(A508)+$D$14 + (($D$3*EXP($D$4*A508))*(($D$5*(SIN(2*3.141592654*A508)))+(((1-($D$5^2))^0.5)*(COS(2*3.141592654*A508)))))</f>
        <v>14.952289698908309</v>
      </c>
      <c r="D508" s="2">
        <f t="shared" si="82"/>
        <v>1.556710301091691</v>
      </c>
      <c r="F508" s="2">
        <f t="shared" si="83"/>
        <v>2.4233469615249832</v>
      </c>
      <c r="G508" s="2">
        <f>$E$9*(A508^8)+$E$10*(A508^7)+$E$11*(A508^6)+$E$12*(A508^5)+$E$13*(A508^4)+$E$14*(A508^3)+$E$15*(A508^2)+$E$16*(A508)+$E$17+(($E$3*EXP($E$4*A508))*(($E$5*(SIN(2*3.141592654*A508)))+(((1-($E$5^2))^0.5)*(COS(2*3.141592654*A508)))))+(($E$6*EXP($E$7*A508))*(($E$8*(SIN(4*3.141592654*A508)))+(((1-($E$8^2))^0.5)*(COS(4*3.141592654*A508)))))</f>
        <v>14.854539974885443</v>
      </c>
      <c r="H508" s="2">
        <f t="shared" si="80"/>
        <v>-1.6544600251145578</v>
      </c>
      <c r="I508" s="2">
        <f t="shared" si="84"/>
        <v>2.7372379747020634</v>
      </c>
      <c r="K508" s="2">
        <f t="shared" si="81"/>
        <v>1.395207880852456</v>
      </c>
      <c r="L508" s="2">
        <f t="shared" si="85"/>
        <v>16.347497579760766</v>
      </c>
      <c r="M508" s="2">
        <f t="shared" si="86"/>
        <v>0.16150242023923411</v>
      </c>
      <c r="N508" s="3">
        <f t="shared" si="87"/>
        <v>2.6083031743130175E-2</v>
      </c>
      <c r="P508" s="3">
        <v>1.4784016481318165</v>
      </c>
      <c r="Q508" s="3">
        <v>1.2627149409286105</v>
      </c>
      <c r="R508" s="3">
        <f>B508-K508</f>
        <v>15.113792119147544</v>
      </c>
      <c r="S508" s="3"/>
      <c r="T508" s="3">
        <f>(B507-$U$17)^2</f>
        <v>4.9552161565465909</v>
      </c>
      <c r="V508" s="19"/>
      <c r="X508" s="19"/>
      <c r="Y508" s="19"/>
      <c r="AD508" s="3">
        <v>40.916665520000102</v>
      </c>
      <c r="AE508" s="2">
        <f t="shared" si="77"/>
        <v>0</v>
      </c>
      <c r="AF508" s="2">
        <f>AE508-B508</f>
        <v>-16.509</v>
      </c>
      <c r="AG508" s="2">
        <f t="shared" si="78"/>
        <v>272.54708099999999</v>
      </c>
      <c r="AH508" s="2">
        <f t="shared" si="79"/>
        <v>16.509</v>
      </c>
    </row>
    <row r="509" spans="1:34" x14ac:dyDescent="0.3">
      <c r="A509" s="3">
        <v>40.749998860000098</v>
      </c>
      <c r="B509" s="3">
        <v>15.465</v>
      </c>
      <c r="C509" s="2">
        <f>$D$6*(A509^8)+$D$7*(A509^7)+$D$8*(A509^6)+$D$9*(A509^5)+$D$10*(A509^4)+$D$11*(A509^3)+$D$12*(A509^2)+$D$13*(A509)+$D$14 + (($D$3*EXP($D$4*A509))*(($D$5*(SIN(2*3.141592654*A509)))+(((1-($D$5^2))^0.5)*(COS(2*3.141592654*A509)))))</f>
        <v>14.207902808362377</v>
      </c>
      <c r="D509" s="2">
        <f t="shared" si="82"/>
        <v>1.257097191637623</v>
      </c>
      <c r="F509" s="2">
        <f t="shared" si="83"/>
        <v>1.5802933492231988</v>
      </c>
      <c r="G509" s="2">
        <f>$E$9*(A509^8)+$E$10*(A509^7)+$E$11*(A509^6)+$E$12*(A509^5)+$E$13*(A509^4)+$E$14*(A509^3)+$E$15*(A509^2)+$E$16*(A509)+$E$17+(($E$3*EXP($E$4*A509))*(($E$5*(SIN(2*3.141592654*A509)))+(((1-($E$5^2))^0.5)*(COS(2*3.141592654*A509)))))+(($E$6*EXP($E$7*A509))*(($E$8*(SIN(4*3.141592654*A509)))+(((1-($E$8^2))^0.5)*(COS(4*3.141592654*A509)))))</f>
        <v>14.192123087494593</v>
      </c>
      <c r="H509" s="2">
        <f t="shared" si="80"/>
        <v>-1.2728769125054065</v>
      </c>
      <c r="I509" s="2">
        <f t="shared" si="84"/>
        <v>1.6202156343892962</v>
      </c>
      <c r="K509" s="2">
        <f t="shared" si="81"/>
        <v>1.4369536365604696</v>
      </c>
      <c r="L509" s="2">
        <f t="shared" si="85"/>
        <v>15.644856444922846</v>
      </c>
      <c r="M509" s="2">
        <f t="shared" si="86"/>
        <v>-0.17985644492284614</v>
      </c>
      <c r="N509" s="3">
        <f t="shared" si="87"/>
        <v>3.2348340780284784E-2</v>
      </c>
      <c r="P509" s="3">
        <v>1.556710301091691</v>
      </c>
      <c r="Q509" s="3">
        <v>1.4784016481318165</v>
      </c>
      <c r="R509" s="3">
        <f>B509-K509</f>
        <v>14.028046363439531</v>
      </c>
      <c r="S509" s="3"/>
      <c r="T509" s="3">
        <f>(B508-$U$17)^2</f>
        <v>2.7457533306206803</v>
      </c>
      <c r="V509" s="19"/>
      <c r="X509" s="19"/>
      <c r="Y509" s="19"/>
      <c r="AD509" s="3">
        <v>40.999998850000097</v>
      </c>
      <c r="AE509" s="2">
        <f t="shared" si="77"/>
        <v>0</v>
      </c>
      <c r="AF509" s="2">
        <f>AE509-B509</f>
        <v>-15.465</v>
      </c>
      <c r="AG509" s="2">
        <f t="shared" si="78"/>
        <v>239.166225</v>
      </c>
      <c r="AH509" s="2">
        <f t="shared" si="79"/>
        <v>15.465</v>
      </c>
    </row>
    <row r="510" spans="1:34" x14ac:dyDescent="0.3">
      <c r="A510" s="3">
        <v>40.8333321900001</v>
      </c>
      <c r="B510" s="3">
        <v>14.706</v>
      </c>
      <c r="C510" s="2">
        <f>$D$6*(A510^8)+$D$7*(A510^7)+$D$8*(A510^6)+$D$9*(A510^5)+$D$10*(A510^4)+$D$11*(A510^3)+$D$12*(A510^2)+$D$13*(A510)+$D$14 + (($D$3*EXP($D$4*A510))*(($D$5*(SIN(2*3.141592654*A510)))+(((1-($D$5^2))^0.5)*(COS(2*3.141592654*A510)))))</f>
        <v>13.555997961509137</v>
      </c>
      <c r="D510" s="2">
        <f t="shared" si="82"/>
        <v>1.1500020384908627</v>
      </c>
      <c r="F510" s="2">
        <f t="shared" si="83"/>
        <v>1.3225046885331397</v>
      </c>
      <c r="G510" s="2">
        <f>$E$9*(A510^8)+$E$10*(A510^7)+$E$11*(A510^6)+$E$12*(A510^5)+$E$13*(A510^4)+$E$14*(A510^3)+$E$15*(A510^2)+$E$16*(A510)+$E$17+(($E$3*EXP($E$4*A510))*(($E$5*(SIN(2*3.141592654*A510)))+(((1-($E$5^2))^0.5)*(COS(2*3.141592654*A510)))))+(($E$6*EXP($E$7*A510))*(($E$8*(SIN(4*3.141592654*A510)))+(((1-($E$8^2))^0.5)*(COS(4*3.141592654*A510)))))</f>
        <v>13.63875163149619</v>
      </c>
      <c r="H510" s="2">
        <f t="shared" si="80"/>
        <v>-1.0672483685038099</v>
      </c>
      <c r="I510" s="2">
        <f t="shared" si="84"/>
        <v>1.1390190800740441</v>
      </c>
      <c r="K510" s="2">
        <f t="shared" si="81"/>
        <v>1.0819776652588158</v>
      </c>
      <c r="L510" s="2">
        <f t="shared" si="85"/>
        <v>14.637975626767952</v>
      </c>
      <c r="M510" s="2">
        <f t="shared" si="86"/>
        <v>6.8024373232047353E-2</v>
      </c>
      <c r="N510" s="3">
        <f t="shared" si="87"/>
        <v>4.6273153536128802E-3</v>
      </c>
      <c r="P510" s="3">
        <v>1.257097191637623</v>
      </c>
      <c r="Q510" s="3">
        <v>1.556710301091691</v>
      </c>
      <c r="R510" s="3">
        <f>B510-K510</f>
        <v>13.624022334741184</v>
      </c>
      <c r="S510" s="3"/>
      <c r="T510" s="3">
        <f>(B509-$U$17)^2</f>
        <v>0.37580759728736712</v>
      </c>
      <c r="V510" s="19"/>
      <c r="X510" s="19"/>
      <c r="Y510" s="19"/>
      <c r="AD510" s="3">
        <v>41.083332180000099</v>
      </c>
      <c r="AE510" s="2">
        <f t="shared" si="77"/>
        <v>0</v>
      </c>
      <c r="AF510" s="2">
        <f>AE510-B510</f>
        <v>-14.706</v>
      </c>
      <c r="AG510" s="2">
        <f t="shared" si="78"/>
        <v>216.266436</v>
      </c>
      <c r="AH510" s="2">
        <f t="shared" si="79"/>
        <v>14.706</v>
      </c>
    </row>
    <row r="511" spans="1:34" x14ac:dyDescent="0.3">
      <c r="A511" s="3">
        <v>40.916665520000102</v>
      </c>
      <c r="B511" s="3">
        <v>14.212999999999999</v>
      </c>
      <c r="C511" s="2">
        <f>$D$6*(A511^8)+$D$7*(A511^7)+$D$8*(A511^6)+$D$9*(A511^5)+$D$10*(A511^4)+$D$11*(A511^3)+$D$12*(A511^2)+$D$13*(A511)+$D$14 + (($D$3*EXP($D$4*A511))*(($D$5*(SIN(2*3.141592654*A511)))+(((1-($D$5^2))^0.5)*(COS(2*3.141592654*A511)))))</f>
        <v>13.161364562648467</v>
      </c>
      <c r="D511" s="2">
        <f t="shared" si="82"/>
        <v>1.051635437351532</v>
      </c>
      <c r="F511" s="2">
        <f t="shared" si="83"/>
        <v>1.1059370930935479</v>
      </c>
      <c r="G511" s="2">
        <f>$E$9*(A511^8)+$E$10*(A511^7)+$E$11*(A511^6)+$E$12*(A511^5)+$E$13*(A511^4)+$E$14*(A511^3)+$E$15*(A511^2)+$E$16*(A511)+$E$17+(($E$3*EXP($E$4*A511))*(($E$5*(SIN(2*3.141592654*A511)))+(((1-($E$5^2))^0.5)*(COS(2*3.141592654*A511)))))+(($E$6*EXP($E$7*A511))*(($E$8*(SIN(4*3.141592654*A511)))+(((1-($E$8^2))^0.5)*(COS(4*3.141592654*A511)))))</f>
        <v>13.259967534134095</v>
      </c>
      <c r="H511" s="2">
        <f t="shared" si="80"/>
        <v>-0.9530324658659044</v>
      </c>
      <c r="I511" s="2">
        <f t="shared" si="84"/>
        <v>0.90827088099444619</v>
      </c>
      <c r="K511" s="2">
        <f t="shared" si="81"/>
        <v>1.0258885969163503</v>
      </c>
      <c r="L511" s="2">
        <f t="shared" si="85"/>
        <v>14.187253159564818</v>
      </c>
      <c r="M511" s="2">
        <f t="shared" si="86"/>
        <v>2.5746840435180829E-2</v>
      </c>
      <c r="N511" s="3">
        <f t="shared" si="87"/>
        <v>6.6289979239466258E-4</v>
      </c>
      <c r="P511" s="3">
        <v>1.1500020384908627</v>
      </c>
      <c r="Q511" s="3">
        <v>1.257097191637623</v>
      </c>
      <c r="R511" s="3">
        <f>B511-K511</f>
        <v>13.187111403083648</v>
      </c>
      <c r="S511" s="3"/>
      <c r="T511" s="3">
        <f>(B510-$U$17)^2</f>
        <v>2.1306808398494238E-2</v>
      </c>
      <c r="V511" s="19"/>
      <c r="X511" s="19"/>
      <c r="Y511" s="19"/>
      <c r="AD511" s="3">
        <v>41.166665510000101</v>
      </c>
      <c r="AE511" s="2">
        <f t="shared" si="77"/>
        <v>0</v>
      </c>
      <c r="AF511" s="2">
        <f>AE511-B511</f>
        <v>-14.212999999999999</v>
      </c>
      <c r="AG511" s="2">
        <f t="shared" si="78"/>
        <v>202.00936899999996</v>
      </c>
      <c r="AH511" s="2">
        <f t="shared" si="79"/>
        <v>14.212999999999999</v>
      </c>
    </row>
    <row r="512" spans="1:34" x14ac:dyDescent="0.3">
      <c r="A512" s="3">
        <v>40.999998850000097</v>
      </c>
      <c r="B512" s="3">
        <v>13.662000000000001</v>
      </c>
      <c r="C512" s="2">
        <f>$D$6*(A512^8)+$D$7*(A512^7)+$D$8*(A512^6)+$D$9*(A512^5)+$D$10*(A512^4)+$D$11*(A512^3)+$D$12*(A512^2)+$D$13*(A512)+$D$14 + (($D$3*EXP($D$4*A512))*(($D$5*(SIN(2*3.141592654*A512)))+(((1-($D$5^2))^0.5)*(COS(2*3.141592654*A512)))))</f>
        <v>13.119845313100702</v>
      </c>
      <c r="D512" s="2">
        <f t="shared" si="82"/>
        <v>0.54215468689929835</v>
      </c>
      <c r="F512" s="2">
        <f t="shared" si="83"/>
        <v>0.29393170452687623</v>
      </c>
      <c r="G512" s="2">
        <f>$E$9*(A512^8)+$E$10*(A512^7)+$E$11*(A512^6)+$E$12*(A512^5)+$E$13*(A512^4)+$E$14*(A512^3)+$E$15*(A512^2)+$E$16*(A512)+$E$17+(($E$3*EXP($E$4*A512))*(($E$5*(SIN(2*3.141592654*A512)))+(((1-($E$5^2))^0.5)*(COS(2*3.141592654*A512)))))+(($E$6*EXP($E$7*A512))*(($E$8*(SIN(4*3.141592654*A512)))+(((1-($E$8^2))^0.5)*(COS(4*3.141592654*A512)))))</f>
        <v>13.135586852879193</v>
      </c>
      <c r="H512" s="2">
        <f t="shared" si="80"/>
        <v>-0.52641314712080778</v>
      </c>
      <c r="I512" s="2">
        <f t="shared" si="84"/>
        <v>0.27711080146163319</v>
      </c>
      <c r="K512" s="2">
        <f t="shared" si="81"/>
        <v>0.93804482344585816</v>
      </c>
      <c r="L512" s="2">
        <f t="shared" si="85"/>
        <v>14.057890136546561</v>
      </c>
      <c r="M512" s="2">
        <f t="shared" si="86"/>
        <v>-0.39589013654656036</v>
      </c>
      <c r="N512" s="3">
        <f t="shared" si="87"/>
        <v>0.1567290002148542</v>
      </c>
      <c r="P512" s="3">
        <v>1.051635437351532</v>
      </c>
      <c r="Q512" s="3">
        <v>1.1500020384908627</v>
      </c>
      <c r="R512" s="3">
        <f>B512-K512</f>
        <v>12.723955176554142</v>
      </c>
      <c r="S512" s="3"/>
      <c r="T512" s="3">
        <f>(B511-$U$17)^2</f>
        <v>0.40828076765776455</v>
      </c>
      <c r="V512" s="19"/>
      <c r="X512" s="19"/>
      <c r="Y512" s="19"/>
      <c r="AD512" s="3">
        <v>41.249998840000103</v>
      </c>
      <c r="AE512" s="2">
        <f t="shared" si="77"/>
        <v>0</v>
      </c>
      <c r="AF512" s="2">
        <f>AE512-B512</f>
        <v>-13.662000000000001</v>
      </c>
      <c r="AG512" s="2">
        <f t="shared" si="78"/>
        <v>186.65024400000001</v>
      </c>
      <c r="AH512" s="2">
        <f t="shared" si="79"/>
        <v>13.662000000000001</v>
      </c>
    </row>
    <row r="513" spans="1:34" x14ac:dyDescent="0.3">
      <c r="A513" s="3">
        <v>41.083332180000099</v>
      </c>
      <c r="B513" s="3">
        <v>13.928000000000001</v>
      </c>
      <c r="C513" s="2">
        <f>$D$6*(A513^8)+$D$7*(A513^7)+$D$8*(A513^6)+$D$9*(A513^5)+$D$10*(A513^4)+$D$11*(A513^3)+$D$12*(A513^2)+$D$13*(A513)+$D$14 + (($D$3*EXP($D$4*A513))*(($D$5*(SIN(2*3.141592654*A513)))+(((1-($D$5^2))^0.5)*(COS(2*3.141592654*A513)))))</f>
        <v>13.432615814195353</v>
      </c>
      <c r="D513" s="2">
        <f t="shared" si="82"/>
        <v>0.49538418580464771</v>
      </c>
      <c r="F513" s="2">
        <f t="shared" si="83"/>
        <v>0.24540549154533373</v>
      </c>
      <c r="G513" s="2">
        <f>$E$9*(A513^8)+$E$10*(A513^7)+$E$11*(A513^6)+$E$12*(A513^5)+$E$13*(A513^4)+$E$14*(A513^3)+$E$15*(A513^2)+$E$16*(A513)+$E$17+(($E$3*EXP($E$4*A513))*(($E$5*(SIN(2*3.141592654*A513)))+(((1-($E$5^2))^0.5)*(COS(2*3.141592654*A513)))))+(($E$6*EXP($E$7*A513))*(($E$8*(SIN(4*3.141592654*A513)))+(((1-($E$8^2))^0.5)*(COS(4*3.141592654*A513)))))</f>
        <v>13.34981617742554</v>
      </c>
      <c r="H513" s="2">
        <f t="shared" si="80"/>
        <v>-0.5781838225744611</v>
      </c>
      <c r="I513" s="2">
        <f t="shared" si="84"/>
        <v>0.33429653268681592</v>
      </c>
      <c r="K513" s="2">
        <f t="shared" si="81"/>
        <v>0.3844547152168124</v>
      </c>
      <c r="L513" s="2">
        <f t="shared" si="85"/>
        <v>13.817070529412165</v>
      </c>
      <c r="M513" s="2">
        <f t="shared" si="86"/>
        <v>0.11092947058783587</v>
      </c>
      <c r="N513" s="3">
        <f t="shared" si="87"/>
        <v>1.2305347444897542E-2</v>
      </c>
      <c r="P513" s="3">
        <v>0.54215468689929835</v>
      </c>
      <c r="Q513" s="3">
        <v>1.051635437351532</v>
      </c>
      <c r="R513" s="3">
        <f>B513-K513</f>
        <v>13.543545284783189</v>
      </c>
      <c r="S513" s="3"/>
      <c r="T513" s="3">
        <f>(B512-$U$17)^2</f>
        <v>1.4160250750651804</v>
      </c>
      <c r="V513" s="19"/>
      <c r="X513" s="19"/>
      <c r="Y513" s="19"/>
      <c r="AD513" s="3">
        <v>41.333332170000098</v>
      </c>
      <c r="AE513" s="2">
        <f t="shared" si="77"/>
        <v>0</v>
      </c>
      <c r="AF513" s="2">
        <f>AE513-B513</f>
        <v>-13.928000000000001</v>
      </c>
      <c r="AG513" s="2">
        <f t="shared" si="78"/>
        <v>193.98918400000002</v>
      </c>
      <c r="AH513" s="2">
        <f t="shared" si="79"/>
        <v>13.928000000000001</v>
      </c>
    </row>
    <row r="514" spans="1:34" x14ac:dyDescent="0.3">
      <c r="A514" s="3">
        <v>41.166665510000101</v>
      </c>
      <c r="B514" s="3">
        <v>14.516</v>
      </c>
      <c r="C514" s="2">
        <f>$D$6*(A514^8)+$D$7*(A514^7)+$D$8*(A514^6)+$D$9*(A514^5)+$D$10*(A514^4)+$D$11*(A514^3)+$D$12*(A514^2)+$D$13*(A514)+$D$14 + (($D$3*EXP($D$4*A514))*(($D$5*(SIN(2*3.141592654*A514)))+(((1-($D$5^2))^0.5)*(COS(2*3.141592654*A514)))))</f>
        <v>14.005823450737335</v>
      </c>
      <c r="D514" s="2">
        <f t="shared" si="82"/>
        <v>0.51017654926266509</v>
      </c>
      <c r="F514" s="2">
        <f t="shared" si="83"/>
        <v>0.26028011141756052</v>
      </c>
      <c r="G514" s="2">
        <f>$E$9*(A514^8)+$E$10*(A514^7)+$E$11*(A514^6)+$E$12*(A514^5)+$E$13*(A514^4)+$E$14*(A514^3)+$E$15*(A514^2)+$E$16*(A514)+$E$17+(($E$3*EXP($E$4*A514))*(($E$5*(SIN(2*3.141592654*A514)))+(((1-($E$5^2))^0.5)*(COS(2*3.141592654*A514)))))+(($E$6*EXP($E$7*A514))*(($E$8*(SIN(4*3.141592654*A514)))+(((1-($E$8^2))^0.5)*(COS(4*3.141592654*A514)))))</f>
        <v>13.90766360939846</v>
      </c>
      <c r="H514" s="2">
        <f t="shared" si="80"/>
        <v>-0.60833639060153999</v>
      </c>
      <c r="I514" s="2">
        <f t="shared" si="84"/>
        <v>0.37007316413010943</v>
      </c>
      <c r="K514" s="2">
        <f t="shared" si="81"/>
        <v>0.44178234900444574</v>
      </c>
      <c r="L514" s="2">
        <f t="shared" si="85"/>
        <v>14.447605799741781</v>
      </c>
      <c r="M514" s="2">
        <f t="shared" si="86"/>
        <v>6.8394200258218518E-2</v>
      </c>
      <c r="N514" s="3">
        <f t="shared" si="87"/>
        <v>4.6777666289612978E-3</v>
      </c>
      <c r="P514" s="3">
        <v>0.49538418580464771</v>
      </c>
      <c r="Q514" s="3">
        <v>0.54215468689929835</v>
      </c>
      <c r="R514" s="3">
        <f>B514-K514</f>
        <v>14.074217650995553</v>
      </c>
      <c r="S514" s="3"/>
      <c r="T514" s="3">
        <f>(B513-$U$17)^2</f>
        <v>0.85371782321332346</v>
      </c>
      <c r="V514" s="19"/>
      <c r="X514" s="19"/>
      <c r="Y514" s="19"/>
      <c r="AD514" s="3">
        <v>41.4166655000001</v>
      </c>
      <c r="AE514" s="2">
        <f t="shared" si="77"/>
        <v>0</v>
      </c>
      <c r="AF514" s="2">
        <f>AE514-B514</f>
        <v>-14.516</v>
      </c>
      <c r="AG514" s="2">
        <f t="shared" si="78"/>
        <v>210.71425600000001</v>
      </c>
      <c r="AH514" s="2">
        <f t="shared" si="79"/>
        <v>14.516</v>
      </c>
    </row>
    <row r="515" spans="1:34" x14ac:dyDescent="0.3">
      <c r="A515" s="3">
        <v>41.249998840000103</v>
      </c>
      <c r="B515" s="3">
        <v>15.18</v>
      </c>
      <c r="C515" s="2">
        <f>$D$6*(A515^8)+$D$7*(A515^7)+$D$8*(A515^6)+$D$9*(A515^5)+$D$10*(A515^4)+$D$11*(A515^3)+$D$12*(A515^2)+$D$13*(A515)+$D$14 + (($D$3*EXP($D$4*A515))*(($D$5*(SIN(2*3.141592654*A515)))+(((1-($D$5^2))^0.5)*(COS(2*3.141592654*A515)))))</f>
        <v>14.675696341586224</v>
      </c>
      <c r="D515" s="2">
        <f t="shared" si="82"/>
        <v>0.50430365841377522</v>
      </c>
      <c r="F515" s="2">
        <f t="shared" si="83"/>
        <v>0.25432217988951766</v>
      </c>
      <c r="G515" s="2">
        <f>$E$9*(A515^8)+$E$10*(A515^7)+$E$11*(A515^6)+$E$12*(A515^5)+$E$13*(A515^4)+$E$14*(A515^3)+$E$15*(A515^2)+$E$16*(A515)+$E$17+(($E$3*EXP($E$4*A515))*(($E$5*(SIN(2*3.141592654*A515)))+(((1-($E$5^2))^0.5)*(COS(2*3.141592654*A515)))))+(($E$6*EXP($E$7*A515))*(($E$8*(SIN(4*3.141592654*A515)))+(((1-($E$8^2))^0.5)*(COS(4*3.141592654*A515)))))</f>
        <v>14.661181211627127</v>
      </c>
      <c r="H515" s="2">
        <f t="shared" si="80"/>
        <v>-0.51881878837287232</v>
      </c>
      <c r="I515" s="2">
        <f t="shared" si="84"/>
        <v>0.26917293516869528</v>
      </c>
      <c r="K515" s="2">
        <f t="shared" si="81"/>
        <v>0.46857967798068073</v>
      </c>
      <c r="L515" s="2">
        <f t="shared" si="85"/>
        <v>15.144276019566906</v>
      </c>
      <c r="M515" s="2">
        <f t="shared" si="86"/>
        <v>3.5723980433093772E-2</v>
      </c>
      <c r="N515" s="3">
        <f t="shared" si="87"/>
        <v>1.2762027779840666E-3</v>
      </c>
      <c r="P515" s="3">
        <v>0.51017654926266509</v>
      </c>
      <c r="Q515" s="3">
        <v>0.49538418580464771</v>
      </c>
      <c r="R515" s="3">
        <f>B515-K515</f>
        <v>14.711420322019318</v>
      </c>
      <c r="S515" s="3"/>
      <c r="T515" s="3">
        <f>(B514-$U$17)^2</f>
        <v>0.11287484543553504</v>
      </c>
      <c r="V515" s="19"/>
      <c r="X515" s="19"/>
      <c r="Y515" s="19"/>
      <c r="AD515" s="3">
        <v>41.499998830000102</v>
      </c>
      <c r="AE515" s="2">
        <f t="shared" si="77"/>
        <v>0</v>
      </c>
      <c r="AF515" s="2">
        <f>AE515-B515</f>
        <v>-15.18</v>
      </c>
      <c r="AG515" s="2">
        <f t="shared" si="78"/>
        <v>230.4324</v>
      </c>
      <c r="AH515" s="2">
        <f t="shared" si="79"/>
        <v>15.18</v>
      </c>
    </row>
    <row r="516" spans="1:34" x14ac:dyDescent="0.3">
      <c r="A516" s="3">
        <v>41.333332170000098</v>
      </c>
      <c r="B516" s="3">
        <v>15.351000000000001</v>
      </c>
      <c r="C516" s="2">
        <f>$D$6*(A516^8)+$D$7*(A516^7)+$D$8*(A516^6)+$D$9*(A516^5)+$D$10*(A516^4)+$D$11*(A516^3)+$D$12*(A516^2)+$D$13*(A516)+$D$14 + (($D$3*EXP($D$4*A516))*(($D$5*(SIN(2*3.141592654*A516)))+(((1-($D$5^2))^0.5)*(COS(2*3.141592654*A516)))))</f>
        <v>15.252406637499917</v>
      </c>
      <c r="D516" s="2">
        <f t="shared" si="82"/>
        <v>9.8593362500084325E-2</v>
      </c>
      <c r="F516" s="2">
        <f t="shared" si="83"/>
        <v>9.7206511290730338E-3</v>
      </c>
      <c r="G516" s="2">
        <f>$E$9*(A516^8)+$E$10*(A516^7)+$E$11*(A516^6)+$E$12*(A516^5)+$E$13*(A516^4)+$E$14*(A516^3)+$E$15*(A516^2)+$E$16*(A516)+$E$17+(($E$3*EXP($E$4*A516))*(($E$5*(SIN(2*3.141592654*A516)))+(((1-($E$5^2))^0.5)*(COS(2*3.141592654*A516)))))+(($E$6*EXP($E$7*A516))*(($E$8*(SIN(4*3.141592654*A516)))+(((1-($E$8^2))^0.5)*(COS(4*3.141592654*A516)))))</f>
        <v>15.33760334594503</v>
      </c>
      <c r="H516" s="2">
        <f t="shared" si="80"/>
        <v>-1.3396654054970369E-2</v>
      </c>
      <c r="I516" s="2">
        <f t="shared" si="84"/>
        <v>1.7947033986855405E-4</v>
      </c>
      <c r="K516" s="2">
        <f t="shared" si="81"/>
        <v>0.45875666549260075</v>
      </c>
      <c r="L516" s="2">
        <f t="shared" si="85"/>
        <v>15.711163302992517</v>
      </c>
      <c r="M516" s="2">
        <f t="shared" si="86"/>
        <v>-0.36016330299251642</v>
      </c>
      <c r="N516" s="3">
        <f t="shared" si="87"/>
        <v>0.12971760482247918</v>
      </c>
      <c r="P516" s="3">
        <v>0.50430365841377522</v>
      </c>
      <c r="Q516" s="3">
        <v>0.51017654926266509</v>
      </c>
      <c r="R516" s="3">
        <f>B516-K516</f>
        <v>14.8922433345074</v>
      </c>
      <c r="S516" s="3"/>
      <c r="T516" s="3">
        <f>(B515-$U$17)^2</f>
        <v>0.10760465284292857</v>
      </c>
      <c r="V516" s="19"/>
      <c r="X516" s="19"/>
      <c r="Y516" s="19"/>
      <c r="AD516" s="3">
        <v>41.583332160000097</v>
      </c>
      <c r="AE516" s="2">
        <f t="shared" si="77"/>
        <v>0</v>
      </c>
      <c r="AF516" s="2">
        <f>AE516-B516</f>
        <v>-15.351000000000001</v>
      </c>
      <c r="AG516" s="2">
        <f t="shared" si="78"/>
        <v>235.65320100000002</v>
      </c>
      <c r="AH516" s="2">
        <f t="shared" si="79"/>
        <v>15.351000000000001</v>
      </c>
    </row>
    <row r="517" spans="1:34" x14ac:dyDescent="0.3">
      <c r="A517" s="3">
        <v>41.4166655000001</v>
      </c>
      <c r="B517" s="3">
        <v>15.579000000000001</v>
      </c>
      <c r="C517" s="2">
        <f>$D$6*(A517^8)+$D$7*(A517^7)+$D$8*(A517^6)+$D$9*(A517^5)+$D$10*(A517^4)+$D$11*(A517^3)+$D$12*(A517^2)+$D$13*(A517)+$D$14 + (($D$3*EXP($D$4*A517))*(($D$5*(SIN(2*3.141592654*A517)))+(((1-($D$5^2))^0.5)*(COS(2*3.141592654*A517)))))</f>
        <v>15.570942148515412</v>
      </c>
      <c r="D517" s="2">
        <f t="shared" si="82"/>
        <v>8.0578514845885962E-3</v>
      </c>
      <c r="F517" s="2">
        <f t="shared" si="83"/>
        <v>6.4928970547686651E-5</v>
      </c>
      <c r="G517" s="2">
        <f>$E$9*(A517^8)+$E$10*(A517^7)+$E$11*(A517^6)+$E$12*(A517^5)+$E$13*(A517^4)+$E$14*(A517^3)+$E$15*(A517^2)+$E$16*(A517)+$E$17+(($E$3*EXP($E$4*A517))*(($E$5*(SIN(2*3.141592654*A517)))+(((1-($E$5^2))^0.5)*(COS(2*3.141592654*A517)))))+(($E$6*EXP($E$7*A517))*(($E$8*(SIN(4*3.141592654*A517)))+(((1-($E$8^2))^0.5)*(COS(4*3.141592654*A517)))))</f>
        <v>15.673099618098593</v>
      </c>
      <c r="H517" s="2">
        <f t="shared" si="80"/>
        <v>9.4099618098592686E-2</v>
      </c>
      <c r="I517" s="2">
        <f t="shared" si="84"/>
        <v>8.8547381263009914E-3</v>
      </c>
      <c r="K517" s="2">
        <f t="shared" si="81"/>
        <v>2.26287032562833E-3</v>
      </c>
      <c r="L517" s="2">
        <f t="shared" si="85"/>
        <v>15.57320501884104</v>
      </c>
      <c r="M517" s="2">
        <f t="shared" si="86"/>
        <v>5.7949811589601552E-3</v>
      </c>
      <c r="N517" s="3">
        <f t="shared" si="87"/>
        <v>3.3581806632703187E-5</v>
      </c>
      <c r="P517" s="3">
        <v>9.8593362500084325E-2</v>
      </c>
      <c r="Q517" s="3">
        <v>0.50430365841377522</v>
      </c>
      <c r="R517" s="3">
        <f>B517-K517</f>
        <v>15.576737129674372</v>
      </c>
      <c r="S517" s="3"/>
      <c r="T517" s="3">
        <f>(B516-$U$17)^2</f>
        <v>0.24903241950959276</v>
      </c>
      <c r="V517" s="19"/>
      <c r="X517" s="19"/>
      <c r="Y517" s="19"/>
      <c r="AD517" s="3">
        <v>41.666665490000099</v>
      </c>
      <c r="AE517" s="2">
        <f t="shared" si="77"/>
        <v>0</v>
      </c>
      <c r="AF517" s="2">
        <f>AE517-B517</f>
        <v>-15.579000000000001</v>
      </c>
      <c r="AG517" s="2">
        <f t="shared" si="78"/>
        <v>242.70524100000003</v>
      </c>
      <c r="AH517" s="2">
        <f t="shared" si="79"/>
        <v>15.579000000000001</v>
      </c>
    </row>
    <row r="518" spans="1:34" x14ac:dyDescent="0.3">
      <c r="A518" s="3">
        <v>41.499998830000102</v>
      </c>
      <c r="B518" s="3">
        <v>15.446</v>
      </c>
      <c r="C518" s="2">
        <f>$D$6*(A518^8)+$D$7*(A518^7)+$D$8*(A518^6)+$D$9*(A518^5)+$D$10*(A518^4)+$D$11*(A518^3)+$D$12*(A518^2)+$D$13*(A518)+$D$14 + (($D$3*EXP($D$4*A518))*(($D$5*(SIN(2*3.141592654*A518)))+(((1-($D$5^2))^0.5)*(COS(2*3.141592654*A518)))))</f>
        <v>15.535355413260127</v>
      </c>
      <c r="D518" s="2">
        <f t="shared" si="82"/>
        <v>-8.9355413260127747E-2</v>
      </c>
      <c r="F518" s="2">
        <f t="shared" si="83"/>
        <v>7.9843898788882137E-3</v>
      </c>
      <c r="G518" s="2">
        <f>$E$9*(A518^8)+$E$10*(A518^7)+$E$11*(A518^6)+$E$12*(A518^5)+$E$13*(A518^4)+$E$14*(A518^3)+$E$15*(A518^2)+$E$16*(A518)+$E$17+(($E$3*EXP($E$4*A518))*(($E$5*(SIN(2*3.141592654*A518)))+(((1-($E$5^2))^0.5)*(COS(2*3.141592654*A518)))))+(($E$6*EXP($E$7*A518))*(($E$8*(SIN(4*3.141592654*A518)))+(((1-($E$8^2))^0.5)*(COS(4*3.141592654*A518)))))</f>
        <v>15.555499065399399</v>
      </c>
      <c r="H518" s="2">
        <f t="shared" si="80"/>
        <v>0.10949906539939924</v>
      </c>
      <c r="I518" s="2">
        <f t="shared" si="84"/>
        <v>1.1990045323341912E-2</v>
      </c>
      <c r="K518" s="2">
        <f t="shared" si="81"/>
        <v>-1.2214351806206907E-2</v>
      </c>
      <c r="L518" s="2">
        <f t="shared" si="85"/>
        <v>15.52314106145392</v>
      </c>
      <c r="M518" s="2">
        <f t="shared" si="86"/>
        <v>-7.7141061453920301E-2</v>
      </c>
      <c r="N518" s="3">
        <f t="shared" si="87"/>
        <v>5.9507433622375087E-3</v>
      </c>
      <c r="P518" s="3">
        <v>8.0578514845885962E-3</v>
      </c>
      <c r="Q518" s="3">
        <v>9.8593362500084325E-2</v>
      </c>
      <c r="R518" s="3">
        <f>B518-K518</f>
        <v>15.458214351806207</v>
      </c>
      <c r="S518" s="3"/>
      <c r="T518" s="3">
        <f>(B517-$U$17)^2</f>
        <v>0.52857477506514361</v>
      </c>
      <c r="V518" s="19"/>
      <c r="X518" s="19"/>
      <c r="Y518" s="19"/>
      <c r="AD518" s="3">
        <v>41.749998820000101</v>
      </c>
      <c r="AE518" s="2">
        <f t="shared" si="77"/>
        <v>0</v>
      </c>
      <c r="AF518" s="2">
        <f>AE518-B518</f>
        <v>-15.446</v>
      </c>
      <c r="AG518" s="2">
        <f t="shared" si="78"/>
        <v>238.57891599999999</v>
      </c>
      <c r="AH518" s="2">
        <f t="shared" si="79"/>
        <v>15.446</v>
      </c>
    </row>
    <row r="519" spans="1:34" x14ac:dyDescent="0.3">
      <c r="A519" s="3">
        <v>41.583332160000097</v>
      </c>
      <c r="B519" s="3">
        <v>15.199</v>
      </c>
      <c r="C519" s="2">
        <f>$D$6*(A519^8)+$D$7*(A519^7)+$D$8*(A519^6)+$D$9*(A519^5)+$D$10*(A519^4)+$D$11*(A519^3)+$D$12*(A519^2)+$D$13*(A519)+$D$14 + (($D$3*EXP($D$4*A519))*(($D$5*(SIN(2*3.141592654*A519)))+(((1-($D$5^2))^0.5)*(COS(2*3.141592654*A519)))))</f>
        <v>15.144526808139133</v>
      </c>
      <c r="D519" s="2">
        <f t="shared" si="82"/>
        <v>5.4473191860866521E-2</v>
      </c>
      <c r="F519" s="2">
        <f t="shared" si="83"/>
        <v>2.9673286315107746E-3</v>
      </c>
      <c r="G519" s="2">
        <f>$E$9*(A519^8)+$E$10*(A519^7)+$E$11*(A519^6)+$E$12*(A519^5)+$E$13*(A519^4)+$E$14*(A519^3)+$E$15*(A519^2)+$E$16*(A519)+$E$17+(($E$3*EXP($E$4*A519))*(($E$5*(SIN(2*3.141592654*A519)))+(((1-($E$5^2))^0.5)*(COS(2*3.141592654*A519)))))+(($E$6*EXP($E$7*A519))*(($E$8*(SIN(4*3.141592654*A519)))+(((1-($E$8^2))^0.5)*(COS(4*3.141592654*A519)))))</f>
        <v>15.065825798313744</v>
      </c>
      <c r="H519" s="2">
        <f t="shared" si="80"/>
        <v>-0.1331742016862556</v>
      </c>
      <c r="I519" s="2">
        <f t="shared" si="84"/>
        <v>1.7735367994771482E-2</v>
      </c>
      <c r="K519" s="2">
        <f t="shared" si="81"/>
        <v>-0.10256101448722174</v>
      </c>
      <c r="L519" s="2">
        <f t="shared" si="85"/>
        <v>15.041965793651912</v>
      </c>
      <c r="M519" s="2">
        <f t="shared" si="86"/>
        <v>0.15703420634808829</v>
      </c>
      <c r="N519" s="3">
        <f t="shared" si="87"/>
        <v>2.4659741963373973E-2</v>
      </c>
      <c r="P519" s="3">
        <v>-8.9355413260127747E-2</v>
      </c>
      <c r="Q519" s="3">
        <v>8.0578514845885962E-3</v>
      </c>
      <c r="R519" s="3">
        <f>B519-K519</f>
        <v>15.301561014487222</v>
      </c>
      <c r="S519" s="3"/>
      <c r="T519" s="3">
        <f>(B518-$U$17)^2</f>
        <v>0.35287340099107112</v>
      </c>
      <c r="V519" s="19"/>
      <c r="X519" s="19"/>
      <c r="Y519" s="19"/>
      <c r="AD519" s="3">
        <v>41.833332150000103</v>
      </c>
      <c r="AE519" s="2">
        <f t="shared" si="77"/>
        <v>0</v>
      </c>
      <c r="AF519" s="2">
        <f>AE519-B519</f>
        <v>-15.199</v>
      </c>
      <c r="AG519" s="2">
        <f t="shared" si="78"/>
        <v>231.009601</v>
      </c>
      <c r="AH519" s="2">
        <f t="shared" si="79"/>
        <v>15.199</v>
      </c>
    </row>
    <row r="520" spans="1:34" x14ac:dyDescent="0.3">
      <c r="A520" s="3">
        <v>41.666665490000099</v>
      </c>
      <c r="B520" s="3">
        <v>14.725</v>
      </c>
      <c r="C520" s="2">
        <f>$D$6*(A520^8)+$D$7*(A520^7)+$D$8*(A520^6)+$D$9*(A520^5)+$D$10*(A520^4)+$D$11*(A520^3)+$D$12*(A520^2)+$D$13*(A520)+$D$14 + (($D$3*EXP($D$4*A520))*(($D$5*(SIN(2*3.141592654*A520)))+(((1-($D$5^2))^0.5)*(COS(2*3.141592654*A520)))))</f>
        <v>14.492526419234526</v>
      </c>
      <c r="D520" s="2">
        <f t="shared" si="82"/>
        <v>0.23247358076547364</v>
      </c>
      <c r="F520" s="2">
        <f t="shared" si="83"/>
        <v>5.4043965753921196E-2</v>
      </c>
      <c r="G520" s="2">
        <f>$E$9*(A520^8)+$E$10*(A520^7)+$E$11*(A520^6)+$E$12*(A520^5)+$E$13*(A520^4)+$E$14*(A520^3)+$E$15*(A520^2)+$E$16*(A520)+$E$17+(($E$3*EXP($E$4*A520))*(($E$5*(SIN(2*3.141592654*A520)))+(((1-($E$5^2))^0.5)*(COS(2*3.141592654*A520)))))+(($E$6*EXP($E$7*A520))*(($E$8*(SIN(4*3.141592654*A520)))+(((1-($E$8^2))^0.5)*(COS(4*3.141592654*A520)))))</f>
        <v>14.396312063943304</v>
      </c>
      <c r="H520" s="2">
        <f t="shared" si="80"/>
        <v>-0.32868793605669566</v>
      </c>
      <c r="I520" s="2">
        <f t="shared" si="84"/>
        <v>0.10803575930921046</v>
      </c>
      <c r="K520" s="2">
        <f t="shared" si="81"/>
        <v>8.0771807182129313E-2</v>
      </c>
      <c r="L520" s="2">
        <f t="shared" si="85"/>
        <v>14.573298226416656</v>
      </c>
      <c r="M520" s="2">
        <f t="shared" si="86"/>
        <v>0.15170177358334413</v>
      </c>
      <c r="N520" s="3">
        <f t="shared" si="87"/>
        <v>2.3013428108332207E-2</v>
      </c>
      <c r="P520" s="3">
        <v>5.4473191860866521E-2</v>
      </c>
      <c r="Q520" s="3">
        <v>-8.9355413260127747E-2</v>
      </c>
      <c r="R520" s="3">
        <f>B520-K520</f>
        <v>14.64422819281787</v>
      </c>
      <c r="S520" s="3"/>
      <c r="T520" s="3">
        <f>(B519-$U$17)^2</f>
        <v>0.12043084913922456</v>
      </c>
      <c r="V520" s="19"/>
      <c r="X520" s="19"/>
      <c r="Y520" s="19"/>
      <c r="AD520" s="3">
        <v>41.916665480000098</v>
      </c>
      <c r="AE520" s="2">
        <f t="shared" si="77"/>
        <v>0</v>
      </c>
      <c r="AF520" s="2">
        <f>AE520-B520</f>
        <v>-14.725</v>
      </c>
      <c r="AG520" s="2">
        <f t="shared" si="78"/>
        <v>216.825625</v>
      </c>
      <c r="AH520" s="2">
        <f t="shared" si="79"/>
        <v>14.725</v>
      </c>
    </row>
    <row r="521" spans="1:34" x14ac:dyDescent="0.3">
      <c r="A521" s="3">
        <v>41.749998820000101</v>
      </c>
      <c r="B521" s="3">
        <v>14.382999999999999</v>
      </c>
      <c r="C521" s="2">
        <f>$D$6*(A521^8)+$D$7*(A521^7)+$D$8*(A521^6)+$D$9*(A521^5)+$D$10*(A521^4)+$D$11*(A521^3)+$D$12*(A521^2)+$D$13*(A521)+$D$14 + (($D$3*EXP($D$4*A521))*(($D$5*(SIN(2*3.141592654*A521)))+(((1-($D$5^2))^0.5)*(COS(2*3.141592654*A521)))))</f>
        <v>13.743463706275962</v>
      </c>
      <c r="D521" s="2">
        <f t="shared" si="82"/>
        <v>0.63953629372403675</v>
      </c>
      <c r="F521" s="2">
        <f t="shared" si="83"/>
        <v>0.40900667099027743</v>
      </c>
      <c r="G521" s="2">
        <f>$E$9*(A521^8)+$E$10*(A521^7)+$E$11*(A521^6)+$E$12*(A521^5)+$E$13*(A521^4)+$E$14*(A521^3)+$E$15*(A521^2)+$E$16*(A521)+$E$17+(($E$3*EXP($E$4*A521))*(($E$5*(SIN(2*3.141592654*A521)))+(((1-($E$5^2))^0.5)*(COS(2*3.141592654*A521)))))+(($E$6*EXP($E$7*A521))*(($E$8*(SIN(4*3.141592654*A521)))+(((1-($E$8^2))^0.5)*(COS(4*3.141592654*A521)))))</f>
        <v>13.727328475817583</v>
      </c>
      <c r="H521" s="2">
        <f t="shared" si="80"/>
        <v>-0.65567152418241648</v>
      </c>
      <c r="I521" s="2">
        <f t="shared" si="84"/>
        <v>0.42990514762369314</v>
      </c>
      <c r="K521" s="2">
        <f t="shared" si="81"/>
        <v>0.25052828441655067</v>
      </c>
      <c r="L521" s="2">
        <f t="shared" si="85"/>
        <v>13.993991990692512</v>
      </c>
      <c r="M521" s="2">
        <f t="shared" si="86"/>
        <v>0.3890080093074868</v>
      </c>
      <c r="N521" s="3">
        <f t="shared" si="87"/>
        <v>0.15132723130537373</v>
      </c>
      <c r="P521" s="3">
        <v>0.23247358076547364</v>
      </c>
      <c r="Q521" s="3">
        <v>5.4473191860866521E-2</v>
      </c>
      <c r="R521" s="3">
        <f>B521-K521</f>
        <v>14.132471715583449</v>
      </c>
      <c r="S521" s="3"/>
      <c r="T521" s="3">
        <f>(B520-$U$17)^2</f>
        <v>1.6121004694790091E-2</v>
      </c>
      <c r="V521" s="19"/>
      <c r="X521" s="19"/>
      <c r="Y521" s="19"/>
      <c r="AD521" s="3">
        <v>41.9999988100001</v>
      </c>
      <c r="AE521" s="2">
        <f t="shared" si="77"/>
        <v>0</v>
      </c>
      <c r="AF521" s="2">
        <f>AE521-B521</f>
        <v>-14.382999999999999</v>
      </c>
      <c r="AG521" s="2">
        <f t="shared" si="78"/>
        <v>206.87068899999997</v>
      </c>
      <c r="AH521" s="2">
        <f t="shared" si="79"/>
        <v>14.382999999999999</v>
      </c>
    </row>
    <row r="522" spans="1:34" x14ac:dyDescent="0.3">
      <c r="A522" s="3">
        <v>41.833332150000103</v>
      </c>
      <c r="B522" s="3">
        <v>14.231</v>
      </c>
      <c r="C522" s="2">
        <f>$D$6*(A522^8)+$D$7*(A522^7)+$D$8*(A522^6)+$D$9*(A522^5)+$D$10*(A522^4)+$D$11*(A522^3)+$D$12*(A522^2)+$D$13*(A522)+$D$14 + (($D$3*EXP($D$4*A522))*(($D$5*(SIN(2*3.141592654*A522)))+(((1-($D$5^2))^0.5)*(COS(2*3.141592654*A522)))))</f>
        <v>13.0875517881236</v>
      </c>
      <c r="D522" s="2">
        <f t="shared" si="82"/>
        <v>1.1434482118764002</v>
      </c>
      <c r="F522" s="2">
        <f t="shared" si="83"/>
        <v>1.307473813243337</v>
      </c>
      <c r="G522" s="2">
        <f>$E$9*(A522^8)+$E$10*(A522^7)+$E$11*(A522^6)+$E$12*(A522^5)+$E$13*(A522^4)+$E$14*(A522^3)+$E$15*(A522^2)+$E$16*(A522)+$E$17+(($E$3*EXP($E$4*A522))*(($E$5*(SIN(2*3.141592654*A522)))+(((1-($E$5^2))^0.5)*(COS(2*3.141592654*A522)))))+(($E$6*EXP($E$7*A522))*(($E$8*(SIN(4*3.141592654*A522)))+(((1-($E$8^2))^0.5)*(COS(4*3.141592654*A522)))))</f>
        <v>13.167728284142704</v>
      </c>
      <c r="H522" s="2">
        <f t="shared" si="80"/>
        <v>-1.0632717158572955</v>
      </c>
      <c r="I522" s="2">
        <f t="shared" si="84"/>
        <v>1.1305467417421173</v>
      </c>
      <c r="K522" s="2">
        <f t="shared" si="81"/>
        <v>0.67135125940541196</v>
      </c>
      <c r="L522" s="2">
        <f t="shared" si="85"/>
        <v>13.758903047529012</v>
      </c>
      <c r="M522" s="2">
        <f t="shared" si="86"/>
        <v>0.47209695247098793</v>
      </c>
      <c r="N522" s="3">
        <f t="shared" si="87"/>
        <v>0.22287553253239423</v>
      </c>
      <c r="P522" s="3">
        <v>0.63953629372403675</v>
      </c>
      <c r="Q522" s="3">
        <v>0.23247358076547364</v>
      </c>
      <c r="R522" s="3">
        <f>B522-K522</f>
        <v>13.559648740594588</v>
      </c>
      <c r="S522" s="3"/>
      <c r="T522" s="3">
        <f>(B521-$U$17)^2</f>
        <v>0.21993147136146454</v>
      </c>
      <c r="V522" s="19"/>
      <c r="X522" s="19"/>
      <c r="Y522" s="19"/>
      <c r="AD522" s="3">
        <v>42.083332140000103</v>
      </c>
      <c r="AE522" s="2">
        <f t="shared" si="77"/>
        <v>0</v>
      </c>
      <c r="AF522" s="2">
        <f>AE522-B522</f>
        <v>-14.231</v>
      </c>
      <c r="AG522" s="2">
        <f t="shared" si="78"/>
        <v>202.52136099999998</v>
      </c>
      <c r="AH522" s="2">
        <f t="shared" si="79"/>
        <v>14.231</v>
      </c>
    </row>
    <row r="523" spans="1:34" x14ac:dyDescent="0.3">
      <c r="A523" s="3">
        <v>41.916665480000098</v>
      </c>
      <c r="B523" s="3">
        <v>13.776</v>
      </c>
      <c r="C523" s="2">
        <f>$D$6*(A523^8)+$D$7*(A523^7)+$D$8*(A523^6)+$D$9*(A523^5)+$D$10*(A523^4)+$D$11*(A523^3)+$D$12*(A523^2)+$D$13*(A523)+$D$14 + (($D$3*EXP($D$4*A523))*(($D$5*(SIN(2*3.141592654*A523)))+(((1-($D$5^2))^0.5)*(COS(2*3.141592654*A523)))))</f>
        <v>12.69015180281199</v>
      </c>
      <c r="D523" s="2">
        <f t="shared" si="82"/>
        <v>1.0858481971880103</v>
      </c>
      <c r="F523" s="2">
        <f t="shared" si="83"/>
        <v>1.179066307336452</v>
      </c>
      <c r="G523" s="2">
        <f>$E$9*(A523^8)+$E$10*(A523^7)+$E$11*(A523^6)+$E$12*(A523^5)+$E$13*(A523^4)+$E$14*(A523^3)+$E$15*(A523^2)+$E$16*(A523)+$E$17+(($E$3*EXP($E$4*A523))*(($E$5*(SIN(2*3.141592654*A523)))+(((1-($E$5^2))^0.5)*(COS(2*3.141592654*A523)))))+(($E$6*EXP($E$7*A523))*(($E$8*(SIN(4*3.141592654*A523)))+(((1-($E$8^2))^0.5)*(COS(4*3.141592654*A523)))))</f>
        <v>12.785716436240888</v>
      </c>
      <c r="H523" s="2">
        <f t="shared" si="80"/>
        <v>-0.99028356375911208</v>
      </c>
      <c r="I523" s="2">
        <f t="shared" si="84"/>
        <v>0.9806615366514474</v>
      </c>
      <c r="K523" s="2">
        <f t="shared" si="81"/>
        <v>1.1519488243863782</v>
      </c>
      <c r="L523" s="2">
        <f t="shared" si="85"/>
        <v>13.842100627198368</v>
      </c>
      <c r="M523" s="2">
        <f t="shared" si="86"/>
        <v>-6.61006271983684E-2</v>
      </c>
      <c r="N523" s="3">
        <f t="shared" si="87"/>
        <v>4.3692929160176804E-3</v>
      </c>
      <c r="P523" s="3">
        <v>1.1434482118764002</v>
      </c>
      <c r="Q523" s="3">
        <v>0.63953629372403675</v>
      </c>
      <c r="R523" s="3">
        <f>B523-K523</f>
        <v>12.624051175613621</v>
      </c>
      <c r="S523" s="3"/>
      <c r="T523" s="3">
        <f>(B522-$U$17)^2</f>
        <v>0.38560190099109665</v>
      </c>
      <c r="V523" s="19"/>
      <c r="X523" s="19"/>
      <c r="Y523" s="19"/>
      <c r="AD523" s="3">
        <v>42.166665470000098</v>
      </c>
      <c r="AE523" s="2">
        <f t="shared" si="77"/>
        <v>0</v>
      </c>
      <c r="AF523" s="2">
        <f>AE523-B523</f>
        <v>-13.776</v>
      </c>
      <c r="AG523" s="2">
        <f t="shared" si="78"/>
        <v>189.778176</v>
      </c>
      <c r="AH523" s="2">
        <f t="shared" si="79"/>
        <v>13.776</v>
      </c>
    </row>
    <row r="524" spans="1:34" x14ac:dyDescent="0.3">
      <c r="A524" s="3">
        <v>41.9999988100001</v>
      </c>
      <c r="B524" s="3">
        <v>13.15</v>
      </c>
      <c r="C524" s="2">
        <f>$D$6*(A524^8)+$D$7*(A524^7)+$D$8*(A524^6)+$D$9*(A524^5)+$D$10*(A524^4)+$D$11*(A524^3)+$D$12*(A524^2)+$D$13*(A524)+$D$14 + (($D$3*EXP($D$4*A524))*(($D$5*(SIN(2*3.141592654*A524)))+(((1-($D$5^2))^0.5)*(COS(2*3.141592654*A524)))))</f>
        <v>12.647450783621546</v>
      </c>
      <c r="D524" s="2">
        <f t="shared" si="82"/>
        <v>0.50254921637845484</v>
      </c>
      <c r="F524" s="2">
        <f t="shared" si="83"/>
        <v>0.25255571488259904</v>
      </c>
      <c r="G524" s="2">
        <f>$E$9*(A524^8)+$E$10*(A524^7)+$E$11*(A524^6)+$E$12*(A524^5)+$E$13*(A524^4)+$E$14*(A524^3)+$E$15*(A524^2)+$E$16*(A524)+$E$17+(($E$3*EXP($E$4*A524))*(($E$5*(SIN(2*3.141592654*A524)))+(((1-($E$5^2))^0.5)*(COS(2*3.141592654*A524)))))+(($E$6*EXP($E$7*A524))*(($E$8*(SIN(4*3.141592654*A524)))+(((1-($E$8^2))^0.5)*(COS(4*3.141592654*A524)))))</f>
        <v>12.661802875378308</v>
      </c>
      <c r="H524" s="2">
        <f t="shared" si="80"/>
        <v>-0.48819712462169207</v>
      </c>
      <c r="I524" s="2">
        <f t="shared" si="84"/>
        <v>0.23833643248888794</v>
      </c>
      <c r="K524" s="2">
        <f t="shared" si="81"/>
        <v>0.97806336230074198</v>
      </c>
      <c r="L524" s="2">
        <f t="shared" si="85"/>
        <v>13.625514145922288</v>
      </c>
      <c r="M524" s="2">
        <f t="shared" si="86"/>
        <v>-0.47551414592228802</v>
      </c>
      <c r="N524" s="3">
        <f t="shared" si="87"/>
        <v>0.22611370297220304</v>
      </c>
      <c r="P524" s="3">
        <v>1.0858481971880103</v>
      </c>
      <c r="Q524" s="3">
        <v>1.1434482118764002</v>
      </c>
      <c r="R524" s="3">
        <f>B524-K524</f>
        <v>12.171936637699257</v>
      </c>
      <c r="S524" s="3"/>
      <c r="T524" s="3">
        <f>(B523-$U$17)^2</f>
        <v>1.1577082528429581</v>
      </c>
      <c r="V524" s="19"/>
      <c r="X524" s="19"/>
      <c r="Y524" s="19"/>
      <c r="AD524" s="3">
        <v>42.2499988000001</v>
      </c>
      <c r="AE524" s="2">
        <f t="shared" si="77"/>
        <v>0</v>
      </c>
      <c r="AF524" s="2">
        <f>AE524-B524</f>
        <v>-13.15</v>
      </c>
      <c r="AG524" s="2">
        <f t="shared" si="78"/>
        <v>172.92250000000001</v>
      </c>
      <c r="AH524" s="2">
        <f t="shared" si="79"/>
        <v>13.15</v>
      </c>
    </row>
    <row r="525" spans="1:34" x14ac:dyDescent="0.3">
      <c r="A525" s="3">
        <v>42.083332140000103</v>
      </c>
      <c r="B525" s="3">
        <v>12.712999999999999</v>
      </c>
      <c r="C525" s="2">
        <f>$D$6*(A525^8)+$D$7*(A525^7)+$D$8*(A525^6)+$D$9*(A525^5)+$D$10*(A525^4)+$D$11*(A525^3)+$D$12*(A525^2)+$D$13*(A525)+$D$14 + (($D$3*EXP($D$4*A525))*(($D$5*(SIN(2*3.141592654*A525)))+(((1-($D$5^2))^0.5)*(COS(2*3.141592654*A525)))))</f>
        <v>12.960656083725317</v>
      </c>
      <c r="D525" s="2">
        <f t="shared" si="82"/>
        <v>-0.24765608372531744</v>
      </c>
      <c r="F525" s="2">
        <f t="shared" si="83"/>
        <v>6.1333535806161445E-2</v>
      </c>
      <c r="G525" s="2">
        <f>$E$9*(A525^8)+$E$10*(A525^7)+$E$11*(A525^6)+$E$12*(A525^5)+$E$13*(A525^4)+$E$14*(A525^3)+$E$15*(A525^2)+$E$16*(A525)+$E$17+(($E$3*EXP($E$4*A525))*(($E$5*(SIN(2*3.141592654*A525)))+(((1-($E$5^2))^0.5)*(COS(2*3.141592654*A525)))))+(($E$6*EXP($E$7*A525))*(($E$8*(SIN(4*3.141592654*A525)))+(((1-($E$8^2))^0.5)*(COS(4*3.141592654*A525)))))</f>
        <v>12.878500128385213</v>
      </c>
      <c r="H525" s="2">
        <f t="shared" si="80"/>
        <v>0.16550012838521333</v>
      </c>
      <c r="I525" s="2">
        <f t="shared" si="84"/>
        <v>2.7390292495522096E-2</v>
      </c>
      <c r="K525" s="2">
        <f t="shared" si="81"/>
        <v>0.33237448542748166</v>
      </c>
      <c r="L525" s="2">
        <f t="shared" si="85"/>
        <v>13.293030569152798</v>
      </c>
      <c r="M525" s="2">
        <f t="shared" si="86"/>
        <v>-0.58003056915279849</v>
      </c>
      <c r="N525" s="3">
        <f t="shared" si="87"/>
        <v>0.33643546115171935</v>
      </c>
      <c r="P525" s="3">
        <v>0.50254921637845484</v>
      </c>
      <c r="Q525" s="3">
        <v>1.0858481971880103</v>
      </c>
      <c r="R525" s="3">
        <f>B525-K525</f>
        <v>12.380625514572518</v>
      </c>
      <c r="S525" s="3"/>
      <c r="T525" s="3">
        <f>(B524-$U$17)^2</f>
        <v>2.8966968380281548</v>
      </c>
      <c r="V525" s="19"/>
      <c r="X525" s="19"/>
      <c r="Y525" s="19"/>
      <c r="AD525" s="3">
        <v>42.333332130000102</v>
      </c>
      <c r="AE525" s="2">
        <f t="shared" si="77"/>
        <v>0</v>
      </c>
      <c r="AF525" s="2">
        <f>AE525-B525</f>
        <v>-12.712999999999999</v>
      </c>
      <c r="AG525" s="2">
        <f t="shared" si="78"/>
        <v>161.62036899999998</v>
      </c>
      <c r="AH525" s="2">
        <f t="shared" si="79"/>
        <v>12.712999999999999</v>
      </c>
    </row>
    <row r="526" spans="1:34" x14ac:dyDescent="0.3">
      <c r="A526" s="3">
        <v>42.166665470000098</v>
      </c>
      <c r="B526" s="3">
        <v>13.282999999999999</v>
      </c>
      <c r="C526" s="2">
        <f>$D$6*(A526^8)+$D$7*(A526^7)+$D$8*(A526^6)+$D$9*(A526^5)+$D$10*(A526^4)+$D$11*(A526^3)+$D$12*(A526^2)+$D$13*(A526)+$D$14 + (($D$3*EXP($D$4*A526))*(($D$5*(SIN(2*3.141592654*A526)))+(((1-($D$5^2))^0.5)*(COS(2*3.141592654*A526)))))</f>
        <v>13.535633070308553</v>
      </c>
      <c r="D526" s="2">
        <f t="shared" si="82"/>
        <v>-0.25263307030855309</v>
      </c>
      <c r="F526" s="2">
        <f t="shared" si="83"/>
        <v>6.382346821352633E-2</v>
      </c>
      <c r="G526" s="2">
        <f>$E$9*(A526^8)+$E$10*(A526^7)+$E$11*(A526^6)+$E$12*(A526^5)+$E$13*(A526^4)+$E$14*(A526^3)+$E$15*(A526^2)+$E$16*(A526)+$E$17+(($E$3*EXP($E$4*A526))*(($E$5*(SIN(2*3.141592654*A526)))+(((1-($E$5^2))^0.5)*(COS(2*3.141592654*A526)))))+(($E$6*EXP($E$7*A526))*(($E$8*(SIN(4*3.141592654*A526)))+(((1-($E$8^2))^0.5)*(COS(4*3.141592654*A526)))))</f>
        <v>13.438463220976171</v>
      </c>
      <c r="H526" s="2">
        <f t="shared" si="80"/>
        <v>0.15546322097617171</v>
      </c>
      <c r="I526" s="2">
        <f t="shared" si="84"/>
        <v>2.4168813076285996E-2</v>
      </c>
      <c r="K526" s="2">
        <f t="shared" si="81"/>
        <v>-0.3880312449266598</v>
      </c>
      <c r="L526" s="2">
        <f t="shared" si="85"/>
        <v>13.147601825381892</v>
      </c>
      <c r="M526" s="2">
        <f t="shared" si="86"/>
        <v>0.13539817461810699</v>
      </c>
      <c r="N526" s="3">
        <f t="shared" si="87"/>
        <v>1.8332665689915394E-2</v>
      </c>
      <c r="P526" s="3">
        <v>-0.24765608372531744</v>
      </c>
      <c r="Q526" s="3">
        <v>0.50254921637845484</v>
      </c>
      <c r="R526" s="3">
        <f>B526-K526</f>
        <v>13.67103124492666</v>
      </c>
      <c r="S526" s="3"/>
      <c r="T526" s="3">
        <f>(B525-$U$17)^2</f>
        <v>4.5751863232133534</v>
      </c>
      <c r="V526" s="19"/>
      <c r="X526" s="19"/>
      <c r="Y526" s="19"/>
      <c r="AD526" s="3">
        <v>42.416665460000097</v>
      </c>
      <c r="AE526" s="2">
        <f t="shared" si="77"/>
        <v>0</v>
      </c>
      <c r="AF526" s="2">
        <f>AE526-B526</f>
        <v>-13.282999999999999</v>
      </c>
      <c r="AG526" s="2">
        <f t="shared" si="78"/>
        <v>176.43808899999999</v>
      </c>
      <c r="AH526" s="2">
        <f t="shared" si="79"/>
        <v>13.282999999999999</v>
      </c>
    </row>
    <row r="527" spans="1:34" x14ac:dyDescent="0.3">
      <c r="A527" s="3">
        <v>42.2499988000001</v>
      </c>
      <c r="B527" s="3">
        <v>14.478</v>
      </c>
      <c r="C527" s="2">
        <f>$D$6*(A527^8)+$D$7*(A527^7)+$D$8*(A527^6)+$D$9*(A527^5)+$D$10*(A527^4)+$D$11*(A527^3)+$D$12*(A527^2)+$D$13*(A527)+$D$14 + (($D$3*EXP($D$4*A527))*(($D$5*(SIN(2*3.141592654*A527)))+(((1-($D$5^2))^0.5)*(COS(2*3.141592654*A527)))))</f>
        <v>14.208097244336686</v>
      </c>
      <c r="D527" s="2">
        <f t="shared" si="82"/>
        <v>0.26990275566331334</v>
      </c>
      <c r="F527" s="2">
        <f t="shared" si="83"/>
        <v>7.2847497514650222E-2</v>
      </c>
      <c r="G527" s="2">
        <f>$E$9*(A527^8)+$E$10*(A527^7)+$E$11*(A527^6)+$E$12*(A527^5)+$E$13*(A527^4)+$E$14*(A527^3)+$E$15*(A527^2)+$E$16*(A527)+$E$17+(($E$3*EXP($E$4*A527))*(($E$5*(SIN(2*3.141592654*A527)))+(((1-($E$5^2))^0.5)*(COS(2*3.141592654*A527)))))+(($E$6*EXP($E$7*A527))*(($E$8*(SIN(4*3.141592654*A527)))+(((1-($E$8^2))^0.5)*(COS(4*3.141592654*A527)))))</f>
        <v>14.192874835977362</v>
      </c>
      <c r="H527" s="2">
        <f t="shared" si="80"/>
        <v>-0.28512516402263799</v>
      </c>
      <c r="I527" s="2">
        <f t="shared" si="84"/>
        <v>8.129635915893621E-2</v>
      </c>
      <c r="K527" s="2">
        <f t="shared" si="81"/>
        <v>-0.23152741353609937</v>
      </c>
      <c r="L527" s="2">
        <f t="shared" si="85"/>
        <v>13.976569830800587</v>
      </c>
      <c r="M527" s="2">
        <f t="shared" si="86"/>
        <v>0.50143016919941275</v>
      </c>
      <c r="N527" s="3">
        <f t="shared" si="87"/>
        <v>0.25143221458335169</v>
      </c>
      <c r="P527" s="3">
        <v>-0.25263307030855309</v>
      </c>
      <c r="Q527" s="3">
        <v>-0.24765608372531744</v>
      </c>
      <c r="R527" s="3">
        <f>B527-K527</f>
        <v>14.709527413536099</v>
      </c>
      <c r="S527" s="3"/>
      <c r="T527" s="3">
        <f>(B526-$U$17)^2</f>
        <v>2.4616622121022287</v>
      </c>
      <c r="V527" s="19"/>
      <c r="X527" s="19"/>
      <c r="Y527" s="19"/>
      <c r="AD527" s="3">
        <v>42.499998790000099</v>
      </c>
      <c r="AE527" s="2">
        <f t="shared" si="77"/>
        <v>0</v>
      </c>
      <c r="AF527" s="2">
        <f>AE527-B527</f>
        <v>-14.478</v>
      </c>
      <c r="AG527" s="2">
        <f t="shared" si="78"/>
        <v>209.61248399999999</v>
      </c>
      <c r="AH527" s="2">
        <f t="shared" si="79"/>
        <v>14.478</v>
      </c>
    </row>
    <row r="528" spans="1:34" x14ac:dyDescent="0.3">
      <c r="A528" s="3">
        <v>42.333332130000102</v>
      </c>
      <c r="B528" s="3">
        <v>14.858000000000001</v>
      </c>
      <c r="C528" s="2">
        <f>$D$6*(A528^8)+$D$7*(A528^7)+$D$8*(A528^6)+$D$9*(A528^5)+$D$10*(A528^4)+$D$11*(A528^3)+$D$12*(A528^2)+$D$13*(A528)+$D$14 + (($D$3*EXP($D$4*A528))*(($D$5*(SIN(2*3.141592654*A528)))+(((1-($D$5^2))^0.5)*(COS(2*3.141592654*A528)))))</f>
        <v>14.787622827525784</v>
      </c>
      <c r="D528" s="2">
        <f t="shared" si="82"/>
        <v>7.037717247421682E-2</v>
      </c>
      <c r="F528" s="2">
        <f t="shared" si="83"/>
        <v>4.9529464054656617E-3</v>
      </c>
      <c r="G528" s="2">
        <f>$E$9*(A528^8)+$E$10*(A528^7)+$E$11*(A528^6)+$E$12*(A528^5)+$E$13*(A528^4)+$E$14*(A528^3)+$E$15*(A528^2)+$E$16*(A528)+$E$17+(($E$3*EXP($E$4*A528))*(($E$5*(SIN(2*3.141592654*A528)))+(((1-($E$5^2))^0.5)*(COS(2*3.141592654*A528)))))+(($E$6*EXP($E$7*A528))*(($E$8*(SIN(4*3.141592654*A528)))+(((1-($E$8^2))^0.5)*(COS(4*3.141592654*A528)))))</f>
        <v>14.870063230965844</v>
      </c>
      <c r="H528" s="2">
        <f t="shared" si="80"/>
        <v>1.2063230965843275E-2</v>
      </c>
      <c r="I528" s="2">
        <f t="shared" si="84"/>
        <v>1.4552154133528006E-4</v>
      </c>
      <c r="K528" s="2">
        <f t="shared" si="81"/>
        <v>0.35912528570859481</v>
      </c>
      <c r="L528" s="2">
        <f t="shared" si="85"/>
        <v>15.146748113234379</v>
      </c>
      <c r="M528" s="2">
        <f t="shared" si="86"/>
        <v>-0.28874811323437832</v>
      </c>
      <c r="N528" s="3">
        <f t="shared" si="87"/>
        <v>8.3375472896413366E-2</v>
      </c>
      <c r="P528" s="3">
        <v>0.26990275566331334</v>
      </c>
      <c r="Q528" s="3">
        <v>-0.25263307030855309</v>
      </c>
      <c r="R528" s="3">
        <f>B528-K528</f>
        <v>14.498874714291405</v>
      </c>
      <c r="S528" s="3"/>
      <c r="T528" s="3">
        <f>(B527-$U$17)^2</f>
        <v>0.13985245284294343</v>
      </c>
      <c r="V528" s="19"/>
      <c r="X528" s="19"/>
      <c r="Y528" s="19"/>
      <c r="AD528" s="3">
        <v>42.583332120000101</v>
      </c>
      <c r="AE528" s="2">
        <f t="shared" si="77"/>
        <v>0</v>
      </c>
      <c r="AF528" s="2">
        <f>AE528-B528</f>
        <v>-14.858000000000001</v>
      </c>
      <c r="AG528" s="2">
        <f t="shared" si="78"/>
        <v>220.760164</v>
      </c>
      <c r="AH528" s="2">
        <f t="shared" si="79"/>
        <v>14.858000000000001</v>
      </c>
    </row>
    <row r="529" spans="1:34" x14ac:dyDescent="0.3">
      <c r="A529" s="3">
        <v>42.416665460000097</v>
      </c>
      <c r="B529" s="3">
        <v>14.782</v>
      </c>
      <c r="C529" s="2">
        <f>$D$6*(A529^8)+$D$7*(A529^7)+$D$8*(A529^6)+$D$9*(A529^5)+$D$10*(A529^4)+$D$11*(A529^3)+$D$12*(A529^2)+$D$13*(A529)+$D$14 + (($D$3*EXP($D$4*A529))*(($D$5*(SIN(2*3.141592654*A529)))+(((1-($D$5^2))^0.5)*(COS(2*3.141592654*A529)))))</f>
        <v>15.108682896641934</v>
      </c>
      <c r="D529" s="2">
        <f t="shared" si="82"/>
        <v>-0.32668289664193395</v>
      </c>
      <c r="F529" s="2">
        <f t="shared" si="83"/>
        <v>0.10672171495836449</v>
      </c>
      <c r="G529" s="2">
        <f>$E$9*(A529^8)+$E$10*(A529^7)+$E$11*(A529^6)+$E$12*(A529^5)+$E$13*(A529^4)+$E$14*(A529^3)+$E$15*(A529^2)+$E$16*(A529)+$E$17+(($E$3*EXP($E$4*A529))*(($E$5*(SIN(2*3.141592654*A529)))+(((1-($E$5^2))^0.5)*(COS(2*3.141592654*A529)))))+(($E$6*EXP($E$7*A529))*(($E$8*(SIN(4*3.141592654*A529)))+(((1-($E$8^2))^0.5)*(COS(4*3.141592654*A529)))))</f>
        <v>15.207709298616741</v>
      </c>
      <c r="H529" s="2">
        <f t="shared" si="80"/>
        <v>0.42570929861674145</v>
      </c>
      <c r="I529" s="2">
        <f t="shared" si="84"/>
        <v>0.18122840692875794</v>
      </c>
      <c r="K529" s="2">
        <f t="shared" si="81"/>
        <v>2.1080578203816834E-2</v>
      </c>
      <c r="L529" s="2">
        <f t="shared" si="85"/>
        <v>15.129763474845751</v>
      </c>
      <c r="M529" s="2">
        <f t="shared" si="86"/>
        <v>-0.34776347484575076</v>
      </c>
      <c r="N529" s="3">
        <f t="shared" si="87"/>
        <v>0.12093943443679113</v>
      </c>
      <c r="P529" s="3">
        <v>7.037717247421682E-2</v>
      </c>
      <c r="Q529" s="3">
        <v>0.26990275566331334</v>
      </c>
      <c r="R529" s="3">
        <f>B529-K529</f>
        <v>14.760919421796183</v>
      </c>
      <c r="S529" s="3"/>
      <c r="T529" s="3">
        <f>(B528-$U$17)^2</f>
        <v>3.6378768861336065E-5</v>
      </c>
      <c r="V529" s="19"/>
      <c r="X529" s="19"/>
      <c r="Y529" s="19"/>
      <c r="AD529" s="3">
        <v>42.666665450000103</v>
      </c>
      <c r="AE529" s="2">
        <f t="shared" ref="AE529:AE556" si="88">$L$4*(AD529^9)+$L$5*(AD529^8)+$L$6*(AD529^7)+$L$7*(AD529^6)+$L$8*(AD529^5)+$L$9*(AD529^4)+$L$10*(AD529^3)+$L$11*(AD529^2)+$L$12*(AD529)+$L$13</f>
        <v>0</v>
      </c>
      <c r="AF529" s="2">
        <f>AE529-B529</f>
        <v>-14.782</v>
      </c>
      <c r="AG529" s="2">
        <f t="shared" si="78"/>
        <v>218.50752399999999</v>
      </c>
      <c r="AH529" s="2">
        <f t="shared" si="79"/>
        <v>14.782</v>
      </c>
    </row>
    <row r="530" spans="1:34" x14ac:dyDescent="0.3">
      <c r="A530" s="3">
        <v>42.499998790000099</v>
      </c>
      <c r="B530" s="3">
        <v>14.307</v>
      </c>
      <c r="C530" s="2">
        <f>$D$6*(A530^8)+$D$7*(A530^7)+$D$8*(A530^6)+$D$9*(A530^5)+$D$10*(A530^4)+$D$11*(A530^3)+$D$12*(A530^2)+$D$13*(A530)+$D$14 + (($D$3*EXP($D$4*A530))*(($D$5*(SIN(2*3.141592654*A530)))+(((1-($D$5^2))^0.5)*(COS(2*3.141592654*A530)))))</f>
        <v>15.075045032490777</v>
      </c>
      <c r="D530" s="2">
        <f t="shared" si="82"/>
        <v>-0.76804503249077705</v>
      </c>
      <c r="F530" s="2">
        <f t="shared" si="83"/>
        <v>0.58989317193375879</v>
      </c>
      <c r="G530" s="2">
        <f>$E$9*(A530^8)+$E$10*(A530^7)+$E$11*(A530^6)+$E$12*(A530^5)+$E$13*(A530^4)+$E$14*(A530^3)+$E$15*(A530^2)+$E$16*(A530)+$E$17+(($E$3*EXP($E$4*A530))*(($E$5*(SIN(2*3.141592654*A530)))+(((1-($E$5^2))^0.5)*(COS(2*3.141592654*A530)))))+(($E$6*EXP($E$7*A530))*(($E$8*(SIN(4*3.141592654*A530)))+(((1-($E$8^2))^0.5)*(COS(4*3.141592654*A530)))))</f>
        <v>15.093677739207974</v>
      </c>
      <c r="H530" s="2">
        <f t="shared" si="80"/>
        <v>0.78667773920797401</v>
      </c>
      <c r="I530" s="2">
        <f t="shared" si="84"/>
        <v>0.61886186536536913</v>
      </c>
      <c r="K530" s="2">
        <f t="shared" si="81"/>
        <v>-0.38380481925277238</v>
      </c>
      <c r="L530" s="2">
        <f t="shared" si="85"/>
        <v>14.691240213238006</v>
      </c>
      <c r="M530" s="2">
        <f t="shared" si="86"/>
        <v>-0.38424021323800517</v>
      </c>
      <c r="N530" s="3">
        <f t="shared" si="87"/>
        <v>0.14764054146918767</v>
      </c>
      <c r="P530" s="3">
        <v>-0.32668289664193395</v>
      </c>
      <c r="Q530" s="3">
        <v>7.037717247421682E-2</v>
      </c>
      <c r="R530" s="3">
        <f>B530-K530</f>
        <v>14.690804819252772</v>
      </c>
      <c r="S530" s="3"/>
      <c r="T530" s="3">
        <f>(B529-$U$17)^2</f>
        <v>4.8955935836777088E-3</v>
      </c>
      <c r="V530" s="19"/>
      <c r="X530" s="19"/>
      <c r="Y530" s="19"/>
      <c r="AD530" s="3">
        <v>42.749998780000098</v>
      </c>
      <c r="AE530" s="2">
        <f t="shared" si="88"/>
        <v>0</v>
      </c>
      <c r="AF530" s="2">
        <f>AE530-B530</f>
        <v>-14.307</v>
      </c>
      <c r="AG530" s="2">
        <f t="shared" ref="AG530:AG556" si="89">AF530^2</f>
        <v>204.69024900000002</v>
      </c>
      <c r="AH530" s="2">
        <f t="shared" ref="AH530:AH556" si="90">ABS(AF530)</f>
        <v>14.307</v>
      </c>
    </row>
    <row r="531" spans="1:34" x14ac:dyDescent="0.3">
      <c r="A531" s="3">
        <v>42.583332120000101</v>
      </c>
      <c r="B531" s="3">
        <v>14.023</v>
      </c>
      <c r="C531" s="2">
        <f>$D$6*(A531^8)+$D$7*(A531^7)+$D$8*(A531^6)+$D$9*(A531^5)+$D$10*(A531^4)+$D$11*(A531^3)+$D$12*(A531^2)+$D$13*(A531)+$D$14 + (($D$3*EXP($D$4*A531))*(($D$5*(SIN(2*3.141592654*A531)))+(((1-($D$5^2))^0.5)*(COS(2*3.141592654*A531)))))</f>
        <v>14.685619788280722</v>
      </c>
      <c r="D531" s="2">
        <f t="shared" si="82"/>
        <v>-0.66261978828072188</v>
      </c>
      <c r="F531" s="2">
        <f t="shared" si="83"/>
        <v>0.43906498382118869</v>
      </c>
      <c r="G531" s="2">
        <f>$E$9*(A531^8)+$E$10*(A531^7)+$E$11*(A531^6)+$E$12*(A531^5)+$E$13*(A531^4)+$E$14*(A531^3)+$E$15*(A531^2)+$E$16*(A531)+$E$17+(($E$3*EXP($E$4*A531))*(($E$5*(SIN(2*3.141592654*A531)))+(((1-($E$5^2))^0.5)*(COS(2*3.141592654*A531)))))+(($E$6*EXP($E$7*A531))*(($E$8*(SIN(4*3.141592654*A531)))+(((1-($E$8^2))^0.5)*(COS(4*3.141592654*A531)))))</f>
        <v>14.60731471026507</v>
      </c>
      <c r="H531" s="2">
        <f t="shared" si="80"/>
        <v>0.58431471026507076</v>
      </c>
      <c r="I531" s="2">
        <f t="shared" si="84"/>
        <v>0.34142368063215356</v>
      </c>
      <c r="K531" s="2">
        <f t="shared" si="81"/>
        <v>-0.79598903619502182</v>
      </c>
      <c r="L531" s="2">
        <f t="shared" si="85"/>
        <v>13.889630752085699</v>
      </c>
      <c r="M531" s="2">
        <f t="shared" si="86"/>
        <v>0.13336924791430071</v>
      </c>
      <c r="N531" s="3">
        <f t="shared" si="87"/>
        <v>1.7787356289226206E-2</v>
      </c>
      <c r="P531" s="3">
        <v>-0.76804503249077705</v>
      </c>
      <c r="Q531" s="3">
        <v>-0.32668289664193395</v>
      </c>
      <c r="R531" s="3">
        <f>B531-K531</f>
        <v>14.818989036195022</v>
      </c>
      <c r="S531" s="3"/>
      <c r="T531" s="3">
        <f>(B530-$U$17)^2</f>
        <v>0.29699068617627972</v>
      </c>
      <c r="V531" s="19"/>
      <c r="X531" s="19"/>
      <c r="Y531" s="19"/>
      <c r="AD531" s="3">
        <v>42.8333321100001</v>
      </c>
      <c r="AE531" s="2">
        <f t="shared" si="88"/>
        <v>0</v>
      </c>
      <c r="AF531" s="2">
        <f>AE531-B531</f>
        <v>-14.023</v>
      </c>
      <c r="AG531" s="2">
        <f t="shared" si="89"/>
        <v>196.64452899999998</v>
      </c>
      <c r="AH531" s="2">
        <f t="shared" si="90"/>
        <v>14.023</v>
      </c>
    </row>
    <row r="532" spans="1:34" x14ac:dyDescent="0.3">
      <c r="A532" s="3">
        <v>42.666665450000103</v>
      </c>
      <c r="B532" s="3">
        <v>13.529</v>
      </c>
      <c r="C532" s="2">
        <f>$D$6*(A532^8)+$D$7*(A532^7)+$D$8*(A532^6)+$D$9*(A532^5)+$D$10*(A532^4)+$D$11*(A532^3)+$D$12*(A532^2)+$D$13*(A532)+$D$14 + (($D$3*EXP($D$4*A532))*(($D$5*(SIN(2*3.141592654*A532)))+(((1-($D$5^2))^0.5)*(COS(2*3.141592654*A532)))))</f>
        <v>14.034823793444501</v>
      </c>
      <c r="D532" s="2">
        <f t="shared" si="82"/>
        <v>-0.50582379344450068</v>
      </c>
      <c r="F532" s="2">
        <f t="shared" si="83"/>
        <v>0.2558577100145849</v>
      </c>
      <c r="G532" s="2">
        <f>$E$9*(A532^8)+$E$10*(A532^7)+$E$11*(A532^6)+$E$12*(A532^5)+$E$13*(A532^4)+$E$14*(A532^3)+$E$15*(A532^2)+$E$16*(A532)+$E$17+(($E$3*EXP($E$4*A532))*(($E$5*(SIN(2*3.141592654*A532)))+(((1-($E$5^2))^0.5)*(COS(2*3.141592654*A532)))))+(($E$6*EXP($E$7*A532))*(($E$8*(SIN(4*3.141592654*A532)))+(((1-($E$8^2))^0.5)*(COS(4*3.141592654*A532)))))</f>
        <v>13.939174291234602</v>
      </c>
      <c r="H532" s="2">
        <f t="shared" ref="H532:H559" si="91">G532-B532</f>
        <v>0.41017429123460225</v>
      </c>
      <c r="I532" s="2">
        <f t="shared" si="84"/>
        <v>0.16824294918980831</v>
      </c>
      <c r="K532" s="2">
        <f t="shared" ref="K532:K559" si="92">($P$19*P532)+($Q$19*Q532)</f>
        <v>-0.58165937559588166</v>
      </c>
      <c r="L532" s="2">
        <f t="shared" si="85"/>
        <v>13.453164417848619</v>
      </c>
      <c r="M532" s="2">
        <f t="shared" si="86"/>
        <v>7.5835582151380976E-2</v>
      </c>
      <c r="N532" s="3">
        <f t="shared" si="87"/>
        <v>5.7510355202388527E-3</v>
      </c>
      <c r="P532" s="3">
        <v>-0.66261978828072188</v>
      </c>
      <c r="Q532" s="3">
        <v>-0.76804503249077705</v>
      </c>
      <c r="R532" s="3">
        <f>B532-K532</f>
        <v>14.110659375595882</v>
      </c>
      <c r="S532" s="3"/>
      <c r="T532" s="3">
        <f>(B531-$U$17)^2</f>
        <v>0.68718880469480503</v>
      </c>
      <c r="V532" s="19"/>
      <c r="X532" s="19"/>
      <c r="Y532" s="19"/>
      <c r="AD532" s="3">
        <v>42.916665440000102</v>
      </c>
      <c r="AE532" s="2">
        <f t="shared" si="88"/>
        <v>0</v>
      </c>
      <c r="AF532" s="2">
        <f>AE532-B532</f>
        <v>-13.529</v>
      </c>
      <c r="AG532" s="2">
        <f t="shared" si="89"/>
        <v>183.033841</v>
      </c>
      <c r="AH532" s="2">
        <f t="shared" si="90"/>
        <v>13.529</v>
      </c>
    </row>
    <row r="533" spans="1:34" x14ac:dyDescent="0.3">
      <c r="A533" s="3">
        <v>42.749998780000098</v>
      </c>
      <c r="B533" s="3">
        <v>12.922000000000001</v>
      </c>
      <c r="C533" s="2">
        <f>$D$6*(A533^8)+$D$7*(A533^7)+$D$8*(A533^6)+$D$9*(A533^5)+$D$10*(A533^4)+$D$11*(A533^3)+$D$12*(A533^2)+$D$13*(A533)+$D$14 + (($D$3*EXP($D$4*A533))*(($D$5*(SIN(2*3.141592654*A533)))+(((1-($D$5^2))^0.5)*(COS(2*3.141592654*A533)))))</f>
        <v>13.287346151154177</v>
      </c>
      <c r="D533" s="2">
        <f t="shared" ref="D533:D559" si="93">B533-C533</f>
        <v>-0.36534615115417601</v>
      </c>
      <c r="F533" s="2">
        <f t="shared" ref="F533:F559" si="94">D533^2</f>
        <v>0.13347781016317004</v>
      </c>
      <c r="G533" s="2">
        <f>$E$9*(A533^8)+$E$10*(A533^7)+$E$11*(A533^6)+$E$12*(A533^5)+$E$13*(A533^4)+$E$14*(A533^3)+$E$15*(A533^2)+$E$16*(A533)+$E$17+(($E$3*EXP($E$4*A533))*(($E$5*(SIN(2*3.141592654*A533)))+(((1-($E$5^2))^0.5)*(COS(2*3.141592654*A533)))))+(($E$6*EXP($E$7*A533))*(($E$8*(SIN(4*3.141592654*A533)))+(((1-($E$8^2))^0.5)*(COS(4*3.141592654*A533)))))</f>
        <v>13.269896872199507</v>
      </c>
      <c r="H533" s="2">
        <f t="shared" si="91"/>
        <v>0.34789687219950594</v>
      </c>
      <c r="I533" s="2">
        <f t="shared" ref="I533:I559" si="95">H533^2</f>
        <v>0.12103223368619936</v>
      </c>
      <c r="K533" s="2">
        <f t="shared" si="92"/>
        <v>-0.42752884989596618</v>
      </c>
      <c r="L533" s="2">
        <f t="shared" ref="L533:L559" si="96">K533+C533</f>
        <v>12.859817301258211</v>
      </c>
      <c r="M533" s="2">
        <f t="shared" ref="M533:M559" si="97">B533-L533</f>
        <v>6.2182698741789721E-2</v>
      </c>
      <c r="N533" s="3">
        <f t="shared" ref="N533:N559" si="98">M533^2</f>
        <v>3.8666880228121771E-3</v>
      </c>
      <c r="P533" s="3">
        <v>-0.50582379344450068</v>
      </c>
      <c r="Q533" s="3">
        <v>-0.66261978828072188</v>
      </c>
      <c r="R533" s="3">
        <f>B533-K533</f>
        <v>13.349528849895966</v>
      </c>
      <c r="S533" s="3"/>
      <c r="T533" s="3">
        <f>(B532-$U$17)^2</f>
        <v>1.7502457009911112</v>
      </c>
      <c r="V533" s="19"/>
      <c r="X533" s="19"/>
      <c r="Y533" s="19"/>
      <c r="AD533" s="3">
        <v>42.999998770000097</v>
      </c>
      <c r="AE533" s="2">
        <f t="shared" si="88"/>
        <v>0</v>
      </c>
      <c r="AF533" s="2">
        <f>AE533-B533</f>
        <v>-12.922000000000001</v>
      </c>
      <c r="AG533" s="2">
        <f t="shared" si="89"/>
        <v>166.97808400000002</v>
      </c>
      <c r="AH533" s="2">
        <f t="shared" si="90"/>
        <v>12.922000000000001</v>
      </c>
    </row>
    <row r="534" spans="1:34" x14ac:dyDescent="0.3">
      <c r="A534" s="3">
        <v>42.8333321100001</v>
      </c>
      <c r="B534" s="3">
        <v>12.41</v>
      </c>
      <c r="C534" s="2">
        <f>$D$6*(A534^8)+$D$7*(A534^7)+$D$8*(A534^6)+$D$9*(A534^5)+$D$10*(A534^4)+$D$11*(A534^3)+$D$12*(A534^2)+$D$13*(A534)+$D$14 + (($D$3*EXP($D$4*A534))*(($D$5*(SIN(2*3.141592654*A534)))+(((1-($D$5^2))^0.5)*(COS(2*3.141592654*A534)))))</f>
        <v>12.634067236140609</v>
      </c>
      <c r="D534" s="2">
        <f t="shared" si="93"/>
        <v>-0.22406723614060908</v>
      </c>
      <c r="F534" s="2">
        <f t="shared" si="94"/>
        <v>5.0206126311691475E-2</v>
      </c>
      <c r="G534" s="2">
        <f>$E$9*(A534^8)+$E$10*(A534^7)+$E$11*(A534^6)+$E$12*(A534^5)+$E$13*(A534^4)+$E$14*(A534^3)+$E$15*(A534^2)+$E$16*(A534)+$E$17+(($E$3*EXP($E$4*A534))*(($E$5*(SIN(2*3.141592654*A534)))+(((1-($E$5^2))^0.5)*(COS(2*3.141592654*A534)))))+(($E$6*EXP($E$7*A534))*(($E$8*(SIN(4*3.141592654*A534)))+(((1-($E$8^2))^0.5)*(COS(4*3.141592654*A534)))))</f>
        <v>12.71072718366263</v>
      </c>
      <c r="H534" s="2">
        <f t="shared" si="91"/>
        <v>0.30072718366263018</v>
      </c>
      <c r="I534" s="2">
        <f t="shared" si="95"/>
        <v>9.0436838993657301E-2</v>
      </c>
      <c r="K534" s="2">
        <f t="shared" si="92"/>
        <v>-0.30291154058390024</v>
      </c>
      <c r="L534" s="2">
        <f t="shared" si="96"/>
        <v>12.33115569555671</v>
      </c>
      <c r="M534" s="2">
        <f t="shared" si="97"/>
        <v>7.884430444329027E-2</v>
      </c>
      <c r="N534" s="3">
        <f t="shared" si="98"/>
        <v>6.2164243431462414E-3</v>
      </c>
      <c r="P534" s="3">
        <v>-0.36534615115417601</v>
      </c>
      <c r="Q534" s="3">
        <v>-0.50582379344450068</v>
      </c>
      <c r="R534" s="3">
        <f>B534-K534</f>
        <v>12.712911540583899</v>
      </c>
      <c r="S534" s="3"/>
      <c r="T534" s="3">
        <f>(B533-$U$17)^2</f>
        <v>3.7247784824726029</v>
      </c>
      <c r="V534" s="19"/>
      <c r="X534" s="19"/>
      <c r="Y534" s="19"/>
      <c r="AD534" s="3">
        <v>43.083332100000099</v>
      </c>
      <c r="AE534" s="2">
        <f t="shared" si="88"/>
        <v>0</v>
      </c>
      <c r="AF534" s="2">
        <f>AE534-B534</f>
        <v>-12.41</v>
      </c>
      <c r="AG534" s="2">
        <f t="shared" si="89"/>
        <v>154.00810000000001</v>
      </c>
      <c r="AH534" s="2">
        <f t="shared" si="90"/>
        <v>12.41</v>
      </c>
    </row>
    <row r="535" spans="1:34" x14ac:dyDescent="0.3">
      <c r="A535" s="3">
        <v>42.916665440000102</v>
      </c>
      <c r="B535" s="3">
        <v>11.936</v>
      </c>
      <c r="C535" s="2">
        <f>$D$6*(A535^8)+$D$7*(A535^7)+$D$8*(A535^6)+$D$9*(A535^5)+$D$10*(A535^4)+$D$11*(A535^3)+$D$12*(A535^2)+$D$13*(A535)+$D$14 + (($D$3*EXP($D$4*A535))*(($D$5*(SIN(2*3.141592654*A535)))+(((1-($D$5^2))^0.5)*(COS(2*3.141592654*A535)))))</f>
        <v>12.240934310334044</v>
      </c>
      <c r="D535" s="2">
        <f t="shared" si="93"/>
        <v>-0.30493431033404406</v>
      </c>
      <c r="F535" s="2">
        <f t="shared" si="94"/>
        <v>9.298493361889909E-2</v>
      </c>
      <c r="G535" s="2">
        <f>$E$9*(A535^8)+$E$10*(A535^7)+$E$11*(A535^6)+$E$12*(A535^5)+$E$13*(A535^4)+$E$14*(A535^3)+$E$15*(A535^2)+$E$16*(A535)+$E$17+(($E$3*EXP($E$4*A535))*(($E$5*(SIN(2*3.141592654*A535)))+(((1-($E$5^2))^0.5)*(COS(2*3.141592654*A535)))))+(($E$6*EXP($E$7*A535))*(($E$8*(SIN(4*3.141592654*A535)))+(((1-($E$8^2))^0.5)*(COS(4*3.141592654*A535)))))</f>
        <v>12.332504720224307</v>
      </c>
      <c r="H535" s="2">
        <f t="shared" si="91"/>
        <v>0.39650472022430705</v>
      </c>
      <c r="I535" s="2">
        <f t="shared" si="95"/>
        <v>0.157215993160156</v>
      </c>
      <c r="K535" s="2">
        <f t="shared" si="92"/>
        <v>-0.1738637592730318</v>
      </c>
      <c r="L535" s="2">
        <f t="shared" si="96"/>
        <v>12.067070551061013</v>
      </c>
      <c r="M535" s="2">
        <f t="shared" si="97"/>
        <v>-0.13107055106101306</v>
      </c>
      <c r="N535" s="3">
        <f t="shared" si="98"/>
        <v>1.7179489355437633E-2</v>
      </c>
      <c r="P535" s="3">
        <v>-0.22406723614060908</v>
      </c>
      <c r="Q535" s="3">
        <v>-0.36534615115417601</v>
      </c>
      <c r="R535" s="3">
        <f>B535-K535</f>
        <v>12.109863759273031</v>
      </c>
      <c r="S535" s="3"/>
      <c r="T535" s="3">
        <f>(B534-$U$17)^2</f>
        <v>5.9632102454355778</v>
      </c>
      <c r="V535" s="19"/>
      <c r="X535" s="19"/>
      <c r="Y535" s="19"/>
      <c r="AD535" s="3">
        <v>43.166665430000101</v>
      </c>
      <c r="AE535" s="2">
        <f t="shared" si="88"/>
        <v>0</v>
      </c>
      <c r="AF535" s="2">
        <f>AE535-B535</f>
        <v>-11.936</v>
      </c>
      <c r="AG535" s="2">
        <f t="shared" si="89"/>
        <v>142.468096</v>
      </c>
      <c r="AH535" s="2">
        <f t="shared" si="90"/>
        <v>11.936</v>
      </c>
    </row>
    <row r="536" spans="1:34" x14ac:dyDescent="0.3">
      <c r="A536" s="3">
        <v>42.999998770000097</v>
      </c>
      <c r="B536" s="3">
        <v>11.784000000000001</v>
      </c>
      <c r="C536" s="2">
        <f>$D$6*(A536^8)+$D$7*(A536^7)+$D$8*(A536^6)+$D$9*(A536^5)+$D$10*(A536^4)+$D$11*(A536^3)+$D$12*(A536^2)+$D$13*(A536)+$D$14 + (($D$3*EXP($D$4*A536))*(($D$5*(SIN(2*3.141592654*A536)))+(((1-($D$5^2))^0.5)*(COS(2*3.141592654*A536)))))</f>
        <v>12.204492618970473</v>
      </c>
      <c r="D536" s="2">
        <f t="shared" si="93"/>
        <v>-0.42049261897047252</v>
      </c>
      <c r="F536" s="2">
        <f t="shared" si="94"/>
        <v>0.176814042608647</v>
      </c>
      <c r="G536" s="2">
        <f>$E$9*(A536^8)+$E$10*(A536^7)+$E$11*(A536^6)+$E$12*(A536^5)+$E$13*(A536^4)+$E$14*(A536^3)+$E$15*(A536^2)+$E$16*(A536)+$E$17+(($E$3*EXP($E$4*A536))*(($E$5*(SIN(2*3.141592654*A536)))+(((1-($E$5^2))^0.5)*(COS(2*3.141592654*A536)))))+(($E$6*EXP($E$7*A536))*(($E$8*(SIN(4*3.141592654*A536)))+(((1-($E$8^2))^0.5)*(COS(4*3.141592654*A536)))))</f>
        <v>12.21644028942581</v>
      </c>
      <c r="H536" s="2">
        <f t="shared" si="91"/>
        <v>0.43244028942580925</v>
      </c>
      <c r="I536" s="2">
        <f t="shared" si="95"/>
        <v>0.18700460391867768</v>
      </c>
      <c r="K536" s="2">
        <f t="shared" si="92"/>
        <v>-0.29563645261991628</v>
      </c>
      <c r="L536" s="2">
        <f t="shared" si="96"/>
        <v>11.908856166350557</v>
      </c>
      <c r="M536" s="2">
        <f t="shared" si="97"/>
        <v>-0.12485616635055585</v>
      </c>
      <c r="N536" s="3">
        <f t="shared" si="98"/>
        <v>1.5589062275757676E-2</v>
      </c>
      <c r="P536" s="3">
        <v>-0.30493431033404406</v>
      </c>
      <c r="Q536" s="3">
        <v>-0.22406723614060908</v>
      </c>
      <c r="R536" s="3">
        <f>B536-K536</f>
        <v>12.079636452619917</v>
      </c>
      <c r="S536" s="3"/>
      <c r="T536" s="3">
        <f>(B535-$U$17)^2</f>
        <v>8.5028724009911443</v>
      </c>
      <c r="V536" s="19"/>
      <c r="X536" s="19"/>
      <c r="Y536" s="19"/>
      <c r="AD536" s="3">
        <v>43.249998760000103</v>
      </c>
      <c r="AE536" s="2">
        <f t="shared" si="88"/>
        <v>0</v>
      </c>
      <c r="AF536" s="2">
        <f>AE536-B536</f>
        <v>-11.784000000000001</v>
      </c>
      <c r="AG536" s="2">
        <f t="shared" si="89"/>
        <v>138.86265600000002</v>
      </c>
      <c r="AH536" s="2">
        <f t="shared" si="90"/>
        <v>11.784000000000001</v>
      </c>
    </row>
    <row r="537" spans="1:34" x14ac:dyDescent="0.3">
      <c r="A537" s="3">
        <v>43.083332100000099</v>
      </c>
      <c r="B537" s="3">
        <v>11.992000000000001</v>
      </c>
      <c r="C537" s="2">
        <f>$D$6*(A537^8)+$D$7*(A537^7)+$D$8*(A537^6)+$D$9*(A537^5)+$D$10*(A537^4)+$D$11*(A537^3)+$D$12*(A537^2)+$D$13*(A537)+$D$14 + (($D$3*EXP($D$4*A537))*(($D$5*(SIN(2*3.141592654*A537)))+(((1-($D$5^2))^0.5)*(COS(2*3.141592654*A537)))))</f>
        <v>12.525994357517458</v>
      </c>
      <c r="D537" s="2">
        <f t="shared" si="93"/>
        <v>-0.53399435751745727</v>
      </c>
      <c r="F537" s="2">
        <f t="shared" si="94"/>
        <v>0.28514997386048196</v>
      </c>
      <c r="G537" s="2">
        <f>$E$9*(A537^8)+$E$10*(A537^7)+$E$11*(A537^6)+$E$12*(A537^5)+$E$13*(A537^4)+$E$14*(A537^3)+$E$15*(A537^2)+$E$16*(A537)+$E$17+(($E$3*EXP($E$4*A537))*(($E$5*(SIN(2*3.141592654*A537)))+(((1-($E$5^2))^0.5)*(COS(2*3.141592654*A537)))))+(($E$6*EXP($E$7*A537))*(($E$8*(SIN(4*3.141592654*A537)))+(((1-($E$8^2))^0.5)*(COS(4*3.141592654*A537)))))</f>
        <v>12.443401347116062</v>
      </c>
      <c r="H537" s="2">
        <f t="shared" si="91"/>
        <v>0.45140134711606095</v>
      </c>
      <c r="I537" s="2">
        <f t="shared" si="95"/>
        <v>0.20376317617819453</v>
      </c>
      <c r="K537" s="2">
        <f t="shared" si="92"/>
        <v>-0.40854551752119728</v>
      </c>
      <c r="L537" s="2">
        <f t="shared" si="96"/>
        <v>12.117448839996261</v>
      </c>
      <c r="M537" s="2">
        <f t="shared" si="97"/>
        <v>-0.12544883999625966</v>
      </c>
      <c r="N537" s="3">
        <f t="shared" si="98"/>
        <v>1.5737411456407158E-2</v>
      </c>
      <c r="P537" s="3">
        <v>-0.42049261897047252</v>
      </c>
      <c r="Q537" s="3">
        <v>-0.30493431033404406</v>
      </c>
      <c r="R537" s="3">
        <f>B537-K537</f>
        <v>12.400545517521198</v>
      </c>
      <c r="S537" s="3"/>
      <c r="T537" s="3">
        <f>(B536-$U$17)^2</f>
        <v>9.4124308306207727</v>
      </c>
      <c r="V537" s="19"/>
      <c r="X537" s="19"/>
      <c r="Y537" s="19"/>
      <c r="AD537" s="3">
        <v>43.333332090000098</v>
      </c>
      <c r="AE537" s="2">
        <f t="shared" si="88"/>
        <v>0</v>
      </c>
      <c r="AF537" s="2">
        <f>AE537-B537</f>
        <v>-11.992000000000001</v>
      </c>
      <c r="AG537" s="2">
        <f t="shared" si="89"/>
        <v>143.80806400000003</v>
      </c>
      <c r="AH537" s="2">
        <f t="shared" si="90"/>
        <v>11.992000000000001</v>
      </c>
    </row>
    <row r="538" spans="1:34" x14ac:dyDescent="0.3">
      <c r="A538" s="3">
        <v>43.166665430000101</v>
      </c>
      <c r="B538" s="3">
        <v>12.619</v>
      </c>
      <c r="C538" s="2">
        <f>$D$6*(A538^8)+$D$7*(A538^7)+$D$8*(A538^6)+$D$9*(A538^5)+$D$10*(A538^4)+$D$11*(A538^3)+$D$12*(A538^2)+$D$13*(A538)+$D$14 + (($D$3*EXP($D$4*A538))*(($D$5*(SIN(2*3.141592654*A538)))+(((1-($D$5^2))^0.5)*(COS(2*3.141592654*A538)))))</f>
        <v>13.111035174977319</v>
      </c>
      <c r="D538" s="2">
        <f t="shared" si="93"/>
        <v>-0.4920351749773193</v>
      </c>
      <c r="F538" s="2">
        <f t="shared" si="94"/>
        <v>0.24209861341496122</v>
      </c>
      <c r="G538" s="2">
        <f>$E$9*(A538^8)+$E$10*(A538^7)+$E$11*(A538^6)+$E$12*(A538^5)+$E$13*(A538^4)+$E$14*(A538^3)+$E$15*(A538^2)+$E$16*(A538)+$E$17+(($E$3*EXP($E$4*A538))*(($E$5*(SIN(2*3.141592654*A538)))+(((1-($E$5^2))^0.5)*(COS(2*3.141592654*A538)))))+(($E$6*EXP($E$7*A538))*(($E$8*(SIN(4*3.141592654*A538)))+(((1-($E$8^2))^0.5)*(COS(4*3.141592654*A538)))))</f>
        <v>13.013744876540136</v>
      </c>
      <c r="H538" s="2">
        <f t="shared" si="91"/>
        <v>0.39474487654013579</v>
      </c>
      <c r="I538" s="2">
        <f t="shared" si="95"/>
        <v>0.15582351755468704</v>
      </c>
      <c r="K538" s="2">
        <f t="shared" si="92"/>
        <v>-0.51163737862742797</v>
      </c>
      <c r="L538" s="2">
        <f t="shared" si="96"/>
        <v>12.599397796349891</v>
      </c>
      <c r="M538" s="2">
        <f t="shared" si="97"/>
        <v>1.9602203650109118E-2</v>
      </c>
      <c r="N538" s="3">
        <f t="shared" si="98"/>
        <v>3.8424638794035121E-4</v>
      </c>
      <c r="P538" s="3">
        <v>-0.53399435751745727</v>
      </c>
      <c r="Q538" s="3">
        <v>-0.42049261897047252</v>
      </c>
      <c r="R538" s="3">
        <f>B538-K538</f>
        <v>13.130637378627428</v>
      </c>
      <c r="S538" s="3"/>
      <c r="T538" s="3">
        <f>(B537-$U$17)^2</f>
        <v>8.1794199269170633</v>
      </c>
      <c r="V538" s="19"/>
      <c r="X538" s="19"/>
      <c r="Y538" s="19"/>
      <c r="AD538" s="3">
        <v>43.416665420000101</v>
      </c>
      <c r="AE538" s="2">
        <f t="shared" si="88"/>
        <v>0</v>
      </c>
      <c r="AF538" s="2">
        <f>AE538-B538</f>
        <v>-12.619</v>
      </c>
      <c r="AG538" s="2">
        <f t="shared" si="89"/>
        <v>159.239161</v>
      </c>
      <c r="AH538" s="2">
        <f t="shared" si="90"/>
        <v>12.619</v>
      </c>
    </row>
    <row r="539" spans="1:34" x14ac:dyDescent="0.3">
      <c r="A539" s="3">
        <v>43.249998760000103</v>
      </c>
      <c r="B539" s="3">
        <v>13.662000000000001</v>
      </c>
      <c r="C539" s="2">
        <f>$D$6*(A539^8)+$D$7*(A539^7)+$D$8*(A539^6)+$D$9*(A539^5)+$D$10*(A539^4)+$D$11*(A539^3)+$D$12*(A539^2)+$D$13*(A539)+$D$14 + (($D$3*EXP($D$4*A539))*(($D$5*(SIN(2*3.141592654*A539)))+(((1-($D$5^2))^0.5)*(COS(2*3.141592654*A539)))))</f>
        <v>13.794829741071121</v>
      </c>
      <c r="D539" s="2">
        <f t="shared" si="93"/>
        <v>-0.13282974107112011</v>
      </c>
      <c r="F539" s="2">
        <f t="shared" si="94"/>
        <v>1.7643740113020813E-2</v>
      </c>
      <c r="G539" s="2">
        <f>$E$9*(A539^8)+$E$10*(A539^7)+$E$11*(A539^6)+$E$12*(A539^5)+$E$13*(A539^4)+$E$14*(A539^3)+$E$15*(A539^2)+$E$16*(A539)+$E$17+(($E$3*EXP($E$4*A539))*(($E$5*(SIN(2*3.141592654*A539)))+(((1-($E$5^2))^0.5)*(COS(2*3.141592654*A539)))))+(($E$6*EXP($E$7*A539))*(($E$8*(SIN(4*3.141592654*A539)))+(((1-($E$8^2))^0.5)*(COS(4*3.141592654*A539)))))</f>
        <v>13.777802808336578</v>
      </c>
      <c r="H539" s="2">
        <f t="shared" si="91"/>
        <v>0.11580280833657675</v>
      </c>
      <c r="I539" s="2">
        <f t="shared" si="95"/>
        <v>1.3410290418637928E-2</v>
      </c>
      <c r="K539" s="2">
        <f t="shared" si="92"/>
        <v>-0.43976710726738688</v>
      </c>
      <c r="L539" s="2">
        <f t="shared" si="96"/>
        <v>13.355062633803733</v>
      </c>
      <c r="M539" s="2">
        <f t="shared" si="97"/>
        <v>0.30693736619626755</v>
      </c>
      <c r="N539" s="3">
        <f t="shared" si="98"/>
        <v>9.4210546767501638E-2</v>
      </c>
      <c r="P539" s="3">
        <v>-0.4920351749773193</v>
      </c>
      <c r="Q539" s="3">
        <v>-0.53399435751745727</v>
      </c>
      <c r="R539" s="3">
        <f>B539-K539</f>
        <v>14.101767107267388</v>
      </c>
      <c r="S539" s="3"/>
      <c r="T539" s="3">
        <f>(B538-$U$17)^2</f>
        <v>4.9861484046948341</v>
      </c>
      <c r="V539" s="19"/>
      <c r="X539" s="19"/>
      <c r="Y539" s="19"/>
      <c r="AD539" s="3">
        <v>43.499998750000103</v>
      </c>
      <c r="AE539" s="2">
        <f t="shared" si="88"/>
        <v>0</v>
      </c>
      <c r="AF539" s="2">
        <f>AE539-B539</f>
        <v>-13.662000000000001</v>
      </c>
      <c r="AG539" s="2">
        <f t="shared" si="89"/>
        <v>186.65024400000001</v>
      </c>
      <c r="AH539" s="2">
        <f t="shared" si="90"/>
        <v>13.662000000000001</v>
      </c>
    </row>
    <row r="540" spans="1:34" x14ac:dyDescent="0.3">
      <c r="A540" s="3">
        <v>43.333332090000098</v>
      </c>
      <c r="B540" s="3">
        <v>14.231</v>
      </c>
      <c r="C540" s="2">
        <f>$D$6*(A540^8)+$D$7*(A540^7)+$D$8*(A540^6)+$D$9*(A540^5)+$D$10*(A540^4)+$D$11*(A540^3)+$D$12*(A540^2)+$D$13*(A540)+$D$14 + (($D$3*EXP($D$4*A540))*(($D$5*(SIN(2*3.141592654*A540)))+(((1-($D$5^2))^0.5)*(COS(2*3.141592654*A540)))))</f>
        <v>14.386366106022882</v>
      </c>
      <c r="D540" s="2">
        <f t="shared" si="93"/>
        <v>-0.15536610602288192</v>
      </c>
      <c r="F540" s="2">
        <f t="shared" si="94"/>
        <v>2.4138626900713386E-2</v>
      </c>
      <c r="G540" s="2">
        <f>$E$9*(A540^8)+$E$10*(A540^7)+$E$11*(A540^6)+$E$12*(A540^5)+$E$13*(A540^4)+$E$14*(A540^3)+$E$15*(A540^2)+$E$16*(A540)+$E$17+(($E$3*EXP($E$4*A540))*(($E$5*(SIN(2*3.141592654*A540)))+(((1-($E$5^2))^0.5)*(COS(2*3.141592654*A540)))))+(($E$6*EXP($E$7*A540))*(($E$8*(SIN(4*3.141592654*A540)))+(((1-($E$8^2))^0.5)*(COS(4*3.141592654*A540)))))</f>
        <v>14.464973211646278</v>
      </c>
      <c r="H540" s="2">
        <f t="shared" si="91"/>
        <v>0.23397321164627805</v>
      </c>
      <c r="I540" s="2">
        <f t="shared" si="95"/>
        <v>5.474346376807402E-2</v>
      </c>
      <c r="K540" s="2">
        <f t="shared" si="92"/>
        <v>-4.3542995537946133E-2</v>
      </c>
      <c r="L540" s="2">
        <f t="shared" si="96"/>
        <v>14.342823110484936</v>
      </c>
      <c r="M540" s="2">
        <f t="shared" si="97"/>
        <v>-0.11182311048493609</v>
      </c>
      <c r="N540" s="3">
        <f t="shared" si="98"/>
        <v>1.2504408038526225E-2</v>
      </c>
      <c r="P540" s="3">
        <v>-0.13282974107112011</v>
      </c>
      <c r="Q540" s="3">
        <v>-0.4920351749773193</v>
      </c>
      <c r="R540" s="3">
        <f>B540-K540</f>
        <v>14.274542995537946</v>
      </c>
      <c r="S540" s="3"/>
      <c r="T540" s="3">
        <f>(B539-$U$17)^2</f>
        <v>1.4160250750651804</v>
      </c>
      <c r="V540" s="19"/>
      <c r="X540" s="19"/>
      <c r="Y540" s="19"/>
      <c r="AD540" s="3">
        <v>43.583332080000098</v>
      </c>
      <c r="AE540" s="2">
        <f t="shared" si="88"/>
        <v>0</v>
      </c>
      <c r="AF540" s="2">
        <f>AE540-B540</f>
        <v>-14.231</v>
      </c>
      <c r="AG540" s="2">
        <f t="shared" si="89"/>
        <v>202.52136099999998</v>
      </c>
      <c r="AH540" s="2">
        <f t="shared" si="90"/>
        <v>14.231</v>
      </c>
    </row>
    <row r="541" spans="1:34" x14ac:dyDescent="0.3">
      <c r="A541" s="3">
        <v>43.416665420000101</v>
      </c>
      <c r="B541" s="3">
        <v>14.099</v>
      </c>
      <c r="C541" s="2">
        <f>$D$6*(A541^8)+$D$7*(A541^7)+$D$8*(A541^6)+$D$9*(A541^5)+$D$10*(A541^4)+$D$11*(A541^3)+$D$12*(A541^2)+$D$13*(A541)+$D$14 + (($D$3*EXP($D$4*A541))*(($D$5*(SIN(2*3.141592654*A541)))+(((1-($D$5^2))^0.5)*(COS(2*3.141592654*A541)))))</f>
        <v>14.719614902544617</v>
      </c>
      <c r="D541" s="2">
        <f t="shared" si="93"/>
        <v>-0.6206149025446166</v>
      </c>
      <c r="F541" s="2">
        <f t="shared" si="94"/>
        <v>0.38516285726046395</v>
      </c>
      <c r="G541" s="2">
        <f>$E$9*(A541^8)+$E$10*(A541^7)+$E$11*(A541^6)+$E$12*(A541^5)+$E$13*(A541^4)+$E$14*(A541^3)+$E$15*(A541^2)+$E$16*(A541)+$E$17+(($E$3*EXP($E$4*A541))*(($E$5*(SIN(2*3.141592654*A541)))+(((1-($E$5^2))^0.5)*(COS(2*3.141592654*A541)))))+(($E$6*EXP($E$7*A541))*(($E$8*(SIN(4*3.141592654*A541)))+(((1-($E$8^2))^0.5)*(COS(4*3.141592654*A541)))))</f>
        <v>14.814417857319398</v>
      </c>
      <c r="H541" s="2">
        <f t="shared" si="91"/>
        <v>0.71541785731939811</v>
      </c>
      <c r="I541" s="2">
        <f t="shared" si="95"/>
        <v>0.51182271057147866</v>
      </c>
      <c r="K541" s="2">
        <f t="shared" si="92"/>
        <v>-0.14659507038014863</v>
      </c>
      <c r="L541" s="2">
        <f t="shared" si="96"/>
        <v>14.573019832164468</v>
      </c>
      <c r="M541" s="2">
        <f t="shared" si="97"/>
        <v>-0.4740198321644673</v>
      </c>
      <c r="N541" s="3">
        <f t="shared" si="98"/>
        <v>0.22469480128522976</v>
      </c>
      <c r="P541" s="3">
        <v>-0.15536610602288192</v>
      </c>
      <c r="Q541" s="3">
        <v>-0.13282974107112011</v>
      </c>
      <c r="R541" s="3">
        <f>B541-K541</f>
        <v>14.245595070380149</v>
      </c>
      <c r="S541" s="3"/>
      <c r="T541" s="3">
        <f>(B540-$U$17)^2</f>
        <v>0.38560190099109665</v>
      </c>
      <c r="V541" s="19"/>
      <c r="X541" s="19"/>
      <c r="Y541" s="19"/>
      <c r="AD541" s="3">
        <v>43.6666654100001</v>
      </c>
      <c r="AE541" s="2">
        <f t="shared" si="88"/>
        <v>0</v>
      </c>
      <c r="AF541" s="2">
        <f>AE541-B541</f>
        <v>-14.099</v>
      </c>
      <c r="AG541" s="2">
        <f t="shared" si="89"/>
        <v>198.781801</v>
      </c>
      <c r="AH541" s="2">
        <f t="shared" si="90"/>
        <v>14.099</v>
      </c>
    </row>
    <row r="542" spans="1:34" x14ac:dyDescent="0.3">
      <c r="A542" s="3">
        <v>43.499998750000103</v>
      </c>
      <c r="B542" s="3">
        <v>13.833</v>
      </c>
      <c r="C542" s="2">
        <f>$D$6*(A542^8)+$D$7*(A542^7)+$D$8*(A542^6)+$D$9*(A542^5)+$D$10*(A542^4)+$D$11*(A542^3)+$D$12*(A542^2)+$D$13*(A542)+$D$14 + (($D$3*EXP($D$4*A542))*(($D$5*(SIN(2*3.141592654*A542)))+(((1-($D$5^2))^0.5)*(COS(2*3.141592654*A542)))))</f>
        <v>14.698072062954768</v>
      </c>
      <c r="D542" s="2">
        <f t="shared" si="93"/>
        <v>-0.86507206295476813</v>
      </c>
      <c r="F542" s="2">
        <f t="shared" si="94"/>
        <v>0.74834967410481834</v>
      </c>
      <c r="G542" s="2">
        <f>$E$9*(A542^8)+$E$10*(A542^7)+$E$11*(A542^6)+$E$12*(A542^5)+$E$13*(A542^4)+$E$14*(A542^3)+$E$15*(A542^2)+$E$16*(A542)+$E$17+(($E$3*EXP($E$4*A542))*(($E$5*(SIN(2*3.141592654*A542)))+(((1-($E$5^2))^0.5)*(COS(2*3.141592654*A542)))))+(($E$6*EXP($E$7*A542))*(($E$8*(SIN(4*3.141592654*A542)))+(((1-($E$8^2))^0.5)*(COS(4*3.141592654*A542)))))</f>
        <v>14.714043424808571</v>
      </c>
      <c r="H542" s="2">
        <f t="shared" si="91"/>
        <v>0.88104342480857056</v>
      </c>
      <c r="I542" s="2">
        <f t="shared" si="95"/>
        <v>0.77623751639841532</v>
      </c>
      <c r="K542" s="2">
        <f t="shared" si="92"/>
        <v>-0.66666517902954614</v>
      </c>
      <c r="L542" s="2">
        <f t="shared" si="96"/>
        <v>14.031406883925222</v>
      </c>
      <c r="M542" s="2">
        <f t="shared" si="97"/>
        <v>-0.19840688392522132</v>
      </c>
      <c r="N542" s="3">
        <f t="shared" si="98"/>
        <v>3.9365291588916246E-2</v>
      </c>
      <c r="P542" s="3">
        <v>-0.6206149025446166</v>
      </c>
      <c r="Q542" s="3">
        <v>-0.15536610602288192</v>
      </c>
      <c r="R542" s="3">
        <f>B542-K542</f>
        <v>14.499665179029547</v>
      </c>
      <c r="S542" s="3"/>
      <c r="T542" s="3">
        <f>(B541-$U$17)^2</f>
        <v>0.56696158987998779</v>
      </c>
      <c r="V542" s="19"/>
      <c r="X542" s="19"/>
      <c r="Y542" s="19"/>
      <c r="AD542" s="3">
        <v>43.749998740000102</v>
      </c>
      <c r="AE542" s="2">
        <f t="shared" si="88"/>
        <v>0</v>
      </c>
      <c r="AF542" s="2">
        <f>AE542-B542</f>
        <v>-13.833</v>
      </c>
      <c r="AG542" s="2">
        <f t="shared" si="89"/>
        <v>191.351889</v>
      </c>
      <c r="AH542" s="2">
        <f t="shared" si="90"/>
        <v>13.833</v>
      </c>
    </row>
    <row r="543" spans="1:34" x14ac:dyDescent="0.3">
      <c r="A543" s="3">
        <v>43.583332080000098</v>
      </c>
      <c r="B543" s="3">
        <v>13.416</v>
      </c>
      <c r="C543" s="2">
        <f>$D$6*(A543^8)+$D$7*(A543^7)+$D$8*(A543^6)+$D$9*(A543^5)+$D$10*(A543^4)+$D$11*(A543^3)+$D$12*(A543^2)+$D$13*(A543)+$D$14 + (($D$3*EXP($D$4*A543))*(($D$5*(SIN(2*3.141592654*A543)))+(((1-($D$5^2))^0.5)*(COS(2*3.141592654*A543)))))</f>
        <v>14.320692931893126</v>
      </c>
      <c r="D543" s="2">
        <f t="shared" si="93"/>
        <v>-0.90469293189312516</v>
      </c>
      <c r="F543" s="2">
        <f t="shared" si="94"/>
        <v>0.8184693010173788</v>
      </c>
      <c r="G543" s="2">
        <f>$E$9*(A543^8)+$E$10*(A543^7)+$E$11*(A543^6)+$E$12*(A543^5)+$E$13*(A543^4)+$E$14*(A543^3)+$E$15*(A543^2)+$E$16*(A543)+$E$17+(($E$3*EXP($E$4*A543))*(($E$5*(SIN(2*3.141592654*A543)))+(((1-($E$5^2))^0.5)*(COS(2*3.141592654*A543)))))+(($E$6*EXP($E$7*A543))*(($E$8*(SIN(4*3.141592654*A543)))+(((1-($E$8^2))^0.5)*(COS(4*3.141592654*A543)))))</f>
        <v>14.241568260449414</v>
      </c>
      <c r="H543" s="2">
        <f t="shared" si="91"/>
        <v>0.82556826044941367</v>
      </c>
      <c r="I543" s="2">
        <f t="shared" si="95"/>
        <v>0.68156295266147093</v>
      </c>
      <c r="K543" s="2">
        <f t="shared" si="92"/>
        <v>-0.84194592819197334</v>
      </c>
      <c r="L543" s="2">
        <f t="shared" si="96"/>
        <v>13.478747003701152</v>
      </c>
      <c r="M543" s="2">
        <f t="shared" si="97"/>
        <v>-6.2747003701151272E-2</v>
      </c>
      <c r="N543" s="3">
        <f t="shared" si="98"/>
        <v>3.9371864734722914E-3</v>
      </c>
      <c r="P543" s="3">
        <v>-0.86507206295476813</v>
      </c>
      <c r="Q543" s="3">
        <v>-0.6206149025446166</v>
      </c>
      <c r="R543" s="3">
        <f>B543-K543</f>
        <v>14.257945928191974</v>
      </c>
      <c r="S543" s="3"/>
      <c r="T543" s="3">
        <f>(B542-$U$17)^2</f>
        <v>1.038296841731845</v>
      </c>
      <c r="V543" s="19"/>
      <c r="X543" s="19"/>
      <c r="Y543" s="19"/>
      <c r="AD543" s="3">
        <v>43.833332070000097</v>
      </c>
      <c r="AE543" s="2">
        <f t="shared" si="88"/>
        <v>0</v>
      </c>
      <c r="AF543" s="2">
        <f>AE543-B543</f>
        <v>-13.416</v>
      </c>
      <c r="AG543" s="2">
        <f t="shared" si="89"/>
        <v>179.98905600000001</v>
      </c>
      <c r="AH543" s="2">
        <f t="shared" si="90"/>
        <v>13.416</v>
      </c>
    </row>
    <row r="544" spans="1:34" x14ac:dyDescent="0.3">
      <c r="A544" s="3">
        <v>43.6666654100001</v>
      </c>
      <c r="B544" s="3">
        <v>12.922000000000001</v>
      </c>
      <c r="C544" s="2">
        <f>$D$6*(A544^8)+$D$7*(A544^7)+$D$8*(A544^6)+$D$9*(A544^5)+$D$10*(A544^4)+$D$11*(A544^3)+$D$12*(A544^2)+$D$13*(A544)+$D$14 + (($D$3*EXP($D$4*A544))*(($D$5*(SIN(2*3.141592654*A544)))+(((1-($D$5^2))^0.5)*(COS(2*3.141592654*A544)))))</f>
        <v>13.682256608774718</v>
      </c>
      <c r="D544" s="2">
        <f t="shared" si="93"/>
        <v>-0.76025660877471779</v>
      </c>
      <c r="F544" s="2">
        <f t="shared" si="94"/>
        <v>0.57799011118563426</v>
      </c>
      <c r="G544" s="2">
        <f>$E$9*(A544^8)+$E$10*(A544^7)+$E$11*(A544^6)+$E$12*(A544^5)+$E$13*(A544^4)+$E$14*(A544^3)+$E$15*(A544^2)+$E$16*(A544)+$E$17+(($E$3*EXP($E$4*A544))*(($E$5*(SIN(2*3.141592654*A544)))+(((1-($E$5^2))^0.5)*(COS(2*3.141592654*A544)))))+(($E$6*EXP($E$7*A544))*(($E$8*(SIN(4*3.141592654*A544)))+(((1-($E$8^2))^0.5)*(COS(4*3.141592654*A544)))))</f>
        <v>13.585926656328944</v>
      </c>
      <c r="H544" s="2">
        <f t="shared" si="91"/>
        <v>0.66392665632894321</v>
      </c>
      <c r="I544" s="2">
        <f t="shared" si="95"/>
        <v>0.44079860498413065</v>
      </c>
      <c r="K544" s="2">
        <f t="shared" si="92"/>
        <v>-0.83382296225048791</v>
      </c>
      <c r="L544" s="2">
        <f t="shared" si="96"/>
        <v>12.84843364652423</v>
      </c>
      <c r="M544" s="2">
        <f t="shared" si="97"/>
        <v>7.3566353475770896E-2</v>
      </c>
      <c r="N544" s="3">
        <f t="shared" si="98"/>
        <v>5.4120083637220684E-3</v>
      </c>
      <c r="P544" s="3">
        <v>-0.90469293189312516</v>
      </c>
      <c r="Q544" s="3">
        <v>-0.86507206295476813</v>
      </c>
      <c r="R544" s="3">
        <f>B544-K544</f>
        <v>13.755822962250489</v>
      </c>
      <c r="S544" s="3"/>
      <c r="T544" s="3">
        <f>(B543-$U$17)^2</f>
        <v>2.0620055861762974</v>
      </c>
      <c r="V544" s="19"/>
      <c r="X544" s="19"/>
      <c r="Y544" s="19"/>
      <c r="AD544" s="3">
        <v>43.916665400000099</v>
      </c>
      <c r="AE544" s="2">
        <f t="shared" si="88"/>
        <v>0</v>
      </c>
      <c r="AF544" s="2">
        <f>AE544-B544</f>
        <v>-12.922000000000001</v>
      </c>
      <c r="AG544" s="2">
        <f t="shared" si="89"/>
        <v>166.97808400000002</v>
      </c>
      <c r="AH544" s="2">
        <f t="shared" si="90"/>
        <v>12.922000000000001</v>
      </c>
    </row>
    <row r="545" spans="1:34" x14ac:dyDescent="0.3">
      <c r="A545" s="3">
        <v>43.749998740000102</v>
      </c>
      <c r="B545" s="3">
        <v>11.974</v>
      </c>
      <c r="C545" s="2">
        <f>$D$6*(A545^8)+$D$7*(A545^7)+$D$8*(A545^6)+$D$9*(A545^5)+$D$10*(A545^4)+$D$11*(A545^3)+$D$12*(A545^2)+$D$13*(A545)+$D$14 + (($D$3*EXP($D$4*A545))*(($D$5*(SIN(2*3.141592654*A545)))+(((1-($D$5^2))^0.5)*(COS(2*3.141592654*A545)))))</f>
        <v>12.9480488063687</v>
      </c>
      <c r="D545" s="2">
        <f t="shared" si="93"/>
        <v>-0.97404880636869962</v>
      </c>
      <c r="F545" s="2">
        <f t="shared" si="94"/>
        <v>0.94877107718828846</v>
      </c>
      <c r="G545" s="2">
        <f>$E$9*(A545^8)+$E$10*(A545^7)+$E$11*(A545^6)+$E$12*(A545^5)+$E$13*(A545^4)+$E$14*(A545^3)+$E$15*(A545^2)+$E$16*(A545)+$E$17+(($E$3*EXP($E$4*A545))*(($E$5*(SIN(2*3.141592654*A545)))+(((1-($E$5^2))^0.5)*(COS(2*3.141592654*A545)))))+(($E$6*EXP($E$7*A545))*(($E$8*(SIN(4*3.141592654*A545)))+(((1-($E$8^2))^0.5)*(COS(4*3.141592654*A545)))))</f>
        <v>12.928052802409857</v>
      </c>
      <c r="H545" s="2">
        <f t="shared" si="91"/>
        <v>0.95405280240985668</v>
      </c>
      <c r="I545" s="2">
        <f t="shared" si="95"/>
        <v>0.91021674978610101</v>
      </c>
      <c r="K545" s="2">
        <f t="shared" si="92"/>
        <v>-0.66229338909840973</v>
      </c>
      <c r="L545" s="2">
        <f t="shared" si="96"/>
        <v>12.285755417270289</v>
      </c>
      <c r="M545" s="2">
        <f t="shared" si="97"/>
        <v>-0.31175541727028921</v>
      </c>
      <c r="N545" s="3">
        <f t="shared" si="98"/>
        <v>9.7191440197372136E-2</v>
      </c>
      <c r="P545" s="3">
        <v>-0.76025660877471779</v>
      </c>
      <c r="Q545" s="3">
        <v>-0.90469293189312516</v>
      </c>
      <c r="R545" s="3">
        <f>B545-K545</f>
        <v>12.636293389098411</v>
      </c>
      <c r="S545" s="3"/>
      <c r="T545" s="3">
        <f>(B544-$U$17)^2</f>
        <v>3.7247784824726029</v>
      </c>
      <c r="V545" s="19"/>
      <c r="X545" s="19"/>
      <c r="Y545" s="19"/>
      <c r="AD545" s="3">
        <v>43.999998730000101</v>
      </c>
      <c r="AE545" s="2">
        <f t="shared" si="88"/>
        <v>0</v>
      </c>
      <c r="AF545" s="2">
        <f>AE545-B545</f>
        <v>-11.974</v>
      </c>
      <c r="AG545" s="2">
        <f t="shared" si="89"/>
        <v>143.376676</v>
      </c>
      <c r="AH545" s="2">
        <f t="shared" si="90"/>
        <v>11.974</v>
      </c>
    </row>
    <row r="546" spans="1:34" x14ac:dyDescent="0.3">
      <c r="A546" s="3">
        <v>43.833332070000097</v>
      </c>
      <c r="B546" s="3">
        <v>11.461</v>
      </c>
      <c r="C546" s="2">
        <f>$D$6*(A546^8)+$D$7*(A546^7)+$D$8*(A546^6)+$D$9*(A546^5)+$D$10*(A546^4)+$D$11*(A546^3)+$D$12*(A546^2)+$D$13*(A546)+$D$14 + (($D$3*EXP($D$4*A546))*(($D$5*(SIN(2*3.141592654*A546)))+(((1-($D$5^2))^0.5)*(COS(2*3.141592654*A546)))))</f>
        <v>12.309634681226154</v>
      </c>
      <c r="D546" s="2">
        <f t="shared" si="93"/>
        <v>-0.84863468122615338</v>
      </c>
      <c r="F546" s="2">
        <f t="shared" si="94"/>
        <v>0.72018082217981494</v>
      </c>
      <c r="G546" s="2">
        <f>$E$9*(A546^8)+$E$10*(A546^7)+$E$11*(A546^6)+$E$12*(A546^5)+$E$13*(A546^4)+$E$14*(A546^3)+$E$15*(A546^2)+$E$16*(A546)+$E$17+(($E$3*EXP($E$4*A546))*(($E$5*(SIN(2*3.141592654*A546)))+(((1-($E$5^2))^0.5)*(COS(2*3.141592654*A546)))))+(($E$6*EXP($E$7*A546))*(($E$8*(SIN(4*3.141592654*A546)))+(((1-($E$8^2))^0.5)*(COS(4*3.141592654*A546)))))</f>
        <v>12.381565301647147</v>
      </c>
      <c r="H546" s="2">
        <f t="shared" si="91"/>
        <v>0.92056530164714623</v>
      </c>
      <c r="I546" s="2">
        <f t="shared" si="95"/>
        <v>0.84744047459670135</v>
      </c>
      <c r="K546" s="2">
        <f t="shared" si="92"/>
        <v>-0.93472781506958724</v>
      </c>
      <c r="L546" s="2">
        <f t="shared" si="96"/>
        <v>11.374906866156566</v>
      </c>
      <c r="M546" s="2">
        <f t="shared" si="97"/>
        <v>8.6093133843434089E-2</v>
      </c>
      <c r="N546" s="3">
        <f t="shared" si="98"/>
        <v>7.4120276949834561E-3</v>
      </c>
      <c r="P546" s="3">
        <v>-0.97404880636869962</v>
      </c>
      <c r="Q546" s="3">
        <v>-0.76025660877471779</v>
      </c>
      <c r="R546" s="3">
        <f>B546-K546</f>
        <v>12.395727815069588</v>
      </c>
      <c r="S546" s="3"/>
      <c r="T546" s="3">
        <f>(B545-$U$17)^2</f>
        <v>8.2827027935837343</v>
      </c>
      <c r="V546" s="19"/>
      <c r="X546" s="19"/>
      <c r="Y546" s="19"/>
      <c r="AD546" s="3">
        <v>44.083332060000103</v>
      </c>
      <c r="AE546" s="2">
        <f t="shared" si="88"/>
        <v>0</v>
      </c>
      <c r="AF546" s="2">
        <f>AE546-B546</f>
        <v>-11.461</v>
      </c>
      <c r="AG546" s="2">
        <f t="shared" si="89"/>
        <v>131.35452100000001</v>
      </c>
      <c r="AH546" s="2">
        <f t="shared" si="90"/>
        <v>11.461</v>
      </c>
    </row>
    <row r="547" spans="1:34" x14ac:dyDescent="0.3">
      <c r="A547" s="3">
        <v>43.916665400000099</v>
      </c>
      <c r="B547" s="3">
        <v>11.423</v>
      </c>
      <c r="C547" s="2">
        <f>$D$6*(A547^8)+$D$7*(A547^7)+$D$8*(A547^6)+$D$9*(A547^5)+$D$10*(A547^4)+$D$11*(A547^3)+$D$12*(A547^2)+$D$13*(A547)+$D$14 + (($D$3*EXP($D$4*A547))*(($D$5*(SIN(2*3.141592654*A547)))+(((1-($D$5^2))^0.5)*(COS(2*3.141592654*A547)))))</f>
        <v>11.933565149279151</v>
      </c>
      <c r="D547" s="2">
        <f t="shared" si="93"/>
        <v>-0.51056514927915053</v>
      </c>
      <c r="F547" s="2">
        <f t="shared" si="94"/>
        <v>0.26067677165844128</v>
      </c>
      <c r="G547" s="2">
        <f>$E$9*(A547^8)+$E$10*(A547^7)+$E$11*(A547^6)+$E$12*(A547^5)+$E$13*(A547^4)+$E$14*(A547^3)+$E$15*(A547^2)+$E$16*(A547)+$E$17+(($E$3*EXP($E$4*A547))*(($E$5*(SIN(2*3.141592654*A547)))+(((1-($E$5^2))^0.5)*(COS(2*3.141592654*A547)))))+(($E$6*EXP($E$7*A547))*(($E$8*(SIN(4*3.141592654*A547)))+(((1-($E$8^2))^0.5)*(COS(4*3.141592654*A547)))))</f>
        <v>12.019913763975442</v>
      </c>
      <c r="H547" s="2">
        <f t="shared" si="91"/>
        <v>0.59691376397544182</v>
      </c>
      <c r="I547" s="2">
        <f t="shared" si="95"/>
        <v>0.35630604162332946</v>
      </c>
      <c r="K547" s="2">
        <f t="shared" si="92"/>
        <v>-0.74702256377119303</v>
      </c>
      <c r="L547" s="2">
        <f t="shared" si="96"/>
        <v>11.186542585507958</v>
      </c>
      <c r="M547" s="2">
        <f t="shared" si="97"/>
        <v>0.23645741449204216</v>
      </c>
      <c r="N547" s="3">
        <f t="shared" si="98"/>
        <v>5.591210886826143E-2</v>
      </c>
      <c r="P547" s="3">
        <v>-0.84863468122615338</v>
      </c>
      <c r="Q547" s="3">
        <v>-0.97404880636869962</v>
      </c>
      <c r="R547" s="3">
        <f>B547-K547</f>
        <v>12.170022563771193</v>
      </c>
      <c r="S547" s="3"/>
      <c r="T547" s="3">
        <f>(B546-$U$17)^2</f>
        <v>11.498667493583744</v>
      </c>
      <c r="V547" s="19"/>
      <c r="X547" s="19"/>
      <c r="Y547" s="19"/>
      <c r="AD547" s="3">
        <v>44.166665390000098</v>
      </c>
      <c r="AE547" s="2">
        <f t="shared" si="88"/>
        <v>0</v>
      </c>
      <c r="AF547" s="2">
        <f>AE547-B547</f>
        <v>-11.423</v>
      </c>
      <c r="AG547" s="2">
        <f t="shared" si="89"/>
        <v>130.48492899999999</v>
      </c>
      <c r="AH547" s="2">
        <f t="shared" si="90"/>
        <v>11.423</v>
      </c>
    </row>
    <row r="548" spans="1:34" x14ac:dyDescent="0.3">
      <c r="A548" s="3">
        <v>43.999998730000101</v>
      </c>
      <c r="B548" s="3">
        <v>11.86</v>
      </c>
      <c r="C548" s="2">
        <f>$D$6*(A548^8)+$D$7*(A548^7)+$D$8*(A548^6)+$D$9*(A548^5)+$D$10*(A548^4)+$D$11*(A548^3)+$D$12*(A548^2)+$D$13*(A548)+$D$14 + (($D$3*EXP($D$4*A548))*(($D$5*(SIN(2*3.141592654*A548)))+(((1-($D$5^2))^0.5)*(COS(2*3.141592654*A548)))))</f>
        <v>11.916760718320717</v>
      </c>
      <c r="D548" s="2">
        <f t="shared" si="93"/>
        <v>-5.6760718320717274E-2</v>
      </c>
      <c r="F548" s="2">
        <f t="shared" si="94"/>
        <v>3.2217791442838094E-3</v>
      </c>
      <c r="G548" s="2">
        <f>$E$9*(A548^8)+$E$10*(A548^7)+$E$11*(A548^6)+$E$12*(A548^5)+$E$13*(A548^4)+$E$14*(A548^3)+$E$15*(A548^2)+$E$16*(A548)+$E$17+(($E$3*EXP($E$4*A548))*(($E$5*(SIN(2*3.141592654*A548)))+(((1-($E$5^2))^0.5)*(COS(2*3.141592654*A548)))))+(($E$6*EXP($E$7*A548))*(($E$8*(SIN(4*3.141592654*A548)))+(((1-($E$8^2))^0.5)*(COS(4*3.141592654*A548)))))</f>
        <v>11.925020162236493</v>
      </c>
      <c r="H548" s="2">
        <f t="shared" si="91"/>
        <v>6.5020162236493206E-2</v>
      </c>
      <c r="I548" s="2">
        <f t="shared" si="95"/>
        <v>4.2276214972598973E-3</v>
      </c>
      <c r="K548" s="2">
        <f t="shared" si="92"/>
        <v>-0.39268070331869387</v>
      </c>
      <c r="L548" s="2">
        <f t="shared" si="96"/>
        <v>11.524080015002022</v>
      </c>
      <c r="M548" s="2">
        <f t="shared" si="97"/>
        <v>0.33591998499797704</v>
      </c>
      <c r="N548" s="3">
        <f t="shared" si="98"/>
        <v>0.11284223632104112</v>
      </c>
      <c r="P548" s="3">
        <v>-0.51056514927915053</v>
      </c>
      <c r="Q548" s="3">
        <v>-0.84863468122615338</v>
      </c>
      <c r="R548" s="3">
        <f>B548-K548</f>
        <v>12.252680703318694</v>
      </c>
      <c r="S548" s="3"/>
      <c r="T548" s="3">
        <f>(B547-$U$17)^2</f>
        <v>11.757825100991154</v>
      </c>
      <c r="V548" s="19"/>
      <c r="X548" s="19"/>
      <c r="Y548" s="19"/>
      <c r="AD548" s="3">
        <v>44.2499987200001</v>
      </c>
      <c r="AE548" s="2">
        <f t="shared" si="88"/>
        <v>0</v>
      </c>
      <c r="AF548" s="2">
        <f>AE548-B548</f>
        <v>-11.86</v>
      </c>
      <c r="AG548" s="2">
        <f t="shared" si="89"/>
        <v>140.65959999999998</v>
      </c>
      <c r="AH548" s="2">
        <f t="shared" si="90"/>
        <v>11.86</v>
      </c>
    </row>
    <row r="549" spans="1:34" x14ac:dyDescent="0.3">
      <c r="A549" s="3">
        <v>44.083332060000103</v>
      </c>
      <c r="B549" s="3">
        <v>12.163</v>
      </c>
      <c r="C549" s="2">
        <f>$D$6*(A549^8)+$D$7*(A549^7)+$D$8*(A549^6)+$D$9*(A549^5)+$D$10*(A549^4)+$D$11*(A549^3)+$D$12*(A549^2)+$D$13*(A549)+$D$14 + (($D$3*EXP($D$4*A549))*(($D$5*(SIN(2*3.141592654*A549)))+(((1-($D$5^2))^0.5)*(COS(2*3.141592654*A549)))))</f>
        <v>12.260534716947651</v>
      </c>
      <c r="D549" s="2">
        <f t="shared" si="93"/>
        <v>-9.7534716947651035E-2</v>
      </c>
      <c r="F549" s="2">
        <f t="shared" si="94"/>
        <v>9.5130210100584055E-3</v>
      </c>
      <c r="G549" s="2">
        <f>$E$9*(A549^8)+$E$10*(A549^7)+$E$11*(A549^6)+$E$12*(A549^5)+$E$13*(A549^4)+$E$14*(A549^3)+$E$15*(A549^2)+$E$16*(A549)+$E$17+(($E$3*EXP($E$4*A549))*(($E$5*(SIN(2*3.141592654*A549)))+(((1-($E$5^2))^0.5)*(COS(2*3.141592654*A549)))))+(($E$6*EXP($E$7*A549))*(($E$8*(SIN(4*3.141592654*A549)))+(((1-($E$8^2))^0.5)*(COS(4*3.141592654*A549)))))</f>
        <v>12.176158333664077</v>
      </c>
      <c r="H549" s="2">
        <f t="shared" si="91"/>
        <v>1.3158333664076594E-2</v>
      </c>
      <c r="I549" s="2">
        <f t="shared" si="95"/>
        <v>1.7314174481517135E-4</v>
      </c>
      <c r="K549" s="2">
        <f t="shared" si="92"/>
        <v>4.629001027795912E-2</v>
      </c>
      <c r="L549" s="2">
        <f t="shared" si="96"/>
        <v>12.30682472722561</v>
      </c>
      <c r="M549" s="2">
        <f t="shared" si="97"/>
        <v>-0.14382472722560991</v>
      </c>
      <c r="N549" s="3">
        <f t="shared" si="98"/>
        <v>2.0685552161521095E-2</v>
      </c>
      <c r="P549" s="3">
        <v>-5.6760718320717274E-2</v>
      </c>
      <c r="Q549" s="3">
        <v>-0.51056514927915053</v>
      </c>
      <c r="R549" s="3">
        <f>B549-K549</f>
        <v>12.116709989722041</v>
      </c>
      <c r="S549" s="3"/>
      <c r="T549" s="3">
        <f>(B548-$U$17)^2</f>
        <v>8.9518756158059638</v>
      </c>
      <c r="V549" s="19"/>
      <c r="X549" s="19"/>
      <c r="Y549" s="19"/>
      <c r="AD549" s="3">
        <v>44.333332050000102</v>
      </c>
      <c r="AE549" s="2">
        <f t="shared" si="88"/>
        <v>0</v>
      </c>
      <c r="AF549" s="2">
        <f>AE549-B549</f>
        <v>-12.163</v>
      </c>
      <c r="AG549" s="2">
        <f t="shared" si="89"/>
        <v>147.938569</v>
      </c>
      <c r="AH549" s="2">
        <f t="shared" si="90"/>
        <v>12.163</v>
      </c>
    </row>
    <row r="550" spans="1:34" x14ac:dyDescent="0.3">
      <c r="A550" s="3">
        <v>44.166665390000098</v>
      </c>
      <c r="B550" s="3">
        <v>13.226000000000001</v>
      </c>
      <c r="C550" s="2">
        <f>$D$6*(A550^8)+$D$7*(A550^7)+$D$8*(A550^6)+$D$9*(A550^5)+$D$10*(A550^4)+$D$11*(A550^3)+$D$12*(A550^2)+$D$13*(A550)+$D$14 + (($D$3*EXP($D$4*A550))*(($D$5*(SIN(2*3.141592654*A550)))+(((1-($D$5^2))^0.5)*(COS(2*3.141592654*A550)))))</f>
        <v>12.87022860589026</v>
      </c>
      <c r="D550" s="2">
        <f t="shared" si="93"/>
        <v>0.35577139410974112</v>
      </c>
      <c r="F550" s="2">
        <f t="shared" si="94"/>
        <v>0.12657328486678873</v>
      </c>
      <c r="G550" s="2">
        <f>$E$9*(A550^8)+$E$10*(A550^7)+$E$11*(A550^6)+$E$12*(A550^5)+$E$13*(A550^4)+$E$14*(A550^3)+$E$15*(A550^2)+$E$16*(A550)+$E$17+(($E$3*EXP($E$4*A550))*(($E$5*(SIN(2*3.141592654*A550)))+(((1-($E$5^2))^0.5)*(COS(2*3.141592654*A550)))))+(($E$6*EXP($E$7*A550))*(($E$8*(SIN(4*3.141592654*A550)))+(((1-($E$8^2))^0.5)*(COS(4*3.141592654*A550)))))</f>
        <v>12.771444599026264</v>
      </c>
      <c r="H550" s="2">
        <f t="shared" si="91"/>
        <v>-0.45455540097373692</v>
      </c>
      <c r="I550" s="2">
        <f t="shared" si="95"/>
        <v>0.20662061255439476</v>
      </c>
      <c r="K550" s="2">
        <f t="shared" si="92"/>
        <v>-9.7782429902927667E-2</v>
      </c>
      <c r="L550" s="2">
        <f t="shared" si="96"/>
        <v>12.772446175987332</v>
      </c>
      <c r="M550" s="2">
        <f t="shared" si="97"/>
        <v>0.45355382401266908</v>
      </c>
      <c r="N550" s="3">
        <f t="shared" si="98"/>
        <v>0.20571107127651519</v>
      </c>
      <c r="P550" s="3">
        <v>-9.7534716947651035E-2</v>
      </c>
      <c r="Q550" s="3">
        <v>-5.6760718320717274E-2</v>
      </c>
      <c r="R550" s="3">
        <f>B550-K550</f>
        <v>13.323782429902929</v>
      </c>
      <c r="S550" s="3"/>
      <c r="T550" s="3">
        <f>(B549-$U$17)^2</f>
        <v>7.2305516935837302</v>
      </c>
      <c r="V550" s="19"/>
      <c r="X550" s="19"/>
      <c r="Y550" s="19"/>
      <c r="AD550" s="3">
        <v>44.416665380000097</v>
      </c>
      <c r="AE550" s="2">
        <f t="shared" si="88"/>
        <v>0</v>
      </c>
      <c r="AF550" s="2">
        <f>AE550-B550</f>
        <v>-13.226000000000001</v>
      </c>
      <c r="AG550" s="2">
        <f t="shared" si="89"/>
        <v>174.92707600000003</v>
      </c>
      <c r="AH550" s="2">
        <f t="shared" si="90"/>
        <v>13.226000000000001</v>
      </c>
    </row>
    <row r="551" spans="1:34" x14ac:dyDescent="0.3">
      <c r="A551" s="3">
        <v>44.2499987200001</v>
      </c>
      <c r="B551" s="3">
        <v>13.965999999999999</v>
      </c>
      <c r="C551" s="2">
        <f>$D$6*(A551^8)+$D$7*(A551^7)+$D$8*(A551^6)+$D$9*(A551^5)+$D$10*(A551^4)+$D$11*(A551^3)+$D$12*(A551^2)+$D$13*(A551)+$D$14 + (($D$3*EXP($D$4*A551))*(($D$5*(SIN(2*3.141592654*A551)))+(((1-($D$5^2))^0.5)*(COS(2*3.141592654*A551)))))</f>
        <v>13.580571271860441</v>
      </c>
      <c r="D551" s="2">
        <f t="shared" si="93"/>
        <v>0.38542872813955853</v>
      </c>
      <c r="F551" s="2">
        <f t="shared" si="94"/>
        <v>0.14855530447527771</v>
      </c>
      <c r="G551" s="2">
        <f>$E$9*(A551^8)+$E$10*(A551^7)+$E$11*(A551^6)+$E$12*(A551^5)+$E$13*(A551^4)+$E$14*(A551^3)+$E$15*(A551^2)+$E$16*(A551)+$E$17+(($E$3*EXP($E$4*A551))*(($E$5*(SIN(2*3.141592654*A551)))+(((1-($E$5^2))^0.5)*(COS(2*3.141592654*A551)))))+(($E$6*EXP($E$7*A551))*(($E$8*(SIN(4*3.141592654*A551)))+(((1-($E$8^2))^0.5)*(COS(4*3.141592654*A551)))))</f>
        <v>13.560381886747505</v>
      </c>
      <c r="H551" s="2">
        <f t="shared" si="91"/>
        <v>-0.40561811325249408</v>
      </c>
      <c r="I551" s="2">
        <f t="shared" si="95"/>
        <v>0.16452605379851312</v>
      </c>
      <c r="K551" s="2">
        <f t="shared" si="92"/>
        <v>0.42249411630640832</v>
      </c>
      <c r="L551" s="2">
        <f t="shared" si="96"/>
        <v>14.003065388166849</v>
      </c>
      <c r="M551" s="2">
        <f t="shared" si="97"/>
        <v>-3.70653881668499E-2</v>
      </c>
      <c r="N551" s="3">
        <f t="shared" si="98"/>
        <v>1.3738429999592566E-3</v>
      </c>
      <c r="P551" s="3">
        <v>0.35577139410974112</v>
      </c>
      <c r="Q551" s="3">
        <v>-9.7534716947651035E-2</v>
      </c>
      <c r="R551" s="3">
        <f>B551-K551</f>
        <v>13.543505883693591</v>
      </c>
      <c r="S551" s="3"/>
      <c r="T551" s="3">
        <f>(B550-$U$17)^2</f>
        <v>2.6437736232133364</v>
      </c>
      <c r="V551" s="19"/>
      <c r="X551" s="19"/>
      <c r="Y551" s="19"/>
      <c r="AD551" s="3">
        <v>44.499998710000099</v>
      </c>
      <c r="AE551" s="2">
        <f t="shared" si="88"/>
        <v>0</v>
      </c>
      <c r="AF551" s="2">
        <f>AE551-B551</f>
        <v>-13.965999999999999</v>
      </c>
      <c r="AG551" s="2">
        <f t="shared" si="89"/>
        <v>195.04915599999998</v>
      </c>
      <c r="AH551" s="2">
        <f t="shared" si="90"/>
        <v>13.965999999999999</v>
      </c>
    </row>
    <row r="552" spans="1:34" x14ac:dyDescent="0.3">
      <c r="A552" s="3">
        <v>44.333332050000102</v>
      </c>
      <c r="B552" s="3">
        <v>14.535</v>
      </c>
      <c r="C552" s="2">
        <f>$D$6*(A552^8)+$D$7*(A552^7)+$D$8*(A552^6)+$D$9*(A552^5)+$D$10*(A552^4)+$D$11*(A552^3)+$D$12*(A552^2)+$D$13*(A552)+$D$14 + (($D$3*EXP($D$4*A552))*(($D$5*(SIN(2*3.141592654*A552)))+(((1-($D$5^2))^0.5)*(COS(2*3.141592654*A552)))))</f>
        <v>14.199979645350856</v>
      </c>
      <c r="D552" s="2">
        <f t="shared" si="93"/>
        <v>0.33502035464914393</v>
      </c>
      <c r="F552" s="2">
        <f t="shared" si="94"/>
        <v>0.11223863802923817</v>
      </c>
      <c r="G552" s="2">
        <f>$E$9*(A552^8)+$E$10*(A552^7)+$E$11*(A552^6)+$E$12*(A552^5)+$E$13*(A552^4)+$E$14*(A552^3)+$E$15*(A552^2)+$E$16*(A552)+$E$17+(($E$3*EXP($E$4*A552))*(($E$5*(SIN(2*3.141592654*A552)))+(((1-($E$5^2))^0.5)*(COS(2*3.141592654*A552)))))+(($E$6*EXP($E$7*A552))*(($E$8*(SIN(4*3.141592654*A552)))+(((1-($E$8^2))^0.5)*(COS(4*3.141592654*A552)))))</f>
        <v>14.273418035483409</v>
      </c>
      <c r="H552" s="2">
        <f t="shared" si="91"/>
        <v>-0.26158196451659066</v>
      </c>
      <c r="I552" s="2">
        <f t="shared" si="95"/>
        <v>6.8425124160358897E-2</v>
      </c>
      <c r="K552" s="2">
        <f t="shared" si="92"/>
        <v>0.35799703569274888</v>
      </c>
      <c r="L552" s="2">
        <f t="shared" si="96"/>
        <v>14.557976681043606</v>
      </c>
      <c r="M552" s="2">
        <f t="shared" si="97"/>
        <v>-2.2976681043605396E-2</v>
      </c>
      <c r="N552" s="3">
        <f t="shared" si="98"/>
        <v>5.2792787177957559E-4</v>
      </c>
      <c r="P552" s="3">
        <v>0.38542872813955853</v>
      </c>
      <c r="Q552" s="3">
        <v>0.35577139410974112</v>
      </c>
      <c r="R552" s="3">
        <f>B552-K552</f>
        <v>14.177002964307251</v>
      </c>
      <c r="S552" s="3"/>
      <c r="T552" s="3">
        <f>(B551-$U$17)^2</f>
        <v>0.784940215805918</v>
      </c>
      <c r="V552" s="19"/>
      <c r="X552" s="19"/>
      <c r="Y552" s="19"/>
      <c r="AD552" s="3">
        <v>44.583332040000101</v>
      </c>
      <c r="AE552" s="2">
        <f t="shared" si="88"/>
        <v>0</v>
      </c>
      <c r="AF552" s="2">
        <f>AE552-B552</f>
        <v>-14.535</v>
      </c>
      <c r="AG552" s="2">
        <f t="shared" si="89"/>
        <v>211.26622499999999</v>
      </c>
      <c r="AH552" s="2">
        <f t="shared" si="90"/>
        <v>14.535</v>
      </c>
    </row>
    <row r="553" spans="1:34" x14ac:dyDescent="0.3">
      <c r="A553" s="3">
        <v>44.416665380000097</v>
      </c>
      <c r="B553" s="3">
        <v>14.516</v>
      </c>
      <c r="C553" s="2">
        <f>$D$6*(A553^8)+$D$7*(A553^7)+$D$8*(A553^6)+$D$9*(A553^5)+$D$10*(A553^4)+$D$11*(A553^3)+$D$12*(A553^2)+$D$13*(A553)+$D$14 + (($D$3*EXP($D$4*A553))*(($D$5*(SIN(2*3.141592654*A553)))+(((1-($D$5^2))^0.5)*(COS(2*3.141592654*A553)))))</f>
        <v>14.56193753366863</v>
      </c>
      <c r="D553" s="2">
        <f t="shared" si="93"/>
        <v>-4.5937533668629627E-2</v>
      </c>
      <c r="F553" s="2">
        <f t="shared" si="94"/>
        <v>2.1102569995564806E-3</v>
      </c>
      <c r="G553" s="2">
        <f>$E$9*(A553^8)+$E$10*(A553^7)+$E$11*(A553^6)+$E$12*(A553^5)+$E$13*(A553^4)+$E$14*(A553^3)+$E$15*(A553^2)+$E$16*(A553)+$E$17+(($E$3*EXP($E$4*A553))*(($E$5*(SIN(2*3.141592654*A553)))+(((1-($E$5^2))^0.5)*(COS(2*3.141592654*A553)))))+(($E$6*EXP($E$7*A553))*(($E$8*(SIN(4*3.141592654*A553)))+(((1-($E$8^2))^0.5)*(COS(4*3.141592654*A553)))))</f>
        <v>14.651169505116153</v>
      </c>
      <c r="H553" s="2">
        <f t="shared" si="91"/>
        <v>0.13516950511615278</v>
      </c>
      <c r="I553" s="2">
        <f t="shared" si="95"/>
        <v>1.8270795113345652E-2</v>
      </c>
      <c r="K553" s="2">
        <f t="shared" si="92"/>
        <v>0.29471231799967057</v>
      </c>
      <c r="L553" s="2">
        <f t="shared" si="96"/>
        <v>14.856649851668299</v>
      </c>
      <c r="M553" s="2">
        <f t="shared" si="97"/>
        <v>-0.34064985166829942</v>
      </c>
      <c r="N553" s="3">
        <f t="shared" si="98"/>
        <v>0.1160423214416344</v>
      </c>
      <c r="P553" s="3">
        <v>0.33502035464914393</v>
      </c>
      <c r="Q553" s="3">
        <v>0.38542872813955853</v>
      </c>
      <c r="R553" s="3">
        <f>B553-K553</f>
        <v>14.22128768200033</v>
      </c>
      <c r="S553" s="3"/>
      <c r="T553" s="3">
        <f>(B552-$U$17)^2</f>
        <v>0.10046904173183087</v>
      </c>
      <c r="V553" s="19"/>
      <c r="X553" s="19"/>
      <c r="Y553" s="19"/>
      <c r="AD553" s="3">
        <v>44.666665370000104</v>
      </c>
      <c r="AE553" s="2">
        <f t="shared" si="88"/>
        <v>0</v>
      </c>
      <c r="AF553" s="2">
        <f>AE553-B553</f>
        <v>-14.516</v>
      </c>
      <c r="AG553" s="2">
        <f t="shared" si="89"/>
        <v>210.71425600000001</v>
      </c>
      <c r="AH553" s="2">
        <f t="shared" si="90"/>
        <v>14.516</v>
      </c>
    </row>
    <row r="554" spans="1:34" x14ac:dyDescent="0.3">
      <c r="A554" s="3">
        <v>44.499998710000099</v>
      </c>
      <c r="B554" s="3">
        <v>14.231</v>
      </c>
      <c r="C554" s="2">
        <f>$D$6*(A554^8)+$D$7*(A554^7)+$D$8*(A554^6)+$D$9*(A554^5)+$D$10*(A554^4)+$D$11*(A554^3)+$D$12*(A554^2)+$D$13*(A554)+$D$14 + (($D$3*EXP($D$4*A554))*(($D$5*(SIN(2*3.141592654*A554)))+(((1-($D$5^2))^0.5)*(COS(2*3.141592654*A554)))))</f>
        <v>14.569685895587877</v>
      </c>
      <c r="D554" s="2">
        <f t="shared" si="93"/>
        <v>-0.33868589558787754</v>
      </c>
      <c r="F554" s="2">
        <f t="shared" si="94"/>
        <v>0.11470813587016268</v>
      </c>
      <c r="G554" s="2">
        <f>$E$9*(A554^8)+$E$10*(A554^7)+$E$11*(A554^6)+$E$12*(A554^5)+$E$13*(A554^4)+$E$14*(A554^3)+$E$15*(A554^2)+$E$16*(A554)+$E$17+(($E$3*EXP($E$4*A554))*(($E$5*(SIN(2*3.141592654*A554)))+(((1-($E$5^2))^0.5)*(COS(2*3.141592654*A554)))))+(($E$6*EXP($E$7*A554))*(($E$8*(SIN(4*3.141592654*A554)))+(((1-($E$8^2))^0.5)*(COS(4*3.141592654*A554)))))</f>
        <v>14.581594786304182</v>
      </c>
      <c r="H554" s="2">
        <f t="shared" si="91"/>
        <v>0.35059478630418184</v>
      </c>
      <c r="I554" s="2">
        <f t="shared" si="95"/>
        <v>0.12291670418367492</v>
      </c>
      <c r="K554" s="2">
        <f t="shared" si="92"/>
        <v>-0.1242292178779948</v>
      </c>
      <c r="L554" s="2">
        <f t="shared" si="96"/>
        <v>14.445456677709883</v>
      </c>
      <c r="M554" s="2">
        <f t="shared" si="97"/>
        <v>-0.21445667770988308</v>
      </c>
      <c r="N554" s="3">
        <f t="shared" si="98"/>
        <v>4.599166661436066E-2</v>
      </c>
      <c r="P554" s="3">
        <v>-4.5937533668629627E-2</v>
      </c>
      <c r="Q554" s="3">
        <v>0.33502035464914393</v>
      </c>
      <c r="R554" s="3">
        <f>B554-K554</f>
        <v>14.355229217877994</v>
      </c>
      <c r="S554" s="3"/>
      <c r="T554" s="3">
        <f>(B553-$U$17)^2</f>
        <v>0.11287484543553504</v>
      </c>
      <c r="V554" s="19"/>
      <c r="X554" s="19"/>
      <c r="Y554" s="19"/>
      <c r="AD554" s="3">
        <v>44.749998700000098</v>
      </c>
      <c r="AE554" s="2">
        <f t="shared" si="88"/>
        <v>0</v>
      </c>
      <c r="AF554" s="2">
        <f>AE554-B554</f>
        <v>-14.231</v>
      </c>
      <c r="AG554" s="2">
        <f t="shared" si="89"/>
        <v>202.52136099999998</v>
      </c>
      <c r="AH554" s="2">
        <f t="shared" si="90"/>
        <v>14.231</v>
      </c>
    </row>
    <row r="555" spans="1:34" x14ac:dyDescent="0.3">
      <c r="A555" s="3">
        <v>44.583332040000101</v>
      </c>
      <c r="B555" s="3">
        <v>13.965999999999999</v>
      </c>
      <c r="C555" s="2">
        <f>$D$6*(A555^8)+$D$7*(A555^7)+$D$8*(A555^6)+$D$9*(A555^5)+$D$10*(A555^4)+$D$11*(A555^3)+$D$12*(A555^2)+$D$13*(A555)+$D$14 + (($D$3*EXP($D$4*A555))*(($D$5*(SIN(2*3.141592654*A555)))+(((1-($D$5^2))^0.5)*(COS(2*3.141592654*A555)))))</f>
        <v>14.222242885255223</v>
      </c>
      <c r="D555" s="2">
        <f t="shared" si="93"/>
        <v>-0.2562428852552241</v>
      </c>
      <c r="F555" s="2">
        <f t="shared" si="94"/>
        <v>6.5660416243921937E-2</v>
      </c>
      <c r="G555" s="2">
        <f>$E$9*(A555^8)+$E$10*(A555^7)+$E$11*(A555^6)+$E$12*(A555^5)+$E$13*(A555^4)+$E$14*(A555^3)+$E$15*(A555^2)+$E$16*(A555)+$E$17+(($E$3*EXP($E$4*A555))*(($E$5*(SIN(2*3.141592654*A555)))+(((1-($E$5^2))^0.5)*(COS(2*3.141592654*A555)))))+(($E$6*EXP($E$7*A555))*(($E$8*(SIN(4*3.141592654*A555)))+(((1-($E$8^2))^0.5)*(COS(4*3.141592654*A555)))))</f>
        <v>14.140837227967424</v>
      </c>
      <c r="H555" s="2">
        <f t="shared" si="91"/>
        <v>0.17483722796742462</v>
      </c>
      <c r="I555" s="2">
        <f t="shared" si="95"/>
        <v>3.0568056283333207E-2</v>
      </c>
      <c r="K555" s="2">
        <f t="shared" si="92"/>
        <v>-0.37221219496601138</v>
      </c>
      <c r="L555" s="2">
        <f t="shared" si="96"/>
        <v>13.850030690289213</v>
      </c>
      <c r="M555" s="2">
        <f t="shared" si="97"/>
        <v>0.11596930971078656</v>
      </c>
      <c r="N555" s="3">
        <f t="shared" si="98"/>
        <v>1.3448880794796335E-2</v>
      </c>
      <c r="P555" s="3">
        <v>-0.33868589558787754</v>
      </c>
      <c r="Q555" s="3">
        <v>-4.5937533668629627E-2</v>
      </c>
      <c r="R555" s="3">
        <f>B555-K555</f>
        <v>14.33821219496601</v>
      </c>
      <c r="S555" s="3"/>
      <c r="T555" s="3">
        <f>(B554-$U$17)^2</f>
        <v>0.38560190099109665</v>
      </c>
      <c r="V555" s="19"/>
      <c r="AD555" s="3">
        <v>44.833332030000101</v>
      </c>
      <c r="AE555" s="2">
        <f t="shared" si="88"/>
        <v>0</v>
      </c>
      <c r="AF555" s="2">
        <f>AE555-B555</f>
        <v>-13.965999999999999</v>
      </c>
      <c r="AG555" s="2">
        <f t="shared" si="89"/>
        <v>195.04915599999998</v>
      </c>
      <c r="AH555" s="2">
        <f t="shared" si="90"/>
        <v>13.965999999999999</v>
      </c>
    </row>
    <row r="556" spans="1:34" x14ac:dyDescent="0.3">
      <c r="A556" s="3">
        <v>44.666665370000104</v>
      </c>
      <c r="B556" s="3">
        <v>13.738</v>
      </c>
      <c r="C556" s="2">
        <f>$D$6*(A556^8)+$D$7*(A556^7)+$D$8*(A556^6)+$D$9*(A556^5)+$D$10*(A556^4)+$D$11*(A556^3)+$D$12*(A556^2)+$D$13*(A556)+$D$14 + (($D$3*EXP($D$4*A556))*(($D$5*(SIN(2*3.141592654*A556)))+(((1-($D$5^2))^0.5)*(COS(2*3.141592654*A556)))))</f>
        <v>13.614769440206558</v>
      </c>
      <c r="D556" s="2">
        <f t="shared" si="93"/>
        <v>0.12323055979344133</v>
      </c>
      <c r="F556" s="2">
        <f t="shared" si="94"/>
        <v>1.5185770867004919E-2</v>
      </c>
      <c r="G556" s="2">
        <f>$E$9*(A556^8)+$E$10*(A556^7)+$E$11*(A556^6)+$E$12*(A556^5)+$E$13*(A556^4)+$E$14*(A556^3)+$E$15*(A556^2)+$E$16*(A556)+$E$17+(($E$3*EXP($E$4*A556))*(($E$5*(SIN(2*3.141592654*A556)))+(((1-($E$5^2))^0.5)*(COS(2*3.141592654*A556)))))+(($E$6*EXP($E$7*A556))*(($E$8*(SIN(4*3.141592654*A556)))+(((1-($E$8^2))^0.5)*(COS(4*3.141592654*A556)))))</f>
        <v>13.51627228288371</v>
      </c>
      <c r="H556" s="2">
        <f t="shared" si="91"/>
        <v>-0.22172771711628947</v>
      </c>
      <c r="I556" s="2">
        <f t="shared" si="95"/>
        <v>4.9163180537601284E-2</v>
      </c>
      <c r="K556" s="2">
        <f t="shared" si="92"/>
        <v>-0.21592882539692904</v>
      </c>
      <c r="L556" s="2">
        <f t="shared" si="96"/>
        <v>13.398840614809629</v>
      </c>
      <c r="M556" s="2">
        <f t="shared" si="97"/>
        <v>0.3391593851903707</v>
      </c>
      <c r="N556" s="3">
        <f t="shared" si="98"/>
        <v>0.11502908856271024</v>
      </c>
      <c r="P556" s="3">
        <v>-0.2562428852552241</v>
      </c>
      <c r="Q556" s="3">
        <v>-0.33868589558787754</v>
      </c>
      <c r="R556" s="3">
        <f>B556-K556</f>
        <v>13.953928825396929</v>
      </c>
      <c r="S556" s="3"/>
      <c r="T556" s="3">
        <f>(B555-$U$17)^2</f>
        <v>0.784940215805918</v>
      </c>
      <c r="V556" s="19"/>
      <c r="AD556" s="3">
        <v>44.916665360000103</v>
      </c>
      <c r="AE556" s="2">
        <f t="shared" si="88"/>
        <v>0</v>
      </c>
      <c r="AF556" s="2">
        <f>AE556-B556</f>
        <v>-13.738</v>
      </c>
      <c r="AG556" s="2">
        <f t="shared" si="89"/>
        <v>188.73264399999999</v>
      </c>
      <c r="AH556" s="2">
        <f t="shared" si="90"/>
        <v>13.738</v>
      </c>
    </row>
    <row r="557" spans="1:34" x14ac:dyDescent="0.3">
      <c r="A557" s="3">
        <v>44.749998700000098</v>
      </c>
      <c r="B557" s="3">
        <v>13.226000000000001</v>
      </c>
      <c r="C557" s="2">
        <f>$D$6*(A557^8)+$D$7*(A557^7)+$D$8*(A557^6)+$D$9*(A557^5)+$D$10*(A557^4)+$D$11*(A557^3)+$D$12*(A557^2)+$D$13*(A557)+$D$14 + (($D$3*EXP($D$4*A557))*(($D$5*(SIN(2*3.141592654*A557)))+(((1-($D$5^2))^0.5)*(COS(2*3.141592654*A557)))))</f>
        <v>12.913168327172231</v>
      </c>
      <c r="D557" s="2">
        <f t="shared" si="93"/>
        <v>0.31283167282776958</v>
      </c>
      <c r="F557" s="2">
        <f t="shared" si="94"/>
        <v>9.7863655524220675E-2</v>
      </c>
      <c r="G557" s="2">
        <f>$E$9*(A557^8)+$E$10*(A557^7)+$E$11*(A557^6)+$E$12*(A557^5)+$E$13*(A557^4)+$E$14*(A557^3)+$E$15*(A557^2)+$E$16*(A557)+$E$17+(($E$3*EXP($E$4*A557))*(($E$5*(SIN(2*3.141592654*A557)))+(((1-($E$5^2))^0.5)*(COS(2*3.141592654*A557)))))+(($E$6*EXP($E$7*A557))*(($E$8*(SIN(4*3.141592654*A557)))+(((1-($E$8^2))^0.5)*(COS(4*3.141592654*A557)))))</f>
        <v>12.88915530678263</v>
      </c>
      <c r="H557" s="2">
        <f t="shared" si="91"/>
        <v>-0.33684469321737076</v>
      </c>
      <c r="I557" s="2">
        <f t="shared" si="95"/>
        <v>0.11346434734870463</v>
      </c>
      <c r="K557" s="2">
        <f t="shared" si="92"/>
        <v>0.19441512811859379</v>
      </c>
      <c r="L557" s="2">
        <f t="shared" si="96"/>
        <v>13.107583455290825</v>
      </c>
      <c r="M557" s="2">
        <f t="shared" si="97"/>
        <v>0.1184165447091754</v>
      </c>
      <c r="N557" s="3">
        <f t="shared" si="98"/>
        <v>1.4022478060860136E-2</v>
      </c>
      <c r="P557" s="3">
        <v>0.12323055979344133</v>
      </c>
      <c r="Q557" s="3">
        <v>-0.2562428852552241</v>
      </c>
      <c r="R557" s="3">
        <f>B557-K557</f>
        <v>13.031584871881407</v>
      </c>
      <c r="S557" s="3"/>
      <c r="T557" s="3">
        <f>(B556-$U$17)^2</f>
        <v>1.240925860250367</v>
      </c>
      <c r="V557" s="19"/>
    </row>
    <row r="558" spans="1:34" x14ac:dyDescent="0.3">
      <c r="A558" s="3">
        <v>44.833332030000101</v>
      </c>
      <c r="B558" s="3">
        <v>12.997999999999999</v>
      </c>
      <c r="C558" s="2">
        <f>$D$6*(A558^8)+$D$7*(A558^7)+$D$8*(A558^6)+$D$9*(A558^5)+$D$10*(A558^4)+$D$11*(A558^3)+$D$12*(A558^2)+$D$13*(A558)+$D$14 + (($D$3*EXP($D$4*A558))*(($D$5*(SIN(2*3.141592654*A558)))+(((1-($D$5^2))^0.5)*(COS(2*3.141592654*A558)))))</f>
        <v>12.309710524723618</v>
      </c>
      <c r="D558" s="2">
        <f t="shared" si="93"/>
        <v>0.68828947527638107</v>
      </c>
      <c r="F558" s="2">
        <f t="shared" si="94"/>
        <v>0.473742401776236</v>
      </c>
      <c r="G558" s="2">
        <f>$E$9*(A558^8)+$E$10*(A558^7)+$E$11*(A558^6)+$E$12*(A558^5)+$E$13*(A558^4)+$E$14*(A558^3)+$E$15*(A558^2)+$E$16*(A558)+$E$17+(($E$3*EXP($E$4*A558))*(($E$5*(SIN(2*3.141592654*A558)))+(((1-($E$5^2))^0.5)*(COS(2*3.141592654*A558)))))+(($E$6*EXP($E$7*A558))*(($E$8*(SIN(4*3.141592654*A558)))+(((1-($E$8^2))^0.5)*(COS(4*3.141592654*A558)))))</f>
        <v>12.375465423180787</v>
      </c>
      <c r="H558" s="2">
        <f t="shared" si="91"/>
        <v>-0.62253457681921276</v>
      </c>
      <c r="I558" s="2">
        <f t="shared" si="95"/>
        <v>0.38754929933547633</v>
      </c>
      <c r="K558" s="2">
        <f t="shared" si="92"/>
        <v>0.3263378524802098</v>
      </c>
      <c r="L558" s="2">
        <f t="shared" si="96"/>
        <v>12.636048377203828</v>
      </c>
      <c r="M558" s="2">
        <f t="shared" si="97"/>
        <v>0.36195162279617143</v>
      </c>
      <c r="N558" s="3">
        <f t="shared" si="98"/>
        <v>0.13100897724478197</v>
      </c>
      <c r="P558" s="3">
        <v>0.31283167282776958</v>
      </c>
      <c r="Q558" s="3">
        <v>0.12323055979344133</v>
      </c>
      <c r="R558" s="3">
        <f>B558-K558</f>
        <v>12.67166214751979</v>
      </c>
      <c r="S558" s="3"/>
      <c r="T558" s="3">
        <f>(B557-$U$17)^2</f>
        <v>2.6437736232133364</v>
      </c>
      <c r="V558" s="19"/>
    </row>
    <row r="559" spans="1:34" x14ac:dyDescent="0.3">
      <c r="A559" s="3">
        <v>44.916665360000103</v>
      </c>
      <c r="B559" s="3">
        <v>13.131</v>
      </c>
      <c r="C559" s="2">
        <f>$D$6*(A559^8)+$D$7*(A559^7)+$D$8*(A559^6)+$D$9*(A559^5)+$D$10*(A559^4)+$D$11*(A559^3)+$D$12*(A559^2)+$D$13*(A559)+$D$14 + (($D$3*EXP($D$4*A559))*(($D$5*(SIN(2*3.141592654*A559)))+(((1-($D$5^2))^0.5)*(COS(2*3.141592654*A559)))))</f>
        <v>11.971571680912721</v>
      </c>
      <c r="D559" s="2">
        <f t="shared" si="93"/>
        <v>1.1594283190872794</v>
      </c>
      <c r="F559" s="2">
        <f t="shared" si="94"/>
        <v>1.3442740271015541</v>
      </c>
      <c r="G559" s="2">
        <f>$E$9*(A559^8)+$E$10*(A559^7)+$E$11*(A559^6)+$E$12*(A559^5)+$E$13*(A559^4)+$E$14*(A559^3)+$E$15*(A559^2)+$E$16*(A559)+$E$17+(($E$3*EXP($E$4*A559))*(($E$5*(SIN(2*3.141592654*A559)))+(((1-($E$5^2))^0.5)*(COS(2*3.141592654*A559)))))+(($E$6*EXP($E$7*A559))*(($E$8*(SIN(4*3.141592654*A559)))+(((1-($E$8^2))^0.5)*(COS(4*3.141592654*A559)))))</f>
        <v>12.051242356895248</v>
      </c>
      <c r="H559" s="2">
        <f t="shared" si="91"/>
        <v>-1.0797576431047524</v>
      </c>
      <c r="I559" s="2">
        <f t="shared" si="95"/>
        <v>1.16587656784313</v>
      </c>
      <c r="K559" s="2">
        <f t="shared" si="92"/>
        <v>0.70899409045625983</v>
      </c>
      <c r="L559" s="2">
        <f t="shared" si="96"/>
        <v>12.680565771368981</v>
      </c>
      <c r="M559" s="2">
        <f t="shared" si="97"/>
        <v>0.45043422863101945</v>
      </c>
      <c r="N559" s="3">
        <f t="shared" si="98"/>
        <v>0.2028909943224215</v>
      </c>
      <c r="P559" s="3">
        <v>0.68828947527638107</v>
      </c>
      <c r="Q559" s="3">
        <v>0.31283167282776958</v>
      </c>
      <c r="R559" s="3">
        <f>B559-K559</f>
        <v>12.42200590954374</v>
      </c>
      <c r="S559" s="3"/>
      <c r="T559" s="3">
        <f>(B558-$U$17)^2</f>
        <v>3.4371992676577912</v>
      </c>
      <c r="V559" s="19"/>
    </row>
    <row r="560" spans="1:34" ht="14.5" x14ac:dyDescent="0.35">
      <c r="A560" s="3">
        <v>44.999998690000098</v>
      </c>
      <c r="B560" s="3"/>
      <c r="C560" s="2">
        <f>$D$6*(A560^8)+$D$7*(A560^7)+$D$8*(A560^6)+$D$9*(A560^5)+$D$10*(A560^4)+$D$11*(A560^3)+$D$12*(A560^2)+$D$13*(A560)+$D$14 + (($D$3*EXP($D$4*A560))*(($D$5*(SIN(2*3.141592654*A560)))+(((1-($D$5^2))^0.5)*(COS(2*3.141592654*A560)))))</f>
        <v>11.996068197145442</v>
      </c>
      <c r="E560"/>
      <c r="M560" s="3"/>
      <c r="N560" s="3"/>
      <c r="P560" s="3"/>
      <c r="Q560" s="19"/>
      <c r="S560" s="3"/>
      <c r="T560" s="3">
        <f>(B559-$U$17)^2</f>
        <v>2.9617326417318592</v>
      </c>
    </row>
    <row r="561" spans="1:21" x14ac:dyDescent="0.3">
      <c r="A561" s="3">
        <v>45.0833320200001</v>
      </c>
      <c r="C561" s="2">
        <f>$D$6*(A561^8)+$D$7*(A561^7)+$D$8*(A561^6)+$D$9*(A561^5)+$D$10*(A561^4)+$D$11*(A561^3)+$D$12*(A561^2)+$D$13*(A561)+$D$14 + (($D$3*EXP($D$4*A561))*(($D$5*(SIN(2*3.141592654*A561)))+(((1-($D$5^2))^0.5)*(COS(2*3.141592654*A561)))))</f>
        <v>12.384594438337396</v>
      </c>
      <c r="E561" s="38" t="s">
        <v>68</v>
      </c>
      <c r="F561" s="39">
        <f>SUM(F20:F559)</f>
        <v>755.27330557544519</v>
      </c>
      <c r="M561" s="38" t="s">
        <v>84</v>
      </c>
      <c r="N561" s="40">
        <f>SUM(N20:N559)</f>
        <v>101.62033708801847</v>
      </c>
      <c r="P561" s="18"/>
      <c r="T561" s="3"/>
      <c r="U561" s="3"/>
    </row>
    <row r="562" spans="1:21" x14ac:dyDescent="0.3">
      <c r="A562" s="3">
        <v>45.166665350000102</v>
      </c>
      <c r="C562" s="2">
        <f>$D$6*(A562^8)+$D$7*(A562^7)+$D$8*(A562^6)+$D$9*(A562^5)+$D$10*(A562^4)+$D$11*(A562^3)+$D$12*(A562^2)+$D$13*(A562)+$D$14 + (($D$3*EXP($D$4*A562))*(($D$5*(SIN(2*3.141592654*A562)))+(((1-($D$5^2))^0.5)*(COS(2*3.141592654*A562)))))</f>
        <v>13.042256851006139</v>
      </c>
      <c r="M562" s="22" t="s">
        <v>85</v>
      </c>
      <c r="N562" s="2">
        <f>N561/540</f>
        <v>0.18818580942225643</v>
      </c>
      <c r="T562" s="17">
        <f>SUM(T21:T560)</f>
        <v>2207.241498464814</v>
      </c>
      <c r="U562" s="17"/>
    </row>
    <row r="563" spans="1:21" x14ac:dyDescent="0.3">
      <c r="A563" s="3">
        <v>45.249998680000097</v>
      </c>
      <c r="C563" s="2">
        <f>$D$6*(A563^8)+$D$7*(A563^7)+$D$8*(A563^6)+$D$9*(A563^5)+$D$10*(A563^4)+$D$11*(A563^3)+$D$12*(A563^2)+$D$13*(A563)+$D$14 + (($D$3*EXP($D$4*A563))*(($D$5*(SIN(2*3.141592654*A563)))+(((1-($D$5^2))^0.5)*(COS(2*3.141592654*A563)))))</f>
        <v>13.803317263947601</v>
      </c>
      <c r="M563" s="21" t="s">
        <v>54</v>
      </c>
      <c r="N563" s="34">
        <f>1-(N561/T562)</f>
        <v>0.95396048091760788</v>
      </c>
    </row>
    <row r="564" spans="1:21" x14ac:dyDescent="0.3">
      <c r="A564" s="3">
        <v>45.333332010000099</v>
      </c>
      <c r="C564" s="2">
        <f>$D$6*(A564^8)+$D$7*(A564^7)+$D$8*(A564^6)+$D$9*(A564^5)+$D$10*(A564^4)+$D$11*(A564^3)+$D$12*(A564^2)+$D$13*(A564)+$D$14 + (($D$3*EXP($D$4*A564))*(($D$5*(SIN(2*3.141592654*A564)))+(((1-($D$5^2))^0.5)*(COS(2*3.141592654*A564)))))</f>
        <v>14.475640251770615</v>
      </c>
    </row>
    <row r="567" spans="1:21" x14ac:dyDescent="0.3">
      <c r="C567" s="35" t="s">
        <v>73</v>
      </c>
      <c r="D567" s="36"/>
      <c r="E567" s="35" t="s">
        <v>58</v>
      </c>
      <c r="F567" s="36"/>
      <c r="G567" s="35" t="s">
        <v>59</v>
      </c>
      <c r="H567" s="36"/>
    </row>
    <row r="568" spans="1:21" x14ac:dyDescent="0.3">
      <c r="C568" s="28" t="s">
        <v>49</v>
      </c>
      <c r="D568" s="28" t="s">
        <v>50</v>
      </c>
      <c r="E568" s="28" t="s">
        <v>49</v>
      </c>
      <c r="F568" s="28" t="s">
        <v>50</v>
      </c>
      <c r="G568" s="28" t="s">
        <v>49</v>
      </c>
      <c r="H568" s="28" t="s">
        <v>50</v>
      </c>
    </row>
    <row r="569" spans="1:21" x14ac:dyDescent="0.3">
      <c r="C569" s="37">
        <v>1.1283000000000001</v>
      </c>
      <c r="D569" s="37">
        <v>-0.21609999999999999</v>
      </c>
      <c r="E569" s="37">
        <v>1.048</v>
      </c>
      <c r="F569" s="37">
        <v>-0.3</v>
      </c>
      <c r="G569" s="37">
        <v>1.212</v>
      </c>
      <c r="H569" s="37">
        <v>-0.13500000000000001</v>
      </c>
    </row>
    <row r="570" spans="1:21" x14ac:dyDescent="0.3">
      <c r="A570" s="3" t="s">
        <v>74</v>
      </c>
      <c r="B570" s="2" t="s">
        <v>55</v>
      </c>
      <c r="C570" s="2" t="s">
        <v>78</v>
      </c>
      <c r="D570" s="2" t="s">
        <v>79</v>
      </c>
      <c r="E570" s="2" t="s">
        <v>78</v>
      </c>
      <c r="F570" s="2" t="s">
        <v>79</v>
      </c>
      <c r="G570" s="2" t="s">
        <v>78</v>
      </c>
      <c r="H570" s="2" t="s">
        <v>79</v>
      </c>
      <c r="K570" s="24"/>
      <c r="L570" s="28" t="s">
        <v>61</v>
      </c>
      <c r="M570" s="28" t="s">
        <v>55</v>
      </c>
      <c r="N570" s="28" t="s">
        <v>60</v>
      </c>
      <c r="O570" s="28" t="s">
        <v>56</v>
      </c>
      <c r="P570" s="28" t="s">
        <v>57</v>
      </c>
    </row>
    <row r="571" spans="1:21" x14ac:dyDescent="0.3">
      <c r="A571" s="3">
        <v>44.999998690000098</v>
      </c>
      <c r="B571" s="3">
        <v>13.7</v>
      </c>
      <c r="C571" s="2">
        <f>(D559*C569)+(D558*D569)</f>
        <v>1.1594436168189517</v>
      </c>
      <c r="D571" s="2">
        <f>C571+C560</f>
        <v>13.155511813964393</v>
      </c>
      <c r="E571" s="2">
        <f>(D559*E569)+(D558*F569)</f>
        <v>1.0085940358205545</v>
      </c>
      <c r="F571" s="2">
        <f>E571+C560</f>
        <v>13.004662232965996</v>
      </c>
      <c r="G571" s="2">
        <f>(D559*G569)+(D558*H569)</f>
        <v>1.3123080435714711</v>
      </c>
      <c r="H571" s="2">
        <f>G571+C560</f>
        <v>13.308376240716914</v>
      </c>
      <c r="K571" s="28" t="s">
        <v>86</v>
      </c>
      <c r="L571" s="28">
        <v>13.004662232965996</v>
      </c>
      <c r="M571" s="28">
        <v>13.7</v>
      </c>
      <c r="N571" s="28">
        <v>13.308376240716914</v>
      </c>
      <c r="O571" s="28">
        <v>13.155511813964393</v>
      </c>
      <c r="P571" s="28">
        <f>(M571-O571)^2</f>
        <v>0.29646738473234457</v>
      </c>
    </row>
    <row r="572" spans="1:21" x14ac:dyDescent="0.3">
      <c r="A572" s="3">
        <v>45.0833320200001</v>
      </c>
      <c r="B572" s="3">
        <v>13.814</v>
      </c>
      <c r="C572" s="2">
        <f>(C571*C569)+(D559*D569)</f>
        <v>1.0576477731020621</v>
      </c>
      <c r="D572" s="2">
        <f>C572+C561</f>
        <v>13.442242211439458</v>
      </c>
      <c r="E572" s="2">
        <f>(E571*E569)+(D559*F569)</f>
        <v>0.70917805381375743</v>
      </c>
      <c r="F572" s="2">
        <f>E572+C561</f>
        <v>13.093772492151153</v>
      </c>
      <c r="G572" s="2">
        <f>(G571*G569)+(D559*H569)</f>
        <v>1.4339945257318403</v>
      </c>
      <c r="H572" s="2">
        <f>G572+C561</f>
        <v>13.818588964069237</v>
      </c>
      <c r="K572" s="28" t="s">
        <v>87</v>
      </c>
      <c r="L572" s="28">
        <v>13.093772492151153</v>
      </c>
      <c r="M572" s="28">
        <v>13.814</v>
      </c>
      <c r="N572" s="28">
        <v>13.818588964069237</v>
      </c>
      <c r="O572" s="28">
        <v>13.442242211439458</v>
      </c>
      <c r="P572" s="28">
        <f t="shared" ref="P572:P575" si="99">(M572-O572)^2</f>
        <v>0.13820385335542457</v>
      </c>
    </row>
    <row r="573" spans="1:21" x14ac:dyDescent="0.3">
      <c r="A573" s="3">
        <v>45.166665350000102</v>
      </c>
      <c r="B573" s="3">
        <v>14.382999999999999</v>
      </c>
      <c r="C573" s="2">
        <f>(C572*C569)+(C571*D569)</f>
        <v>0.94278821679648139</v>
      </c>
      <c r="D573" s="2">
        <f>C573+C562</f>
        <v>13.98504506780262</v>
      </c>
      <c r="E573" s="2">
        <f>(E572*E569)+(E571*F569)</f>
        <v>0.4406403896506515</v>
      </c>
      <c r="F573" s="2">
        <f>E573+C562</f>
        <v>13.48289724065679</v>
      </c>
      <c r="G573" s="2">
        <f>(G572*G569)+(G571*H569)</f>
        <v>1.5608397793048416</v>
      </c>
      <c r="H573" s="2">
        <f>G573+C562</f>
        <v>14.603096630310979</v>
      </c>
      <c r="K573" s="28" t="s">
        <v>88</v>
      </c>
      <c r="L573" s="28">
        <v>13.48289724065679</v>
      </c>
      <c r="M573" s="28">
        <v>14.382999999999999</v>
      </c>
      <c r="N573" s="28">
        <v>14.603096630310979</v>
      </c>
      <c r="O573" s="28">
        <v>13.98504506780262</v>
      </c>
      <c r="P573" s="28">
        <f t="shared" si="99"/>
        <v>0.15836812806022069</v>
      </c>
    </row>
    <row r="574" spans="1:21" x14ac:dyDescent="0.3">
      <c r="A574" s="3">
        <v>45.249998680000097</v>
      </c>
      <c r="B574" s="3">
        <v>15.047000000000001</v>
      </c>
      <c r="C574" s="2">
        <f>(C573*C569)+(C572*D569)</f>
        <v>0.83519026124411433</v>
      </c>
      <c r="D574" s="2">
        <f>C574+C563</f>
        <v>14.638507525191716</v>
      </c>
      <c r="E574" s="2">
        <f>(E573*E569)+(E572*F569)</f>
        <v>0.2490377122097556</v>
      </c>
      <c r="F574" s="2">
        <f>E574+C563</f>
        <v>14.052354976157357</v>
      </c>
      <c r="G574" s="2">
        <f>(G573*G569)+(G572*H569)</f>
        <v>1.6981485515436696</v>
      </c>
      <c r="H574" s="2">
        <f>G574+C563</f>
        <v>15.501465815491271</v>
      </c>
      <c r="K574" s="28" t="s">
        <v>89</v>
      </c>
      <c r="L574" s="28">
        <v>14.052354976157357</v>
      </c>
      <c r="M574" s="28">
        <v>15.047000000000001</v>
      </c>
      <c r="N574" s="28">
        <v>15.501465815491271</v>
      </c>
      <c r="O574" s="28">
        <v>14.638507525191716</v>
      </c>
      <c r="P574" s="28">
        <f t="shared" si="99"/>
        <v>0.16686610197499663</v>
      </c>
    </row>
    <row r="575" spans="1:21" x14ac:dyDescent="0.3">
      <c r="A575" s="3">
        <v>45.333332010000099</v>
      </c>
      <c r="B575" s="3">
        <v>15.693</v>
      </c>
      <c r="C575" s="2">
        <f>(C574*C569)+(C573*D569)</f>
        <v>0.73860863811201471</v>
      </c>
      <c r="D575" s="2">
        <f>C575+C564</f>
        <v>15.214248889882629</v>
      </c>
      <c r="E575" s="2">
        <f>(E574*E569)+(E573*F569)</f>
        <v>0.12879940550062841</v>
      </c>
      <c r="F575" s="2">
        <f>E575+C564</f>
        <v>14.604439657271243</v>
      </c>
      <c r="G575" s="2">
        <f>(G574*G569)+(G573*H569)</f>
        <v>1.847442674264774</v>
      </c>
      <c r="H575" s="2">
        <f>G575+C564</f>
        <v>16.32308292603539</v>
      </c>
      <c r="K575" s="28" t="s">
        <v>90</v>
      </c>
      <c r="L575" s="28">
        <v>14.604439657271243</v>
      </c>
      <c r="M575" s="28">
        <v>15.693</v>
      </c>
      <c r="N575" s="28">
        <v>16.32308292603539</v>
      </c>
      <c r="O575" s="28">
        <v>15.214248889882629</v>
      </c>
      <c r="P575" s="28">
        <f t="shared" si="99"/>
        <v>0.22920262543861439</v>
      </c>
    </row>
    <row r="576" spans="1:21" x14ac:dyDescent="0.3">
      <c r="K576" s="24"/>
      <c r="L576" s="24"/>
      <c r="M576" s="24"/>
      <c r="N576" s="24"/>
      <c r="O576" s="49" t="s">
        <v>85</v>
      </c>
      <c r="P576" s="28">
        <f>AVERAGE(P571:P575)</f>
        <v>0.19782161871232015</v>
      </c>
    </row>
  </sheetData>
  <mergeCells count="6">
    <mergeCell ref="C3:C17"/>
    <mergeCell ref="D1:E1"/>
    <mergeCell ref="G2:H2"/>
    <mergeCell ref="C567:D567"/>
    <mergeCell ref="E567:F567"/>
    <mergeCell ref="G567:H567"/>
  </mergeCells>
  <pageMargins left="0.7" right="0.7" top="0.75" bottom="0.75" header="0.3" footer="0.3"/>
  <pageSetup orientation="portrait" r:id="rId1"/>
  <ignoredErrors>
    <ignoredError sqref="D573:D575 F573:F575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0FF91-C58D-4770-947B-F5E86316FDA6}">
  <dimension ref="C1:F19"/>
  <sheetViews>
    <sheetView workbookViewId="0">
      <selection activeCell="C1" sqref="C1"/>
    </sheetView>
  </sheetViews>
  <sheetFormatPr defaultRowHeight="13" x14ac:dyDescent="0.3"/>
  <cols>
    <col min="1" max="3" width="8.7265625" style="2"/>
    <col min="4" max="4" width="17.90625" style="2" bestFit="1" customWidth="1"/>
    <col min="5" max="5" width="18.08984375" style="2" bestFit="1" customWidth="1"/>
    <col min="6" max="16384" width="8.7265625" style="2"/>
  </cols>
  <sheetData>
    <row r="1" spans="3:5" x14ac:dyDescent="0.3">
      <c r="C1" s="28"/>
      <c r="D1" s="37" t="s">
        <v>105</v>
      </c>
      <c r="E1" s="37" t="s">
        <v>106</v>
      </c>
    </row>
    <row r="2" spans="3:5" x14ac:dyDescent="0.3">
      <c r="C2" s="37" t="s">
        <v>98</v>
      </c>
      <c r="D2" s="46">
        <v>-1.1944803345621999</v>
      </c>
      <c r="E2" s="28">
        <v>-1.2394282085454</v>
      </c>
    </row>
    <row r="3" spans="3:5" x14ac:dyDescent="0.3">
      <c r="C3" s="48" t="s">
        <v>99</v>
      </c>
      <c r="D3" s="46">
        <v>3.3065359182545399E-3</v>
      </c>
      <c r="E3" s="28">
        <v>1.6108724268193699E-3</v>
      </c>
    </row>
    <row r="4" spans="3:5" x14ac:dyDescent="0.3">
      <c r="C4" s="48" t="s">
        <v>100</v>
      </c>
      <c r="D4" s="46">
        <v>-0.25444299304146301</v>
      </c>
      <c r="E4" s="28">
        <v>-0.25546551443666698</v>
      </c>
    </row>
    <row r="5" spans="3:5" x14ac:dyDescent="0.3">
      <c r="C5" s="48" t="s">
        <v>103</v>
      </c>
      <c r="D5" s="46">
        <v>9.5640006152902598E-10</v>
      </c>
      <c r="E5" s="44">
        <v>9.7894588130650496E-10</v>
      </c>
    </row>
    <row r="6" spans="3:5" x14ac:dyDescent="0.3">
      <c r="C6" s="48" t="s">
        <v>102</v>
      </c>
      <c r="D6" s="46">
        <v>-1.87484970380709E-7</v>
      </c>
      <c r="E6" s="44">
        <v>-1.9130608820946199E-7</v>
      </c>
    </row>
    <row r="7" spans="3:5" x14ac:dyDescent="0.3">
      <c r="C7" s="48" t="s">
        <v>91</v>
      </c>
      <c r="D7" s="46">
        <v>1.5121166561747299E-5</v>
      </c>
      <c r="E7" s="44">
        <v>1.5384649584704301E-5</v>
      </c>
    </row>
    <row r="8" spans="3:5" x14ac:dyDescent="0.3">
      <c r="C8" s="48" t="s">
        <v>92</v>
      </c>
      <c r="D8" s="46">
        <v>-6.4372754218763796E-4</v>
      </c>
      <c r="E8" s="28">
        <v>-6.5322314454708305E-4</v>
      </c>
    </row>
    <row r="9" spans="3:5" x14ac:dyDescent="0.3">
      <c r="C9" s="48" t="s">
        <v>93</v>
      </c>
      <c r="D9" s="46">
        <v>1.54000947766988E-2</v>
      </c>
      <c r="E9" s="28">
        <v>1.5591157432975801E-2</v>
      </c>
    </row>
    <row r="10" spans="3:5" x14ac:dyDescent="0.3">
      <c r="C10" s="48" t="s">
        <v>94</v>
      </c>
      <c r="D10" s="46">
        <v>-0.20356929091746501</v>
      </c>
      <c r="E10" s="28">
        <v>-0.20569048354404099</v>
      </c>
    </row>
    <row r="11" spans="3:5" x14ac:dyDescent="0.3">
      <c r="C11" s="48" t="s">
        <v>95</v>
      </c>
      <c r="D11" s="46">
        <v>1.3687116138790301</v>
      </c>
      <c r="E11" s="28">
        <v>1.38068009869952</v>
      </c>
    </row>
    <row r="12" spans="3:5" x14ac:dyDescent="0.3">
      <c r="C12" s="48" t="s">
        <v>96</v>
      </c>
      <c r="D12" s="46">
        <v>-3.9276460420995698</v>
      </c>
      <c r="E12" s="28">
        <v>-3.9557132639022301</v>
      </c>
    </row>
    <row r="13" spans="3:5" x14ac:dyDescent="0.3">
      <c r="C13" s="48" t="s">
        <v>104</v>
      </c>
      <c r="D13" s="46">
        <v>17.3102705151523</v>
      </c>
      <c r="E13" s="28">
        <v>17.325933321432</v>
      </c>
    </row>
    <row r="14" spans="3:5" x14ac:dyDescent="0.3">
      <c r="C14" s="48" t="s">
        <v>101</v>
      </c>
      <c r="D14" s="28">
        <v>1.1283000000000001</v>
      </c>
      <c r="E14" s="28">
        <v>1.1260689448118699</v>
      </c>
    </row>
    <row r="15" spans="3:5" x14ac:dyDescent="0.3">
      <c r="C15" s="48" t="s">
        <v>97</v>
      </c>
      <c r="D15" s="28">
        <v>-0.21609999999999999</v>
      </c>
      <c r="E15" s="28">
        <v>-0.21359326841461901</v>
      </c>
    </row>
    <row r="16" spans="3:5" x14ac:dyDescent="0.3">
      <c r="C16" s="48"/>
      <c r="D16" s="28"/>
      <c r="E16" s="28"/>
    </row>
    <row r="17" spans="3:6" x14ac:dyDescent="0.3">
      <c r="C17" s="37" t="s">
        <v>107</v>
      </c>
      <c r="D17" s="28">
        <v>101.62033708801847</v>
      </c>
      <c r="E17" s="28">
        <v>101.27214265630499</v>
      </c>
    </row>
    <row r="19" spans="3:6" x14ac:dyDescent="0.3">
      <c r="F19" s="20">
        <f>1-E17/D17</f>
        <v>3.4264246871361648E-3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Actual Data</vt:lpstr>
      <vt:lpstr>General Trend RSS</vt:lpstr>
      <vt:lpstr>Polynomial RSS</vt:lpstr>
      <vt:lpstr>Polynomial + Period RSS</vt:lpstr>
      <vt:lpstr>Final T+S+AR Model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Abhinav Avadhani</dc:creator>
  <cp:lastModifiedBy>Abhinav Avadhani</cp:lastModifiedBy>
  <dcterms:created xsi:type="dcterms:W3CDTF">2018-11-18T18:44:05Z</dcterms:created>
  <dcterms:modified xsi:type="dcterms:W3CDTF">2018-12-03T20:11:34Z</dcterms:modified>
</cp:coreProperties>
</file>